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1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6.xml" ContentType="application/vnd.ms-office.activeX+xml"/>
  <Override PartName="/xl/activeX/activeX5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2.bin" ContentType="application/vnd.ms-office.activeX"/>
  <Override PartName="/xl/activeX/activeX1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6.bin" ContentType="application/vnd.ms-office.activeX"/>
  <Override PartName="/xl/activeX/activeX5.bin" ContentType="application/vnd.ms-office.activeX"/>
  <Override PartName="/xl/activeX/activeX7.bin" ContentType="application/vnd.ms-office.activeX"/>
  <Override PartName="/xl/activeX/activeX8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n\Desktop\Work\NFPD\2022 Board Reports\"/>
    </mc:Choice>
  </mc:AlternateContent>
  <xr:revisionPtr revIDLastSave="0" documentId="13_ncr:1_{25233E7D-685D-4118-AB12-0B650D9B2DE1}" xr6:coauthVersionLast="47" xr6:coauthVersionMax="47" xr10:uidLastSave="{00000000-0000-0000-0000-000000000000}"/>
  <bookViews>
    <workbookView xWindow="2688" yWindow="2688" windowWidth="17280" windowHeight="8964" firstSheet="4" activeTab="4" xr2:uid="{86ED2E99-E2DE-477D-92A9-DC5E6E41748D}"/>
  </bookViews>
  <sheets>
    <sheet name="Check Register" sheetId="8" r:id="rId1"/>
    <sheet name="Fund Balance Worksheet" sheetId="1" r:id="rId2"/>
    <sheet name="Quickbooks Bal Sheet" sheetId="2" r:id="rId3"/>
    <sheet name="Dec Bal Sheet" sheetId="9" r:id="rId4"/>
    <sheet name="Dec I&amp;E" sheetId="11" r:id="rId5"/>
    <sheet name="Dec YTD I&amp;E" sheetId="10" r:id="rId6"/>
  </sheets>
  <definedNames>
    <definedName name="_xlnm.Print_Titles" localSheetId="0">'Check Register'!$A:$A,'Check Register'!$1:$1</definedName>
    <definedName name="_xlnm.Print_Titles" localSheetId="3">'Dec Bal Sheet'!$A:$G,'Dec Bal Sheet'!$1:$1</definedName>
    <definedName name="_xlnm.Print_Titles" localSheetId="4">'Dec I&amp;E'!$A:$I,'Dec I&amp;E'!$1:$2</definedName>
    <definedName name="_xlnm.Print_Titles" localSheetId="5">'Dec YTD I&amp;E'!$A:$I,'Dec YTD I&amp;E'!$1:$2</definedName>
    <definedName name="QB_COLUMN_1" localSheetId="0" hidden="1">'Check Register'!$B$1</definedName>
    <definedName name="QB_COLUMN_22100" localSheetId="4" hidden="1">'Dec I&amp;E'!$J$1</definedName>
    <definedName name="QB_COLUMN_22100" localSheetId="5" hidden="1">'Dec YTD I&amp;E'!$J$1</definedName>
    <definedName name="QB_COLUMN_29" localSheetId="3" hidden="1">'Dec Bal Sheet'!$H$1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4" hidden="1">'Dec I&amp;E'!$N$1</definedName>
    <definedName name="QB_COLUMN_423010" localSheetId="5" hidden="1">'Dec YTD I&amp;E'!#REF!</definedName>
    <definedName name="QB_COLUMN_452110" localSheetId="5" hidden="1">'Dec YTD I&amp;E'!$N$1</definedName>
    <definedName name="QB_COLUMN_5" localSheetId="0" hidden="1">'Check Register'!$H$1</definedName>
    <definedName name="QB_COLUMN_59202" localSheetId="4" hidden="1">'Dec I&amp;E'!$J$2</definedName>
    <definedName name="QB_COLUMN_59202" localSheetId="5" hidden="1">'Dec YTD I&amp;E'!$J$2</definedName>
    <definedName name="QB_COLUMN_59209" localSheetId="5" hidden="1">'Dec YTD I&amp;E'!#REF!</definedName>
    <definedName name="QB_COLUMN_59300" localSheetId="4" hidden="1">'Dec I&amp;E'!#REF!</definedName>
    <definedName name="QB_COLUMN_59300" localSheetId="5" hidden="1">'Dec YTD I&amp;E'!#REF!</definedName>
    <definedName name="QB_COLUMN_63620" localSheetId="4" hidden="1">'Dec I&amp;E'!#REF!</definedName>
    <definedName name="QB_COLUMN_63620" localSheetId="5" hidden="1">'Dec YTD I&amp;E'!#REF!</definedName>
    <definedName name="QB_COLUMN_63622" localSheetId="4" hidden="1">'Dec I&amp;E'!$N$2</definedName>
    <definedName name="QB_COLUMN_63622" localSheetId="5" hidden="1">'Dec YTD I&amp;E'!$N$2</definedName>
    <definedName name="QB_COLUMN_63629" localSheetId="5" hidden="1">'Dec YTD I&amp;E'!#REF!</definedName>
    <definedName name="QB_COLUMN_64430" localSheetId="4" hidden="1">'Dec I&amp;E'!#REF!</definedName>
    <definedName name="QB_COLUMN_64430" localSheetId="5" hidden="1">'Dec YTD I&amp;E'!#REF!</definedName>
    <definedName name="QB_COLUMN_64432" localSheetId="4" hidden="1">'Dec I&amp;E'!$P$2</definedName>
    <definedName name="QB_COLUMN_64432" localSheetId="5" hidden="1">'Dec YTD I&amp;E'!$P$2</definedName>
    <definedName name="QB_COLUMN_64439" localSheetId="5" hidden="1">'Dec YTD I&amp;E'!#REF!</definedName>
    <definedName name="QB_COLUMN_7" localSheetId="0" hidden="1">'Check Register'!$J$1</definedName>
    <definedName name="QB_COLUMN_76212" localSheetId="4" hidden="1">'Dec I&amp;E'!$L$2</definedName>
    <definedName name="QB_COLUMN_76212" localSheetId="5" hidden="1">'Dec YTD I&amp;E'!$L$2</definedName>
    <definedName name="QB_COLUMN_76219" localSheetId="5" hidden="1">'Dec YTD I&amp;E'!#REF!</definedName>
    <definedName name="QB_COLUMN_76310" localSheetId="4" hidden="1">'Dec I&amp;E'!#REF!</definedName>
    <definedName name="QB_COLUMN_76310" localSheetId="5" hidden="1">'Dec YTD I&amp;E'!#REF!</definedName>
    <definedName name="QB_COLUMN_8" localSheetId="0" hidden="1">'Check Register'!$L$1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3" hidden="1">'Dec Bal Sheet'!$6:$6,'Dec Bal Sheet'!$7:$7,'Dec Bal Sheet'!$8:$8,'Dec Bal Sheet'!$12:$12,'Dec Bal Sheet'!$13:$13,'Dec Bal Sheet'!$14:$14,'Dec Bal Sheet'!$18:$18,'Dec Bal Sheet'!$19:$19,'Dec Bal Sheet'!$20:$20,'Dec Bal Sheet'!$21:$21,'Dec Bal Sheet'!$22:$22,'Dec Bal Sheet'!$23:$23,'Dec Bal Sheet'!$24:$24,'Dec Bal Sheet'!$25:$25,'Dec Bal Sheet'!$26:$26,'Dec Bal Sheet'!$33:$33</definedName>
    <definedName name="QB_DATA_0" localSheetId="4" hidden="1">'Dec I&amp;E'!$5:$5,'Dec I&amp;E'!$6:$6,'Dec I&amp;E'!$8:$8,'Dec I&amp;E'!$9:$9,'Dec I&amp;E'!$10:$10,'Dec I&amp;E'!$11:$11,'Dec I&amp;E'!$12:$12,'Dec I&amp;E'!$13:$13,'Dec I&amp;E'!$14:$14,'Dec I&amp;E'!$15:$15,'Dec I&amp;E'!$16:$16,'Dec I&amp;E'!$17:$17,'Dec I&amp;E'!$18:$18,'Dec I&amp;E'!$24:$24,'Dec I&amp;E'!$26:$26,'Dec I&amp;E'!$27:$27</definedName>
    <definedName name="QB_DATA_0" localSheetId="5" hidden="1">'Dec YTD I&amp;E'!$5:$5,'Dec YTD I&amp;E'!$6:$6,'Dec YTD I&amp;E'!$7:$7,'Dec YTD I&amp;E'!$9:$9,'Dec YTD I&amp;E'!$10:$10,'Dec YTD I&amp;E'!$11:$11,'Dec YTD I&amp;E'!$12:$12,'Dec YTD I&amp;E'!$13:$13,'Dec YTD I&amp;E'!$14:$14,'Dec YTD I&amp;E'!$15:$15,'Dec YTD I&amp;E'!$16:$16,'Dec YTD I&amp;E'!$17:$17,'Dec YTD I&amp;E'!$18:$18,'Dec YTD I&amp;E'!$19:$19,'Dec YTD I&amp;E'!$20:$20,'Dec YTD I&amp;E'!$21:$21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3" hidden="1">'Dec Bal Sheet'!$36:$36,'Dec Bal Sheet'!$37:$37,'Dec Bal Sheet'!$40:$40,'Dec Bal Sheet'!$42:$42,'Dec Bal Sheet'!$45:$45,'Dec Bal Sheet'!$47:$47,'Dec Bal Sheet'!$48:$48,'Dec Bal Sheet'!$51:$51,'Dec Bal Sheet'!$52:$52,'Dec Bal Sheet'!$54:$54,'Dec Bal Sheet'!$60:$60,'Dec Bal Sheet'!$62:$62,'Dec Bal Sheet'!$63:$63,'Dec Bal Sheet'!$64:$64,'Dec Bal Sheet'!$65:$65,'Dec Bal Sheet'!$66:$66</definedName>
    <definedName name="QB_DATA_1" localSheetId="4" hidden="1">'Dec I&amp;E'!$30:$30,'Dec I&amp;E'!$31:$31,'Dec I&amp;E'!$32:$32,'Dec I&amp;E'!$33:$33,'Dec I&amp;E'!$34:$34,'Dec I&amp;E'!$36:$36,'Dec I&amp;E'!$38:$38,'Dec I&amp;E'!$39:$39,'Dec I&amp;E'!$40:$40,'Dec I&amp;E'!$41:$41,'Dec I&amp;E'!$43:$43,'Dec I&amp;E'!$47:$47,'Dec I&amp;E'!$48:$48,'Dec I&amp;E'!$49:$49,'Dec I&amp;E'!$50:$50,'Dec I&amp;E'!$51:$51</definedName>
    <definedName name="QB_DATA_1" localSheetId="5" hidden="1">'Dec YTD I&amp;E'!$28:$28,'Dec YTD I&amp;E'!$29:$29,'Dec YTD I&amp;E'!$32:$32,'Dec YTD I&amp;E'!$33:$33,'Dec YTD I&amp;E'!$34:$34,'Dec YTD I&amp;E'!$37:$37,'Dec YTD I&amp;E'!$38:$38,'Dec YTD I&amp;E'!$39:$39,'Dec YTD I&amp;E'!$40:$40,'Dec YTD I&amp;E'!$41:$41,'Dec YTD I&amp;E'!$43:$43,'Dec YTD I&amp;E'!$45:$45,'Dec YTD I&amp;E'!$46:$46,'Dec YTD I&amp;E'!$47:$47,'Dec YTD I&amp;E'!$48:$48,'Dec YTD I&amp;E'!$50:$50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5" hidden="1">'Dec YTD I&amp;E'!$240:$240,'Dec YTD I&amp;E'!$242:$242,'Dec YTD I&amp;E'!$243:$243,'Dec YTD I&amp;E'!$247:$247,'Dec YTD I&amp;E'!$248:$248,'Dec YTD I&amp;E'!$249:$249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3" hidden="1">'Dec Bal Sheet'!$67:$67,'Dec Bal Sheet'!$69:$69,'Dec Bal Sheet'!$70:$70,'Dec Bal Sheet'!$71:$71</definedName>
    <definedName name="QB_DATA_2" localSheetId="4" hidden="1">'Dec I&amp;E'!$53:$53,'Dec I&amp;E'!$54:$54,'Dec I&amp;E'!$55:$55,'Dec I&amp;E'!$56:$56,'Dec I&amp;E'!$57:$57,'Dec I&amp;E'!$58:$58,'Dec I&amp;E'!$61:$61,'Dec I&amp;E'!$62:$62,'Dec I&amp;E'!$63:$63,'Dec I&amp;E'!$64:$64,'Dec I&amp;E'!$65:$65,'Dec I&amp;E'!$66:$66,'Dec I&amp;E'!$67:$67,'Dec I&amp;E'!$68:$68,'Dec I&amp;E'!$71:$71,'Dec I&amp;E'!$72:$72</definedName>
    <definedName name="QB_DATA_2" localSheetId="5" hidden="1">'Dec YTD I&amp;E'!$51:$51,'Dec YTD I&amp;E'!$55:$55,'Dec YTD I&amp;E'!$56:$56,'Dec YTD I&amp;E'!$57:$57,'Dec YTD I&amp;E'!$58:$58,'Dec YTD I&amp;E'!$59:$59,'Dec YTD I&amp;E'!$60:$60,'Dec YTD I&amp;E'!$61:$61,'Dec YTD I&amp;E'!$62:$62,'Dec YTD I&amp;E'!$64:$64,'Dec YTD I&amp;E'!$65:$65,'Dec YTD I&amp;E'!$66:$66,'Dec YTD I&amp;E'!$67:$67,'Dec YTD I&amp;E'!$68:$68,'Dec YTD I&amp;E'!$69:$69,'Dec YTD I&amp;E'!$70:$70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4" hidden="1">'Dec I&amp;E'!$73:$73,'Dec I&amp;E'!$76:$76,'Dec I&amp;E'!$77:$77,'Dec I&amp;E'!$79:$79,'Dec I&amp;E'!$80:$80,'Dec I&amp;E'!$84:$84,'Dec I&amp;E'!$85:$85,'Dec I&amp;E'!$86:$86,'Dec I&amp;E'!$87:$87,'Dec I&amp;E'!$90:$90,'Dec I&amp;E'!$91:$91,'Dec I&amp;E'!$92:$92,'Dec I&amp;E'!$93:$93,'Dec I&amp;E'!$94:$94,'Dec I&amp;E'!$97:$97,'Dec I&amp;E'!$99:$99</definedName>
    <definedName name="QB_DATA_3" localSheetId="5" hidden="1">'Dec YTD I&amp;E'!$73:$73,'Dec YTD I&amp;E'!$74:$74,'Dec YTD I&amp;E'!$75:$75,'Dec YTD I&amp;E'!$76:$76,'Dec YTD I&amp;E'!$77:$77,'Dec YTD I&amp;E'!$78:$78,'Dec YTD I&amp;E'!$79:$79,'Dec YTD I&amp;E'!$80:$80,'Dec YTD I&amp;E'!$83:$83,'Dec YTD I&amp;E'!$84:$84,'Dec YTD I&amp;E'!$85:$85,'Dec YTD I&amp;E'!$88:$88,'Dec YTD I&amp;E'!$89:$89,'Dec YTD I&amp;E'!$91:$91,'Dec YTD I&amp;E'!$92:$92,'Dec YTD I&amp;E'!$93:$93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Register'!$532:$532,'Check Register'!$533:$533,'Check Register'!$534:$534,'Check Register'!$535:$535,'Check Register'!$536:$536,'Check Register'!$537:$537,'Check Register'!$538:$538,'Check Register'!$539:$539,'Check Register'!$540:$540,'Check Register'!$541:$541,'Check Register'!$542:$542,'Check Register'!$543:$543,'Check Register'!$544:$544,'Check Register'!$545:$545,'Check Register'!$546:$546</definedName>
    <definedName name="QB_DATA_34" localSheetId="0" hidden="1">'Check Register'!$547:$547,'Check Register'!$548:$548,'Check Register'!$549:$549,'Check Register'!$550:$550,'Check Register'!$551:$551,'Check Register'!$552:$552,'Check Register'!$553:$553,'Check Register'!$554:$554,'Check Register'!$555:$555,'Check Register'!$556:$556,'Check Register'!$557:$557,'Check Register'!$558:$558,'Check Register'!$559:$559,'Check Register'!$560:$560,'Check Register'!$561:$561,'Check Register'!$562:$562</definedName>
    <definedName name="QB_DATA_35" localSheetId="0" hidden="1">'Check Register'!$563:$563,'Check Register'!$564:$564,'Check Register'!$565:$565,'Check Register'!$566:$566,'Check Register'!$567:$567,'Check Register'!$568:$568,'Check Register'!$569:$569,'Check Register'!$570:$570,'Check Register'!$571:$571,'Check Register'!$572:$572,'Check Register'!$573:$573,'Check Register'!$574:$574,'Check Register'!$575:$575,'Check Register'!$576:$576,'Check Register'!$577:$577,'Check Register'!$578:$578</definedName>
    <definedName name="QB_DATA_36" localSheetId="0" hidden="1">'Check Register'!$579:$579,'Check Register'!$580:$580,'Check Register'!$581:$581,'Check Register'!$582:$582,'Check Register'!$583:$583,'Check Register'!$584:$584,'Check Register'!$585:$585,'Check Register'!$586:$586,'Check Register'!$587:$587,'Check Register'!$588:$588,'Check Register'!$589:$589,'Check Register'!$590:$590,'Check Register'!$591:$591,'Check Register'!$592:$592,'Check Register'!$593:$593,'Check Register'!$594:$594</definedName>
    <definedName name="QB_DATA_37" localSheetId="0" hidden="1">'Check Register'!$595:$595,'Check Register'!$596:$596,'Check Register'!$597:$597,'Check Register'!$598:$598,'Check Register'!$599:$599,'Check Register'!$600:$600,'Check Register'!$601:$601,'Check Register'!$602:$602,'Check Register'!$603:$603,'Check Register'!$604:$604,'Check Register'!$605:$605,'Check Register'!$606:$606,'Check Register'!$607:$607,'Check Register'!$608:$608,'Check Register'!$609:$609,'Check Register'!$610:$610</definedName>
    <definedName name="QB_DATA_38" localSheetId="0" hidden="1">'Check Register'!$611:$611,'Check Register'!$612:$612,'Check Register'!$613:$613,'Check Register'!$614:$614,'Check Register'!$615:$615,'Check Register'!$616:$616,'Check Register'!$617:$617,'Check Register'!$618:$618,'Check Register'!$619:$619,'Check Register'!$620:$620,'Check Register'!$621:$621,'Check Register'!$622:$622,'Check Register'!$623:$623,'Check Register'!$624:$624,'Check Register'!$625:$625,'Check Register'!$626:$626</definedName>
    <definedName name="QB_DATA_39" localSheetId="0" hidden="1">'Check Register'!$627:$627,'Check Register'!$628:$628,'Check Register'!$629:$629,'Check Register'!$630:$630,'Check Register'!$631:$631,'Check Register'!$632:$632,'Check Register'!$633:$633,'Check Register'!$634:$634,'Check Register'!$635:$635,'Check Register'!$636:$636,'Check Register'!$637:$637,'Check Register'!$638:$638,'Check Register'!$639:$639,'Check Register'!$640:$640,'Check Register'!$641:$641,'Check Register'!$642:$642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4" hidden="1">'Dec I&amp;E'!$100:$100,'Dec I&amp;E'!$101:$101,'Dec I&amp;E'!$103:$103,'Dec I&amp;E'!$105:$105,'Dec I&amp;E'!$109:$109,'Dec I&amp;E'!$110:$110,'Dec I&amp;E'!$113:$113,'Dec I&amp;E'!$114:$114,'Dec I&amp;E'!$115:$115,'Dec I&amp;E'!$116:$116,'Dec I&amp;E'!$117:$117,'Dec I&amp;E'!$118:$118,'Dec I&amp;E'!$121:$121,'Dec I&amp;E'!$122:$122,'Dec I&amp;E'!$124:$124,'Dec I&amp;E'!$125:$125</definedName>
    <definedName name="QB_DATA_4" localSheetId="5" hidden="1">'Dec YTD I&amp;E'!$97:$97,'Dec YTD I&amp;E'!$98:$98,'Dec YTD I&amp;E'!$99:$99,'Dec YTD I&amp;E'!$100:$100,'Dec YTD I&amp;E'!$103:$103,'Dec YTD I&amp;E'!$104:$104,'Dec YTD I&amp;E'!$105:$105,'Dec YTD I&amp;E'!$106:$106,'Dec YTD I&amp;E'!$107:$107,'Dec YTD I&amp;E'!$110:$110,'Dec YTD I&amp;E'!$112:$112,'Dec YTD I&amp;E'!$113:$113,'Dec YTD I&amp;E'!$114:$114,'Dec YTD I&amp;E'!$116:$116,'Dec YTD I&amp;E'!$118:$118,'Dec YTD I&amp;E'!$122:$122</definedName>
    <definedName name="QB_DATA_40" localSheetId="0" hidden="1">'Check Register'!$643:$643,'Check Register'!$644:$644,'Check Register'!$645:$645,'Check Register'!$646:$646,'Check Register'!$647:$647,'Check Register'!$648:$648,'Check Register'!$649:$649,'Check Register'!$650:$650,'Check Register'!$651:$651,'Check Register'!$652:$652,'Check Register'!$653:$653,'Check Register'!$654:$654,'Check Register'!$655:$655,'Check Register'!$656:$656,'Check Register'!$657:$657,'Check Register'!$658:$658</definedName>
    <definedName name="QB_DATA_41" localSheetId="0" hidden="1">'Check Register'!$659:$659,'Check Register'!$660:$660,'Check Register'!$661:$661,'Check Register'!$662:$662,'Check Register'!$663:$663,'Check Register'!$664:$664,'Check Register'!$665:$665,'Check Register'!$666:$666,'Check Register'!$667:$667,'Check Register'!$668:$668,'Check Register'!$669:$669,'Check Register'!$670:$670,'Check Register'!$671:$671,'Check Register'!$672:$672,'Check Register'!$673:$673,'Check Register'!$674:$674</definedName>
    <definedName name="QB_DATA_42" localSheetId="0" hidden="1">'Check Register'!$675:$675,'Check Register'!$676:$676,'Check Register'!$677:$677,'Check Register'!$678:$678,'Check Register'!$679:$679,'Check Register'!$680:$680,'Check Register'!$681:$681,'Check Register'!$682:$682,'Check Register'!$683:$683,'Check Register'!$684:$684,'Check Register'!$685:$685,'Check Register'!$686:$686,'Check Register'!$687:$687,'Check Register'!$688:$688,'Check Register'!$689:$689,'Check Register'!$690:$690</definedName>
    <definedName name="QB_DATA_43" localSheetId="0" hidden="1">'Check Register'!$691:$691,'Check Register'!$692:$692,'Check Register'!$693:$693,'Check Register'!$694:$694,'Check Register'!$695:$695,'Check Register'!$696:$696,'Check Register'!$697:$697,'Check Register'!$698:$698,'Check Register'!$699:$699,'Check Register'!$700:$700,'Check Register'!$701:$701,'Check Register'!$702:$702,'Check Register'!$703:$703,'Check Register'!$704:$704,'Check Register'!$705:$705,'Check Register'!$706:$706</definedName>
    <definedName name="QB_DATA_44" localSheetId="0" hidden="1">'Check Register'!$707:$707,'Check Register'!$708:$708,'Check Register'!$709:$709,'Check Register'!$710:$710,'Check Register'!$711:$711,'Check Register'!$712:$712,'Check Register'!$713:$713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4" hidden="1">'Dec I&amp;E'!$126:$126,'Dec I&amp;E'!$127:$127,'Dec I&amp;E'!$128:$128,'Dec I&amp;E'!$129:$129,'Dec I&amp;E'!$130:$130,'Dec I&amp;E'!$132:$132,'Dec I&amp;E'!$133:$133,'Dec I&amp;E'!$135:$135,'Dec I&amp;E'!$136:$136,'Dec I&amp;E'!$140:$140,'Dec I&amp;E'!$143:$143,'Dec I&amp;E'!$144:$144,'Dec I&amp;E'!$146:$146,'Dec I&amp;E'!$147:$147,'Dec I&amp;E'!$149:$149,'Dec I&amp;E'!$150:$150</definedName>
    <definedName name="QB_DATA_5" localSheetId="5" hidden="1">'Dec YTD I&amp;E'!$123:$123,'Dec YTD I&amp;E'!$124:$124,'Dec YTD I&amp;E'!$127:$127,'Dec YTD I&amp;E'!$128:$128,'Dec YTD I&amp;E'!$129:$129,'Dec YTD I&amp;E'!$130:$130,'Dec YTD I&amp;E'!$131:$131,'Dec YTD I&amp;E'!$132:$132,'Dec YTD I&amp;E'!$133:$133,'Dec YTD I&amp;E'!$136:$136,'Dec YTD I&amp;E'!$137:$137,'Dec YTD I&amp;E'!$138:$138,'Dec YTD I&amp;E'!$139:$139,'Dec YTD I&amp;E'!$141:$141,'Dec YTD I&amp;E'!$142:$142,'Dec YTD I&amp;E'!$143:$143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4" hidden="1">'Dec I&amp;E'!$152:$152,'Dec I&amp;E'!$157:$157,'Dec I&amp;E'!$158:$158,'Dec I&amp;E'!$160:$160,'Dec I&amp;E'!$162:$162,'Dec I&amp;E'!$169:$169,'Dec I&amp;E'!$170:$170,'Dec I&amp;E'!$171:$171,'Dec I&amp;E'!$172:$172,'Dec I&amp;E'!$178:$178,'Dec I&amp;E'!$179:$179,'Dec I&amp;E'!$180:$180,'Dec I&amp;E'!$181:$181,'Dec I&amp;E'!$185:$185,'Dec I&amp;E'!$186:$186</definedName>
    <definedName name="QB_DATA_6" localSheetId="5" hidden="1">'Dec YTD I&amp;E'!$144:$144,'Dec YTD I&amp;E'!$145:$145,'Dec YTD I&amp;E'!$146:$146,'Dec YTD I&amp;E'!$147:$147,'Dec YTD I&amp;E'!$148:$148,'Dec YTD I&amp;E'!$150:$150,'Dec YTD I&amp;E'!$151:$151,'Dec YTD I&amp;E'!$153:$153,'Dec YTD I&amp;E'!$154:$154,'Dec YTD I&amp;E'!$155:$155,'Dec YTD I&amp;E'!$156:$156,'Dec YTD I&amp;E'!$157:$157,'Dec YTD I&amp;E'!$158:$158,'Dec YTD I&amp;E'!$159:$159,'Dec YTD I&amp;E'!$160:$160,'Dec YTD I&amp;E'!$161:$161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'Dec YTD I&amp;E'!$162:$162,'Dec YTD I&amp;E'!$163:$163,'Dec YTD I&amp;E'!$164:$164,'Dec YTD I&amp;E'!$165:$165,'Dec YTD I&amp;E'!$166:$166,'Dec YTD I&amp;E'!$167:$167,'Dec YTD I&amp;E'!$168:$168,'Dec YTD I&amp;E'!$169:$169,'Dec YTD I&amp;E'!$170:$170,'Dec YTD I&amp;E'!$171:$171,'Dec YTD I&amp;E'!$172:$172,'Dec YTD I&amp;E'!$173:$173,'Dec YTD I&amp;E'!$177:$177,'Dec YTD I&amp;E'!$178:$178,'Dec YTD I&amp;E'!$181:$181,'Dec YTD I&amp;E'!$182:$182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'Dec YTD I&amp;E'!$184:$184,'Dec YTD I&amp;E'!$185:$185,'Dec YTD I&amp;E'!$187:$187,'Dec YTD I&amp;E'!$188:$188,'Dec YTD I&amp;E'!$189:$189,'Dec YTD I&amp;E'!$191:$191,'Dec YTD I&amp;E'!$196:$196,'Dec YTD I&amp;E'!$197:$197,'Dec YTD I&amp;E'!$199:$199,'Dec YTD I&amp;E'!$201:$201,'Dec YTD I&amp;E'!$206:$206,'Dec YTD I&amp;E'!$207:$207,'Dec YTD I&amp;E'!$209:$209,'Dec YTD I&amp;E'!$210:$210,'Dec YTD I&amp;E'!$211:$211,'Dec YTD I&amp;E'!$212:$212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'Dec YTD I&amp;E'!$213:$213,'Dec YTD I&amp;E'!$217:$217,'Dec YTD I&amp;E'!$218:$218,'Dec YTD I&amp;E'!$219:$219,'Dec YTD I&amp;E'!$220:$220,'Dec YTD I&amp;E'!$221:$221,'Dec YTD I&amp;E'!$222:$222,'Dec YTD I&amp;E'!$223:$223,'Dec YTD I&amp;E'!$224:$224,'Dec YTD I&amp;E'!$226:$226,'Dec YTD I&amp;E'!$230:$230,'Dec YTD I&amp;E'!$231:$231,'Dec YTD I&amp;E'!$233:$233,'Dec YTD I&amp;E'!$234:$234,'Dec YTD I&amp;E'!$235:$235,'Dec YTD I&amp;E'!$236:$236</definedName>
    <definedName name="QB_FORMULA_0" localSheetId="0" hidden="1">'Check Register'!$N$714</definedName>
    <definedName name="QB_FORMULA_0" localSheetId="3" hidden="1">'Dec Bal Sheet'!$H$9,'Dec Bal Sheet'!$H$10,'Dec Bal Sheet'!$H$15,'Dec Bal Sheet'!$H$16,'Dec Bal Sheet'!$H$27,'Dec Bal Sheet'!$H$28,'Dec Bal Sheet'!$H$34,'Dec Bal Sheet'!$H$38,'Dec Bal Sheet'!$H$43,'Dec Bal Sheet'!$H$49,'Dec Bal Sheet'!$H$53,'Dec Bal Sheet'!$H$55,'Dec Bal Sheet'!$H$56,'Dec Bal Sheet'!$H$57,'Dec Bal Sheet'!$H$58,'Dec Bal Sheet'!$H$68</definedName>
    <definedName name="QB_FORMULA_0" localSheetId="4" hidden="1">'Dec I&amp;E'!$N$5,'Dec I&amp;E'!$P$5,'Dec I&amp;E'!#REF!,'Dec I&amp;E'!#REF!,'Dec I&amp;E'!#REF!,'Dec I&amp;E'!#REF!,'Dec I&amp;E'!$N$6,'Dec I&amp;E'!$P$6,'Dec I&amp;E'!#REF!,'Dec I&amp;E'!#REF!,'Dec I&amp;E'!#REF!,'Dec I&amp;E'!#REF!,'Dec I&amp;E'!$N$8,'Dec I&amp;E'!$P$8,'Dec I&amp;E'!#REF!,'Dec I&amp;E'!#REF!</definedName>
    <definedName name="QB_FORMULA_0" localSheetId="5" hidden="1">'Dec YTD I&amp;E'!#REF!,'Dec YTD I&amp;E'!#REF!,'Dec YTD I&amp;E'!#REF!,'Dec YTD I&amp;E'!#REF!,'Dec YTD I&amp;E'!#REF!,'Dec YTD I&amp;E'!#REF!,'Dec YTD I&amp;E'!$N$6,'Dec YTD I&amp;E'!$P$6,'Dec YTD I&amp;E'!#REF!,'Dec YTD I&amp;E'!#REF!,'Dec YTD I&amp;E'!#REF!,'Dec YTD I&amp;E'!#REF!,'Dec YTD I&amp;E'!#REF!,'Dec YTD I&amp;E'!#REF!,'Dec YTD I&amp;E'!$N$7,'Dec YTD I&amp;E'!$P$7</definedName>
    <definedName name="QB_FORMULA_1" localSheetId="3" hidden="1">'Dec Bal Sheet'!$H$72,'Dec Bal Sheet'!$H$73</definedName>
    <definedName name="QB_FORMULA_1" localSheetId="4" hidden="1">'Dec I&amp;E'!#REF!,'Dec I&amp;E'!#REF!,'Dec I&amp;E'!$N$9,'Dec I&amp;E'!$P$9,'Dec I&amp;E'!#REF!,'Dec I&amp;E'!#REF!,'Dec I&amp;E'!#REF!,'Dec I&amp;E'!#REF!,'Dec I&amp;E'!$N$10,'Dec I&amp;E'!$P$10,'Dec I&amp;E'!#REF!,'Dec I&amp;E'!#REF!,'Dec I&amp;E'!#REF!,'Dec I&amp;E'!#REF!,'Dec I&amp;E'!$N$11,'Dec I&amp;E'!$P$11</definedName>
    <definedName name="QB_FORMULA_1" localSheetId="5" hidden="1">'Dec YTD I&amp;E'!#REF!,'Dec YTD I&amp;E'!#REF!,'Dec YTD I&amp;E'!#REF!,'Dec YTD I&amp;E'!#REF!,'Dec YTD I&amp;E'!#REF!,'Dec YTD I&amp;E'!#REF!,'Dec YTD I&amp;E'!$N$9,'Dec YTD I&amp;E'!$P$9,'Dec YTD I&amp;E'!#REF!,'Dec YTD I&amp;E'!#REF!,'Dec YTD I&amp;E'!#REF!,'Dec YTD I&amp;E'!#REF!,'Dec YTD I&amp;E'!#REF!,'Dec YTD I&amp;E'!#REF!,'Dec YTD I&amp;E'!$N$10,'Dec YTD I&amp;E'!$P$10</definedName>
    <definedName name="QB_FORMULA_10" localSheetId="4" hidden="1">'Dec I&amp;E'!#REF!,'Dec I&amp;E'!#REF!,'Dec I&amp;E'!$N$38,'Dec I&amp;E'!$P$38,'Dec I&amp;E'!#REF!,'Dec I&amp;E'!#REF!,'Dec I&amp;E'!#REF!,'Dec I&amp;E'!#REF!,'Dec I&amp;E'!$N$39,'Dec I&amp;E'!$P$39,'Dec I&amp;E'!#REF!,'Dec I&amp;E'!#REF!,'Dec I&amp;E'!#REF!,'Dec I&amp;E'!#REF!,'Dec I&amp;E'!$N$40,'Dec I&amp;E'!$P$40</definedName>
    <definedName name="QB_FORMULA_10" localSheetId="5" hidden="1">'Dec YTD I&amp;E'!#REF!,'Dec YTD I&amp;E'!#REF!,'Dec YTD I&amp;E'!$J$30,'Dec YTD I&amp;E'!$L$30,'Dec YTD I&amp;E'!$N$30,'Dec YTD I&amp;E'!$P$30,'Dec YTD I&amp;E'!#REF!,'Dec YTD I&amp;E'!#REF!,'Dec YTD I&amp;E'!#REF!,'Dec YTD I&amp;E'!#REF!,'Dec YTD I&amp;E'!#REF!,'Dec YTD I&amp;E'!#REF!,'Dec YTD I&amp;E'!#REF!,'Dec YTD I&amp;E'!#REF!,'Dec YTD I&amp;E'!$N$32,'Dec YTD I&amp;E'!$P$32</definedName>
    <definedName name="QB_FORMULA_100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I&amp;E'!$J$244,'Dec YTD I&amp;E'!#REF!,'Dec YTD I&amp;E'!#REF!</definedName>
    <definedName name="QB_FORMULA_101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102" localSheetId="5" hidden="1">'Dec YTD I&amp;E'!#REF!,'Dec YTD I&amp;E'!#REF!,'Dec YTD I&amp;E'!#REF!,'Dec YTD I&amp;E'!#REF!,'Dec YTD I&amp;E'!#REF!,'Dec YTD I&amp;E'!#REF!,'Dec YTD I&amp;E'!#REF!,'Dec YTD I&amp;E'!#REF!,'Dec YTD I&amp;E'!$J$250,'Dec YTD I&amp;E'!#REF!,'Dec YTD I&amp;E'!#REF!,'Dec YTD I&amp;E'!#REF!,'Dec YTD I&amp;E'!#REF!,'Dec YTD I&amp;E'!#REF!,'Dec YTD I&amp;E'!#REF!,'Dec YTD I&amp;E'!#REF!</definedName>
    <definedName name="QB_FORMULA_103" localSheetId="5" hidden="1">'Dec YTD I&amp;E'!#REF!,'Dec YTD I&amp;E'!$J$251,'Dec YTD I&amp;E'!#REF!,'Dec YTD I&amp;E'!#REF!,'Dec YTD I&amp;E'!#REF!,'Dec YTD I&amp;E'!#REF!,'Dec YTD I&amp;E'!#REF!,'Dec YTD I&amp;E'!#REF!,'Dec YTD I&amp;E'!#REF!,'Dec YTD I&amp;E'!#REF!,'Dec YTD I&amp;E'!$J$252,'Dec YTD I&amp;E'!$L$252,'Dec YTD I&amp;E'!$N$252,'Dec YTD I&amp;E'!$P$252,'Dec YTD I&amp;E'!#REF!,'Dec YTD I&amp;E'!#REF!</definedName>
    <definedName name="QB_FORMULA_104" localSheetId="5" hidden="1">'Dec YTD I&amp;E'!#REF!,'Dec YTD I&amp;E'!#REF!,'Dec YTD I&amp;E'!#REF!,'Dec YTD I&amp;E'!#REF!,'Dec YTD I&amp;E'!#REF!,'Dec YTD I&amp;E'!#REF!,'Dec YTD I&amp;E'!$J$253,'Dec YTD I&amp;E'!$L$253,'Dec YTD I&amp;E'!$N$253,'Dec YTD I&amp;E'!$P$253,'Dec YTD I&amp;E'!#REF!,'Dec YTD I&amp;E'!#REF!,'Dec YTD I&amp;E'!#REF!,'Dec YTD I&amp;E'!#REF!,'Dec YTD I&amp;E'!#REF!,'Dec YTD I&amp;E'!#REF!</definedName>
    <definedName name="QB_FORMULA_105" localSheetId="5" hidden="1">'Dec YTD I&amp;E'!#REF!,'Dec YTD I&amp;E'!#REF!,'Dec YTD I&amp;E'!$J$254,'Dec YTD I&amp;E'!$L$254,'Dec YTD I&amp;E'!$N$254,'Dec YTD I&amp;E'!$P$254,'Dec YTD I&amp;E'!#REF!,'Dec YTD I&amp;E'!#REF!,'Dec YTD I&amp;E'!#REF!,'Dec YTD I&amp;E'!#REF!,'Dec YTD I&amp;E'!#REF!,'Dec YTD I&amp;E'!#REF!,'Dec YTD I&amp;E'!#REF!,'Dec YTD I&amp;E'!#REF!</definedName>
    <definedName name="QB_FORMULA_11" localSheetId="4" hidden="1">'Dec I&amp;E'!#REF!,'Dec I&amp;E'!#REF!,'Dec I&amp;E'!#REF!,'Dec I&amp;E'!#REF!,'Dec I&amp;E'!$N$41,'Dec I&amp;E'!$P$41,'Dec I&amp;E'!#REF!,'Dec I&amp;E'!#REF!,'Dec I&amp;E'!#REF!,'Dec I&amp;E'!#REF!,'Dec I&amp;E'!$J$42,'Dec I&amp;E'!$L$42,'Dec I&amp;E'!$N$42,'Dec I&amp;E'!$P$42,'Dec I&amp;E'!#REF!,'Dec I&amp;E'!#REF!</definedName>
    <definedName name="QB_FORMULA_11" localSheetId="5" hidden="1">'Dec YTD I&amp;E'!#REF!,'Dec YTD I&amp;E'!#REF!,'Dec YTD I&amp;E'!#REF!,'Dec YTD I&amp;E'!#REF!,'Dec YTD I&amp;E'!#REF!,'Dec YTD I&amp;E'!#REF!,'Dec YTD I&amp;E'!$N$33,'Dec YTD I&amp;E'!$P$33,'Dec YTD I&amp;E'!#REF!,'Dec YTD I&amp;E'!#REF!,'Dec YTD I&amp;E'!#REF!,'Dec YTD I&amp;E'!#REF!,'Dec YTD I&amp;E'!#REF!,'Dec YTD I&amp;E'!#REF!,'Dec YTD I&amp;E'!#REF!,'Dec YTD I&amp;E'!#REF!</definedName>
    <definedName name="QB_FORMULA_12" localSheetId="4" hidden="1">'Dec I&amp;E'!#REF!,'Dec I&amp;E'!#REF!,'Dec I&amp;E'!$N$43,'Dec I&amp;E'!$P$43,'Dec I&amp;E'!#REF!,'Dec I&amp;E'!#REF!,'Dec I&amp;E'!#REF!,'Dec I&amp;E'!#REF!,'Dec I&amp;E'!$N$47,'Dec I&amp;E'!$P$47,'Dec I&amp;E'!#REF!,'Dec I&amp;E'!#REF!,'Dec I&amp;E'!#REF!,'Dec I&amp;E'!#REF!,'Dec I&amp;E'!$N$48,'Dec I&amp;E'!$P$48</definedName>
    <definedName name="QB_FORMULA_12" localSheetId="5" hidden="1">'Dec YTD I&amp;E'!#REF!,'Dec YTD I&amp;E'!#REF!,'Dec YTD I&amp;E'!#REF!,'Dec YTD I&amp;E'!#REF!,'Dec YTD I&amp;E'!$J$35,'Dec YTD I&amp;E'!$L$35,'Dec YTD I&amp;E'!$N$35,'Dec YTD I&amp;E'!$P$35,'Dec YTD I&amp;E'!#REF!,'Dec YTD I&amp;E'!#REF!,'Dec YTD I&amp;E'!#REF!,'Dec YTD I&amp;E'!#REF!,'Dec YTD I&amp;E'!#REF!,'Dec YTD I&amp;E'!#REF!,'Dec YTD I&amp;E'!#REF!,'Dec YTD I&amp;E'!#REF!</definedName>
    <definedName name="QB_FORMULA_13" localSheetId="4" hidden="1">'Dec I&amp;E'!#REF!,'Dec I&amp;E'!#REF!,'Dec I&amp;E'!#REF!,'Dec I&amp;E'!#REF!,'Dec I&amp;E'!$N$49,'Dec I&amp;E'!$P$49,'Dec I&amp;E'!#REF!,'Dec I&amp;E'!#REF!,'Dec I&amp;E'!#REF!,'Dec I&amp;E'!#REF!,'Dec I&amp;E'!$N$50,'Dec I&amp;E'!$P$50,'Dec I&amp;E'!#REF!,'Dec I&amp;E'!#REF!,'Dec I&amp;E'!#REF!,'Dec I&amp;E'!#REF!</definedName>
    <definedName name="QB_FORMULA_13" localSheetId="5" hidden="1">'Dec YTD I&amp;E'!$N$37,'Dec YTD I&amp;E'!$P$37,'Dec YTD I&amp;E'!#REF!,'Dec YTD I&amp;E'!#REF!,'Dec YTD I&amp;E'!#REF!,'Dec YTD I&amp;E'!#REF!,'Dec YTD I&amp;E'!#REF!,'Dec YTD I&amp;E'!#REF!,'Dec YTD I&amp;E'!$N$38,'Dec YTD I&amp;E'!$P$38,'Dec YTD I&amp;E'!#REF!,'Dec YTD I&amp;E'!#REF!,'Dec YTD I&amp;E'!#REF!,'Dec YTD I&amp;E'!#REF!,'Dec YTD I&amp;E'!#REF!,'Dec YTD I&amp;E'!#REF!</definedName>
    <definedName name="QB_FORMULA_14" localSheetId="4" hidden="1">'Dec I&amp;E'!$N$51,'Dec I&amp;E'!$P$51,'Dec I&amp;E'!#REF!,'Dec I&amp;E'!#REF!,'Dec I&amp;E'!#REF!,'Dec I&amp;E'!#REF!,'Dec I&amp;E'!$J$52,'Dec I&amp;E'!$L$52,'Dec I&amp;E'!$N$52,'Dec I&amp;E'!$P$52,'Dec I&amp;E'!#REF!,'Dec I&amp;E'!#REF!,'Dec I&amp;E'!#REF!,'Dec I&amp;E'!#REF!,'Dec I&amp;E'!$N$53,'Dec I&amp;E'!$P$53</definedName>
    <definedName name="QB_FORMULA_14" localSheetId="5" hidden="1">'Dec YTD I&amp;E'!$N$39,'Dec YTD I&amp;E'!$P$39,'Dec YTD I&amp;E'!#REF!,'Dec YTD I&amp;E'!#REF!,'Dec YTD I&amp;E'!#REF!,'Dec YTD I&amp;E'!#REF!,'Dec YTD I&amp;E'!#REF!,'Dec YTD I&amp;E'!#REF!,'Dec YTD I&amp;E'!$N$40,'Dec YTD I&amp;E'!$P$40,'Dec YTD I&amp;E'!#REF!,'Dec YTD I&amp;E'!#REF!,'Dec YTD I&amp;E'!#REF!,'Dec YTD I&amp;E'!#REF!,'Dec YTD I&amp;E'!#REF!,'Dec YTD I&amp;E'!#REF!</definedName>
    <definedName name="QB_FORMULA_15" localSheetId="4" hidden="1">'Dec I&amp;E'!#REF!,'Dec I&amp;E'!#REF!,'Dec I&amp;E'!#REF!,'Dec I&amp;E'!#REF!,'Dec I&amp;E'!#REF!,'Dec I&amp;E'!#REF!,'Dec I&amp;E'!#REF!,'Dec I&amp;E'!#REF!,'Dec I&amp;E'!$N$55,'Dec I&amp;E'!$P$55,'Dec I&amp;E'!#REF!,'Dec I&amp;E'!#REF!,'Dec I&amp;E'!#REF!,'Dec I&amp;E'!#REF!,'Dec I&amp;E'!$N$56,'Dec I&amp;E'!$P$56</definedName>
    <definedName name="QB_FORMULA_15" localSheetId="5" hidden="1">'Dec YTD I&amp;E'!$N$41,'Dec YTD I&amp;E'!$P$41,'Dec YTD I&amp;E'!#REF!,'Dec YTD I&amp;E'!#REF!,'Dec YTD I&amp;E'!#REF!,'Dec YTD I&amp;E'!#REF!,'Dec YTD I&amp;E'!#REF!,'Dec YTD I&amp;E'!#REF!,'Dec YTD I&amp;E'!$J$42,'Dec YTD I&amp;E'!$L$42,'Dec YTD I&amp;E'!$N$42,'Dec YTD I&amp;E'!$P$42,'Dec YTD I&amp;E'!#REF!,'Dec YTD I&amp;E'!#REF!,'Dec YTD I&amp;E'!#REF!,'Dec YTD I&amp;E'!#REF!</definedName>
    <definedName name="QB_FORMULA_16" localSheetId="4" hidden="1">'Dec I&amp;E'!#REF!,'Dec I&amp;E'!#REF!,'Dec I&amp;E'!#REF!,'Dec I&amp;E'!#REF!,'Dec I&amp;E'!$N$57,'Dec I&amp;E'!$P$57,'Dec I&amp;E'!#REF!,'Dec I&amp;E'!#REF!,'Dec I&amp;E'!#REF!,'Dec I&amp;E'!#REF!,'Dec I&amp;E'!$N$58,'Dec I&amp;E'!$P$58,'Dec I&amp;E'!#REF!,'Dec I&amp;E'!#REF!,'Dec I&amp;E'!#REF!,'Dec I&amp;E'!#REF!</definedName>
    <definedName name="QB_FORMULA_16" localSheetId="5" hidden="1">'Dec YTD I&amp;E'!#REF!,'Dec YTD I&amp;E'!#REF!,'Dec YTD I&amp;E'!#REF!,'Dec YTD I&amp;E'!#REF!,'Dec YTD I&amp;E'!$N$43,'Dec YTD I&amp;E'!$P$43,'Dec YTD I&amp;E'!#REF!,'Dec YTD I&amp;E'!#REF!,'Dec YTD I&amp;E'!#REF!,'Dec YTD I&amp;E'!#REF!,'Dec YTD I&amp;E'!#REF!,'Dec YTD I&amp;E'!#REF!,'Dec YTD I&amp;E'!$N$45,'Dec YTD I&amp;E'!$P$45,'Dec YTD I&amp;E'!#REF!,'Dec YTD I&amp;E'!#REF!</definedName>
    <definedName name="QB_FORMULA_17" localSheetId="4" hidden="1">'Dec I&amp;E'!$J$59,'Dec I&amp;E'!$L$59,'Dec I&amp;E'!$N$59,'Dec I&amp;E'!$P$59,'Dec I&amp;E'!#REF!,'Dec I&amp;E'!#REF!,'Dec I&amp;E'!#REF!,'Dec I&amp;E'!#REF!,'Dec I&amp;E'!$N$61,'Dec I&amp;E'!$P$61,'Dec I&amp;E'!#REF!,'Dec I&amp;E'!#REF!,'Dec I&amp;E'!#REF!,'Dec I&amp;E'!#REF!,'Dec I&amp;E'!$N$62,'Dec I&amp;E'!$P$62</definedName>
    <definedName name="QB_FORMULA_17" localSheetId="5" hidden="1">'Dec YTD I&amp;E'!#REF!,'Dec YTD I&amp;E'!#REF!,'Dec YTD I&amp;E'!#REF!,'Dec YTD I&amp;E'!#REF!,'Dec YTD I&amp;E'!$N$46,'Dec YTD I&amp;E'!$P$46,'Dec YTD I&amp;E'!#REF!,'Dec YTD I&amp;E'!#REF!,'Dec YTD I&amp;E'!#REF!,'Dec YTD I&amp;E'!#REF!,'Dec YTD I&amp;E'!#REF!,'Dec YTD I&amp;E'!#REF!,'Dec YTD I&amp;E'!$N$47,'Dec YTD I&amp;E'!$P$47,'Dec YTD I&amp;E'!#REF!,'Dec YTD I&amp;E'!#REF!</definedName>
    <definedName name="QB_FORMULA_18" localSheetId="4" hidden="1">'Dec I&amp;E'!#REF!,'Dec I&amp;E'!#REF!,'Dec I&amp;E'!#REF!,'Dec I&amp;E'!#REF!,'Dec I&amp;E'!$N$63,'Dec I&amp;E'!$P$63,'Dec I&amp;E'!#REF!,'Dec I&amp;E'!#REF!,'Dec I&amp;E'!#REF!,'Dec I&amp;E'!#REF!,'Dec I&amp;E'!$N$64,'Dec I&amp;E'!$P$64,'Dec I&amp;E'!#REF!,'Dec I&amp;E'!#REF!,'Dec I&amp;E'!#REF!,'Dec I&amp;E'!#REF!</definedName>
    <definedName name="QB_FORMULA_18" localSheetId="5" hidden="1">'Dec YTD I&amp;E'!#REF!,'Dec YTD I&amp;E'!#REF!,'Dec YTD I&amp;E'!#REF!,'Dec YTD I&amp;E'!#REF!,'Dec YTD I&amp;E'!$N$48,'Dec YTD I&amp;E'!$P$48,'Dec YTD I&amp;E'!#REF!,'Dec YTD I&amp;E'!#REF!,'Dec YTD I&amp;E'!#REF!,'Dec YTD I&amp;E'!#REF!,'Dec YTD I&amp;E'!#REF!,'Dec YTD I&amp;E'!#REF!,'Dec YTD I&amp;E'!$J$49,'Dec YTD I&amp;E'!$L$49,'Dec YTD I&amp;E'!$N$49,'Dec YTD I&amp;E'!$P$49</definedName>
    <definedName name="QB_FORMULA_19" localSheetId="4" hidden="1">'Dec I&amp;E'!$N$65,'Dec I&amp;E'!$P$65,'Dec I&amp;E'!#REF!,'Dec I&amp;E'!#REF!,'Dec I&amp;E'!#REF!,'Dec I&amp;E'!#REF!,'Dec I&amp;E'!$N$66,'Dec I&amp;E'!$P$66,'Dec I&amp;E'!#REF!,'Dec I&amp;E'!#REF!,'Dec I&amp;E'!#REF!,'Dec I&amp;E'!#REF!,'Dec I&amp;E'!$N$67,'Dec I&amp;E'!$P$67,'Dec I&amp;E'!#REF!,'Dec I&amp;E'!#REF!</definedName>
    <definedName name="QB_FORMULA_19" localSheetId="5" hidden="1">'Dec YTD I&amp;E'!#REF!,'Dec YTD I&amp;E'!#REF!,'Dec YTD I&amp;E'!#REF!,'Dec YTD I&amp;E'!#REF!,'Dec YTD I&amp;E'!#REF!,'Dec YTD I&amp;E'!#REF!,'Dec YTD I&amp;E'!#REF!,'Dec YTD I&amp;E'!#REF!,'Dec YTD I&amp;E'!$N$50,'Dec YTD I&amp;E'!$P$50,'Dec YTD I&amp;E'!#REF!,'Dec YTD I&amp;E'!#REF!,'Dec YTD I&amp;E'!#REF!,'Dec YTD I&amp;E'!#REF!,'Dec YTD I&amp;E'!#REF!,'Dec YTD I&amp;E'!#REF!</definedName>
    <definedName name="QB_FORMULA_2" localSheetId="4" hidden="1">'Dec I&amp;E'!#REF!,'Dec I&amp;E'!#REF!,'Dec I&amp;E'!#REF!,'Dec I&amp;E'!#REF!,'Dec I&amp;E'!$N$12,'Dec I&amp;E'!$P$12,'Dec I&amp;E'!#REF!,'Dec I&amp;E'!#REF!,'Dec I&amp;E'!#REF!,'Dec I&amp;E'!#REF!,'Dec I&amp;E'!#REF!,'Dec I&amp;E'!#REF!,'Dec I&amp;E'!#REF!,'Dec I&amp;E'!#REF!,'Dec I&amp;E'!#REF!,'Dec I&amp;E'!#REF!</definedName>
    <definedName name="QB_FORMULA_2" localSheetId="5" hidden="1">'Dec YTD I&amp;E'!#REF!,'Dec YTD I&amp;E'!#REF!,'Dec YTD I&amp;E'!#REF!,'Dec YTD I&amp;E'!#REF!,'Dec YTD I&amp;E'!#REF!,'Dec YTD I&amp;E'!#REF!,'Dec YTD I&amp;E'!$N$11,'Dec YTD I&amp;E'!$P$11,'Dec YTD I&amp;E'!#REF!,'Dec YTD I&amp;E'!#REF!,'Dec YTD I&amp;E'!#REF!,'Dec YTD I&amp;E'!#REF!,'Dec YTD I&amp;E'!#REF!,'Dec YTD I&amp;E'!#REF!,'Dec YTD I&amp;E'!$N$12,'Dec YTD I&amp;E'!$P$12</definedName>
    <definedName name="QB_FORMULA_20" localSheetId="4" hidden="1">'Dec I&amp;E'!#REF!,'Dec I&amp;E'!#REF!,'Dec I&amp;E'!$N$68,'Dec I&amp;E'!$P$68,'Dec I&amp;E'!#REF!,'Dec I&amp;E'!#REF!,'Dec I&amp;E'!#REF!,'Dec I&amp;E'!#REF!,'Dec I&amp;E'!$J$69,'Dec I&amp;E'!$L$69,'Dec I&amp;E'!$N$69,'Dec I&amp;E'!$P$69,'Dec I&amp;E'!#REF!,'Dec I&amp;E'!#REF!,'Dec I&amp;E'!#REF!,'Dec I&amp;E'!#REF!</definedName>
    <definedName name="QB_FORMULA_20" localSheetId="5" hidden="1">'Dec YTD I&amp;E'!#REF!,'Dec YTD I&amp;E'!#REF!,'Dec YTD I&amp;E'!#REF!,'Dec YTD I&amp;E'!#REF!,'Dec YTD I&amp;E'!#REF!,'Dec YTD I&amp;E'!#REF!,'Dec YTD I&amp;E'!$N$55,'Dec YTD I&amp;E'!$P$55,'Dec YTD I&amp;E'!#REF!,'Dec YTD I&amp;E'!#REF!,'Dec YTD I&amp;E'!#REF!,'Dec YTD I&amp;E'!#REF!,'Dec YTD I&amp;E'!#REF!,'Dec YTD I&amp;E'!#REF!,'Dec YTD I&amp;E'!$N$56,'Dec YTD I&amp;E'!$P$56</definedName>
    <definedName name="QB_FORMULA_21" localSheetId="4" hidden="1">'Dec I&amp;E'!$N$71,'Dec I&amp;E'!$P$71,'Dec I&amp;E'!#REF!,'Dec I&amp;E'!#REF!,'Dec I&amp;E'!#REF!,'Dec I&amp;E'!#REF!,'Dec I&amp;E'!$N$72,'Dec I&amp;E'!$P$72,'Dec I&amp;E'!#REF!,'Dec I&amp;E'!#REF!,'Dec I&amp;E'!#REF!,'Dec I&amp;E'!#REF!,'Dec I&amp;E'!$N$73,'Dec I&amp;E'!$P$73,'Dec I&amp;E'!#REF!,'Dec I&amp;E'!#REF!</definedName>
    <definedName name="QB_FORMULA_21" localSheetId="5" hidden="1">'Dec YTD I&amp;E'!#REF!,'Dec YTD I&amp;E'!#REF!,'Dec YTD I&amp;E'!#REF!,'Dec YTD I&amp;E'!#REF!,'Dec YTD I&amp;E'!#REF!,'Dec YTD I&amp;E'!#REF!,'Dec YTD I&amp;E'!$N$57,'Dec YTD I&amp;E'!$P$57,'Dec YTD I&amp;E'!#REF!,'Dec YTD I&amp;E'!#REF!,'Dec YTD I&amp;E'!#REF!,'Dec YTD I&amp;E'!#REF!,'Dec YTD I&amp;E'!#REF!,'Dec YTD I&amp;E'!#REF!,'Dec YTD I&amp;E'!#REF!,'Dec YTD I&amp;E'!#REF!</definedName>
    <definedName name="QB_FORMULA_22" localSheetId="4" hidden="1">'Dec I&amp;E'!#REF!,'Dec I&amp;E'!#REF!,'Dec I&amp;E'!$J$74,'Dec I&amp;E'!$L$74,'Dec I&amp;E'!$N$74,'Dec I&amp;E'!$P$74,'Dec I&amp;E'!#REF!,'Dec I&amp;E'!#REF!,'Dec I&amp;E'!#REF!,'Dec I&amp;E'!#REF!,'Dec I&amp;E'!$J$75,'Dec I&amp;E'!$L$75,'Dec I&amp;E'!$N$75,'Dec I&amp;E'!$P$75,'Dec I&amp;E'!#REF!,'Dec I&amp;E'!#REF!</definedName>
    <definedName name="QB_FORMULA_22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23" localSheetId="4" hidden="1">'Dec I&amp;E'!#REF!,'Dec I&amp;E'!#REF!,'Dec I&amp;E'!$N$76,'Dec I&amp;E'!$P$76,'Dec I&amp;E'!#REF!,'Dec I&amp;E'!#REF!,'Dec I&amp;E'!#REF!,'Dec I&amp;E'!#REF!,'Dec I&amp;E'!$N$77,'Dec I&amp;E'!$P$77,'Dec I&amp;E'!#REF!,'Dec I&amp;E'!#REF!,'Dec I&amp;E'!#REF!,'Dec I&amp;E'!#REF!,'Dec I&amp;E'!$N$79,'Dec I&amp;E'!$P$79</definedName>
    <definedName name="QB_FORMULA_23" localSheetId="5" hidden="1">'Dec YTD I&amp;E'!$N$61,'Dec YTD I&amp;E'!$P$61,'Dec YTD I&amp;E'!#REF!,'Dec YTD I&amp;E'!#REF!,'Dec YTD I&amp;E'!#REF!,'Dec YTD I&amp;E'!#REF!,'Dec YTD I&amp;E'!#REF!,'Dec YTD I&amp;E'!#REF!,'Dec YTD I&amp;E'!$N$62,'Dec YTD I&amp;E'!$P$62,'Dec YTD I&amp;E'!#REF!,'Dec YTD I&amp;E'!#REF!,'Dec YTD I&amp;E'!#REF!,'Dec YTD I&amp;E'!#REF!,'Dec YTD I&amp;E'!#REF!,'Dec YTD I&amp;E'!#REF!</definedName>
    <definedName name="QB_FORMULA_24" localSheetId="4" hidden="1">'Dec I&amp;E'!#REF!,'Dec I&amp;E'!#REF!,'Dec I&amp;E'!#REF!,'Dec I&amp;E'!#REF!,'Dec I&amp;E'!$N$80,'Dec I&amp;E'!$P$80,'Dec I&amp;E'!#REF!,'Dec I&amp;E'!#REF!,'Dec I&amp;E'!#REF!,'Dec I&amp;E'!#REF!,'Dec I&amp;E'!$J$81,'Dec I&amp;E'!$L$81,'Dec I&amp;E'!$N$81,'Dec I&amp;E'!$P$81,'Dec I&amp;E'!#REF!,'Dec I&amp;E'!#REF!</definedName>
    <definedName name="QB_FORMULA_24" localSheetId="5" hidden="1">'Dec YTD I&amp;E'!$J$63,'Dec YTD I&amp;E'!$L$63,'Dec YTD I&amp;E'!$N$63,'Dec YTD I&amp;E'!$P$63,'Dec YTD I&amp;E'!#REF!,'Dec YTD I&amp;E'!#REF!,'Dec YTD I&amp;E'!#REF!,'Dec YTD I&amp;E'!#REF!,'Dec YTD I&amp;E'!#REF!,'Dec YTD I&amp;E'!#REF!,'Dec YTD I&amp;E'!#REF!,'Dec YTD I&amp;E'!#REF!,'Dec YTD I&amp;E'!$N$64,'Dec YTD I&amp;E'!$P$64,'Dec YTD I&amp;E'!#REF!,'Dec YTD I&amp;E'!#REF!</definedName>
    <definedName name="QB_FORMULA_25" localSheetId="4" hidden="1">'Dec I&amp;E'!#REF!,'Dec I&amp;E'!#REF!,'Dec I&amp;E'!$N$84,'Dec I&amp;E'!$P$84,'Dec I&amp;E'!#REF!,'Dec I&amp;E'!#REF!,'Dec I&amp;E'!#REF!,'Dec I&amp;E'!#REF!,'Dec I&amp;E'!$N$85,'Dec I&amp;E'!$P$85,'Dec I&amp;E'!#REF!,'Dec I&amp;E'!#REF!,'Dec I&amp;E'!#REF!,'Dec I&amp;E'!#REF!,'Dec I&amp;E'!$N$86,'Dec I&amp;E'!$P$86</definedName>
    <definedName name="QB_FORMULA_25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26" localSheetId="4" hidden="1">'Dec I&amp;E'!#REF!,'Dec I&amp;E'!#REF!,'Dec I&amp;E'!#REF!,'Dec I&amp;E'!#REF!,'Dec I&amp;E'!$N$87,'Dec I&amp;E'!$P$87,'Dec I&amp;E'!#REF!,'Dec I&amp;E'!#REF!,'Dec I&amp;E'!#REF!,'Dec I&amp;E'!#REF!,'Dec I&amp;E'!$J$88,'Dec I&amp;E'!$L$88,'Dec I&amp;E'!$N$88,'Dec I&amp;E'!$P$88,'Dec I&amp;E'!#REF!,'Dec I&amp;E'!#REF!</definedName>
    <definedName name="QB_FORMULA_26" localSheetId="5" hidden="1">'Dec YTD I&amp;E'!$N$67,'Dec YTD I&amp;E'!$P$67,'Dec YTD I&amp;E'!#REF!,'Dec YTD I&amp;E'!#REF!,'Dec YTD I&amp;E'!#REF!,'Dec YTD I&amp;E'!#REF!,'Dec YTD I&amp;E'!#REF!,'Dec YTD I&amp;E'!#REF!,'Dec YTD I&amp;E'!$N$68,'Dec YTD I&amp;E'!$P$68,'Dec YTD I&amp;E'!#REF!,'Dec YTD I&amp;E'!#REF!,'Dec YTD I&amp;E'!#REF!,'Dec YTD I&amp;E'!#REF!,'Dec YTD I&amp;E'!#REF!,'Dec YTD I&amp;E'!#REF!</definedName>
    <definedName name="QB_FORMULA_27" localSheetId="4" hidden="1">'Dec I&amp;E'!#REF!,'Dec I&amp;E'!#REF!,'Dec I&amp;E'!$N$90,'Dec I&amp;E'!$P$90,'Dec I&amp;E'!#REF!,'Dec I&amp;E'!#REF!,'Dec I&amp;E'!#REF!,'Dec I&amp;E'!#REF!,'Dec I&amp;E'!$N$91,'Dec I&amp;E'!$P$91,'Dec I&amp;E'!#REF!,'Dec I&amp;E'!#REF!,'Dec I&amp;E'!#REF!,'Dec I&amp;E'!#REF!,'Dec I&amp;E'!$N$92,'Dec I&amp;E'!$P$92</definedName>
    <definedName name="QB_FORMULA_27" localSheetId="5" hidden="1">'Dec YTD I&amp;E'!$N$69,'Dec YTD I&amp;E'!$P$69,'Dec YTD I&amp;E'!#REF!,'Dec YTD I&amp;E'!#REF!,'Dec YTD I&amp;E'!#REF!,'Dec YTD I&amp;E'!#REF!,'Dec YTD I&amp;E'!#REF!,'Dec YTD I&amp;E'!#REF!,'Dec YTD I&amp;E'!$N$70,'Dec YTD I&amp;E'!$P$70,'Dec YTD I&amp;E'!#REF!,'Dec YTD I&amp;E'!#REF!,'Dec YTD I&amp;E'!#REF!,'Dec YTD I&amp;E'!#REF!,'Dec YTD I&amp;E'!#REF!,'Dec YTD I&amp;E'!#REF!</definedName>
    <definedName name="QB_FORMULA_28" localSheetId="4" hidden="1">'Dec I&amp;E'!#REF!,'Dec I&amp;E'!#REF!,'Dec I&amp;E'!#REF!,'Dec I&amp;E'!#REF!,'Dec I&amp;E'!$N$93,'Dec I&amp;E'!$P$93,'Dec I&amp;E'!#REF!,'Dec I&amp;E'!#REF!,'Dec I&amp;E'!#REF!,'Dec I&amp;E'!#REF!,'Dec I&amp;E'!$N$94,'Dec I&amp;E'!$P$94,'Dec I&amp;E'!#REF!,'Dec I&amp;E'!#REF!,'Dec I&amp;E'!#REF!,'Dec I&amp;E'!#REF!</definedName>
    <definedName name="QB_FORMULA_28" localSheetId="5" hidden="1">'Dec YTD I&amp;E'!$J$71,'Dec YTD I&amp;E'!$L$71,'Dec YTD I&amp;E'!$N$71,'Dec YTD I&amp;E'!$P$71,'Dec YTD I&amp;E'!#REF!,'Dec YTD I&amp;E'!#REF!,'Dec YTD I&amp;E'!#REF!,'Dec YTD I&amp;E'!#REF!,'Dec YTD I&amp;E'!#REF!,'Dec YTD I&amp;E'!#REF!,'Dec YTD I&amp;E'!#REF!,'Dec YTD I&amp;E'!#REF!,'Dec YTD I&amp;E'!$N$73,'Dec YTD I&amp;E'!$P$73,'Dec YTD I&amp;E'!#REF!,'Dec YTD I&amp;E'!#REF!</definedName>
    <definedName name="QB_FORMULA_29" localSheetId="4" hidden="1">'Dec I&amp;E'!$J$95,'Dec I&amp;E'!$L$95,'Dec I&amp;E'!$N$95,'Dec I&amp;E'!$P$95,'Dec I&amp;E'!#REF!,'Dec I&amp;E'!#REF!,'Dec I&amp;E'!#REF!,'Dec I&amp;E'!#REF!,'Dec I&amp;E'!$N$97,'Dec I&amp;E'!$P$97,'Dec I&amp;E'!#REF!,'Dec I&amp;E'!#REF!,'Dec I&amp;E'!#REF!,'Dec I&amp;E'!#REF!,'Dec I&amp;E'!$N$99,'Dec I&amp;E'!$P$99</definedName>
    <definedName name="QB_FORMULA_29" localSheetId="5" hidden="1">'Dec YTD I&amp;E'!#REF!,'Dec YTD I&amp;E'!#REF!,'Dec YTD I&amp;E'!#REF!,'Dec YTD I&amp;E'!#REF!,'Dec YTD I&amp;E'!$N$74,'Dec YTD I&amp;E'!$P$74,'Dec YTD I&amp;E'!#REF!,'Dec YTD I&amp;E'!#REF!,'Dec YTD I&amp;E'!#REF!,'Dec YTD I&amp;E'!#REF!,'Dec YTD I&amp;E'!#REF!,'Dec YTD I&amp;E'!#REF!,'Dec YTD I&amp;E'!$N$75,'Dec YTD I&amp;E'!$P$75,'Dec YTD I&amp;E'!#REF!,'Dec YTD I&amp;E'!#REF!</definedName>
    <definedName name="QB_FORMULA_3" localSheetId="4" hidden="1">'Dec I&amp;E'!#REF!,'Dec I&amp;E'!#REF!,'Dec I&amp;E'!#REF!,'Dec I&amp;E'!#REF!,'Dec I&amp;E'!#REF!,'Dec I&amp;E'!#REF!,'Dec I&amp;E'!#REF!,'Dec I&amp;E'!#REF!,'Dec I&amp;E'!#REF!,'Dec I&amp;E'!#REF!,'Dec I&amp;E'!#REF!,'Dec I&amp;E'!#REF!,'Dec I&amp;E'!#REF!,'Dec I&amp;E'!#REF!,'Dec I&amp;E'!$N$18,'Dec I&amp;E'!$P$18</definedName>
    <definedName name="QB_FORMULA_3" localSheetId="5" hidden="1">'Dec YTD I&amp;E'!#REF!,'Dec YTD I&amp;E'!#REF!,'Dec YTD I&amp;E'!#REF!,'Dec YTD I&amp;E'!#REF!,'Dec YTD I&amp;E'!#REF!,'Dec YTD I&amp;E'!#REF!,'Dec YTD I&amp;E'!$N$13,'Dec YTD I&amp;E'!$P$13,'Dec YTD I&amp;E'!#REF!,'Dec YTD I&amp;E'!#REF!,'Dec YTD I&amp;E'!#REF!,'Dec YTD I&amp;E'!#REF!,'Dec YTD I&amp;E'!#REF!,'Dec YTD I&amp;E'!#REF!,'Dec YTD I&amp;E'!#REF!,'Dec YTD I&amp;E'!#REF!</definedName>
    <definedName name="QB_FORMULA_30" localSheetId="4" hidden="1">'Dec I&amp;E'!#REF!,'Dec I&amp;E'!#REF!,'Dec I&amp;E'!#REF!,'Dec I&amp;E'!#REF!,'Dec I&amp;E'!$N$100,'Dec I&amp;E'!$P$100,'Dec I&amp;E'!#REF!,'Dec I&amp;E'!#REF!,'Dec I&amp;E'!#REF!,'Dec I&amp;E'!#REF!,'Dec I&amp;E'!$N$101,'Dec I&amp;E'!$P$101,'Dec I&amp;E'!#REF!,'Dec I&amp;E'!#REF!,'Dec I&amp;E'!#REF!,'Dec I&amp;E'!#REF!</definedName>
    <definedName name="QB_FORMULA_30" localSheetId="5" hidden="1">'Dec YTD I&amp;E'!#REF!,'Dec YTD I&amp;E'!#REF!,'Dec YTD I&amp;E'!#REF!,'Dec YTD I&amp;E'!#REF!,'Dec YTD I&amp;E'!$N$76,'Dec YTD I&amp;E'!$P$76,'Dec YTD I&amp;E'!#REF!,'Dec YTD I&amp;E'!#REF!,'Dec YTD I&amp;E'!#REF!,'Dec YTD I&amp;E'!#REF!,'Dec YTD I&amp;E'!#REF!,'Dec YTD I&amp;E'!#REF!,'Dec YTD I&amp;E'!$N$77,'Dec YTD I&amp;E'!$P$77,'Dec YTD I&amp;E'!#REF!,'Dec YTD I&amp;E'!#REF!</definedName>
    <definedName name="QB_FORMULA_31" localSheetId="4" hidden="1">'Dec I&amp;E'!$J$102,'Dec I&amp;E'!$L$102,'Dec I&amp;E'!$N$102,'Dec I&amp;E'!$P$102,'Dec I&amp;E'!#REF!,'Dec I&amp;E'!#REF!,'Dec I&amp;E'!#REF!,'Dec I&amp;E'!#REF!,'Dec I&amp;E'!$N$103,'Dec I&amp;E'!$P$103,'Dec I&amp;E'!#REF!,'Dec I&amp;E'!#REF!,'Dec I&amp;E'!#REF!,'Dec I&amp;E'!#REF!,'Dec I&amp;E'!$J$104,'Dec I&amp;E'!$L$104</definedName>
    <definedName name="QB_FORMULA_31" localSheetId="5" hidden="1">'Dec YTD I&amp;E'!#REF!,'Dec YTD I&amp;E'!#REF!,'Dec YTD I&amp;E'!#REF!,'Dec YTD I&amp;E'!#REF!,'Dec YTD I&amp;E'!$N$78,'Dec YTD I&amp;E'!$P$78,'Dec YTD I&amp;E'!#REF!,'Dec YTD I&amp;E'!#REF!,'Dec YTD I&amp;E'!#REF!,'Dec YTD I&amp;E'!#REF!,'Dec YTD I&amp;E'!#REF!,'Dec YTD I&amp;E'!#REF!,'Dec YTD I&amp;E'!$N$79,'Dec YTD I&amp;E'!$P$79,'Dec YTD I&amp;E'!#REF!,'Dec YTD I&amp;E'!#REF!</definedName>
    <definedName name="QB_FORMULA_32" localSheetId="4" hidden="1">'Dec I&amp;E'!$N$104,'Dec I&amp;E'!$P$104,'Dec I&amp;E'!#REF!,'Dec I&amp;E'!#REF!,'Dec I&amp;E'!#REF!,'Dec I&amp;E'!#REF!,'Dec I&amp;E'!$N$105,'Dec I&amp;E'!$P$105,'Dec I&amp;E'!#REF!,'Dec I&amp;E'!#REF!,'Dec I&amp;E'!#REF!,'Dec I&amp;E'!#REF!,'Dec I&amp;E'!$J$106,'Dec I&amp;E'!$L$106,'Dec I&amp;E'!$N$106,'Dec I&amp;E'!$P$106</definedName>
    <definedName name="QB_FORMULA_32" localSheetId="5" hidden="1">'Dec YTD I&amp;E'!#REF!,'Dec YTD I&amp;E'!#REF!,'Dec YTD I&amp;E'!#REF!,'Dec YTD I&amp;E'!#REF!,'Dec YTD I&amp;E'!$N$80,'Dec YTD I&amp;E'!$P$80,'Dec YTD I&amp;E'!#REF!,'Dec YTD I&amp;E'!#REF!,'Dec YTD I&amp;E'!#REF!,'Dec YTD I&amp;E'!#REF!,'Dec YTD I&amp;E'!#REF!,'Dec YTD I&amp;E'!#REF!,'Dec YTD I&amp;E'!$J$81,'Dec YTD I&amp;E'!$L$81,'Dec YTD I&amp;E'!$N$81,'Dec YTD I&amp;E'!$P$81</definedName>
    <definedName name="QB_FORMULA_33" localSheetId="4" hidden="1">'Dec I&amp;E'!#REF!,'Dec I&amp;E'!#REF!,'Dec I&amp;E'!#REF!,'Dec I&amp;E'!#REF!,'Dec I&amp;E'!$J$107,'Dec I&amp;E'!$L$107,'Dec I&amp;E'!$N$107,'Dec I&amp;E'!$P$107,'Dec I&amp;E'!#REF!,'Dec I&amp;E'!#REF!,'Dec I&amp;E'!#REF!,'Dec I&amp;E'!#REF!,'Dec I&amp;E'!$N$109,'Dec I&amp;E'!$P$109,'Dec I&amp;E'!#REF!,'Dec I&amp;E'!#REF!</definedName>
    <definedName name="QB_FORMULA_33" localSheetId="5" hidden="1">'Dec YTD I&amp;E'!#REF!,'Dec YTD I&amp;E'!#REF!,'Dec YTD I&amp;E'!#REF!,'Dec YTD I&amp;E'!#REF!,'Dec YTD I&amp;E'!#REF!,'Dec YTD I&amp;E'!#REF!,'Dec YTD I&amp;E'!#REF!,'Dec YTD I&amp;E'!#REF!,'Dec YTD I&amp;E'!$N$83,'Dec YTD I&amp;E'!$P$83,'Dec YTD I&amp;E'!#REF!,'Dec YTD I&amp;E'!#REF!,'Dec YTD I&amp;E'!#REF!,'Dec YTD I&amp;E'!#REF!,'Dec YTD I&amp;E'!#REF!,'Dec YTD I&amp;E'!#REF!</definedName>
    <definedName name="QB_FORMULA_34" localSheetId="4" hidden="1">'Dec I&amp;E'!#REF!,'Dec I&amp;E'!#REF!,'Dec I&amp;E'!$N$110,'Dec I&amp;E'!$P$110,'Dec I&amp;E'!#REF!,'Dec I&amp;E'!#REF!,'Dec I&amp;E'!#REF!,'Dec I&amp;E'!#REF!,'Dec I&amp;E'!$J$111,'Dec I&amp;E'!$L$111,'Dec I&amp;E'!$N$111,'Dec I&amp;E'!$P$111,'Dec I&amp;E'!#REF!,'Dec I&amp;E'!#REF!,'Dec I&amp;E'!#REF!,'Dec I&amp;E'!#REF!</definedName>
    <definedName name="QB_FORMULA_34" localSheetId="5" hidden="1">'Dec YTD I&amp;E'!$N$84,'Dec YTD I&amp;E'!$P$84,'Dec YTD I&amp;E'!#REF!,'Dec YTD I&amp;E'!#REF!,'Dec YTD I&amp;E'!#REF!,'Dec YTD I&amp;E'!#REF!,'Dec YTD I&amp;E'!#REF!,'Dec YTD I&amp;E'!#REF!,'Dec YTD I&amp;E'!$N$85,'Dec YTD I&amp;E'!$P$85,'Dec YTD I&amp;E'!#REF!,'Dec YTD I&amp;E'!#REF!,'Dec YTD I&amp;E'!#REF!,'Dec YTD I&amp;E'!#REF!,'Dec YTD I&amp;E'!#REF!,'Dec YTD I&amp;E'!#REF!</definedName>
    <definedName name="QB_FORMULA_35" localSheetId="4" hidden="1">'Dec I&amp;E'!$N$113,'Dec I&amp;E'!$P$113,'Dec I&amp;E'!#REF!,'Dec I&amp;E'!#REF!,'Dec I&amp;E'!#REF!,'Dec I&amp;E'!#REF!,'Dec I&amp;E'!$N$114,'Dec I&amp;E'!$P$114,'Dec I&amp;E'!#REF!,'Dec I&amp;E'!#REF!,'Dec I&amp;E'!#REF!,'Dec I&amp;E'!#REF!,'Dec I&amp;E'!$N$115,'Dec I&amp;E'!$P$115,'Dec I&amp;E'!#REF!,'Dec I&amp;E'!#REF!</definedName>
    <definedName name="QB_FORMULA_35" localSheetId="5" hidden="1">'Dec YTD I&amp;E'!$J$86,'Dec YTD I&amp;E'!$L$86,'Dec YTD I&amp;E'!$N$86,'Dec YTD I&amp;E'!$P$86,'Dec YTD I&amp;E'!#REF!,'Dec YTD I&amp;E'!#REF!,'Dec YTD I&amp;E'!#REF!,'Dec YTD I&amp;E'!#REF!,'Dec YTD I&amp;E'!#REF!,'Dec YTD I&amp;E'!#REF!,'Dec YTD I&amp;E'!#REF!,'Dec YTD I&amp;E'!#REF!,'Dec YTD I&amp;E'!$J$87,'Dec YTD I&amp;E'!$L$87,'Dec YTD I&amp;E'!$N$87,'Dec YTD I&amp;E'!$P$87</definedName>
    <definedName name="QB_FORMULA_36" localSheetId="4" hidden="1">'Dec I&amp;E'!#REF!,'Dec I&amp;E'!#REF!,'Dec I&amp;E'!$N$116,'Dec I&amp;E'!$P$116,'Dec I&amp;E'!#REF!,'Dec I&amp;E'!#REF!,'Dec I&amp;E'!#REF!,'Dec I&amp;E'!#REF!,'Dec I&amp;E'!$N$117,'Dec I&amp;E'!$P$117,'Dec I&amp;E'!#REF!,'Dec I&amp;E'!#REF!,'Dec I&amp;E'!#REF!,'Dec I&amp;E'!#REF!,'Dec I&amp;E'!$N$118,'Dec I&amp;E'!$P$118</definedName>
    <definedName name="QB_FORMULA_36" localSheetId="5" hidden="1">'Dec YTD I&amp;E'!#REF!,'Dec YTD I&amp;E'!#REF!,'Dec YTD I&amp;E'!#REF!,'Dec YTD I&amp;E'!#REF!,'Dec YTD I&amp;E'!#REF!,'Dec YTD I&amp;E'!#REF!,'Dec YTD I&amp;E'!#REF!,'Dec YTD I&amp;E'!#REF!,'Dec YTD I&amp;E'!$N$88,'Dec YTD I&amp;E'!$P$88,'Dec YTD I&amp;E'!#REF!,'Dec YTD I&amp;E'!#REF!,'Dec YTD I&amp;E'!#REF!,'Dec YTD I&amp;E'!#REF!,'Dec YTD I&amp;E'!#REF!,'Dec YTD I&amp;E'!#REF!</definedName>
    <definedName name="QB_FORMULA_37" localSheetId="4" hidden="1">'Dec I&amp;E'!#REF!,'Dec I&amp;E'!#REF!,'Dec I&amp;E'!#REF!,'Dec I&amp;E'!#REF!,'Dec I&amp;E'!$J$119,'Dec I&amp;E'!$L$119,'Dec I&amp;E'!$N$119,'Dec I&amp;E'!$P$119,'Dec I&amp;E'!#REF!,'Dec I&amp;E'!#REF!,'Dec I&amp;E'!#REF!,'Dec I&amp;E'!#REF!,'Dec I&amp;E'!$N$121,'Dec I&amp;E'!$P$121,'Dec I&amp;E'!#REF!,'Dec I&amp;E'!#REF!</definedName>
    <definedName name="QB_FORMULA_37" localSheetId="5" hidden="1">'Dec YTD I&amp;E'!$N$89,'Dec YTD I&amp;E'!$P$89,'Dec YTD I&amp;E'!#REF!,'Dec YTD I&amp;E'!#REF!,'Dec YTD I&amp;E'!#REF!,'Dec YTD I&amp;E'!#REF!,'Dec YTD I&amp;E'!#REF!,'Dec YTD I&amp;E'!#REF!,'Dec YTD I&amp;E'!$N$91,'Dec YTD I&amp;E'!$P$91,'Dec YTD I&amp;E'!#REF!,'Dec YTD I&amp;E'!#REF!,'Dec YTD I&amp;E'!#REF!,'Dec YTD I&amp;E'!#REF!,'Dec YTD I&amp;E'!#REF!,'Dec YTD I&amp;E'!#REF!</definedName>
    <definedName name="QB_FORMULA_38" localSheetId="4" hidden="1">'Dec I&amp;E'!#REF!,'Dec I&amp;E'!#REF!,'Dec I&amp;E'!$N$122,'Dec I&amp;E'!$P$122,'Dec I&amp;E'!#REF!,'Dec I&amp;E'!#REF!,'Dec I&amp;E'!#REF!,'Dec I&amp;E'!#REF!,'Dec I&amp;E'!#REF!,'Dec I&amp;E'!#REF!,'Dec I&amp;E'!#REF!,'Dec I&amp;E'!#REF!,'Dec I&amp;E'!$N$125,'Dec I&amp;E'!$P$125,'Dec I&amp;E'!#REF!,'Dec I&amp;E'!#REF!</definedName>
    <definedName name="QB_FORMULA_38" localSheetId="5" hidden="1">'Dec YTD I&amp;E'!$N$92,'Dec YTD I&amp;E'!$P$92,'Dec YTD I&amp;E'!#REF!,'Dec YTD I&amp;E'!#REF!,'Dec YTD I&amp;E'!#REF!,'Dec YTD I&amp;E'!#REF!,'Dec YTD I&amp;E'!#REF!,'Dec YTD I&amp;E'!#REF!,'Dec YTD I&amp;E'!$N$93,'Dec YTD I&amp;E'!$P$93,'Dec YTD I&amp;E'!#REF!,'Dec YTD I&amp;E'!#REF!,'Dec YTD I&amp;E'!#REF!,'Dec YTD I&amp;E'!#REF!,'Dec YTD I&amp;E'!#REF!,'Dec YTD I&amp;E'!#REF!</definedName>
    <definedName name="QB_FORMULA_39" localSheetId="4" hidden="1">'Dec I&amp;E'!#REF!,'Dec I&amp;E'!#REF!,'Dec I&amp;E'!$N$126,'Dec I&amp;E'!$P$126,'Dec I&amp;E'!#REF!,'Dec I&amp;E'!#REF!,'Dec I&amp;E'!#REF!,'Dec I&amp;E'!#REF!,'Dec I&amp;E'!$N$127,'Dec I&amp;E'!$P$127,'Dec I&amp;E'!#REF!,'Dec I&amp;E'!#REF!,'Dec I&amp;E'!#REF!,'Dec I&amp;E'!#REF!,'Dec I&amp;E'!$N$128,'Dec I&amp;E'!$P$128</definedName>
    <definedName name="QB_FORMULA_39" localSheetId="5" hidden="1">'Dec YTD I&amp;E'!$J$94,'Dec YTD I&amp;E'!$L$94,'Dec YTD I&amp;E'!$N$94,'Dec YTD I&amp;E'!$P$94,'Dec YTD I&amp;E'!#REF!,'Dec YTD I&amp;E'!#REF!,'Dec YTD I&amp;E'!#REF!,'Dec YTD I&amp;E'!#REF!,'Dec YTD I&amp;E'!#REF!,'Dec YTD I&amp;E'!#REF!,'Dec YTD I&amp;E'!#REF!,'Dec YTD I&amp;E'!#REF!,'Dec YTD I&amp;E'!$N$97,'Dec YTD I&amp;E'!$P$97,'Dec YTD I&amp;E'!#REF!,'Dec YTD I&amp;E'!#REF!</definedName>
    <definedName name="QB_FORMULA_4" localSheetId="4" hidden="1">'Dec I&amp;E'!#REF!,'Dec I&amp;E'!#REF!,'Dec I&amp;E'!#REF!,'Dec I&amp;E'!#REF!,'Dec I&amp;E'!$J$19,'Dec I&amp;E'!$L$19,'Dec I&amp;E'!$N$19,'Dec I&amp;E'!$P$19,'Dec I&amp;E'!#REF!,'Dec I&amp;E'!#REF!,'Dec I&amp;E'!#REF!,'Dec I&amp;E'!#REF!,'Dec I&amp;E'!$J$20,'Dec I&amp;E'!$L$20,'Dec I&amp;E'!$N$20,'Dec I&amp;E'!$P$20</definedName>
    <definedName name="QB_FORMULA_4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40" localSheetId="4" hidden="1">'Dec I&amp;E'!#REF!,'Dec I&amp;E'!#REF!,'Dec I&amp;E'!#REF!,'Dec I&amp;E'!#REF!,'Dec I&amp;E'!$N$129,'Dec I&amp;E'!$P$129,'Dec I&amp;E'!#REF!,'Dec I&amp;E'!#REF!,'Dec I&amp;E'!#REF!,'Dec I&amp;E'!#REF!,'Dec I&amp;E'!$N$130,'Dec I&amp;E'!$P$130,'Dec I&amp;E'!#REF!,'Dec I&amp;E'!#REF!,'Dec I&amp;E'!#REF!,'Dec I&amp;E'!#REF!</definedName>
    <definedName name="QB_FORMULA_40" localSheetId="5" hidden="1">'Dec YTD I&amp;E'!#REF!,'Dec YTD I&amp;E'!#REF!,'Dec YTD I&amp;E'!#REF!,'Dec YTD I&amp;E'!#REF!,'Dec YTD I&amp;E'!$N$98,'Dec YTD I&amp;E'!$P$98,'Dec YTD I&amp;E'!#REF!,'Dec YTD I&amp;E'!#REF!,'Dec YTD I&amp;E'!#REF!,'Dec YTD I&amp;E'!#REF!,'Dec YTD I&amp;E'!#REF!,'Dec YTD I&amp;E'!#REF!,'Dec YTD I&amp;E'!$N$99,'Dec YTD I&amp;E'!$P$99,'Dec YTD I&amp;E'!#REF!,'Dec YTD I&amp;E'!#REF!</definedName>
    <definedName name="QB_FORMULA_41" localSheetId="4" hidden="1">'Dec I&amp;E'!$J$131,'Dec I&amp;E'!$L$131,'Dec I&amp;E'!$N$131,'Dec I&amp;E'!$P$131,'Dec I&amp;E'!#REF!,'Dec I&amp;E'!#REF!,'Dec I&amp;E'!#REF!,'Dec I&amp;E'!#REF!,'Dec I&amp;E'!$N$132,'Dec I&amp;E'!$P$132,'Dec I&amp;E'!#REF!,'Dec I&amp;E'!#REF!,'Dec I&amp;E'!#REF!,'Dec I&amp;E'!#REF!,'Dec I&amp;E'!$N$133,'Dec I&amp;E'!$P$133</definedName>
    <definedName name="QB_FORMULA_41" localSheetId="5" hidden="1">'Dec YTD I&amp;E'!#REF!,'Dec YTD I&amp;E'!#REF!,'Dec YTD I&amp;E'!#REF!,'Dec YTD I&amp;E'!#REF!,'Dec YTD I&amp;E'!$N$100,'Dec YTD I&amp;E'!$P$100,'Dec YTD I&amp;E'!#REF!,'Dec YTD I&amp;E'!#REF!,'Dec YTD I&amp;E'!#REF!,'Dec YTD I&amp;E'!#REF!,'Dec YTD I&amp;E'!#REF!,'Dec YTD I&amp;E'!#REF!,'Dec YTD I&amp;E'!$J$101,'Dec YTD I&amp;E'!$L$101,'Dec YTD I&amp;E'!$N$101,'Dec YTD I&amp;E'!$P$101</definedName>
    <definedName name="QB_FORMULA_42" localSheetId="4" hidden="1">'Dec I&amp;E'!#REF!,'Dec I&amp;E'!#REF!,'Dec I&amp;E'!#REF!,'Dec I&amp;E'!#REF!,'Dec I&amp;E'!#REF!,'Dec I&amp;E'!#REF!,'Dec I&amp;E'!#REF!,'Dec I&amp;E'!#REF!,'Dec I&amp;E'!$N$136,'Dec I&amp;E'!$P$136,'Dec I&amp;E'!#REF!,'Dec I&amp;E'!#REF!,'Dec I&amp;E'!#REF!,'Dec I&amp;E'!#REF!,'Dec I&amp;E'!$J$137,'Dec I&amp;E'!$L$137</definedName>
    <definedName name="QB_FORMULA_42" localSheetId="5" hidden="1">'Dec YTD I&amp;E'!#REF!,'Dec YTD I&amp;E'!#REF!,'Dec YTD I&amp;E'!#REF!,'Dec YTD I&amp;E'!#REF!,'Dec YTD I&amp;E'!#REF!,'Dec YTD I&amp;E'!#REF!,'Dec YTD I&amp;E'!#REF!,'Dec YTD I&amp;E'!#REF!,'Dec YTD I&amp;E'!$N$103,'Dec YTD I&amp;E'!$P$103,'Dec YTD I&amp;E'!#REF!,'Dec YTD I&amp;E'!#REF!,'Dec YTD I&amp;E'!#REF!,'Dec YTD I&amp;E'!#REF!,'Dec YTD I&amp;E'!#REF!,'Dec YTD I&amp;E'!#REF!</definedName>
    <definedName name="QB_FORMULA_43" localSheetId="4" hidden="1">'Dec I&amp;E'!$N$137,'Dec I&amp;E'!$P$137,'Dec I&amp;E'!#REF!,'Dec I&amp;E'!#REF!,'Dec I&amp;E'!#REF!,'Dec I&amp;E'!#REF!,'Dec I&amp;E'!$J$138,'Dec I&amp;E'!$L$138,'Dec I&amp;E'!$N$138,'Dec I&amp;E'!$P$138,'Dec I&amp;E'!#REF!,'Dec I&amp;E'!#REF!,'Dec I&amp;E'!#REF!,'Dec I&amp;E'!#REF!,'Dec I&amp;E'!$N$140,'Dec I&amp;E'!$P$140</definedName>
    <definedName name="QB_FORMULA_43" localSheetId="5" hidden="1">'Dec YTD I&amp;E'!$N$104,'Dec YTD I&amp;E'!$P$104,'Dec YTD I&amp;E'!#REF!,'Dec YTD I&amp;E'!#REF!,'Dec YTD I&amp;E'!#REF!,'Dec YTD I&amp;E'!#REF!,'Dec YTD I&amp;E'!#REF!,'Dec YTD I&amp;E'!#REF!,'Dec YTD I&amp;E'!$N$105,'Dec YTD I&amp;E'!$P$105,'Dec YTD I&amp;E'!#REF!,'Dec YTD I&amp;E'!#REF!,'Dec YTD I&amp;E'!#REF!,'Dec YTD I&amp;E'!#REF!,'Dec YTD I&amp;E'!#REF!,'Dec YTD I&amp;E'!#REF!</definedName>
    <definedName name="QB_FORMULA_44" localSheetId="4" hidden="1">'Dec I&amp;E'!#REF!,'Dec I&amp;E'!#REF!,'Dec I&amp;E'!#REF!,'Dec I&amp;E'!#REF!,'Dec I&amp;E'!$J$141,'Dec I&amp;E'!$L$141,'Dec I&amp;E'!$N$141,'Dec I&amp;E'!$P$141,'Dec I&amp;E'!#REF!,'Dec I&amp;E'!#REF!,'Dec I&amp;E'!#REF!,'Dec I&amp;E'!#REF!,'Dec I&amp;E'!$N$143,'Dec I&amp;E'!$P$143,'Dec I&amp;E'!#REF!,'Dec I&amp;E'!#REF!</definedName>
    <definedName name="QB_FORMULA_44" localSheetId="5" hidden="1">'Dec YTD I&amp;E'!$N$106,'Dec YTD I&amp;E'!$P$106,'Dec YTD I&amp;E'!#REF!,'Dec YTD I&amp;E'!#REF!,'Dec YTD I&amp;E'!#REF!,'Dec YTD I&amp;E'!#REF!,'Dec YTD I&amp;E'!#REF!,'Dec YTD I&amp;E'!#REF!,'Dec YTD I&amp;E'!$N$107,'Dec YTD I&amp;E'!$P$107,'Dec YTD I&amp;E'!#REF!,'Dec YTD I&amp;E'!#REF!,'Dec YTD I&amp;E'!#REF!,'Dec YTD I&amp;E'!#REF!,'Dec YTD I&amp;E'!#REF!,'Dec YTD I&amp;E'!#REF!</definedName>
    <definedName name="QB_FORMULA_45" localSheetId="4" hidden="1">'Dec I&amp;E'!#REF!,'Dec I&amp;E'!#REF!,'Dec I&amp;E'!$N$144,'Dec I&amp;E'!$P$144,'Dec I&amp;E'!#REF!,'Dec I&amp;E'!#REF!,'Dec I&amp;E'!#REF!,'Dec I&amp;E'!#REF!,'Dec I&amp;E'!$N$146,'Dec I&amp;E'!$P$146,'Dec I&amp;E'!#REF!,'Dec I&amp;E'!#REF!,'Dec I&amp;E'!#REF!,'Dec I&amp;E'!#REF!,'Dec I&amp;E'!$N$147,'Dec I&amp;E'!$P$147</definedName>
    <definedName name="QB_FORMULA_45" localSheetId="5" hidden="1">'Dec YTD I&amp;E'!$J$108,'Dec YTD I&amp;E'!$L$108,'Dec YTD I&amp;E'!$N$108,'Dec YTD I&amp;E'!$P$108,'Dec YTD I&amp;E'!#REF!,'Dec YTD I&amp;E'!#REF!,'Dec YTD I&amp;E'!#REF!,'Dec YTD I&amp;E'!#REF!,'Dec YTD I&amp;E'!#REF!,'Dec YTD I&amp;E'!#REF!,'Dec YTD I&amp;E'!#REF!,'Dec YTD I&amp;E'!#REF!,'Dec YTD I&amp;E'!$N$110,'Dec YTD I&amp;E'!$P$110,'Dec YTD I&amp;E'!#REF!,'Dec YTD I&amp;E'!#REF!</definedName>
    <definedName name="QB_FORMULA_46" localSheetId="4" hidden="1">'Dec I&amp;E'!#REF!,'Dec I&amp;E'!#REF!,'Dec I&amp;E'!#REF!,'Dec I&amp;E'!#REF!,'Dec I&amp;E'!$J$148,'Dec I&amp;E'!$L$148,'Dec I&amp;E'!$N$148,'Dec I&amp;E'!$P$148,'Dec I&amp;E'!#REF!,'Dec I&amp;E'!#REF!,'Dec I&amp;E'!#REF!,'Dec I&amp;E'!#REF!,'Dec I&amp;E'!$N$149,'Dec I&amp;E'!$P$149,'Dec I&amp;E'!#REF!,'Dec I&amp;E'!#REF!</definedName>
    <definedName name="QB_FORMULA_46" localSheetId="5" hidden="1">'Dec YTD I&amp;E'!#REF!,'Dec YTD I&amp;E'!#REF!,'Dec YTD I&amp;E'!#REF!,'Dec YTD I&amp;E'!#REF!,'Dec YTD I&amp;E'!$N$112,'Dec YTD I&amp;E'!$P$112,'Dec YTD I&amp;E'!#REF!,'Dec YTD I&amp;E'!#REF!,'Dec YTD I&amp;E'!#REF!,'Dec YTD I&amp;E'!#REF!,'Dec YTD I&amp;E'!#REF!,'Dec YTD I&amp;E'!#REF!,'Dec YTD I&amp;E'!$N$113,'Dec YTD I&amp;E'!$P$113,'Dec YTD I&amp;E'!#REF!,'Dec YTD I&amp;E'!#REF!</definedName>
    <definedName name="QB_FORMULA_47" localSheetId="4" hidden="1">'Dec I&amp;E'!#REF!,'Dec I&amp;E'!#REF!,'Dec I&amp;E'!$N$150,'Dec I&amp;E'!$P$150,'Dec I&amp;E'!#REF!,'Dec I&amp;E'!#REF!,'Dec I&amp;E'!#REF!,'Dec I&amp;E'!#REF!,'Dec I&amp;E'!$N$152,'Dec I&amp;E'!$P$152,'Dec I&amp;E'!#REF!,'Dec I&amp;E'!#REF!,'Dec I&amp;E'!#REF!,'Dec I&amp;E'!#REF!,'Dec I&amp;E'!$J$153,'Dec I&amp;E'!$L$153</definedName>
    <definedName name="QB_FORMULA_47" localSheetId="5" hidden="1">'Dec YTD I&amp;E'!#REF!,'Dec YTD I&amp;E'!#REF!,'Dec YTD I&amp;E'!#REF!,'Dec YTD I&amp;E'!#REF!,'Dec YTD I&amp;E'!$N$114,'Dec YTD I&amp;E'!$P$114,'Dec YTD I&amp;E'!#REF!,'Dec YTD I&amp;E'!#REF!,'Dec YTD I&amp;E'!#REF!,'Dec YTD I&amp;E'!#REF!,'Dec YTD I&amp;E'!#REF!,'Dec YTD I&amp;E'!#REF!,'Dec YTD I&amp;E'!$J$115,'Dec YTD I&amp;E'!$L$115,'Dec YTD I&amp;E'!$N$115,'Dec YTD I&amp;E'!$P$115</definedName>
    <definedName name="QB_FORMULA_48" localSheetId="4" hidden="1">'Dec I&amp;E'!$N$153,'Dec I&amp;E'!$P$153,'Dec I&amp;E'!#REF!,'Dec I&amp;E'!#REF!,'Dec I&amp;E'!#REF!,'Dec I&amp;E'!#REF!,'Dec I&amp;E'!$J$154,'Dec I&amp;E'!$L$154,'Dec I&amp;E'!$N$154,'Dec I&amp;E'!$P$154,'Dec I&amp;E'!#REF!,'Dec I&amp;E'!#REF!,'Dec I&amp;E'!#REF!,'Dec I&amp;E'!#REF!,'Dec I&amp;E'!$N$157,'Dec I&amp;E'!$P$157</definedName>
    <definedName name="QB_FORMULA_48" localSheetId="5" hidden="1">'Dec YTD I&amp;E'!#REF!,'Dec YTD I&amp;E'!#REF!,'Dec YTD I&amp;E'!#REF!,'Dec YTD I&amp;E'!#REF!,'Dec YTD I&amp;E'!#REF!,'Dec YTD I&amp;E'!#REF!,'Dec YTD I&amp;E'!#REF!,'Dec YTD I&amp;E'!#REF!,'Dec YTD I&amp;E'!$N$116,'Dec YTD I&amp;E'!$P$116,'Dec YTD I&amp;E'!#REF!,'Dec YTD I&amp;E'!#REF!,'Dec YTD I&amp;E'!#REF!,'Dec YTD I&amp;E'!#REF!,'Dec YTD I&amp;E'!#REF!,'Dec YTD I&amp;E'!#REF!</definedName>
    <definedName name="QB_FORMULA_49" localSheetId="4" hidden="1">'Dec I&amp;E'!#REF!,'Dec I&amp;E'!#REF!,'Dec I&amp;E'!#REF!,'Dec I&amp;E'!#REF!,'Dec I&amp;E'!$N$158,'Dec I&amp;E'!$P$158,'Dec I&amp;E'!#REF!,'Dec I&amp;E'!#REF!,'Dec I&amp;E'!#REF!,'Dec I&amp;E'!#REF!,'Dec I&amp;E'!$J$159,'Dec I&amp;E'!$L$159,'Dec I&amp;E'!$N$159,'Dec I&amp;E'!$P$159,'Dec I&amp;E'!#REF!,'Dec I&amp;E'!#REF!</definedName>
    <definedName name="QB_FORMULA_49" localSheetId="5" hidden="1">'Dec YTD I&amp;E'!$J$117,'Dec YTD I&amp;E'!$L$117,'Dec YTD I&amp;E'!$N$117,'Dec YTD I&amp;E'!$P$117,'Dec YTD I&amp;E'!#REF!,'Dec YTD I&amp;E'!#REF!,'Dec YTD I&amp;E'!#REF!,'Dec YTD I&amp;E'!#REF!,'Dec YTD I&amp;E'!#REF!,'Dec YTD I&amp;E'!#REF!,'Dec YTD I&amp;E'!#REF!,'Dec YTD I&amp;E'!#REF!,'Dec YTD I&amp;E'!$N$118,'Dec YTD I&amp;E'!$P$118,'Dec YTD I&amp;E'!#REF!,'Dec YTD I&amp;E'!#REF!</definedName>
    <definedName name="QB_FORMULA_5" localSheetId="4" hidden="1">'Dec I&amp;E'!#REF!,'Dec I&amp;E'!#REF!,'Dec I&amp;E'!#REF!,'Dec I&amp;E'!#REF!,'Dec I&amp;E'!$J$21,'Dec I&amp;E'!$L$21,'Dec I&amp;E'!$N$21,'Dec I&amp;E'!$P$21,'Dec I&amp;E'!#REF!,'Dec I&amp;E'!#REF!,'Dec I&amp;E'!#REF!,'Dec I&amp;E'!#REF!,'Dec I&amp;E'!$N$24,'Dec I&amp;E'!$P$24,'Dec I&amp;E'!#REF!,'Dec I&amp;E'!#REF!</definedName>
    <definedName name="QB_FORMULA_5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50" localSheetId="4" hidden="1">'Dec I&amp;E'!#REF!,'Dec I&amp;E'!#REF!,'Dec I&amp;E'!$N$160,'Dec I&amp;E'!$P$160,'Dec I&amp;E'!#REF!,'Dec I&amp;E'!#REF!,'Dec I&amp;E'!#REF!,'Dec I&amp;E'!#REF!,'Dec I&amp;E'!$J$161,'Dec I&amp;E'!$L$161,'Dec I&amp;E'!$N$161,'Dec I&amp;E'!$P$161,'Dec I&amp;E'!#REF!,'Dec I&amp;E'!#REF!,'Dec I&amp;E'!#REF!,'Dec I&amp;E'!#REF!</definedName>
    <definedName name="QB_FORMULA_50" localSheetId="5" hidden="1">'Dec YTD I&amp;E'!#REF!,'Dec YTD I&amp;E'!#REF!,'Dec YTD I&amp;E'!#REF!,'Dec YTD I&amp;E'!#REF!,'Dec YTD I&amp;E'!$J$119,'Dec YTD I&amp;E'!$L$119,'Dec YTD I&amp;E'!$N$119,'Dec YTD I&amp;E'!$P$119,'Dec YTD I&amp;E'!#REF!,'Dec YTD I&amp;E'!#REF!,'Dec YTD I&amp;E'!#REF!,'Dec YTD I&amp;E'!#REF!,'Dec YTD I&amp;E'!#REF!,'Dec YTD I&amp;E'!#REF!,'Dec YTD I&amp;E'!#REF!,'Dec YTD I&amp;E'!#REF!</definedName>
    <definedName name="QB_FORMULA_51" localSheetId="4" hidden="1">'Dec I&amp;E'!#REF!,'Dec I&amp;E'!#REF!,'Dec I&amp;E'!#REF!,'Dec I&amp;E'!#REF!,'Dec I&amp;E'!$J$163,'Dec I&amp;E'!$L$163,'Dec I&amp;E'!$N$163,'Dec I&amp;E'!$P$163,'Dec I&amp;E'!#REF!,'Dec I&amp;E'!#REF!,'Dec I&amp;E'!#REF!,'Dec I&amp;E'!#REF!,'Dec I&amp;E'!$J$164,'Dec I&amp;E'!$L$164,'Dec I&amp;E'!$N$164,'Dec I&amp;E'!$P$164</definedName>
    <definedName name="QB_FORMULA_51" localSheetId="5" hidden="1">'Dec YTD I&amp;E'!$J$120,'Dec YTD I&amp;E'!$L$120,'Dec YTD I&amp;E'!$N$120,'Dec YTD I&amp;E'!$P$120,'Dec YTD I&amp;E'!#REF!,'Dec YTD I&amp;E'!#REF!,'Dec YTD I&amp;E'!#REF!,'Dec YTD I&amp;E'!#REF!,'Dec YTD I&amp;E'!#REF!,'Dec YTD I&amp;E'!#REF!,'Dec YTD I&amp;E'!#REF!,'Dec YTD I&amp;E'!#REF!,'Dec YTD I&amp;E'!$N$122,'Dec YTD I&amp;E'!$P$122,'Dec YTD I&amp;E'!#REF!,'Dec YTD I&amp;E'!#REF!</definedName>
    <definedName name="QB_FORMULA_52" localSheetId="4" hidden="1">'Dec I&amp;E'!#REF!,'Dec I&amp;E'!#REF!,'Dec I&amp;E'!#REF!,'Dec I&amp;E'!#REF!,'Dec I&amp;E'!#REF!,'Dec I&amp;E'!#REF!,'Dec I&amp;E'!#REF!,'Dec I&amp;E'!#REF!,'Dec I&amp;E'!#REF!,'Dec I&amp;E'!#REF!,'Dec I&amp;E'!#REF!,'Dec I&amp;E'!#REF!,'Dec I&amp;E'!#REF!,'Dec I&amp;E'!#REF!,'Dec I&amp;E'!#REF!,'Dec I&amp;E'!#REF!</definedName>
    <definedName name="QB_FORMULA_52" localSheetId="5" hidden="1">'Dec YTD I&amp;E'!#REF!,'Dec YTD I&amp;E'!#REF!,'Dec YTD I&amp;E'!#REF!,'Dec YTD I&amp;E'!#REF!,'Dec YTD I&amp;E'!$N$123,'Dec YTD I&amp;E'!$P$123,'Dec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53" localSheetId="4" hidden="1">'Dec I&amp;E'!#REF!,'Dec I&amp;E'!#REF!,'Dec I&amp;E'!#REF!,'Dec I&amp;E'!#REF!,'Dec I&amp;E'!$J$173,'Dec I&amp;E'!#REF!,'Dec I&amp;E'!#REF!,'Dec I&amp;E'!#REF!,'Dec I&amp;E'!#REF!,'Dec I&amp;E'!$J$174,'Dec I&amp;E'!#REF!,'Dec I&amp;E'!#REF!,'Dec I&amp;E'!#REF!,'Dec I&amp;E'!#REF!,'Dec I&amp;E'!$J$175,'Dec I&amp;E'!#REF!</definedName>
    <definedName name="QB_FORMULA_53" localSheetId="5" hidden="1">'Dec YTD I&amp;E'!#REF!,'Dec YTD I&amp;E'!#REF!,'Dec YTD I&amp;E'!$J$125,'Dec YTD I&amp;E'!$L$125,'Dec YTD I&amp;E'!$N$125,'Dec YTD I&amp;E'!$P$125,'Dec YTD I&amp;E'!#REF!,'Dec YTD I&amp;E'!#REF!,'Dec YTD I&amp;E'!#REF!,'Dec YTD I&amp;E'!#REF!,'Dec YTD I&amp;E'!#REF!,'Dec YTD I&amp;E'!#REF!,'Dec YTD I&amp;E'!#REF!,'Dec YTD I&amp;E'!#REF!,'Dec YTD I&amp;E'!$N$127,'Dec YTD I&amp;E'!$P$127</definedName>
    <definedName name="QB_FORMULA_54" localSheetId="4" hidden="1">'Dec I&amp;E'!#REF!,'Dec I&amp;E'!#REF!,'Dec I&amp;E'!#REF!,'Dec I&amp;E'!$N$178,'Dec I&amp;E'!$P$178,'Dec I&amp;E'!#REF!,'Dec I&amp;E'!#REF!,'Dec I&amp;E'!#REF!,'Dec I&amp;E'!#REF!,'Dec I&amp;E'!$N$179,'Dec I&amp;E'!$P$179,'Dec I&amp;E'!#REF!,'Dec I&amp;E'!#REF!,'Dec I&amp;E'!#REF!,'Dec I&amp;E'!#REF!,'Dec I&amp;E'!$N$180</definedName>
    <definedName name="QB_FORMULA_54" localSheetId="5" hidden="1">'Dec YTD I&amp;E'!#REF!,'Dec YTD I&amp;E'!#REF!,'Dec YTD I&amp;E'!#REF!,'Dec YTD I&amp;E'!#REF!,'Dec YTD I&amp;E'!#REF!,'Dec YTD I&amp;E'!#REF!,'Dec YTD I&amp;E'!$N$128,'Dec YTD I&amp;E'!$P$128,'Dec YTD I&amp;E'!#REF!,'Dec YTD I&amp;E'!#REF!,'Dec YTD I&amp;E'!#REF!,'Dec YTD I&amp;E'!#REF!,'Dec YTD I&amp;E'!#REF!,'Dec YTD I&amp;E'!#REF!,'Dec YTD I&amp;E'!$N$129,'Dec YTD I&amp;E'!$P$129</definedName>
    <definedName name="QB_FORMULA_55" localSheetId="4" hidden="1">'Dec I&amp;E'!$P$180,'Dec I&amp;E'!#REF!,'Dec I&amp;E'!#REF!,'Dec I&amp;E'!#REF!,'Dec I&amp;E'!#REF!,'Dec I&amp;E'!$N$181,'Dec I&amp;E'!$P$181,'Dec I&amp;E'!#REF!,'Dec I&amp;E'!#REF!,'Dec I&amp;E'!#REF!,'Dec I&amp;E'!#REF!,'Dec I&amp;E'!$J$182,'Dec I&amp;E'!$L$182,'Dec I&amp;E'!$N$182,'Dec I&amp;E'!$P$182,'Dec I&amp;E'!#REF!</definedName>
    <definedName name="QB_FORMULA_55" localSheetId="5" hidden="1">'Dec YTD I&amp;E'!#REF!,'Dec YTD I&amp;E'!#REF!,'Dec YTD I&amp;E'!#REF!,'Dec YTD I&amp;E'!#REF!,'Dec YTD I&amp;E'!#REF!,'Dec YTD I&amp;E'!#REF!,'Dec YTD I&amp;E'!$N$130,'Dec YTD I&amp;E'!$P$130,'Dec YTD I&amp;E'!#REF!,'Dec YTD I&amp;E'!#REF!,'Dec YTD I&amp;E'!#REF!,'Dec YTD I&amp;E'!#REF!,'Dec YTD I&amp;E'!#REF!,'Dec YTD I&amp;E'!#REF!,'Dec YTD I&amp;E'!$N$131,'Dec YTD I&amp;E'!$P$131</definedName>
    <definedName name="QB_FORMULA_56" localSheetId="4" hidden="1">'Dec I&amp;E'!#REF!,'Dec I&amp;E'!#REF!,'Dec I&amp;E'!#REF!,'Dec I&amp;E'!#REF!,'Dec I&amp;E'!#REF!,'Dec I&amp;E'!#REF!,'Dec I&amp;E'!#REF!,'Dec I&amp;E'!#REF!,'Dec I&amp;E'!#REF!,'Dec I&amp;E'!#REF!,'Dec I&amp;E'!#REF!,'Dec I&amp;E'!$J$187,'Dec I&amp;E'!#REF!,'Dec I&amp;E'!#REF!,'Dec I&amp;E'!#REF!,'Dec I&amp;E'!#REF!</definedName>
    <definedName name="QB_FORMULA_56" localSheetId="5" hidden="1">'Dec YTD I&amp;E'!#REF!,'Dec YTD I&amp;E'!#REF!,'Dec YTD I&amp;E'!#REF!,'Dec YTD I&amp;E'!#REF!,'Dec YTD I&amp;E'!#REF!,'Dec YTD I&amp;E'!#REF!,'Dec YTD I&amp;E'!$N$132,'Dec YTD I&amp;E'!$P$132,'Dec YTD I&amp;E'!#REF!,'Dec YTD I&amp;E'!#REF!,'Dec YTD I&amp;E'!#REF!,'Dec YTD I&amp;E'!#REF!,'Dec YTD I&amp;E'!#REF!,'Dec YTD I&amp;E'!#REF!,'Dec YTD I&amp;E'!#REF!,'Dec YTD I&amp;E'!#REF!</definedName>
    <definedName name="QB_FORMULA_57" localSheetId="4" hidden="1">'Dec I&amp;E'!$J$188,'Dec I&amp;E'!#REF!,'Dec I&amp;E'!#REF!,'Dec I&amp;E'!#REF!,'Dec I&amp;E'!#REF!,'Dec I&amp;E'!$J$189,'Dec I&amp;E'!$L$189,'Dec I&amp;E'!$N$189,'Dec I&amp;E'!$P$189,'Dec I&amp;E'!#REF!,'Dec I&amp;E'!#REF!,'Dec I&amp;E'!#REF!,'Dec I&amp;E'!#REF!,'Dec I&amp;E'!$J$190,'Dec I&amp;E'!$L$190,'Dec I&amp;E'!$N$190</definedName>
    <definedName name="QB_FORMULA_57" localSheetId="5" hidden="1">'Dec YTD I&amp;E'!#REF!,'Dec YTD I&amp;E'!#REF!,'Dec YTD I&amp;E'!#REF!,'Dec YTD I&amp;E'!#REF!,'Dec YTD I&amp;E'!$J$134,'Dec YTD I&amp;E'!$L$134,'Dec YTD I&amp;E'!$N$134,'Dec YTD I&amp;E'!$P$134,'Dec YTD I&amp;E'!#REF!,'Dec YTD I&amp;E'!#REF!,'Dec YTD I&amp;E'!#REF!,'Dec YTD I&amp;E'!#REF!,'Dec YTD I&amp;E'!#REF!,'Dec YTD I&amp;E'!#REF!,'Dec YTD I&amp;E'!#REF!,'Dec YTD I&amp;E'!#REF!</definedName>
    <definedName name="QB_FORMULA_58" localSheetId="4" hidden="1">'Dec I&amp;E'!$P$190,'Dec I&amp;E'!#REF!,'Dec I&amp;E'!#REF!,'Dec I&amp;E'!#REF!,'Dec I&amp;E'!#REF!,'Dec I&amp;E'!$J$191,'Dec I&amp;E'!$L$191,'Dec I&amp;E'!$N$191,'Dec I&amp;E'!$P$191,'Dec I&amp;E'!#REF!,'Dec I&amp;E'!#REF!,'Dec I&amp;E'!#REF!,'Dec I&amp;E'!#REF!</definedName>
    <definedName name="QB_FORMULA_58" localSheetId="5" hidden="1">'Dec YTD I&amp;E'!$N$136,'Dec YTD I&amp;E'!$P$136,'Dec YTD I&amp;E'!#REF!,'Dec YTD I&amp;E'!#REF!,'Dec YTD I&amp;E'!#REF!,'Dec YTD I&amp;E'!#REF!,'Dec YTD I&amp;E'!#REF!,'Dec YTD I&amp;E'!#REF!,'Dec YTD I&amp;E'!$N$137,'Dec YTD I&amp;E'!$P$137,'Dec YTD I&amp;E'!#REF!,'Dec YTD I&amp;E'!#REF!,'Dec YTD I&amp;E'!#REF!,'Dec YTD I&amp;E'!#REF!,'Dec YTD I&amp;E'!#REF!,'Dec YTD I&amp;E'!#REF!</definedName>
    <definedName name="QB_FORMULA_59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" localSheetId="4" hidden="1">'Dec I&amp;E'!#REF!,'Dec I&amp;E'!#REF!,'Dec I&amp;E'!$N$26,'Dec I&amp;E'!$P$26,'Dec I&amp;E'!#REF!,'Dec I&amp;E'!#REF!,'Dec I&amp;E'!#REF!,'Dec I&amp;E'!#REF!,'Dec I&amp;E'!$N$27,'Dec I&amp;E'!$P$27,'Dec I&amp;E'!#REF!,'Dec I&amp;E'!#REF!,'Dec I&amp;E'!#REF!,'Dec I&amp;E'!#REF!,'Dec I&amp;E'!$J$28,'Dec I&amp;E'!$L$28</definedName>
    <definedName name="QB_FORMULA_6" localSheetId="5" hidden="1">'Dec YTD I&amp;E'!#REF!,'Dec YTD I&amp;E'!#REF!,'Dec YTD I&amp;E'!#REF!,'Dec YTD I&amp;E'!#REF!,'Dec YTD I&amp;E'!#REF!,'Dec YTD I&amp;E'!#REF!,'Dec YTD I&amp;E'!#REF!,'Dec YTD I&amp;E'!#REF!,'Dec YTD I&amp;E'!$N$21,'Dec YTD I&amp;E'!$P$21,'Dec YTD I&amp;E'!#REF!,'Dec YTD I&amp;E'!#REF!,'Dec YTD I&amp;E'!#REF!,'Dec YTD I&amp;E'!#REF!,'Dec YTD I&amp;E'!#REF!,'Dec YTD I&amp;E'!#REF!</definedName>
    <definedName name="QB_FORMULA_60" localSheetId="5" hidden="1">'Dec YTD I&amp;E'!#REF!,'Dec YTD I&amp;E'!#REF!,'Dec YTD I&amp;E'!$N$142,'Dec YTD I&amp;E'!$P$142,'Dec YTD I&amp;E'!#REF!,'Dec YTD I&amp;E'!#REF!,'Dec YTD I&amp;E'!#REF!,'Dec YTD I&amp;E'!#REF!,'Dec YTD I&amp;E'!#REF!,'Dec YTD I&amp;E'!#REF!,'Dec YTD I&amp;E'!$N$143,'Dec YTD I&amp;E'!$P$143,'Dec YTD I&amp;E'!#REF!,'Dec YTD I&amp;E'!#REF!,'Dec YTD I&amp;E'!#REF!,'Dec YTD I&amp;E'!#REF!</definedName>
    <definedName name="QB_FORMULA_61" localSheetId="5" hidden="1">'Dec YTD I&amp;E'!#REF!,'Dec YTD I&amp;E'!#REF!,'Dec YTD I&amp;E'!$N$144,'Dec YTD I&amp;E'!$P$144,'Dec YTD I&amp;E'!#REF!,'Dec YTD I&amp;E'!#REF!,'Dec YTD I&amp;E'!#REF!,'Dec YTD I&amp;E'!#REF!,'Dec YTD I&amp;E'!#REF!,'Dec YTD I&amp;E'!#REF!,'Dec YTD I&amp;E'!$N$145,'Dec YTD I&amp;E'!$P$145,'Dec YTD I&amp;E'!#REF!,'Dec YTD I&amp;E'!#REF!,'Dec YTD I&amp;E'!#REF!,'Dec YTD I&amp;E'!#REF!</definedName>
    <definedName name="QB_FORMULA_62" localSheetId="5" hidden="1">'Dec YTD I&amp;E'!#REF!,'Dec YTD I&amp;E'!#REF!,'Dec YTD I&amp;E'!$N$146,'Dec YTD I&amp;E'!$P$146,'Dec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3" localSheetId="5" hidden="1">'Dec YTD I&amp;E'!$N$148,'Dec YTD I&amp;E'!$P$148,'Dec YTD I&amp;E'!#REF!,'Dec YTD I&amp;E'!#REF!,'Dec YTD I&amp;E'!#REF!,'Dec YTD I&amp;E'!#REF!,'Dec YTD I&amp;E'!#REF!,'Dec YTD I&amp;E'!#REF!,'Dec YTD I&amp;E'!$J$149,'Dec YTD I&amp;E'!$L$149,'Dec YTD I&amp;E'!$N$149,'Dec YTD I&amp;E'!$P$149,'Dec YTD I&amp;E'!#REF!,'Dec YTD I&amp;E'!#REF!,'Dec YTD I&amp;E'!#REF!,'Dec YTD I&amp;E'!#REF!</definedName>
    <definedName name="QB_FORMULA_64" localSheetId="5" hidden="1">'Dec YTD I&amp;E'!#REF!,'Dec YTD I&amp;E'!#REF!,'Dec YTD I&amp;E'!#REF!,'Dec YTD I&amp;E'!#REF!,'Dec YTD I&amp;E'!$N$150,'Dec YTD I&amp;E'!$P$150,'Dec YTD I&amp;E'!#REF!,'Dec YTD I&amp;E'!#REF!,'Dec YTD I&amp;E'!#REF!,'Dec YTD I&amp;E'!#REF!,'Dec YTD I&amp;E'!#REF!,'Dec YTD I&amp;E'!#REF!,'Dec YTD I&amp;E'!$N$151,'Dec YTD I&amp;E'!$P$151,'Dec YTD I&amp;E'!#REF!,'Dec YTD I&amp;E'!#REF!</definedName>
    <definedName name="QB_FORMULA_65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6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7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8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69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7" localSheetId="4" hidden="1">'Dec I&amp;E'!$N$28,'Dec I&amp;E'!$P$28,'Dec I&amp;E'!#REF!,'Dec I&amp;E'!#REF!,'Dec I&amp;E'!#REF!,'Dec I&amp;E'!#REF!,'Dec I&amp;E'!$N$30,'Dec I&amp;E'!$P$30,'Dec I&amp;E'!#REF!,'Dec I&amp;E'!#REF!,'Dec I&amp;E'!#REF!,'Dec I&amp;E'!#REF!,'Dec I&amp;E'!$N$31,'Dec I&amp;E'!$P$31,'Dec I&amp;E'!#REF!,'Dec I&amp;E'!#REF!</definedName>
    <definedName name="QB_FORMULA_7" localSheetId="5" hidden="1">'Dec YTD I&amp;E'!$J$22,'Dec YTD I&amp;E'!$L$22,'Dec YTD I&amp;E'!$N$22,'Dec YTD I&amp;E'!$P$22,'Dec YTD I&amp;E'!#REF!,'Dec YTD I&amp;E'!#REF!,'Dec YTD I&amp;E'!#REF!,'Dec YTD I&amp;E'!#REF!,'Dec YTD I&amp;E'!#REF!,'Dec YTD I&amp;E'!#REF!,'Dec YTD I&amp;E'!#REF!,'Dec YTD I&amp;E'!#REF!,'Dec YTD I&amp;E'!$J$23,'Dec YTD I&amp;E'!$L$23,'Dec YTD I&amp;E'!$N$23,'Dec YTD I&amp;E'!$P$23</definedName>
    <definedName name="QB_FORMULA_70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71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72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I&amp;E'!$N$173,'Dec YTD I&amp;E'!$P$173,'Dec YTD I&amp;E'!#REF!,'Dec YTD I&amp;E'!#REF!</definedName>
    <definedName name="QB_FORMULA_73" localSheetId="5" hidden="1">'Dec YTD I&amp;E'!#REF!,'Dec YTD I&amp;E'!#REF!,'Dec YTD I&amp;E'!#REF!,'Dec YTD I&amp;E'!#REF!,'Dec YTD I&amp;E'!$J$174,'Dec YTD I&amp;E'!$L$174,'Dec YTD I&amp;E'!$N$174,'Dec YTD I&amp;E'!$P$174,'Dec YTD I&amp;E'!#REF!,'Dec YTD I&amp;E'!#REF!,'Dec YTD I&amp;E'!#REF!,'Dec YTD I&amp;E'!#REF!,'Dec YTD I&amp;E'!#REF!,'Dec YTD I&amp;E'!#REF!,'Dec YTD I&amp;E'!#REF!,'Dec YTD I&amp;E'!#REF!</definedName>
    <definedName name="QB_FORMULA_74" localSheetId="5" hidden="1">'Dec YTD I&amp;E'!$J$175,'Dec YTD I&amp;E'!$L$175,'Dec YTD I&amp;E'!$N$175,'Dec YTD I&amp;E'!$P$175,'Dec YTD I&amp;E'!#REF!,'Dec YTD I&amp;E'!#REF!,'Dec YTD I&amp;E'!#REF!,'Dec YTD I&amp;E'!#REF!,'Dec YTD I&amp;E'!#REF!,'Dec YTD I&amp;E'!#REF!,'Dec YTD I&amp;E'!#REF!,'Dec YTD I&amp;E'!#REF!,'Dec YTD I&amp;E'!$N$177,'Dec YTD I&amp;E'!$P$177,'Dec YTD I&amp;E'!#REF!,'Dec YTD I&amp;E'!#REF!</definedName>
    <definedName name="QB_FORMULA_75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I&amp;E'!$J$179,'Dec YTD I&amp;E'!$L$179,'Dec YTD I&amp;E'!$N$179,'Dec YTD I&amp;E'!$P$179,'Dec YTD I&amp;E'!#REF!,'Dec YTD I&amp;E'!#REF!</definedName>
    <definedName name="QB_FORMULA_76" localSheetId="5" hidden="1">'Dec YTD I&amp;E'!#REF!,'Dec YTD I&amp;E'!#REF!,'Dec YTD I&amp;E'!#REF!,'Dec YTD I&amp;E'!#REF!,'Dec YTD I&amp;E'!#REF!,'Dec YTD I&amp;E'!#REF!,'Dec YTD I&amp;E'!$N$181,'Dec YTD I&amp;E'!$P$181,'Dec YTD I&amp;E'!#REF!,'Dec YTD I&amp;E'!#REF!,'Dec YTD I&amp;E'!#REF!,'Dec YTD I&amp;E'!#REF!,'Dec YTD I&amp;E'!#REF!,'Dec YTD I&amp;E'!#REF!,'Dec YTD I&amp;E'!$N$182,'Dec YTD I&amp;E'!$P$182</definedName>
    <definedName name="QB_FORMULA_77" localSheetId="5" hidden="1">'Dec YTD I&amp;E'!#REF!,'Dec YTD I&amp;E'!#REF!,'Dec YTD I&amp;E'!#REF!,'Dec YTD I&amp;E'!#REF!,'Dec YTD I&amp;E'!#REF!,'Dec YTD I&amp;E'!#REF!,'Dec YTD I&amp;E'!$N$184,'Dec YTD I&amp;E'!$P$184,'Dec YTD I&amp;E'!#REF!,'Dec YTD I&amp;E'!#REF!,'Dec YTD I&amp;E'!#REF!,'Dec YTD I&amp;E'!#REF!,'Dec YTD I&amp;E'!#REF!,'Dec YTD I&amp;E'!#REF!,'Dec YTD I&amp;E'!$N$185,'Dec YTD I&amp;E'!$P$185</definedName>
    <definedName name="QB_FORMULA_78" localSheetId="5" hidden="1">'Dec YTD I&amp;E'!#REF!,'Dec YTD I&amp;E'!#REF!,'Dec YTD I&amp;E'!#REF!,'Dec YTD I&amp;E'!#REF!,'Dec YTD I&amp;E'!#REF!,'Dec YTD I&amp;E'!#REF!,'Dec YTD I&amp;E'!$J$186,'Dec YTD I&amp;E'!$L$186,'Dec YTD I&amp;E'!$N$186,'Dec YTD I&amp;E'!$P$186,'Dec YTD I&amp;E'!#REF!,'Dec YTD I&amp;E'!#REF!,'Dec YTD I&amp;E'!#REF!,'Dec YTD I&amp;E'!#REF!,'Dec YTD I&amp;E'!#REF!,'Dec YTD I&amp;E'!#REF!</definedName>
    <definedName name="QB_FORMULA_79" localSheetId="5" hidden="1">'Dec YTD I&amp;E'!#REF!,'Dec YTD I&amp;E'!#REF!,'Dec YTD I&amp;E'!$N$187,'Dec YTD I&amp;E'!$P$187,'Dec YTD I&amp;E'!#REF!,'Dec YTD I&amp;E'!#REF!,'Dec YTD I&amp;E'!#REF!,'Dec YTD I&amp;E'!#REF!,'Dec YTD I&amp;E'!#REF!,'Dec YTD I&amp;E'!#REF!,'Dec YTD I&amp;E'!$N$188,'Dec YTD I&amp;E'!$P$188,'Dec YTD I&amp;E'!#REF!,'Dec YTD I&amp;E'!#REF!,'Dec YTD I&amp;E'!#REF!,'Dec YTD I&amp;E'!#REF!</definedName>
    <definedName name="QB_FORMULA_8" localSheetId="4" hidden="1">'Dec I&amp;E'!#REF!,'Dec I&amp;E'!#REF!,'Dec I&amp;E'!$N$32,'Dec I&amp;E'!$P$32,'Dec I&amp;E'!#REF!,'Dec I&amp;E'!#REF!,'Dec I&amp;E'!#REF!,'Dec I&amp;E'!#REF!,'Dec I&amp;E'!$N$33,'Dec I&amp;E'!$P$33,'Dec I&amp;E'!#REF!,'Dec I&amp;E'!#REF!,'Dec I&amp;E'!#REF!,'Dec I&amp;E'!#REF!,'Dec I&amp;E'!$N$34,'Dec I&amp;E'!$P$34</definedName>
    <definedName name="QB_FORMULA_8" localSheetId="5" hidden="1">'Dec YTD I&amp;E'!#REF!,'Dec YTD I&amp;E'!#REF!,'Dec YTD I&amp;E'!#REF!,'Dec YTD I&amp;E'!#REF!,'Dec YTD I&amp;E'!#REF!,'Dec YTD I&amp;E'!#REF!,'Dec YTD I&amp;E'!#REF!,'Dec YTD I&amp;E'!#REF!,'Dec YTD I&amp;E'!$J$24,'Dec YTD I&amp;E'!$L$24,'Dec YTD I&amp;E'!$N$24,'Dec YTD I&amp;E'!$P$24,'Dec YTD I&amp;E'!#REF!,'Dec YTD I&amp;E'!#REF!,'Dec YTD I&amp;E'!#REF!,'Dec YTD I&amp;E'!#REF!</definedName>
    <definedName name="QB_FORMULA_80" localSheetId="5" hidden="1">'Dec YTD I&amp;E'!#REF!,'Dec YTD I&amp;E'!#REF!,'Dec YTD I&amp;E'!#REF!,'Dec YTD I&amp;E'!#REF!,'Dec YTD I&amp;E'!#REF!,'Dec YTD I&amp;E'!#REF!,'Dec YTD I&amp;E'!#REF!,'Dec YTD I&amp;E'!#REF!,'Dec YTD I&amp;E'!$N$191,'Dec YTD I&amp;E'!$P$191,'Dec YTD I&amp;E'!#REF!,'Dec YTD I&amp;E'!#REF!,'Dec YTD I&amp;E'!#REF!,'Dec YTD I&amp;E'!#REF!,'Dec YTD I&amp;E'!#REF!,'Dec YTD I&amp;E'!#REF!</definedName>
    <definedName name="QB_FORMULA_81" localSheetId="5" hidden="1">'Dec YTD I&amp;E'!$J$192,'Dec YTD I&amp;E'!$L$192,'Dec YTD I&amp;E'!$N$192,'Dec YTD I&amp;E'!$P$192,'Dec YTD I&amp;E'!#REF!,'Dec YTD I&amp;E'!#REF!,'Dec YTD I&amp;E'!#REF!,'Dec YTD I&amp;E'!#REF!,'Dec YTD I&amp;E'!#REF!,'Dec YTD I&amp;E'!#REF!,'Dec YTD I&amp;E'!#REF!,'Dec YTD I&amp;E'!#REF!,'Dec YTD I&amp;E'!$J$193,'Dec YTD I&amp;E'!$L$193,'Dec YTD I&amp;E'!$N$193,'Dec YTD I&amp;E'!$P$193</definedName>
    <definedName name="QB_FORMULA_82" localSheetId="5" hidden="1">'Dec YTD I&amp;E'!#REF!,'Dec YTD I&amp;E'!#REF!,'Dec YTD I&amp;E'!#REF!,'Dec YTD I&amp;E'!#REF!,'Dec YTD I&amp;E'!#REF!,'Dec YTD I&amp;E'!#REF!,'Dec YTD I&amp;E'!#REF!,'Dec YTD I&amp;E'!#REF!,'Dec YTD I&amp;E'!$N$196,'Dec YTD I&amp;E'!$P$196,'Dec YTD I&amp;E'!#REF!,'Dec YTD I&amp;E'!#REF!,'Dec YTD I&amp;E'!#REF!,'Dec YTD I&amp;E'!#REF!,'Dec YTD I&amp;E'!#REF!,'Dec YTD I&amp;E'!#REF!</definedName>
    <definedName name="QB_FORMULA_83" localSheetId="5" hidden="1">'Dec YTD I&amp;E'!$N$197,'Dec YTD I&amp;E'!$P$197,'Dec YTD I&amp;E'!#REF!,'Dec YTD I&amp;E'!#REF!,'Dec YTD I&amp;E'!#REF!,'Dec YTD I&amp;E'!#REF!,'Dec YTD I&amp;E'!#REF!,'Dec YTD I&amp;E'!#REF!,'Dec YTD I&amp;E'!$J$198,'Dec YTD I&amp;E'!$L$198,'Dec YTD I&amp;E'!$N$198,'Dec YTD I&amp;E'!$P$198,'Dec YTD I&amp;E'!#REF!,'Dec YTD I&amp;E'!#REF!,'Dec YTD I&amp;E'!#REF!,'Dec YTD I&amp;E'!#REF!</definedName>
    <definedName name="QB_FORMULA_84" localSheetId="5" hidden="1">'Dec YTD I&amp;E'!#REF!,'Dec YTD I&amp;E'!#REF!,'Dec YTD I&amp;E'!#REF!,'Dec YTD I&amp;E'!#REF!,'Dec YTD I&amp;E'!$N$199,'Dec YTD I&amp;E'!$P$199,'Dec YTD I&amp;E'!#REF!,'Dec YTD I&amp;E'!#REF!,'Dec YTD I&amp;E'!#REF!,'Dec YTD I&amp;E'!#REF!,'Dec YTD I&amp;E'!#REF!,'Dec YTD I&amp;E'!#REF!,'Dec YTD I&amp;E'!$J$200,'Dec YTD I&amp;E'!$L$200,'Dec YTD I&amp;E'!$N$200,'Dec YTD I&amp;E'!$P$200</definedName>
    <definedName name="QB_FORMULA_85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I&amp;E'!$J$202,'Dec YTD I&amp;E'!$L$202</definedName>
    <definedName name="QB_FORMULA_86" localSheetId="5" hidden="1">'Dec YTD I&amp;E'!$N$202,'Dec YTD I&amp;E'!$P$202,'Dec YTD I&amp;E'!#REF!,'Dec YTD I&amp;E'!#REF!,'Dec YTD I&amp;E'!#REF!,'Dec YTD I&amp;E'!#REF!,'Dec YTD I&amp;E'!#REF!,'Dec YTD I&amp;E'!#REF!,'Dec YTD I&amp;E'!#REF!,'Dec YTD I&amp;E'!#REF!,'Dec YTD I&amp;E'!$J$203,'Dec YTD I&amp;E'!$L$203,'Dec YTD I&amp;E'!$N$203,'Dec YTD I&amp;E'!$P$203,'Dec YTD I&amp;E'!#REF!,'Dec YTD I&amp;E'!#REF!</definedName>
    <definedName name="QB_FORMULA_87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88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89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9" localSheetId="4" hidden="1">'Dec I&amp;E'!#REF!,'Dec I&amp;E'!#REF!,'Dec I&amp;E'!#REF!,'Dec I&amp;E'!#REF!,'Dec I&amp;E'!$J$35,'Dec I&amp;E'!$L$35,'Dec I&amp;E'!$N$35,'Dec I&amp;E'!$P$35,'Dec I&amp;E'!#REF!,'Dec I&amp;E'!#REF!,'Dec I&amp;E'!#REF!,'Dec I&amp;E'!#REF!,'Dec I&amp;E'!$N$36,'Dec I&amp;E'!$P$36,'Dec I&amp;E'!#REF!,'Dec I&amp;E'!#REF!</definedName>
    <definedName name="QB_FORMULA_9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I&amp;E'!$N$29,'Dec YTD I&amp;E'!$P$29,'Dec YTD I&amp;E'!#REF!,'Dec YTD I&amp;E'!#REF!,'Dec YTD I&amp;E'!#REF!,'Dec YTD I&amp;E'!#REF!</definedName>
    <definedName name="QB_FORMULA_90" localSheetId="5" hidden="1">'Dec YTD I&amp;E'!$J$214,'Dec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91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92" localSheetId="5" hidden="1">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93" localSheetId="5" hidden="1">'Dec YTD I&amp;E'!#REF!,'Dec YTD I&amp;E'!#REF!,'Dec YTD I&amp;E'!#REF!,'Dec YTD I&amp;E'!#REF!,'Dec YTD I&amp;E'!#REF!,'Dec YTD I&amp;E'!#REF!,'Dec YTD I&amp;E'!#REF!,'Dec YTD I&amp;E'!#REF!,'Dec YTD I&amp;E'!#REF!,'Dec YTD I&amp;E'!$J$225,'Dec YTD I&amp;E'!#REF!,'Dec YTD I&amp;E'!#REF!,'Dec YTD I&amp;E'!#REF!,'Dec YTD I&amp;E'!#REF!,'Dec YTD I&amp;E'!#REF!,'Dec YTD I&amp;E'!#REF!</definedName>
    <definedName name="QB_FORMULA_94" localSheetId="5" hidden="1">'Dec YTD I&amp;E'!#REF!,'Dec YTD I&amp;E'!#REF!,'Dec YTD I&amp;E'!#REF!,'Dec YTD I&amp;E'!#REF!,'Dec YTD I&amp;E'!#REF!,'Dec YTD I&amp;E'!#REF!,'Dec YTD I&amp;E'!#REF!,'Dec YTD I&amp;E'!#REF!,'Dec YTD I&amp;E'!$J$227,'Dec YTD I&amp;E'!#REF!,'Dec YTD I&amp;E'!#REF!,'Dec YTD I&amp;E'!#REF!,'Dec YTD I&amp;E'!#REF!,'Dec YTD I&amp;E'!#REF!,'Dec YTD I&amp;E'!#REF!,'Dec YTD I&amp;E'!#REF!</definedName>
    <definedName name="QB_FORMULA_95" localSheetId="5" hidden="1">'Dec YTD I&amp;E'!#REF!,'Dec YTD I&amp;E'!$J$228,'Dec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I&amp;E'!#REF!,'Dec YTD I&amp;E'!#REF!</definedName>
    <definedName name="QB_FORMULA_96" localSheetId="5" hidden="1">'Dec YTD I&amp;E'!#REF!,'Dec YTD I&amp;E'!#REF!,'Dec YTD I&amp;E'!#REF!,'Dec YTD I&amp;E'!#REF!,'Dec YTD I&amp;E'!#REF!,'Dec YTD I&amp;E'!#REF!,'Dec YTD I&amp;E'!$N$233,'Dec YTD I&amp;E'!$P$233,'Dec YTD I&amp;E'!#REF!,'Dec YTD I&amp;E'!#REF!,'Dec YTD I&amp;E'!#REF!,'Dec YTD I&amp;E'!#REF!,'Dec YTD I&amp;E'!#REF!,'Dec YTD I&amp;E'!#REF!,'Dec YTD I&amp;E'!$N$234,'Dec YTD I&amp;E'!$P$234</definedName>
    <definedName name="QB_FORMULA_97" localSheetId="5" hidden="1">'Dec YTD I&amp;E'!#REF!,'Dec YTD I&amp;E'!#REF!,'Dec YTD I&amp;E'!#REF!,'Dec YTD I&amp;E'!#REF!,'Dec YTD I&amp;E'!#REF!,'Dec YTD I&amp;E'!#REF!,'Dec YTD I&amp;E'!$N$235,'Dec YTD I&amp;E'!$P$235,'Dec YTD I&amp;E'!#REF!,'Dec YTD I&amp;E'!#REF!,'Dec YTD I&amp;E'!#REF!,'Dec YTD I&amp;E'!#REF!,'Dec YTD I&amp;E'!#REF!,'Dec YTD I&amp;E'!#REF!,'Dec YTD I&amp;E'!$N$236,'Dec YTD I&amp;E'!$P$236</definedName>
    <definedName name="QB_FORMULA_98" localSheetId="5" hidden="1">'Dec YTD I&amp;E'!#REF!,'Dec YTD I&amp;E'!#REF!,'Dec YTD I&amp;E'!#REF!,'Dec YTD I&amp;E'!#REF!,'Dec YTD I&amp;E'!#REF!,'Dec YTD I&amp;E'!#REF!,'Dec YTD I&amp;E'!$J$237,'Dec YTD I&amp;E'!$L$237,'Dec YTD I&amp;E'!$N$237,'Dec YTD I&amp;E'!$P$237,'Dec YTD I&amp;E'!#REF!,'Dec YTD I&amp;E'!#REF!,'Dec YTD I&amp;E'!#REF!,'Dec YTD I&amp;E'!#REF!,'Dec YTD I&amp;E'!#REF!,'Dec YTD I&amp;E'!#REF!</definedName>
    <definedName name="QB_FORMULA_99" localSheetId="5" hidden="1">'Dec YTD I&amp;E'!#REF!,'Dec YTD I&amp;E'!#REF!,'Dec YTD I&amp;E'!#REF!,'Dec YTD I&amp;E'!#REF!,'Dec YTD I&amp;E'!#REF!,'Dec YTD I&amp;E'!#REF!,'Dec YTD I&amp;E'!#REF!,'Dec YTD I&amp;E'!#REF!,'Dec YTD I&amp;E'!$J$241,'Dec YTD I&amp;E'!#REF!,'Dec YTD I&amp;E'!#REF!,'Dec YTD I&amp;E'!#REF!,'Dec YTD I&amp;E'!#REF!,'Dec YTD I&amp;E'!#REF!,'Dec YTD I&amp;E'!#REF!,'Dec YTD I&amp;E'!#REF!</definedName>
    <definedName name="QB_ROW_1" localSheetId="3" hidden="1">'Dec Bal Sheet'!$A$2</definedName>
    <definedName name="QB_ROW_10031" localSheetId="3" hidden="1">'Dec Bal Sheet'!$D$32</definedName>
    <definedName name="QB_ROW_1011" localSheetId="3" hidden="1">'Dec Bal Sheet'!$B$3</definedName>
    <definedName name="QB_ROW_101230" localSheetId="3" hidden="1">'Dec Bal Sheet'!$D$14</definedName>
    <definedName name="QB_ROW_10331" localSheetId="3" hidden="1">'Dec Bal Sheet'!$D$34</definedName>
    <definedName name="QB_ROW_105250" localSheetId="4" hidden="1">'Dec I&amp;E'!$F$140</definedName>
    <definedName name="QB_ROW_105250" localSheetId="5" hidden="1">'Dec YTD I&amp;E'!$F$177</definedName>
    <definedName name="QB_ROW_106250" localSheetId="4" hidden="1">'Dec I&amp;E'!$F$160</definedName>
    <definedName name="QB_ROW_106250" localSheetId="5" hidden="1">'Dec YTD I&amp;E'!$F$199</definedName>
    <definedName name="QB_ROW_107050" localSheetId="4" hidden="1">'Dec I&amp;E'!$F$156</definedName>
    <definedName name="QB_ROW_107050" localSheetId="5" hidden="1">'Dec YTD I&amp;E'!$F$195</definedName>
    <definedName name="QB_ROW_107260" localSheetId="4" hidden="1">'Dec I&amp;E'!$G$158</definedName>
    <definedName name="QB_ROW_107260" localSheetId="5" hidden="1">'Dec YTD I&amp;E'!$G$197</definedName>
    <definedName name="QB_ROW_107350" localSheetId="4" hidden="1">'Dec I&amp;E'!$F$159</definedName>
    <definedName name="QB_ROW_107350" localSheetId="5" hidden="1">'Dec YTD I&amp;E'!$F$198</definedName>
    <definedName name="QB_ROW_108260" localSheetId="4" hidden="1">'Dec I&amp;E'!$G$128</definedName>
    <definedName name="QB_ROW_108260" localSheetId="5" hidden="1">'Dec YTD I&amp;E'!$G$145</definedName>
    <definedName name="QB_ROW_109260" localSheetId="5" hidden="1">'Dec YTD I&amp;E'!$G$28</definedName>
    <definedName name="QB_ROW_11031" localSheetId="3" hidden="1">'Dec Bal Sheet'!$D$35</definedName>
    <definedName name="QB_ROW_11050" localSheetId="3" hidden="1">'Dec Bal Sheet'!$F$50</definedName>
    <definedName name="QB_ROW_111240" localSheetId="5" hidden="1">'Dec YTD I&amp;E'!$E$5</definedName>
    <definedName name="QB_ROW_112250" localSheetId="4" hidden="1">'Dec I&amp;E'!$F$115</definedName>
    <definedName name="QB_ROW_112250" localSheetId="5" hidden="1">'Dec YTD I&amp;E'!$F$129</definedName>
    <definedName name="QB_ROW_113240" localSheetId="4" hidden="1">'Dec I&amp;E'!$E$5</definedName>
    <definedName name="QB_ROW_113240" localSheetId="5" hidden="1">'Dec YTD I&amp;E'!$E$6</definedName>
    <definedName name="QB_ROW_11331" localSheetId="3" hidden="1">'Dec Bal Sheet'!$D$38</definedName>
    <definedName name="QB_ROW_11350" localSheetId="3" hidden="1">'Dec Bal Sheet'!$F$53</definedName>
    <definedName name="QB_ROW_114030" localSheetId="5" hidden="1">'Dec YTD I&amp;E'!$D$208</definedName>
    <definedName name="QB_ROW_114330" localSheetId="5" hidden="1">'Dec YTD I&amp;E'!$D$214</definedName>
    <definedName name="QB_ROW_117220" localSheetId="3" hidden="1">'Dec Bal Sheet'!$C$18</definedName>
    <definedName name="QB_ROW_118220" localSheetId="3" hidden="1">'Dec Bal Sheet'!$C$24</definedName>
    <definedName name="QB_ROW_12031" localSheetId="3" hidden="1">'Dec Bal Sheet'!$D$39</definedName>
    <definedName name="QB_ROW_1220" localSheetId="3" hidden="1">'Dec Bal Sheet'!$C$69</definedName>
    <definedName name="QB_ROW_12260" localSheetId="3" hidden="1">'Dec Bal Sheet'!$G$51</definedName>
    <definedName name="QB_ROW_12331" localSheetId="3" hidden="1">'Dec Bal Sheet'!$D$56</definedName>
    <definedName name="QB_ROW_124270" localSheetId="4" hidden="1">'Dec I&amp;E'!$H$57</definedName>
    <definedName name="QB_ROW_124270" localSheetId="5" hidden="1">'Dec YTD I&amp;E'!$H$69</definedName>
    <definedName name="QB_ROW_125260" localSheetId="5" hidden="1">'Dec YTD I&amp;E'!$G$161</definedName>
    <definedName name="QB_ROW_127220" localSheetId="3" hidden="1">'Dec Bal Sheet'!$C$26</definedName>
    <definedName name="QB_ROW_128260" localSheetId="5" hidden="1">'Dec YTD I&amp;E'!$G$169</definedName>
    <definedName name="QB_ROW_129220" localSheetId="3" hidden="1">'Dec Bal Sheet'!$C$70</definedName>
    <definedName name="QB_ROW_130040" localSheetId="4" hidden="1">'Dec I&amp;E'!$E$23</definedName>
    <definedName name="QB_ROW_130040" localSheetId="5" hidden="1">'Dec YTD I&amp;E'!$E$26</definedName>
    <definedName name="QB_ROW_130340" localSheetId="4" hidden="1">'Dec I&amp;E'!$E$107</definedName>
    <definedName name="QB_ROW_130340" localSheetId="5" hidden="1">'Dec YTD I&amp;E'!$E$120</definedName>
    <definedName name="QB_ROW_131050" localSheetId="4" hidden="1">'Dec I&amp;E'!$F$82</definedName>
    <definedName name="QB_ROW_131050" localSheetId="5" hidden="1">'Dec YTD I&amp;E'!$F$95</definedName>
    <definedName name="QB_ROW_1311" localSheetId="3" hidden="1">'Dec Bal Sheet'!$B$16</definedName>
    <definedName name="QB_ROW_131350" localSheetId="4" hidden="1">'Dec I&amp;E'!$F$106</definedName>
    <definedName name="QB_ROW_131350" localSheetId="5" hidden="1">'Dec YTD I&amp;E'!$F$119</definedName>
    <definedName name="QB_ROW_132040" localSheetId="4" hidden="1">'Dec I&amp;E'!$E$108</definedName>
    <definedName name="QB_ROW_132040" localSheetId="5" hidden="1">'Dec YTD I&amp;E'!$E$121</definedName>
    <definedName name="QB_ROW_132250" localSheetId="5" hidden="1">'Dec YTD I&amp;E'!$F$124</definedName>
    <definedName name="QB_ROW_132340" localSheetId="4" hidden="1">'Dec I&amp;E'!$E$111</definedName>
    <definedName name="QB_ROW_132340" localSheetId="5" hidden="1">'Dec YTD I&amp;E'!$E$125</definedName>
    <definedName name="QB_ROW_13260" localSheetId="3" hidden="1">'Dec Bal Sheet'!$G$52</definedName>
    <definedName name="QB_ROW_133040" localSheetId="4" hidden="1">'Dec I&amp;E'!$E$112</definedName>
    <definedName name="QB_ROW_133040" localSheetId="5" hidden="1">'Dec YTD I&amp;E'!$E$126</definedName>
    <definedName name="QB_ROW_133250" localSheetId="5" hidden="1">'Dec YTD I&amp;E'!$F$133</definedName>
    <definedName name="QB_ROW_133340" localSheetId="4" hidden="1">'Dec I&amp;E'!$E$119</definedName>
    <definedName name="QB_ROW_133340" localSheetId="5" hidden="1">'Dec YTD I&amp;E'!$E$134</definedName>
    <definedName name="QB_ROW_134040" localSheetId="4" hidden="1">'Dec I&amp;E'!$E$120</definedName>
    <definedName name="QB_ROW_134040" localSheetId="5" hidden="1">'Dec YTD I&amp;E'!$E$135</definedName>
    <definedName name="QB_ROW_134340" localSheetId="4" hidden="1">'Dec I&amp;E'!$E$138</definedName>
    <definedName name="QB_ROW_134340" localSheetId="5" hidden="1">'Dec YTD I&amp;E'!$E$175</definedName>
    <definedName name="QB_ROW_136260" localSheetId="4" hidden="1">'Dec I&amp;E'!$G$27</definedName>
    <definedName name="QB_ROW_136260" localSheetId="5" hidden="1">'Dec YTD I&amp;E'!$G$33</definedName>
    <definedName name="QB_ROW_137270" localSheetId="4" hidden="1">'Dec I&amp;E'!$H$85</definedName>
    <definedName name="QB_ROW_137270" localSheetId="5" hidden="1">'Dec YTD I&amp;E'!$H$98</definedName>
    <definedName name="QB_ROW_14011" localSheetId="3" hidden="1">'Dec Bal Sheet'!$B$59</definedName>
    <definedName name="QB_ROW_14311" localSheetId="3" hidden="1">'Dec Bal Sheet'!$B$72</definedName>
    <definedName name="QB_ROW_143260" localSheetId="4" hidden="1">'Dec I&amp;E'!$G$41</definedName>
    <definedName name="QB_ROW_143260" localSheetId="5" hidden="1">'Dec YTD I&amp;E'!$G$48</definedName>
    <definedName name="QB_ROW_144260" localSheetId="5" hidden="1">'Dec YTD I&amp;E'!$G$153</definedName>
    <definedName name="QB_ROW_145260" localSheetId="5" hidden="1">'Dec YTD I&amp;E'!$G$154</definedName>
    <definedName name="QB_ROW_147260" localSheetId="4" hidden="1">'Dec I&amp;E'!$G$135</definedName>
    <definedName name="QB_ROW_147260" localSheetId="5" hidden="1">'Dec YTD I&amp;E'!$G$163</definedName>
    <definedName name="QB_ROW_148030" localSheetId="3" hidden="1">'Dec Bal Sheet'!$D$5</definedName>
    <definedName name="QB_ROW_148330" localSheetId="3" hidden="1">'Dec Bal Sheet'!$D$9</definedName>
    <definedName name="QB_ROW_149260" localSheetId="5" hidden="1">'Dec YTD I&amp;E'!$G$166</definedName>
    <definedName name="QB_ROW_15250" localSheetId="3" hidden="1">'Dec Bal Sheet'!$F$54</definedName>
    <definedName name="QB_ROW_153260" localSheetId="5" hidden="1">'Dec YTD I&amp;E'!$G$160</definedName>
    <definedName name="QB_ROW_154260" localSheetId="5" hidden="1">'Dec YTD I&amp;E'!$G$158</definedName>
    <definedName name="QB_ROW_155260" localSheetId="5" hidden="1">'Dec YTD I&amp;E'!$G$159</definedName>
    <definedName name="QB_ROW_156270" localSheetId="4" hidden="1">'Dec I&amp;E'!$H$84</definedName>
    <definedName name="QB_ROW_156270" localSheetId="5" hidden="1">'Dec YTD I&amp;E'!$H$97</definedName>
    <definedName name="QB_ROW_157270" localSheetId="4" hidden="1">'Dec I&amp;E'!$H$86</definedName>
    <definedName name="QB_ROW_157270" localSheetId="5" hidden="1">'Dec YTD I&amp;E'!$H$99</definedName>
    <definedName name="QB_ROW_161250" localSheetId="5" hidden="1">'Dec YTD I&amp;E'!$F$178</definedName>
    <definedName name="QB_ROW_164270" localSheetId="4" hidden="1">'Dec I&amp;E'!$H$92</definedName>
    <definedName name="QB_ROW_164270" localSheetId="5" hidden="1">'Dec YTD I&amp;E'!$H$105</definedName>
    <definedName name="QB_ROW_165270" localSheetId="4" hidden="1">'Dec I&amp;E'!$H$55</definedName>
    <definedName name="QB_ROW_165270" localSheetId="5" hidden="1">'Dec YTD I&amp;E'!$H$67</definedName>
    <definedName name="QB_ROW_167280" localSheetId="4" hidden="1">'Dec I&amp;E'!$I$100</definedName>
    <definedName name="QB_ROW_167280" localSheetId="5" hidden="1">'Dec YTD I&amp;E'!$I$113</definedName>
    <definedName name="QB_ROW_169240" localSheetId="3" hidden="1">'Dec Bal Sheet'!$E$33</definedName>
    <definedName name="QB_ROW_17221" localSheetId="3" hidden="1">'Dec Bal Sheet'!$C$71</definedName>
    <definedName name="QB_ROW_17250" localSheetId="3" hidden="1">'Dec Bal Sheet'!$F$45</definedName>
    <definedName name="QB_ROW_174230" localSheetId="3" hidden="1">'Dec Bal Sheet'!$D$66</definedName>
    <definedName name="QB_ROW_177260" localSheetId="4" hidden="1">'Dec I&amp;E'!$G$38</definedName>
    <definedName name="QB_ROW_177260" localSheetId="5" hidden="1">'Dec YTD I&amp;E'!$G$45</definedName>
    <definedName name="QB_ROW_178260" localSheetId="4" hidden="1">'Dec I&amp;E'!$G$26</definedName>
    <definedName name="QB_ROW_178260" localSheetId="5" hidden="1">'Dec YTD I&amp;E'!$G$32</definedName>
    <definedName name="QB_ROW_18220" localSheetId="3" hidden="1">'Dec Bal Sheet'!$C$23</definedName>
    <definedName name="QB_ROW_18301" localSheetId="4" hidden="1">'Dec I&amp;E'!$A$191</definedName>
    <definedName name="QB_ROW_18301" localSheetId="5" hidden="1">'Dec YTD I&amp;E'!$A$254</definedName>
    <definedName name="QB_ROW_184260" localSheetId="5" hidden="1">'Dec YTD I&amp;E'!$G$155</definedName>
    <definedName name="QB_ROW_185270" localSheetId="4" hidden="1">'Dec I&amp;E'!$H$93</definedName>
    <definedName name="QB_ROW_185270" localSheetId="5" hidden="1">'Dec YTD I&amp;E'!$H$106</definedName>
    <definedName name="QB_ROW_187020" localSheetId="3" hidden="1">'Dec Bal Sheet'!$C$61</definedName>
    <definedName name="QB_ROW_187320" localSheetId="3" hidden="1">'Dec Bal Sheet'!$C$68</definedName>
    <definedName name="QB_ROW_189240" localSheetId="5" hidden="1">'Dec YTD I&amp;E'!$E$213</definedName>
    <definedName name="QB_ROW_190040" localSheetId="4" hidden="1">'Dec I&amp;E'!$E$142</definedName>
    <definedName name="QB_ROW_190040" localSheetId="5" hidden="1">'Dec YTD I&amp;E'!$E$180</definedName>
    <definedName name="QB_ROW_19011" localSheetId="4" hidden="1">'Dec I&amp;E'!$B$3</definedName>
    <definedName name="QB_ROW_19011" localSheetId="5" hidden="1">'Dec YTD I&amp;E'!$B$3</definedName>
    <definedName name="QB_ROW_190340" localSheetId="4" hidden="1">'Dec I&amp;E'!$E$154</definedName>
    <definedName name="QB_ROW_190340" localSheetId="5" hidden="1">'Dec YTD I&amp;E'!$E$193</definedName>
    <definedName name="QB_ROW_19050" localSheetId="5" hidden="1">'Dec YTD I&amp;E'!$F$27</definedName>
    <definedName name="QB_ROW_191250" localSheetId="4" hidden="1">'Dec I&amp;E'!$F$144</definedName>
    <definedName name="QB_ROW_191250" localSheetId="5" hidden="1">'Dec YTD I&amp;E'!$F$182</definedName>
    <definedName name="QB_ROW_192250" localSheetId="5" hidden="1">'Dec YTD I&amp;E'!$F$189</definedName>
    <definedName name="QB_ROW_19260" localSheetId="5" hidden="1">'Dec YTD I&amp;E'!$G$29</definedName>
    <definedName name="QB_ROW_19311" localSheetId="4" hidden="1">'Dec I&amp;E'!$B$164</definedName>
    <definedName name="QB_ROW_19311" localSheetId="5" hidden="1">'Dec YTD I&amp;E'!$B$203</definedName>
    <definedName name="QB_ROW_193220" localSheetId="3" hidden="1">'Dec Bal Sheet'!$C$60</definedName>
    <definedName name="QB_ROW_19350" localSheetId="4" hidden="1">'Dec I&amp;E'!$F$24</definedName>
    <definedName name="QB_ROW_19350" localSheetId="5" hidden="1">'Dec YTD I&amp;E'!$F$30</definedName>
    <definedName name="QB_ROW_198070" localSheetId="4" hidden="1">'Dec I&amp;E'!$H$46</definedName>
    <definedName name="QB_ROW_198070" localSheetId="5" hidden="1">'Dec YTD I&amp;E'!$H$54</definedName>
    <definedName name="QB_ROW_198370" localSheetId="4" hidden="1">'Dec I&amp;E'!$H$52</definedName>
    <definedName name="QB_ROW_198370" localSheetId="5" hidden="1">'Dec YTD I&amp;E'!$H$63</definedName>
    <definedName name="QB_ROW_199250" localSheetId="4" hidden="1">'Dec I&amp;E'!$F$150</definedName>
    <definedName name="QB_ROW_199250" localSheetId="5" hidden="1">'Dec YTD I&amp;E'!$F$188</definedName>
    <definedName name="QB_ROW_200270" localSheetId="4" hidden="1">'Dec I&amp;E'!$H$103</definedName>
    <definedName name="QB_ROW_200270" localSheetId="5" hidden="1">'Dec YTD I&amp;E'!$H$116</definedName>
    <definedName name="QB_ROW_20031" localSheetId="4" hidden="1">'Dec I&amp;E'!$D$4</definedName>
    <definedName name="QB_ROW_20031" localSheetId="5" hidden="1">'Dec YTD I&amp;E'!$D$4</definedName>
    <definedName name="QB_ROW_2021" localSheetId="3" hidden="1">'Dec Bal Sheet'!$C$4</definedName>
    <definedName name="QB_ROW_202240" localSheetId="4" hidden="1">'Dec I&amp;E'!$E$162</definedName>
    <definedName name="QB_ROW_202240" localSheetId="5" hidden="1">'Dec YTD I&amp;E'!$E$201</definedName>
    <definedName name="QB_ROW_20331" localSheetId="4" hidden="1">'Dec I&amp;E'!$D$20</definedName>
    <definedName name="QB_ROW_20331" localSheetId="5" hidden="1">'Dec YTD I&amp;E'!$D$23</definedName>
    <definedName name="QB_ROW_206280" localSheetId="4" hidden="1">'Dec I&amp;E'!$I$49</definedName>
    <definedName name="QB_ROW_206280" localSheetId="5" hidden="1">'Dec YTD I&amp;E'!$I$57</definedName>
    <definedName name="QB_ROW_207050" localSheetId="4" hidden="1">'Dec I&amp;E'!$F$145</definedName>
    <definedName name="QB_ROW_207050" localSheetId="5" hidden="1">'Dec YTD I&amp;E'!$F$183</definedName>
    <definedName name="QB_ROW_207260" localSheetId="4" hidden="1">'Dec I&amp;E'!$G$147</definedName>
    <definedName name="QB_ROW_207260" localSheetId="5" hidden="1">'Dec YTD I&amp;E'!$G$185</definedName>
    <definedName name="QB_ROW_207350" localSheetId="4" hidden="1">'Dec I&amp;E'!$F$148</definedName>
    <definedName name="QB_ROW_207350" localSheetId="5" hidden="1">'Dec YTD I&amp;E'!$F$186</definedName>
    <definedName name="QB_ROW_208250" localSheetId="4" hidden="1">'Dec I&amp;E'!$F$143</definedName>
    <definedName name="QB_ROW_208250" localSheetId="5" hidden="1">'Dec YTD I&amp;E'!$F$181</definedName>
    <definedName name="QB_ROW_210040" localSheetId="4" hidden="1">'Dec I&amp;E'!$E$139</definedName>
    <definedName name="QB_ROW_210040" localSheetId="5" hidden="1">'Dec YTD I&amp;E'!$E$176</definedName>
    <definedName name="QB_ROW_21031" localSheetId="4" hidden="1">'Dec I&amp;E'!$D$22</definedName>
    <definedName name="QB_ROW_21031" localSheetId="5" hidden="1">'Dec YTD I&amp;E'!$D$25</definedName>
    <definedName name="QB_ROW_210340" localSheetId="4" hidden="1">'Dec I&amp;E'!$E$141</definedName>
    <definedName name="QB_ROW_210340" localSheetId="5" hidden="1">'Dec YTD I&amp;E'!$E$179</definedName>
    <definedName name="QB_ROW_212250" localSheetId="5" hidden="1">'Dec YTD I&amp;E'!$F$18</definedName>
    <definedName name="QB_ROW_21331" localSheetId="4" hidden="1">'Dec I&amp;E'!$D$163</definedName>
    <definedName name="QB_ROW_21331" localSheetId="5" hidden="1">'Dec YTD I&amp;E'!$D$202</definedName>
    <definedName name="QB_ROW_214260" localSheetId="4" hidden="1">'Dec I&amp;E'!$G$124</definedName>
    <definedName name="QB_ROW_214260" localSheetId="5" hidden="1">'Dec YTD I&amp;E'!$G$141</definedName>
    <definedName name="QB_ROW_215260" localSheetId="5" hidden="1">'Dec YTD I&amp;E'!$G$147</definedName>
    <definedName name="QB_ROW_217280" localSheetId="5" hidden="1">'Dec YTD I&amp;E'!$I$58</definedName>
    <definedName name="QB_ROW_218280" localSheetId="4" hidden="1">'Dec I&amp;E'!$I$48</definedName>
    <definedName name="QB_ROW_218280" localSheetId="5" hidden="1">'Dec YTD I&amp;E'!$I$56</definedName>
    <definedName name="QB_ROW_22011" localSheetId="4" hidden="1">'Dec I&amp;E'!$B$165</definedName>
    <definedName name="QB_ROW_22011" localSheetId="5" hidden="1">'Dec YTD I&amp;E'!$B$204</definedName>
    <definedName name="QB_ROW_220270" localSheetId="4" hidden="1">'Dec I&amp;E'!$H$94</definedName>
    <definedName name="QB_ROW_220270" localSheetId="5" hidden="1">'Dec YTD I&amp;E'!$H$107</definedName>
    <definedName name="QB_ROW_221270" localSheetId="4" hidden="1">'Dec I&amp;E'!$H$90</definedName>
    <definedName name="QB_ROW_221270" localSheetId="5" hidden="1">'Dec YTD I&amp;E'!$H$103</definedName>
    <definedName name="QB_ROW_222250" localSheetId="4" hidden="1">'Dec I&amp;E'!$F$18</definedName>
    <definedName name="QB_ROW_222250" localSheetId="5" hidden="1">'Dec YTD I&amp;E'!$F$21</definedName>
    <definedName name="QB_ROW_22311" localSheetId="4" hidden="1">'Dec I&amp;E'!$B$190</definedName>
    <definedName name="QB_ROW_22311" localSheetId="5" hidden="1">'Dec YTD I&amp;E'!$B$253</definedName>
    <definedName name="QB_ROW_2240" localSheetId="3" hidden="1">'Dec Bal Sheet'!$E$7</definedName>
    <definedName name="QB_ROW_226260" localSheetId="5" hidden="1">'Dec YTD I&amp;E'!$G$162</definedName>
    <definedName name="QB_ROW_227250" localSheetId="4" hidden="1">'Dec I&amp;E'!$F$118</definedName>
    <definedName name="QB_ROW_227250" localSheetId="5" hidden="1">'Dec YTD I&amp;E'!$F$132</definedName>
    <definedName name="QB_ROW_23021" localSheetId="4" hidden="1">'Dec I&amp;E'!$C$166</definedName>
    <definedName name="QB_ROW_23021" localSheetId="5" hidden="1">'Dec YTD I&amp;E'!$C$205</definedName>
    <definedName name="QB_ROW_231240" localSheetId="5" hidden="1">'Dec YTD I&amp;E'!$E$226</definedName>
    <definedName name="QB_ROW_2321" localSheetId="3" hidden="1">'Dec Bal Sheet'!$C$10</definedName>
    <definedName name="QB_ROW_23250" localSheetId="4" hidden="1">'Dec I&amp;E'!$F$10</definedName>
    <definedName name="QB_ROW_23250" localSheetId="5" hidden="1">'Dec YTD I&amp;E'!$F$11</definedName>
    <definedName name="QB_ROW_23321" localSheetId="4" hidden="1">'Dec I&amp;E'!$C$175</definedName>
    <definedName name="QB_ROW_23321" localSheetId="5" hidden="1">'Dec YTD I&amp;E'!$C$228</definedName>
    <definedName name="QB_ROW_233260" localSheetId="4" hidden="1">'Dec I&amp;E'!$G$32</definedName>
    <definedName name="QB_ROW_233260" localSheetId="5" hidden="1">'Dec YTD I&amp;E'!$G$39</definedName>
    <definedName name="QB_ROW_24021" localSheetId="4" hidden="1">'Dec I&amp;E'!$C$176</definedName>
    <definedName name="QB_ROW_24021" localSheetId="5" hidden="1">'Dec YTD I&amp;E'!$C$229</definedName>
    <definedName name="QB_ROW_24250" localSheetId="4" hidden="1">'Dec I&amp;E'!$F$12</definedName>
    <definedName name="QB_ROW_24250" localSheetId="5" hidden="1">'Dec YTD I&amp;E'!$F$13</definedName>
    <definedName name="QB_ROW_24321" localSheetId="4" hidden="1">'Dec I&amp;E'!$C$189</definedName>
    <definedName name="QB_ROW_24321" localSheetId="5" hidden="1">'Dec YTD I&amp;E'!$C$252</definedName>
    <definedName name="QB_ROW_244230" localSheetId="3" hidden="1">'Dec Bal Sheet'!$D$67</definedName>
    <definedName name="QB_ROW_25050" localSheetId="4" hidden="1">'Dec I&amp;E'!$F$29</definedName>
    <definedName name="QB_ROW_25050" localSheetId="5" hidden="1">'Dec YTD I&amp;E'!$F$36</definedName>
    <definedName name="QB_ROW_251220" localSheetId="3" hidden="1">'Dec Bal Sheet'!$C$19</definedName>
    <definedName name="QB_ROW_25260" localSheetId="4" hidden="1">'Dec I&amp;E'!$G$34</definedName>
    <definedName name="QB_ROW_25260" localSheetId="5" hidden="1">'Dec YTD I&amp;E'!$G$41</definedName>
    <definedName name="QB_ROW_25350" localSheetId="4" hidden="1">'Dec I&amp;E'!$F$35</definedName>
    <definedName name="QB_ROW_25350" localSheetId="5" hidden="1">'Dec YTD I&amp;E'!$F$42</definedName>
    <definedName name="QB_ROW_259270" localSheetId="4" hidden="1">'Dec I&amp;E'!$H$56</definedName>
    <definedName name="QB_ROW_259270" localSheetId="5" hidden="1">'Dec YTD I&amp;E'!$H$68</definedName>
    <definedName name="QB_ROW_260270" localSheetId="4" hidden="1">'Dec I&amp;E'!$H$58</definedName>
    <definedName name="QB_ROW_260270" localSheetId="5" hidden="1">'Dec YTD I&amp;E'!$H$70</definedName>
    <definedName name="QB_ROW_261260" localSheetId="4" hidden="1">'Dec I&amp;E'!$G$157</definedName>
    <definedName name="QB_ROW_261260" localSheetId="5" hidden="1">'Dec YTD I&amp;E'!$G$196</definedName>
    <definedName name="QB_ROW_264250" localSheetId="4" hidden="1">'Dec I&amp;E'!$F$149</definedName>
    <definedName name="QB_ROW_264250" localSheetId="5" hidden="1">'Dec YTD I&amp;E'!$F$187</definedName>
    <definedName name="QB_ROW_270220" localSheetId="3" hidden="1">'Dec Bal Sheet'!$C$21</definedName>
    <definedName name="QB_ROW_27050" localSheetId="4" hidden="1">'Dec I&amp;E'!$F$37</definedName>
    <definedName name="QB_ROW_27050" localSheetId="5" hidden="1">'Dec YTD I&amp;E'!$F$44</definedName>
    <definedName name="QB_ROW_272220" localSheetId="3" hidden="1">'Dec Bal Sheet'!$C$25</definedName>
    <definedName name="QB_ROW_27350" localSheetId="4" hidden="1">'Dec I&amp;E'!$F$42</definedName>
    <definedName name="QB_ROW_27350" localSheetId="5" hidden="1">'Dec YTD I&amp;E'!$F$49</definedName>
    <definedName name="QB_ROW_278270" localSheetId="4" hidden="1">'Dec I&amp;E'!$H$66</definedName>
    <definedName name="QB_ROW_278270" localSheetId="5" hidden="1">'Dec YTD I&amp;E'!$H$78</definedName>
    <definedName name="QB_ROW_287280" localSheetId="4" hidden="1">'Dec I&amp;E'!$I$51</definedName>
    <definedName name="QB_ROW_287280" localSheetId="5" hidden="1">'Dec YTD I&amp;E'!$I$62</definedName>
    <definedName name="QB_ROW_290" localSheetId="0" hidden="1">'Check Register'!$A$2</definedName>
    <definedName name="QB_ROW_290220" localSheetId="3" hidden="1">'Dec Bal Sheet'!$C$20</definedName>
    <definedName name="QB_ROW_293" localSheetId="0" hidden="1">'Check Register'!$A$714</definedName>
    <definedName name="QB_ROW_293230" localSheetId="3" hidden="1">'Dec Bal Sheet'!$D$64</definedName>
    <definedName name="QB_ROW_294250" localSheetId="4" hidden="1">'Dec I&amp;E'!$F$132</definedName>
    <definedName name="QB_ROW_294250" localSheetId="5" hidden="1">'Dec YTD I&amp;E'!$F$150</definedName>
    <definedName name="QB_ROW_301" localSheetId="3" hidden="1">'Dec Bal Sheet'!$A$28</definedName>
    <definedName name="QB_ROW_301240" localSheetId="5" hidden="1">'Dec YTD I&amp;E'!$E$212</definedName>
    <definedName name="QB_ROW_3021" localSheetId="3" hidden="1">'Dec Bal Sheet'!$C$11</definedName>
    <definedName name="QB_ROW_305250" localSheetId="4" hidden="1">'Dec I&amp;E'!$F$13</definedName>
    <definedName name="QB_ROW_305250" localSheetId="5" hidden="1">'Dec YTD I&amp;E'!$F$14</definedName>
    <definedName name="QB_ROW_306260" localSheetId="4" hidden="1">'Dec I&amp;E'!$G$30</definedName>
    <definedName name="QB_ROW_306260" localSheetId="5" hidden="1">'Dec YTD I&amp;E'!$G$37</definedName>
    <definedName name="QB_ROW_307030" localSheetId="5" hidden="1">'Dec YTD I&amp;E'!$D$238</definedName>
    <definedName name="QB_ROW_307240" localSheetId="5" hidden="1">'Dec YTD I&amp;E'!$E$243</definedName>
    <definedName name="QB_ROW_307330" localSheetId="5" hidden="1">'Dec YTD I&amp;E'!$D$244</definedName>
    <definedName name="QB_ROW_308250" localSheetId="4" hidden="1">'Dec I&amp;E'!$F$36</definedName>
    <definedName name="QB_ROW_308250" localSheetId="5" hidden="1">'Dec YTD I&amp;E'!$F$43</definedName>
    <definedName name="QB_ROW_316230" localSheetId="3" hidden="1">'Dec Bal Sheet'!$D$63</definedName>
    <definedName name="QB_ROW_317240" localSheetId="5" hidden="1">'Dec YTD I&amp;E'!$E$242</definedName>
    <definedName name="QB_ROW_318240" localSheetId="4" hidden="1">'Dec I&amp;E'!$E$178</definedName>
    <definedName name="QB_ROW_318240" localSheetId="5" hidden="1">'Dec YTD I&amp;E'!$E$233</definedName>
    <definedName name="QB_ROW_319270" localSheetId="4" hidden="1">'Dec I&amp;E'!$H$53</definedName>
    <definedName name="QB_ROW_319270" localSheetId="5" hidden="1">'Dec YTD I&amp;E'!$H$64</definedName>
    <definedName name="QB_ROW_321060" localSheetId="4" hidden="1">'Dec I&amp;E'!$G$60</definedName>
    <definedName name="QB_ROW_321060" localSheetId="5" hidden="1">'Dec YTD I&amp;E'!$G$72</definedName>
    <definedName name="QB_ROW_321360" localSheetId="4" hidden="1">'Dec I&amp;E'!$G$69</definedName>
    <definedName name="QB_ROW_321360" localSheetId="5" hidden="1">'Dec YTD I&amp;E'!$G$81</definedName>
    <definedName name="QB_ROW_322270" localSheetId="4" hidden="1">'Dec I&amp;E'!$H$65</definedName>
    <definedName name="QB_ROW_322270" localSheetId="5" hidden="1">'Dec YTD I&amp;E'!$H$77</definedName>
    <definedName name="QB_ROW_323270" localSheetId="4" hidden="1">'Dec I&amp;E'!$H$63</definedName>
    <definedName name="QB_ROW_323270" localSheetId="5" hidden="1">'Dec YTD I&amp;E'!$H$75</definedName>
    <definedName name="QB_ROW_324270" localSheetId="4" hidden="1">'Dec I&amp;E'!$H$64</definedName>
    <definedName name="QB_ROW_324270" localSheetId="5" hidden="1">'Dec YTD I&amp;E'!$H$76</definedName>
    <definedName name="QB_ROW_329260" localSheetId="4" hidden="1">'Dec I&amp;E'!$G$129</definedName>
    <definedName name="QB_ROW_329260" localSheetId="5" hidden="1">'Dec YTD I&amp;E'!$G$146</definedName>
    <definedName name="QB_ROW_3321" localSheetId="3" hidden="1">'Dec Bal Sheet'!$C$15</definedName>
    <definedName name="QB_ROW_33250" localSheetId="4" hidden="1">'Dec I&amp;E'!$F$15</definedName>
    <definedName name="QB_ROW_33250" localSheetId="5" hidden="1">'Dec YTD I&amp;E'!$F$16</definedName>
    <definedName name="QB_ROW_336230" localSheetId="3" hidden="1">'Dec Bal Sheet'!$D$65</definedName>
    <definedName name="QB_ROW_339040" localSheetId="3" hidden="1">'Dec Bal Sheet'!$E$41</definedName>
    <definedName name="QB_ROW_339340" localSheetId="3" hidden="1">'Dec Bal Sheet'!$E$43</definedName>
    <definedName name="QB_ROW_34050" localSheetId="4" hidden="1">'Dec I&amp;E'!$F$44</definedName>
    <definedName name="QB_ROW_34050" localSheetId="5" hidden="1">'Dec YTD I&amp;E'!$F$52</definedName>
    <definedName name="QB_ROW_341270" localSheetId="4" hidden="1">'Dec I&amp;E'!$H$67</definedName>
    <definedName name="QB_ROW_341270" localSheetId="5" hidden="1">'Dec YTD I&amp;E'!$H$79</definedName>
    <definedName name="QB_ROW_34350" localSheetId="4" hidden="1">'Dec I&amp;E'!$F$75</definedName>
    <definedName name="QB_ROW_34350" localSheetId="5" hidden="1">'Dec YTD I&amp;E'!$F$87</definedName>
    <definedName name="QB_ROW_353260" localSheetId="5" hidden="1">'Dec YTD I&amp;E'!$G$171</definedName>
    <definedName name="QB_ROW_354270" localSheetId="4" hidden="1">'Dec I&amp;E'!$H$68</definedName>
    <definedName name="QB_ROW_354270" localSheetId="5" hidden="1">'Dec YTD I&amp;E'!$H$80</definedName>
    <definedName name="QB_ROW_355220" localSheetId="3" hidden="1">'Dec Bal Sheet'!$C$22</definedName>
    <definedName name="QB_ROW_356280" localSheetId="5" hidden="1">'Dec YTD I&amp;E'!$I$59</definedName>
    <definedName name="QB_ROW_365260" localSheetId="5" hidden="1">'Dec YTD I&amp;E'!$G$157</definedName>
    <definedName name="QB_ROW_367260" localSheetId="5" hidden="1">'Dec YTD I&amp;E'!$G$165</definedName>
    <definedName name="QB_ROW_369040" localSheetId="4" hidden="1">'Dec I&amp;E'!$E$155</definedName>
    <definedName name="QB_ROW_369040" localSheetId="5" hidden="1">'Dec YTD I&amp;E'!$E$194</definedName>
    <definedName name="QB_ROW_369340" localSheetId="4" hidden="1">'Dec I&amp;E'!$E$161</definedName>
    <definedName name="QB_ROW_369340" localSheetId="5" hidden="1">'Dec YTD I&amp;E'!$E$200</definedName>
    <definedName name="QB_ROW_370050" localSheetId="4" hidden="1">'Dec I&amp;E'!$F$25</definedName>
    <definedName name="QB_ROW_370050" localSheetId="5" hidden="1">'Dec YTD I&amp;E'!$F$31</definedName>
    <definedName name="QB_ROW_370260" localSheetId="5" hidden="1">'Dec YTD I&amp;E'!$G$34</definedName>
    <definedName name="QB_ROW_370350" localSheetId="4" hidden="1">'Dec I&amp;E'!$F$28</definedName>
    <definedName name="QB_ROW_370350" localSheetId="5" hidden="1">'Dec YTD I&amp;E'!$F$35</definedName>
    <definedName name="QB_ROW_374250" localSheetId="5" hidden="1">'Dec YTD I&amp;E'!$F$249</definedName>
    <definedName name="QB_ROW_375040" localSheetId="4" hidden="1">'Dec I&amp;E'!$E$168</definedName>
    <definedName name="QB_ROW_375040" localSheetId="5" hidden="1">'Dec YTD I&amp;E'!$E$216</definedName>
    <definedName name="QB_ROW_375340" localSheetId="4" hidden="1">'Dec I&amp;E'!$E$173</definedName>
    <definedName name="QB_ROW_375340" localSheetId="5" hidden="1">'Dec YTD I&amp;E'!$E$225</definedName>
    <definedName name="QB_ROW_379250" localSheetId="5" hidden="1">'Dec YTD I&amp;E'!$F$20</definedName>
    <definedName name="QB_ROW_38060" localSheetId="4" hidden="1">'Dec I&amp;E'!$G$70</definedName>
    <definedName name="QB_ROW_38060" localSheetId="5" hidden="1">'Dec YTD I&amp;E'!$G$82</definedName>
    <definedName name="QB_ROW_382260" localSheetId="5" hidden="1">'Dec YTD I&amp;E'!$G$168</definedName>
    <definedName name="QB_ROW_383260" localSheetId="5" hidden="1">'Dec YTD I&amp;E'!$G$172</definedName>
    <definedName name="QB_ROW_38360" localSheetId="4" hidden="1">'Dec I&amp;E'!$G$74</definedName>
    <definedName name="QB_ROW_38360" localSheetId="5" hidden="1">'Dec YTD I&amp;E'!$G$86</definedName>
    <definedName name="QB_ROW_384250" localSheetId="4" hidden="1">'Dec I&amp;E'!$F$185</definedName>
    <definedName name="QB_ROW_384250" localSheetId="5" hidden="1">'Dec YTD I&amp;E'!$F$247</definedName>
    <definedName name="QB_ROW_386270" localSheetId="4" hidden="1">'Dec I&amp;E'!$H$54</definedName>
    <definedName name="QB_ROW_386270" localSheetId="5" hidden="1">'Dec YTD I&amp;E'!$H$65</definedName>
    <definedName name="QB_ROW_387270" localSheetId="4" hidden="1">'Dec I&amp;E'!$H$62</definedName>
    <definedName name="QB_ROW_387270" localSheetId="5" hidden="1">'Dec YTD I&amp;E'!$H$74</definedName>
    <definedName name="QB_ROW_388260" localSheetId="4" hidden="1">'Dec I&amp;E'!$G$146</definedName>
    <definedName name="QB_ROW_388260" localSheetId="5" hidden="1">'Dec YTD I&amp;E'!$G$184</definedName>
    <definedName name="QB_ROW_390270" localSheetId="4" hidden="1">'Dec I&amp;E'!$H$97</definedName>
    <definedName name="QB_ROW_390270" localSheetId="5" hidden="1">'Dec YTD I&amp;E'!$H$110</definedName>
    <definedName name="QB_ROW_391250" localSheetId="4" hidden="1">'Dec I&amp;E'!$F$14</definedName>
    <definedName name="QB_ROW_391250" localSheetId="5" hidden="1">'Dec YTD I&amp;E'!$F$15</definedName>
    <definedName name="QB_ROW_392250" localSheetId="5" hidden="1">'Dec YTD I&amp;E'!$F$138</definedName>
    <definedName name="QB_ROW_39270" localSheetId="4" hidden="1">'Dec I&amp;E'!$H$71</definedName>
    <definedName name="QB_ROW_39270" localSheetId="5" hidden="1">'Dec YTD I&amp;E'!$H$83</definedName>
    <definedName name="QB_ROW_393240" localSheetId="3" hidden="1">'Dec Bal Sheet'!$E$37</definedName>
    <definedName name="QB_ROW_394260" localSheetId="4" hidden="1">'Dec I&amp;E'!$G$39</definedName>
    <definedName name="QB_ROW_394260" localSheetId="5" hidden="1">'Dec YTD I&amp;E'!$G$46</definedName>
    <definedName name="QB_ROW_401250" localSheetId="5" hidden="1">'Dec YTD I&amp;E'!$F$240</definedName>
    <definedName name="QB_ROW_403040" localSheetId="5" hidden="1">'Dec YTD I&amp;E'!$E$239</definedName>
    <definedName name="QB_ROW_403340" localSheetId="5" hidden="1">'Dec YTD I&amp;E'!$E$241</definedName>
    <definedName name="QB_ROW_404260" localSheetId="5" hidden="1">'Dec YTD I&amp;E'!$G$170</definedName>
    <definedName name="QB_ROW_409250" localSheetId="3" hidden="1">'Dec Bal Sheet'!$F$42</definedName>
    <definedName name="QB_ROW_412260" localSheetId="5" hidden="1">'Dec YTD I&amp;E'!$G$156</definedName>
    <definedName name="QB_ROW_41270" localSheetId="4" hidden="1">'Dec I&amp;E'!$H$72</definedName>
    <definedName name="QB_ROW_41270" localSheetId="5" hidden="1">'Dec YTD I&amp;E'!$H$84</definedName>
    <definedName name="QB_ROW_413230" localSheetId="5" hidden="1">'Dec YTD I&amp;E'!$D$207</definedName>
    <definedName name="QB_ROW_415270" localSheetId="4" hidden="1">'Dec I&amp;E'!$H$91</definedName>
    <definedName name="QB_ROW_415270" localSheetId="5" hidden="1">'Dec YTD I&amp;E'!$H$104</definedName>
    <definedName name="QB_ROW_417280" localSheetId="4" hidden="1">'Dec I&amp;E'!$I$50</definedName>
    <definedName name="QB_ROW_417280" localSheetId="5" hidden="1">'Dec YTD I&amp;E'!$I$61</definedName>
    <definedName name="QB_ROW_418250" localSheetId="4" hidden="1">'Dec I&amp;E'!$F$114</definedName>
    <definedName name="QB_ROW_418250" localSheetId="5" hidden="1">'Dec YTD I&amp;E'!$F$128</definedName>
    <definedName name="QB_ROW_423230" localSheetId="3" hidden="1">'Dec Bal Sheet'!$D$62</definedName>
    <definedName name="QB_ROW_424240" localSheetId="3" hidden="1">'Dec Bal Sheet'!$E$8</definedName>
    <definedName name="QB_ROW_425260" localSheetId="5" hidden="1">'Dec YTD I&amp;E'!$G$164</definedName>
    <definedName name="QB_ROW_429250" localSheetId="4" hidden="1">'Dec I&amp;E'!$F$171</definedName>
    <definedName name="QB_ROW_429250" localSheetId="5" hidden="1">'Dec YTD I&amp;E'!$F$223</definedName>
    <definedName name="QB_ROW_430250" localSheetId="5" hidden="1">'Dec YTD I&amp;E'!$F$222</definedName>
    <definedName name="QB_ROW_43270" localSheetId="4" hidden="1">'Dec I&amp;E'!$H$73</definedName>
    <definedName name="QB_ROW_43270" localSheetId="5" hidden="1">'Dec YTD I&amp;E'!$H$85</definedName>
    <definedName name="QB_ROW_436250" localSheetId="4" hidden="1">'Dec I&amp;E'!$F$172</definedName>
    <definedName name="QB_ROW_436250" localSheetId="5" hidden="1">'Dec YTD I&amp;E'!$F$224</definedName>
    <definedName name="QB_ROW_437040" localSheetId="4" hidden="1">'Dec I&amp;E'!$E$184</definedName>
    <definedName name="QB_ROW_437040" localSheetId="5" hidden="1">'Dec YTD I&amp;E'!$E$246</definedName>
    <definedName name="QB_ROW_437340" localSheetId="4" hidden="1">'Dec I&amp;E'!$E$187</definedName>
    <definedName name="QB_ROW_437340" localSheetId="5" hidden="1">'Dec YTD I&amp;E'!$E$250</definedName>
    <definedName name="QB_ROW_438250" localSheetId="4" hidden="1">'Dec I&amp;E'!$F$186</definedName>
    <definedName name="QB_ROW_438250" localSheetId="5" hidden="1">'Dec YTD I&amp;E'!$F$248</definedName>
    <definedName name="QB_ROW_441250" localSheetId="4" hidden="1">'Dec I&amp;E'!$F$8</definedName>
    <definedName name="QB_ROW_441250" localSheetId="5" hidden="1">'Dec YTD I&amp;E'!$F$9</definedName>
    <definedName name="QB_ROW_44250" localSheetId="4" hidden="1">'Dec I&amp;E'!$F$76</definedName>
    <definedName name="QB_ROW_44250" localSheetId="5" hidden="1">'Dec YTD I&amp;E'!$F$88</definedName>
    <definedName name="QB_ROW_443230" localSheetId="5" hidden="1">'Dec YTD I&amp;E'!$D$206</definedName>
    <definedName name="QB_ROW_445260" localSheetId="4" hidden="1">'Dec I&amp;E'!$G$79</definedName>
    <definedName name="QB_ROW_445260" localSheetId="5" hidden="1">'Dec YTD I&amp;E'!$G$91</definedName>
    <definedName name="QB_ROW_446230" localSheetId="3" hidden="1">'Dec Bal Sheet'!$D$13</definedName>
    <definedName name="QB_ROW_447260" localSheetId="4" hidden="1">'Dec I&amp;E'!$G$31</definedName>
    <definedName name="QB_ROW_447260" localSheetId="5" hidden="1">'Dec YTD I&amp;E'!$G$38</definedName>
    <definedName name="QB_ROW_448270" localSheetId="4" hidden="1">'Dec I&amp;E'!$H$61</definedName>
    <definedName name="QB_ROW_448270" localSheetId="5" hidden="1">'Dec YTD I&amp;E'!$H$73</definedName>
    <definedName name="QB_ROW_449030" localSheetId="4" hidden="1">'Dec I&amp;E'!$D$177</definedName>
    <definedName name="QB_ROW_449030" localSheetId="5" hidden="1">'Dec YTD I&amp;E'!$D$232</definedName>
    <definedName name="QB_ROW_449330" localSheetId="4" hidden="1">'Dec I&amp;E'!$D$182</definedName>
    <definedName name="QB_ROW_449330" localSheetId="5" hidden="1">'Dec YTD I&amp;E'!$D$237</definedName>
    <definedName name="QB_ROW_450240" localSheetId="4" hidden="1">'Dec I&amp;E'!$E$179</definedName>
    <definedName name="QB_ROW_450240" localSheetId="5" hidden="1">'Dec YTD I&amp;E'!$E$234</definedName>
    <definedName name="QB_ROW_451240" localSheetId="4" hidden="1">'Dec I&amp;E'!$E$180</definedName>
    <definedName name="QB_ROW_451240" localSheetId="5" hidden="1">'Dec YTD I&amp;E'!$E$235</definedName>
    <definedName name="QB_ROW_452240" localSheetId="4" hidden="1">'Dec I&amp;E'!$E$181</definedName>
    <definedName name="QB_ROW_452240" localSheetId="5" hidden="1">'Dec YTD I&amp;E'!$E$236</definedName>
    <definedName name="QB_ROW_45250" localSheetId="4" hidden="1">'Dec I&amp;E'!$F$77</definedName>
    <definedName name="QB_ROW_45250" localSheetId="5" hidden="1">'Dec YTD I&amp;E'!$F$89</definedName>
    <definedName name="QB_ROW_454250" localSheetId="4" hidden="1">'Dec I&amp;E'!$F$122</definedName>
    <definedName name="QB_ROW_454250" localSheetId="5" hidden="1">'Dec YTD I&amp;E'!$F$137</definedName>
    <definedName name="QB_ROW_455260" localSheetId="4" hidden="1">'Dec I&amp;E'!$G$127</definedName>
    <definedName name="QB_ROW_455260" localSheetId="5" hidden="1">'Dec YTD I&amp;E'!$G$144</definedName>
    <definedName name="QB_ROW_456250" localSheetId="4" hidden="1">'Dec I&amp;E'!$F$121</definedName>
    <definedName name="QB_ROW_456250" localSheetId="5" hidden="1">'Dec YTD I&amp;E'!$F$136</definedName>
    <definedName name="QB_ROW_457260" localSheetId="4" hidden="1">'Dec I&amp;E'!$G$126</definedName>
    <definedName name="QB_ROW_457260" localSheetId="5" hidden="1">'Dec YTD I&amp;E'!$G$143</definedName>
    <definedName name="QB_ROW_458260" localSheetId="4" hidden="1">'Dec I&amp;E'!$G$125</definedName>
    <definedName name="QB_ROW_458260" localSheetId="5" hidden="1">'Dec YTD I&amp;E'!$G$142</definedName>
    <definedName name="QB_ROW_459250" localSheetId="4" hidden="1">'Dec I&amp;E'!$F$113</definedName>
    <definedName name="QB_ROW_459250" localSheetId="5" hidden="1">'Dec YTD I&amp;E'!$F$127</definedName>
    <definedName name="QB_ROW_46050" localSheetId="4" hidden="1">'Dec I&amp;E'!$F$78</definedName>
    <definedName name="QB_ROW_46050" localSheetId="5" hidden="1">'Dec YTD I&amp;E'!$F$90</definedName>
    <definedName name="QB_ROW_462230" localSheetId="5" hidden="1">'Dec YTD I&amp;E'!$D$231</definedName>
    <definedName name="QB_ROW_463250" localSheetId="4" hidden="1">'Dec I&amp;E'!$F$169</definedName>
    <definedName name="QB_ROW_463250" localSheetId="5" hidden="1">'Dec YTD I&amp;E'!$F$218</definedName>
    <definedName name="QB_ROW_46350" localSheetId="4" hidden="1">'Dec I&amp;E'!$F$81</definedName>
    <definedName name="QB_ROW_46350" localSheetId="5" hidden="1">'Dec YTD I&amp;E'!$F$94</definedName>
    <definedName name="QB_ROW_464250" localSheetId="4" hidden="1">'Dec I&amp;E'!$F$170</definedName>
    <definedName name="QB_ROW_464250" localSheetId="5" hidden="1">'Dec YTD I&amp;E'!$F$221</definedName>
    <definedName name="QB_ROW_465230" localSheetId="3" hidden="1">'Dec Bal Sheet'!$D$12</definedName>
    <definedName name="QB_ROW_466250" localSheetId="5" hidden="1">'Dec YTD I&amp;E'!$F$219</definedName>
    <definedName name="QB_ROW_467250" localSheetId="5" hidden="1">'Dec YTD I&amp;E'!$F$217</definedName>
    <definedName name="QB_ROW_468270" localSheetId="5" hidden="1">'Dec YTD I&amp;E'!$H$66</definedName>
    <definedName name="QB_ROW_469240" localSheetId="5" hidden="1">'Dec YTD I&amp;E'!$E$211</definedName>
    <definedName name="QB_ROW_470260" localSheetId="5" hidden="1">'Dec YTD I&amp;E'!$G$167</definedName>
    <definedName name="QB_ROW_471230" localSheetId="5" hidden="1">'Dec YTD I&amp;E'!$D$230</definedName>
    <definedName name="QB_ROW_472240" localSheetId="5" hidden="1">'Dec YTD I&amp;E'!$E$210</definedName>
    <definedName name="QB_ROW_47260" localSheetId="4" hidden="1">'Dec I&amp;E'!$G$80</definedName>
    <definedName name="QB_ROW_47260" localSheetId="5" hidden="1">'Dec YTD I&amp;E'!$G$93</definedName>
    <definedName name="QB_ROW_473240" localSheetId="5" hidden="1">'Dec YTD I&amp;E'!$E$209</definedName>
    <definedName name="QB_ROW_474240" localSheetId="3" hidden="1">'Dec Bal Sheet'!$E$40</definedName>
    <definedName name="QB_ROW_475250" localSheetId="5" hidden="1">'Dec YTD I&amp;E'!$F$220</definedName>
    <definedName name="QB_ROW_476280" localSheetId="5" hidden="1">'Dec YTD I&amp;E'!$I$60</definedName>
    <definedName name="QB_ROW_478250" localSheetId="5" hidden="1">'Dec YTD I&amp;E'!$F$51</definedName>
    <definedName name="QB_ROW_484240" localSheetId="3" hidden="1">'Dec Bal Sheet'!$E$36</definedName>
    <definedName name="QB_ROW_49250" localSheetId="5" hidden="1">'Dec YTD I&amp;E'!$F$139</definedName>
    <definedName name="QB_ROW_5011" localSheetId="3" hidden="1">'Dec Bal Sheet'!$B$17</definedName>
    <definedName name="QB_ROW_51250" localSheetId="4" hidden="1">'Dec I&amp;E'!$F$16</definedName>
    <definedName name="QB_ROW_51250" localSheetId="5" hidden="1">'Dec YTD I&amp;E'!$F$17</definedName>
    <definedName name="QB_ROW_5260" localSheetId="4" hidden="1">'Dec I&amp;E'!$G$33</definedName>
    <definedName name="QB_ROW_5260" localSheetId="5" hidden="1">'Dec YTD I&amp;E'!$G$40</definedName>
    <definedName name="QB_ROW_53060" localSheetId="4" hidden="1">'Dec I&amp;E'!$G$89</definedName>
    <definedName name="QB_ROW_53060" localSheetId="5" hidden="1">'Dec YTD I&amp;E'!$G$102</definedName>
    <definedName name="QB_ROW_5311" localSheetId="3" hidden="1">'Dec Bal Sheet'!$B$27</definedName>
    <definedName name="QB_ROW_53360" localSheetId="4" hidden="1">'Dec I&amp;E'!$G$95</definedName>
    <definedName name="QB_ROW_53360" localSheetId="5" hidden="1">'Dec YTD I&amp;E'!$G$108</definedName>
    <definedName name="QB_ROW_54050" localSheetId="4" hidden="1">'Dec I&amp;E'!$F$151</definedName>
    <definedName name="QB_ROW_54050" localSheetId="5" hidden="1">'Dec YTD I&amp;E'!$F$190</definedName>
    <definedName name="QB_ROW_54350" localSheetId="4" hidden="1">'Dec I&amp;E'!$F$153</definedName>
    <definedName name="QB_ROW_54350" localSheetId="5" hidden="1">'Dec YTD I&amp;E'!$F$192</definedName>
    <definedName name="QB_ROW_55250" localSheetId="4" hidden="1">'Dec I&amp;E'!$F$11</definedName>
    <definedName name="QB_ROW_55250" localSheetId="5" hidden="1">'Dec YTD I&amp;E'!$F$12</definedName>
    <definedName name="QB_ROW_56260" localSheetId="4" hidden="1">'Dec I&amp;E'!$G$152</definedName>
    <definedName name="QB_ROW_56260" localSheetId="5" hidden="1">'Dec YTD I&amp;E'!$G$191</definedName>
    <definedName name="QB_ROW_58060" localSheetId="4" hidden="1">'Dec I&amp;E'!$G$96</definedName>
    <definedName name="QB_ROW_58060" localSheetId="5" hidden="1">'Dec YTD I&amp;E'!$G$109</definedName>
    <definedName name="QB_ROW_58360" localSheetId="4" hidden="1">'Dec I&amp;E'!$G$104</definedName>
    <definedName name="QB_ROW_58360" localSheetId="5" hidden="1">'Dec YTD I&amp;E'!$G$117</definedName>
    <definedName name="QB_ROW_59070" localSheetId="4" hidden="1">'Dec I&amp;E'!$H$98</definedName>
    <definedName name="QB_ROW_59070" localSheetId="5" hidden="1">'Dec YTD I&amp;E'!$H$111</definedName>
    <definedName name="QB_ROW_59370" localSheetId="4" hidden="1">'Dec I&amp;E'!$H$102</definedName>
    <definedName name="QB_ROW_59370" localSheetId="5" hidden="1">'Dec YTD I&amp;E'!$H$115</definedName>
    <definedName name="QB_ROW_6040" localSheetId="3" hidden="1">'Dec Bal Sheet'!$E$44</definedName>
    <definedName name="QB_ROW_61240" localSheetId="4" hidden="1">'Dec I&amp;E'!$E$6</definedName>
    <definedName name="QB_ROW_61240" localSheetId="5" hidden="1">'Dec YTD I&amp;E'!$E$7</definedName>
    <definedName name="QB_ROW_62030" localSheetId="4" hidden="1">'Dec I&amp;E'!$D$167</definedName>
    <definedName name="QB_ROW_62030" localSheetId="5" hidden="1">'Dec YTD I&amp;E'!$D$215</definedName>
    <definedName name="QB_ROW_62330" localSheetId="4" hidden="1">'Dec I&amp;E'!$D$174</definedName>
    <definedName name="QB_ROW_62330" localSheetId="5" hidden="1">'Dec YTD I&amp;E'!$D$227</definedName>
    <definedName name="QB_ROW_63030" localSheetId="4" hidden="1">'Dec I&amp;E'!$D$183</definedName>
    <definedName name="QB_ROW_63030" localSheetId="5" hidden="1">'Dec YTD I&amp;E'!$D$245</definedName>
    <definedName name="QB_ROW_63330" localSheetId="4" hidden="1">'Dec I&amp;E'!$D$188</definedName>
    <definedName name="QB_ROW_63330" localSheetId="5" hidden="1">'Dec YTD I&amp;E'!$D$251</definedName>
    <definedName name="QB_ROW_6340" localSheetId="3" hidden="1">'Dec Bal Sheet'!$E$55</definedName>
    <definedName name="QB_ROW_64250" localSheetId="4" hidden="1">'Dec I&amp;E'!$F$17</definedName>
    <definedName name="QB_ROW_64250" localSheetId="5" hidden="1">'Dec YTD I&amp;E'!$F$19</definedName>
    <definedName name="QB_ROW_7001" localSheetId="3" hidden="1">'Dec Bal Sheet'!$A$29</definedName>
    <definedName name="QB_ROW_70040" localSheetId="4" hidden="1">'Dec I&amp;E'!$E$7</definedName>
    <definedName name="QB_ROW_70040" localSheetId="5" hidden="1">'Dec YTD I&amp;E'!$E$8</definedName>
    <definedName name="QB_ROW_70340" localSheetId="4" hidden="1">'Dec I&amp;E'!$E$19</definedName>
    <definedName name="QB_ROW_70340" localSheetId="5" hidden="1">'Dec YTD I&amp;E'!$E$22</definedName>
    <definedName name="QB_ROW_7050" localSheetId="3" hidden="1">'Dec Bal Sheet'!$F$46</definedName>
    <definedName name="QB_ROW_72250" localSheetId="4" hidden="1">'Dec I&amp;E'!$F$9</definedName>
    <definedName name="QB_ROW_72250" localSheetId="5" hidden="1">'Dec YTD I&amp;E'!$F$10</definedName>
    <definedName name="QB_ROW_7301" localSheetId="3" hidden="1">'Dec Bal Sheet'!$A$73</definedName>
    <definedName name="QB_ROW_7350" localSheetId="3" hidden="1">'Dec Bal Sheet'!$F$49</definedName>
    <definedName name="QB_ROW_75260" localSheetId="4" hidden="1">'Dec I&amp;E'!$G$40</definedName>
    <definedName name="QB_ROW_75260" localSheetId="5" hidden="1">'Dec YTD I&amp;E'!$G$47</definedName>
    <definedName name="QB_ROW_76250" localSheetId="4" hidden="1">'Dec I&amp;E'!$F$43</definedName>
    <definedName name="QB_ROW_76250" localSheetId="5" hidden="1">'Dec YTD I&amp;E'!$F$50</definedName>
    <definedName name="QB_ROW_77260" localSheetId="5" hidden="1">'Dec YTD I&amp;E'!$G$92</definedName>
    <definedName name="QB_ROW_8011" localSheetId="3" hidden="1">'Dec Bal Sheet'!$B$30</definedName>
    <definedName name="QB_ROW_80280" localSheetId="4" hidden="1">'Dec I&amp;E'!$I$47</definedName>
    <definedName name="QB_ROW_80280" localSheetId="5" hidden="1">'Dec YTD I&amp;E'!$I$55</definedName>
    <definedName name="QB_ROW_82060" localSheetId="4" hidden="1">'Dec I&amp;E'!$G$45</definedName>
    <definedName name="QB_ROW_82060" localSheetId="5" hidden="1">'Dec YTD I&amp;E'!$G$53</definedName>
    <definedName name="QB_ROW_82360" localSheetId="4" hidden="1">'Dec I&amp;E'!$G$59</definedName>
    <definedName name="QB_ROW_82360" localSheetId="5" hidden="1">'Dec YTD I&amp;E'!$G$71</definedName>
    <definedName name="QB_ROW_8260" localSheetId="3" hidden="1">'Dec Bal Sheet'!$G$47</definedName>
    <definedName name="QB_ROW_8311" localSheetId="3" hidden="1">'Dec Bal Sheet'!$B$58</definedName>
    <definedName name="QB_ROW_83280" localSheetId="4" hidden="1">'Dec I&amp;E'!$I$101</definedName>
    <definedName name="QB_ROW_83280" localSheetId="5" hidden="1">'Dec YTD I&amp;E'!$I$114</definedName>
    <definedName name="QB_ROW_84280" localSheetId="4" hidden="1">'Dec I&amp;E'!$I$99</definedName>
    <definedName name="QB_ROW_84280" localSheetId="5" hidden="1">'Dec YTD I&amp;E'!$I$112</definedName>
    <definedName name="QB_ROW_86260" localSheetId="4" hidden="1">'Dec I&amp;E'!$G$105</definedName>
    <definedName name="QB_ROW_86260" localSheetId="5" hidden="1">'Dec YTD I&amp;E'!$G$118</definedName>
    <definedName name="QB_ROW_86321" localSheetId="4" hidden="1">'Dec I&amp;E'!$C$21</definedName>
    <definedName name="QB_ROW_86321" localSheetId="5" hidden="1">'Dec YTD I&amp;E'!$C$24</definedName>
    <definedName name="QB_ROW_87250" localSheetId="4" hidden="1">'Dec I&amp;E'!$F$109</definedName>
    <definedName name="QB_ROW_87250" localSheetId="5" hidden="1">'Dec YTD I&amp;E'!$F$122</definedName>
    <definedName name="QB_ROW_88250" localSheetId="4" hidden="1">'Dec I&amp;E'!$F$110</definedName>
    <definedName name="QB_ROW_88250" localSheetId="5" hidden="1">'Dec YTD I&amp;E'!$F$123</definedName>
    <definedName name="QB_ROW_9021" localSheetId="3" hidden="1">'Dec Bal Sheet'!$C$31</definedName>
    <definedName name="QB_ROW_90250" localSheetId="4" hidden="1">'Dec I&amp;E'!$F$116</definedName>
    <definedName name="QB_ROW_90250" localSheetId="5" hidden="1">'Dec YTD I&amp;E'!$F$130</definedName>
    <definedName name="QB_ROW_91050" localSheetId="4" hidden="1">'Dec I&amp;E'!$F$134</definedName>
    <definedName name="QB_ROW_91050" localSheetId="5" hidden="1">'Dec YTD I&amp;E'!$F$152</definedName>
    <definedName name="QB_ROW_91260" localSheetId="4" hidden="1">'Dec I&amp;E'!$G$136</definedName>
    <definedName name="QB_ROW_91260" localSheetId="5" hidden="1">'Dec YTD I&amp;E'!$G$173</definedName>
    <definedName name="QB_ROW_91350" localSheetId="4" hidden="1">'Dec I&amp;E'!$F$137</definedName>
    <definedName name="QB_ROW_91350" localSheetId="5" hidden="1">'Dec YTD I&amp;E'!$F$174</definedName>
    <definedName name="QB_ROW_92060" localSheetId="4" hidden="1">'Dec I&amp;E'!$G$83</definedName>
    <definedName name="QB_ROW_92060" localSheetId="5" hidden="1">'Dec YTD I&amp;E'!$G$96</definedName>
    <definedName name="QB_ROW_92270" localSheetId="4" hidden="1">'Dec I&amp;E'!$H$87</definedName>
    <definedName name="QB_ROW_92270" localSheetId="5" hidden="1">'Dec YTD I&amp;E'!$H$100</definedName>
    <definedName name="QB_ROW_92360" localSheetId="4" hidden="1">'Dec I&amp;E'!$G$88</definedName>
    <definedName name="QB_ROW_92360" localSheetId="5" hidden="1">'Dec YTD I&amp;E'!$G$101</definedName>
    <definedName name="QB_ROW_9260" localSheetId="3" hidden="1">'Dec Bal Sheet'!$G$48</definedName>
    <definedName name="QB_ROW_9321" localSheetId="3" hidden="1">'Dec Bal Sheet'!$C$57</definedName>
    <definedName name="QB_ROW_93240" localSheetId="3" hidden="1">'Dec Bal Sheet'!$E$6</definedName>
    <definedName name="QB_ROW_94250" localSheetId="4" hidden="1">'Dec I&amp;E'!$F$133</definedName>
    <definedName name="QB_ROW_94250" localSheetId="5" hidden="1">'Dec YTD I&amp;E'!$F$151</definedName>
    <definedName name="QB_ROW_96250" localSheetId="4" hidden="1">'Dec I&amp;E'!$F$117</definedName>
    <definedName name="QB_ROW_96250" localSheetId="5" hidden="1">'Dec YTD I&amp;E'!$F$131</definedName>
    <definedName name="QB_ROW_97050" localSheetId="4" hidden="1">'Dec I&amp;E'!$F$123</definedName>
    <definedName name="QB_ROW_97050" localSheetId="5" hidden="1">'Dec YTD I&amp;E'!$F$140</definedName>
    <definedName name="QB_ROW_97260" localSheetId="4" hidden="1">'Dec I&amp;E'!$G$130</definedName>
    <definedName name="QB_ROW_97260" localSheetId="5" hidden="1">'Dec YTD I&amp;E'!$G$148</definedName>
    <definedName name="QB_ROW_97350" localSheetId="4" hidden="1">'Dec I&amp;E'!$F$131</definedName>
    <definedName name="QB_ROW_97350" localSheetId="5" hidden="1">'Dec YTD I&amp;E'!$F$149</definedName>
    <definedName name="QBCANSUPPORTUPDATE" localSheetId="0">TRUE</definedName>
    <definedName name="QBCANSUPPORTUPDATE" localSheetId="3">TRUE</definedName>
    <definedName name="QBCANSUPPORTUPDATE" localSheetId="4">TRUE</definedName>
    <definedName name="QBCANSUPPORTUPDATE" localSheetId="5">TRUE</definedName>
    <definedName name="QBCOMPANYFILENAME" localSheetId="0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ENDDATE" localSheetId="0">20211231</definedName>
    <definedName name="QBENDDATE" localSheetId="3">20211231</definedName>
    <definedName name="QBENDDATE" localSheetId="4">20211231</definedName>
    <definedName name="QBENDDATE" localSheetId="5">20211231</definedName>
    <definedName name="QBHEADERSONSCREEN" localSheetId="0">FALSE</definedName>
    <definedName name="QBHEADERSONSCREEN" localSheetId="3">FALSE</definedName>
    <definedName name="QBHEADERSONSCREEN" localSheetId="4">FALSE</definedName>
    <definedName name="QBHEADERSONSCREEN" localSheetId="5">FALSE</definedName>
    <definedName name="QBMETADATASIZE" localSheetId="0">7592</definedName>
    <definedName name="QBMETADATASIZE" localSheetId="3">5924</definedName>
    <definedName name="QBMETADATASIZE" localSheetId="4">5931</definedName>
    <definedName name="QBMETADATASIZE" localSheetId="5">5931</definedName>
    <definedName name="QBPRESERVECOLOR" localSheetId="0">TRUE</definedName>
    <definedName name="QBPRESERVECOLOR" localSheetId="3">TRUE</definedName>
    <definedName name="QBPRESERVECOLOR" localSheetId="4">TRUE</definedName>
    <definedName name="QBPRESERVECOLOR" localSheetId="5">TRUE</definedName>
    <definedName name="QBPRESERVEFONT" localSheetId="0">TRUE</definedName>
    <definedName name="QBPRESERVEFONT" localSheetId="3">TRUE</definedName>
    <definedName name="QBPRESERVEFONT" localSheetId="4">TRUE</definedName>
    <definedName name="QBPRESERVEFONT" localSheetId="5">TRUE</definedName>
    <definedName name="QBPRESERVEROWHEIGHT" localSheetId="0">TRUE</definedName>
    <definedName name="QBPRESERVEROWHEIGHT" localSheetId="3">TRUE</definedName>
    <definedName name="QBPRESERVEROWHEIGHT" localSheetId="4">TRUE</definedName>
    <definedName name="QBPRESERVEROWHEIGHT" localSheetId="5">TRUE</definedName>
    <definedName name="QBPRESERVESPACE" localSheetId="0">TRUE</definedName>
    <definedName name="QBPRESERVESPACE" localSheetId="3">TRUE</definedName>
    <definedName name="QBPRESERVESPACE" localSheetId="4">TRUE</definedName>
    <definedName name="QBPRESERVESPACE" localSheetId="5">TRUE</definedName>
    <definedName name="QBREPORTCOLAXIS" localSheetId="0">0</definedName>
    <definedName name="QBREPORTCOLAXIS" localSheetId="3">0</definedName>
    <definedName name="QBREPORTCOLAXIS" localSheetId="4">19</definedName>
    <definedName name="QBREPORTCOLAXIS" localSheetId="5">19</definedName>
    <definedName name="QBREPORTCOMPANYID" localSheetId="0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NYID" localSheetId="5">"8485c3b05ade4270975b6060e7430806"</definedName>
    <definedName name="QBREPORTCOMPARECOL_ANNUALBUDGET" localSheetId="0">FALSE</definedName>
    <definedName name="QBREPORTCOMPARECOL_ANNUALBUDGET" localSheetId="3">FALSE</definedName>
    <definedName name="QBREPORTCOMPARECOL_ANNUALBUDGET" localSheetId="4">FALSE</definedName>
    <definedName name="QBREPORTCOMPARECOL_ANNUALBUDGET" localSheetId="5">FALSE</definedName>
    <definedName name="QBREPORTCOMPARECOL_AVGCOGS" localSheetId="0">FALSE</definedName>
    <definedName name="QBREPORTCOMPARECOL_AVGCOGS" localSheetId="3">FALSE</definedName>
    <definedName name="QBREPORTCOMPARECOL_AVGCOGS" localSheetId="4">FALSE</definedName>
    <definedName name="QBREPORTCOMPARECOL_AVGCOGS" localSheetId="5">FALSE</definedName>
    <definedName name="QBREPORTCOMPARECOL_AVGPRICE" localSheetId="0">FALSE</definedName>
    <definedName name="QBREPORTCOMPARECOL_AVGPRICE" localSheetId="3">FALSE</definedName>
    <definedName name="QBREPORTCOMPARECOL_AVGPRICE" localSheetId="4">FALSE</definedName>
    <definedName name="QBREPORTCOMPARECOL_AVGPRICE" localSheetId="5">FALSE</definedName>
    <definedName name="QBREPORTCOMPARECOL_BUDDIFF" localSheetId="0">FALSE</definedName>
    <definedName name="QBREPORTCOMPARECOL_BUDDIFF" localSheetId="3">FALSE</definedName>
    <definedName name="QBREPORTCOMPARECOL_BUDDIFF" localSheetId="4">TRUE</definedName>
    <definedName name="QBREPORTCOMPARECOL_BUDDIFF" localSheetId="5">TRUE</definedName>
    <definedName name="QBREPORTCOMPARECOL_BUDGET" localSheetId="0">FALSE</definedName>
    <definedName name="QBREPORTCOMPARECOL_BUDGET" localSheetId="3">FALSE</definedName>
    <definedName name="QBREPORTCOMPARECOL_BUDGET" localSheetId="4">TRUE</definedName>
    <definedName name="QBREPORTCOMPARECOL_BUDGET" localSheetId="5">TRUE</definedName>
    <definedName name="QBREPORTCOMPARECOL_BUDPCT" localSheetId="0">FALSE</definedName>
    <definedName name="QBREPORTCOMPARECOL_BUDPCT" localSheetId="3">FALSE</definedName>
    <definedName name="QBREPORTCOMPARECOL_BUDPCT" localSheetId="4">TRUE</definedName>
    <definedName name="QBREPORTCOMPARECOL_BUDPCT" localSheetId="5">TRUE</definedName>
    <definedName name="QBREPORTCOMPARECOL_COGS" localSheetId="0">FALSE</definedName>
    <definedName name="QBREPORTCOMPARECOL_COGS" localSheetId="3">FALSE</definedName>
    <definedName name="QBREPORTCOMPARECOL_COGS" localSheetId="4">FALSE</definedName>
    <definedName name="QBREPORTCOMPARECOL_COGS" localSheetId="5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5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5">FALSE</definedName>
    <definedName name="QBREPORTCOMPARECOL_FORECAST" localSheetId="0">FALSE</definedName>
    <definedName name="QBREPORTCOMPARECOL_FORECAST" localSheetId="3">FALSE</definedName>
    <definedName name="QBREPORTCOMPARECOL_FORECAST" localSheetId="4">FALSE</definedName>
    <definedName name="QBREPORTCOMPARECOL_FORECAST" localSheetId="5">FALSE</definedName>
    <definedName name="QBREPORTCOMPARECOL_GROSSMARGIN" localSheetId="0">FALSE</definedName>
    <definedName name="QBREPORTCOMPARECOL_GROSSMARGIN" localSheetId="3">FALSE</definedName>
    <definedName name="QBREPORTCOMPARECOL_GROSSMARGIN" localSheetId="4">FALSE</definedName>
    <definedName name="QBREPORTCOMPARECOL_GROSSMARGIN" localSheetId="5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5">FALSE</definedName>
    <definedName name="QBREPORTCOMPARECOL_HOURS" localSheetId="0">FALSE</definedName>
    <definedName name="QBREPORTCOMPARECOL_HOURS" localSheetId="3">FALSE</definedName>
    <definedName name="QBREPORTCOMPARECOL_HOURS" localSheetId="4">FALSE</definedName>
    <definedName name="QBREPORTCOMPARECOL_HOURS" localSheetId="5">FALSE</definedName>
    <definedName name="QBREPORTCOMPARECOL_PCTCOL" localSheetId="0">FALSE</definedName>
    <definedName name="QBREPORTCOMPARECOL_PCTCOL" localSheetId="3">FALSE</definedName>
    <definedName name="QBREPORTCOMPARECOL_PCTCOL" localSheetId="4">FALSE</definedName>
    <definedName name="QBREPORTCOMPARECOL_PCTCOL" localSheetId="5">FALSE</definedName>
    <definedName name="QBREPORTCOMPARECOL_PCTEXPENSE" localSheetId="0">FALSE</definedName>
    <definedName name="QBREPORTCOMPARECOL_PCTEXPENSE" localSheetId="3">FALSE</definedName>
    <definedName name="QBREPORTCOMPARECOL_PCTEXPENSE" localSheetId="4">FALSE</definedName>
    <definedName name="QBREPORTCOMPARECOL_PCTEXPENSE" localSheetId="5">FALSE</definedName>
    <definedName name="QBREPORTCOMPARECOL_PCTINCOME" localSheetId="0">FALSE</definedName>
    <definedName name="QBREPORTCOMPARECOL_PCTINCOME" localSheetId="3">FALSE</definedName>
    <definedName name="QBREPORTCOMPARECOL_PCTINCOME" localSheetId="4">FALSE</definedName>
    <definedName name="QBREPORTCOMPARECOL_PCTINCOME" localSheetId="5">FALSE</definedName>
    <definedName name="QBREPORTCOMPARECOL_PCTOFSALES" localSheetId="0">FALSE</definedName>
    <definedName name="QBREPORTCOMPARECOL_PCTOFSALES" localSheetId="3">FALSE</definedName>
    <definedName name="QBREPORTCOMPARECOL_PCTOFSALES" localSheetId="4">FALSE</definedName>
    <definedName name="QBREPORTCOMPARECOL_PCTOFSALES" localSheetId="5">FALSE</definedName>
    <definedName name="QBREPORTCOMPARECOL_PCTROW" localSheetId="0">FALSE</definedName>
    <definedName name="QBREPORTCOMPARECOL_PCTROW" localSheetId="3">FALSE</definedName>
    <definedName name="QBREPORTCOMPARECOL_PCTROW" localSheetId="4">FALSE</definedName>
    <definedName name="QBREPORTCOMPARECOL_PCTROW" localSheetId="5">FALSE</definedName>
    <definedName name="QBREPORTCOMPARECOL_PPDIFF" localSheetId="0">FALSE</definedName>
    <definedName name="QBREPORTCOMPARECOL_PPDIFF" localSheetId="3">FALSE</definedName>
    <definedName name="QBREPORTCOMPARECOL_PPDIFF" localSheetId="4">FALSE</definedName>
    <definedName name="QBREPORTCOMPARECOL_PPDIFF" localSheetId="5">FALSE</definedName>
    <definedName name="QBREPORTCOMPARECOL_PPPCT" localSheetId="0">FALSE</definedName>
    <definedName name="QBREPORTCOMPARECOL_PPPCT" localSheetId="3">FALSE</definedName>
    <definedName name="QBREPORTCOMPARECOL_PPPCT" localSheetId="4">FALSE</definedName>
    <definedName name="QBREPORTCOMPARECOL_PPPCT" localSheetId="5">FALSE</definedName>
    <definedName name="QBREPORTCOMPARECOL_PREVPERIOD" localSheetId="0">FALSE</definedName>
    <definedName name="QBREPORTCOMPARECOL_PREVPERIOD" localSheetId="3">FALSE</definedName>
    <definedName name="QBREPORTCOMPARECOL_PREVPERIOD" localSheetId="4">FALSE</definedName>
    <definedName name="QBREPORTCOMPARECOL_PREVPERIOD" localSheetId="5">FALSE</definedName>
    <definedName name="QBREPORTCOMPARECOL_PREVYEAR" localSheetId="0">FALSE</definedName>
    <definedName name="QBREPORTCOMPARECOL_PREVYEAR" localSheetId="3">FALSE</definedName>
    <definedName name="QBREPORTCOMPARECOL_PREVYEAR" localSheetId="4">FALSE</definedName>
    <definedName name="QBREPORTCOMPARECOL_PREVYEAR" localSheetId="5">FALSE</definedName>
    <definedName name="QBREPORTCOMPARECOL_PYDIFF" localSheetId="0">FALSE</definedName>
    <definedName name="QBREPORTCOMPARECOL_PYDIFF" localSheetId="3">FALSE</definedName>
    <definedName name="QBREPORTCOMPARECOL_PYDIFF" localSheetId="4">FALSE</definedName>
    <definedName name="QBREPORTCOMPARECOL_PYDIFF" localSheetId="5">FALSE</definedName>
    <definedName name="QBREPORTCOMPARECOL_PYPCT" localSheetId="0">FALSE</definedName>
    <definedName name="QBREPORTCOMPARECOL_PYPCT" localSheetId="3">FALSE</definedName>
    <definedName name="QBREPORTCOMPARECOL_PYPCT" localSheetId="4">FALSE</definedName>
    <definedName name="QBREPORTCOMPARECOL_PYPCT" localSheetId="5">FALSE</definedName>
    <definedName name="QBREPORTCOMPARECOL_QTY" localSheetId="0">FALSE</definedName>
    <definedName name="QBREPORTCOMPARECOL_QTY" localSheetId="3">FALSE</definedName>
    <definedName name="QBREPORTCOMPARECOL_QTY" localSheetId="4">FALSE</definedName>
    <definedName name="QBREPORTCOMPARECOL_QTY" localSheetId="5">FALSE</definedName>
    <definedName name="QBREPORTCOMPARECOL_RATE" localSheetId="0">FALSE</definedName>
    <definedName name="QBREPORTCOMPARECOL_RATE" localSheetId="3">FALSE</definedName>
    <definedName name="QBREPORTCOMPARECOL_RATE" localSheetId="4">FALSE</definedName>
    <definedName name="QBREPORTCOMPARECOL_RATE" localSheetId="5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5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5">FALSE</definedName>
    <definedName name="QBREPORTCOMPARECOL_TRIPMILES" localSheetId="0">FALSE</definedName>
    <definedName name="QBREPORTCOMPARECOL_TRIPMILES" localSheetId="3">FALSE</definedName>
    <definedName name="QBREPORTCOMPARECOL_TRIPMILES" localSheetId="4">FALSE</definedName>
    <definedName name="QBREPORTCOMPARECOL_TRIPMILES" localSheetId="5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5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5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5">FALSE</definedName>
    <definedName name="QBREPORTCOMPARECOL_YTD" localSheetId="0">FALSE</definedName>
    <definedName name="QBREPORTCOMPARECOL_YTD" localSheetId="3">FALSE</definedName>
    <definedName name="QBREPORTCOMPARECOL_YTD" localSheetId="4">FALSE</definedName>
    <definedName name="QBREPORTCOMPARECOL_YTD" localSheetId="5">FALSE</definedName>
    <definedName name="QBREPORTCOMPARECOL_YTDBUDGET" localSheetId="0">FALSE</definedName>
    <definedName name="QBREPORTCOMPARECOL_YTDBUDGET" localSheetId="3">FALSE</definedName>
    <definedName name="QBREPORTCOMPARECOL_YTDBUDGET" localSheetId="4">FALSE</definedName>
    <definedName name="QBREPORTCOMPARECOL_YTDBUDGET" localSheetId="5">FALSE</definedName>
    <definedName name="QBREPORTCOMPARECOL_YTDPCT" localSheetId="0">FALSE</definedName>
    <definedName name="QBREPORTCOMPARECOL_YTDPCT" localSheetId="3">FALSE</definedName>
    <definedName name="QBREPORTCOMPARECOL_YTDPCT" localSheetId="4">FALSE</definedName>
    <definedName name="QBREPORTCOMPARECOL_YTDPCT" localSheetId="5">FALSE</definedName>
    <definedName name="QBREPORTROWAXIS" localSheetId="0">0</definedName>
    <definedName name="QBREPORTROWAXIS" localSheetId="3">9</definedName>
    <definedName name="QBREPORTROWAXIS" localSheetId="4">11</definedName>
    <definedName name="QBREPORTROWAXIS" localSheetId="5">11</definedName>
    <definedName name="QBREPORTSUBCOLAXIS" localSheetId="0">0</definedName>
    <definedName name="QBREPORTSUBCOLAXIS" localSheetId="3">0</definedName>
    <definedName name="QBREPORTSUBCOLAXIS" localSheetId="4">24</definedName>
    <definedName name="QBREPORTSUBCOLAXIS" localSheetId="5">24</definedName>
    <definedName name="QBREPORTTYPE" localSheetId="0">23</definedName>
    <definedName name="QBREPORTTYPE" localSheetId="3">5</definedName>
    <definedName name="QBREPORTTYPE" localSheetId="4">288</definedName>
    <definedName name="QBREPORTTYPE" localSheetId="5">288</definedName>
    <definedName name="QBROWHEADERS" localSheetId="0">1</definedName>
    <definedName name="QBROWHEADERS" localSheetId="3">7</definedName>
    <definedName name="QBROWHEADERS" localSheetId="4">9</definedName>
    <definedName name="QBROWHEADERS" localSheetId="5">9</definedName>
    <definedName name="QBSTARTDATE" localSheetId="0">20210101</definedName>
    <definedName name="QBSTARTDATE" localSheetId="3">20211201</definedName>
    <definedName name="QBSTARTDATE" localSheetId="4">20211201</definedName>
    <definedName name="QBSTARTDATE" localSheetId="5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7" i="11" l="1"/>
  <c r="J188" i="11" s="1"/>
  <c r="L182" i="11"/>
  <c r="J182" i="11"/>
  <c r="P181" i="11"/>
  <c r="N181" i="11"/>
  <c r="P180" i="11"/>
  <c r="N180" i="11"/>
  <c r="P179" i="11"/>
  <c r="N179" i="11"/>
  <c r="P178" i="11"/>
  <c r="N178" i="11"/>
  <c r="J173" i="11"/>
  <c r="J174" i="11" s="1"/>
  <c r="J175" i="11" s="1"/>
  <c r="P160" i="11"/>
  <c r="N160" i="11"/>
  <c r="L159" i="11"/>
  <c r="J159" i="11"/>
  <c r="P158" i="11"/>
  <c r="N158" i="11"/>
  <c r="P157" i="11"/>
  <c r="N157" i="11"/>
  <c r="L153" i="11"/>
  <c r="J153" i="11"/>
  <c r="N153" i="11" s="1"/>
  <c r="P152" i="11"/>
  <c r="N152" i="11"/>
  <c r="P150" i="11"/>
  <c r="N150" i="11"/>
  <c r="P149" i="11"/>
  <c r="N149" i="11"/>
  <c r="L148" i="11"/>
  <c r="J148" i="11"/>
  <c r="P147" i="11"/>
  <c r="N147" i="11"/>
  <c r="P146" i="11"/>
  <c r="N146" i="11"/>
  <c r="P144" i="11"/>
  <c r="N144" i="11"/>
  <c r="P143" i="11"/>
  <c r="N143" i="11"/>
  <c r="L141" i="11"/>
  <c r="J141" i="11"/>
  <c r="N141" i="11" s="1"/>
  <c r="P140" i="11"/>
  <c r="N140" i="11"/>
  <c r="L137" i="11"/>
  <c r="J137" i="11"/>
  <c r="N137" i="11" s="1"/>
  <c r="P136" i="11"/>
  <c r="N136" i="11"/>
  <c r="P133" i="11"/>
  <c r="N133" i="11"/>
  <c r="P132" i="11"/>
  <c r="N132" i="11"/>
  <c r="L131" i="11"/>
  <c r="J131" i="11"/>
  <c r="P130" i="11"/>
  <c r="N130" i="11"/>
  <c r="P129" i="11"/>
  <c r="N129" i="11"/>
  <c r="P128" i="11"/>
  <c r="N128" i="11"/>
  <c r="P127" i="11"/>
  <c r="N127" i="11"/>
  <c r="P126" i="11"/>
  <c r="N126" i="11"/>
  <c r="P125" i="11"/>
  <c r="N125" i="11"/>
  <c r="P122" i="11"/>
  <c r="N122" i="11"/>
  <c r="P121" i="11"/>
  <c r="N121" i="11"/>
  <c r="L119" i="11"/>
  <c r="J119" i="11"/>
  <c r="N119" i="11" s="1"/>
  <c r="P118" i="11"/>
  <c r="N118" i="11"/>
  <c r="P117" i="11"/>
  <c r="N117" i="11"/>
  <c r="P116" i="11"/>
  <c r="N116" i="11"/>
  <c r="P115" i="11"/>
  <c r="N115" i="11"/>
  <c r="P114" i="11"/>
  <c r="N114" i="11"/>
  <c r="P113" i="11"/>
  <c r="N113" i="11"/>
  <c r="L111" i="11"/>
  <c r="J111" i="11"/>
  <c r="N111" i="11" s="1"/>
  <c r="P110" i="11"/>
  <c r="N110" i="11"/>
  <c r="P109" i="11"/>
  <c r="N109" i="11"/>
  <c r="P105" i="11"/>
  <c r="N105" i="11"/>
  <c r="P103" i="11"/>
  <c r="N103" i="11"/>
  <c r="L102" i="11"/>
  <c r="L104" i="11" s="1"/>
  <c r="J102" i="11"/>
  <c r="J104" i="11" s="1"/>
  <c r="N104" i="11" s="1"/>
  <c r="P101" i="11"/>
  <c r="N101" i="11"/>
  <c r="P100" i="11"/>
  <c r="N100" i="11"/>
  <c r="P99" i="11"/>
  <c r="N99" i="11"/>
  <c r="P97" i="11"/>
  <c r="N97" i="11"/>
  <c r="L95" i="11"/>
  <c r="J95" i="11"/>
  <c r="N95" i="11" s="1"/>
  <c r="P94" i="11"/>
  <c r="N94" i="11"/>
  <c r="P93" i="11"/>
  <c r="N93" i="11"/>
  <c r="P92" i="11"/>
  <c r="N92" i="11"/>
  <c r="P91" i="11"/>
  <c r="N91" i="11"/>
  <c r="P90" i="11"/>
  <c r="N90" i="11"/>
  <c r="L88" i="11"/>
  <c r="J88" i="11"/>
  <c r="N88" i="11" s="1"/>
  <c r="P87" i="11"/>
  <c r="N87" i="11"/>
  <c r="P86" i="11"/>
  <c r="N86" i="11"/>
  <c r="P85" i="11"/>
  <c r="N85" i="11"/>
  <c r="P84" i="11"/>
  <c r="N84" i="11"/>
  <c r="L81" i="11"/>
  <c r="J81" i="11"/>
  <c r="N81" i="11" s="1"/>
  <c r="P80" i="11"/>
  <c r="N80" i="11"/>
  <c r="P79" i="11"/>
  <c r="N79" i="11"/>
  <c r="P77" i="11"/>
  <c r="N77" i="11"/>
  <c r="P76" i="11"/>
  <c r="N76" i="11"/>
  <c r="L74" i="11"/>
  <c r="J74" i="11"/>
  <c r="N74" i="11" s="1"/>
  <c r="P73" i="11"/>
  <c r="N73" i="11"/>
  <c r="P72" i="11"/>
  <c r="N72" i="11"/>
  <c r="P71" i="11"/>
  <c r="N71" i="11"/>
  <c r="L69" i="11"/>
  <c r="J69" i="11"/>
  <c r="N69" i="11" s="1"/>
  <c r="P68" i="11"/>
  <c r="N68" i="11"/>
  <c r="P67" i="11"/>
  <c r="N67" i="11"/>
  <c r="P66" i="11"/>
  <c r="N66" i="11"/>
  <c r="P65" i="11"/>
  <c r="N65" i="11"/>
  <c r="P64" i="11"/>
  <c r="N64" i="11"/>
  <c r="P63" i="11"/>
  <c r="N63" i="11"/>
  <c r="P62" i="11"/>
  <c r="N62" i="11"/>
  <c r="P61" i="11"/>
  <c r="N61" i="11"/>
  <c r="P58" i="11"/>
  <c r="N58" i="11"/>
  <c r="P57" i="11"/>
  <c r="N57" i="11"/>
  <c r="P56" i="11"/>
  <c r="N56" i="11"/>
  <c r="P55" i="11"/>
  <c r="N55" i="11"/>
  <c r="P53" i="11"/>
  <c r="N53" i="11"/>
  <c r="L52" i="11"/>
  <c r="J52" i="11"/>
  <c r="N52" i="11" s="1"/>
  <c r="P51" i="11"/>
  <c r="N51" i="11"/>
  <c r="P50" i="11"/>
  <c r="N50" i="11"/>
  <c r="P49" i="11"/>
  <c r="N49" i="11"/>
  <c r="P48" i="11"/>
  <c r="N48" i="11"/>
  <c r="P47" i="11"/>
  <c r="N47" i="11"/>
  <c r="P43" i="11"/>
  <c r="N43" i="11"/>
  <c r="L42" i="11"/>
  <c r="J42" i="11"/>
  <c r="N42" i="11" s="1"/>
  <c r="P41" i="11"/>
  <c r="N41" i="11"/>
  <c r="P40" i="11"/>
  <c r="N40" i="11"/>
  <c r="P39" i="11"/>
  <c r="N39" i="11"/>
  <c r="P38" i="11"/>
  <c r="N38" i="11"/>
  <c r="P36" i="11"/>
  <c r="N36" i="11"/>
  <c r="L35" i="11"/>
  <c r="J35" i="11"/>
  <c r="N35" i="11" s="1"/>
  <c r="P34" i="11"/>
  <c r="N34" i="11"/>
  <c r="P33" i="11"/>
  <c r="N33" i="11"/>
  <c r="P32" i="11"/>
  <c r="N32" i="11"/>
  <c r="P31" i="11"/>
  <c r="N31" i="11"/>
  <c r="P30" i="11"/>
  <c r="N30" i="11"/>
  <c r="L28" i="11"/>
  <c r="J28" i="11"/>
  <c r="N28" i="11" s="1"/>
  <c r="P27" i="11"/>
  <c r="N27" i="11"/>
  <c r="P26" i="11"/>
  <c r="N26" i="11"/>
  <c r="P24" i="11"/>
  <c r="N24" i="11"/>
  <c r="L19" i="11"/>
  <c r="L20" i="11" s="1"/>
  <c r="J19" i="11"/>
  <c r="J20" i="11" s="1"/>
  <c r="P18" i="11"/>
  <c r="N18" i="11"/>
  <c r="P12" i="11"/>
  <c r="N12" i="11"/>
  <c r="P11" i="11"/>
  <c r="N11" i="11"/>
  <c r="P10" i="11"/>
  <c r="N10" i="11"/>
  <c r="P9" i="11"/>
  <c r="N9" i="11"/>
  <c r="P8" i="11"/>
  <c r="N8" i="11"/>
  <c r="P6" i="11"/>
  <c r="N6" i="11"/>
  <c r="P5" i="11"/>
  <c r="N5" i="11"/>
  <c r="J250" i="10"/>
  <c r="J251" i="10" s="1"/>
  <c r="J241" i="10"/>
  <c r="J244" i="10" s="1"/>
  <c r="L237" i="10"/>
  <c r="J237" i="10"/>
  <c r="N237" i="10" s="1"/>
  <c r="P236" i="10"/>
  <c r="N236" i="10"/>
  <c r="P235" i="10"/>
  <c r="N235" i="10"/>
  <c r="P234" i="10"/>
  <c r="N234" i="10"/>
  <c r="P233" i="10"/>
  <c r="N233" i="10"/>
  <c r="J225" i="10"/>
  <c r="J227" i="10" s="1"/>
  <c r="J214" i="10"/>
  <c r="P199" i="10"/>
  <c r="N199" i="10"/>
  <c r="L198" i="10"/>
  <c r="J198" i="10"/>
  <c r="P197" i="10"/>
  <c r="N197" i="10"/>
  <c r="P196" i="10"/>
  <c r="N196" i="10"/>
  <c r="L192" i="10"/>
  <c r="J192" i="10"/>
  <c r="P192" i="10" s="1"/>
  <c r="P191" i="10"/>
  <c r="N191" i="10"/>
  <c r="P188" i="10"/>
  <c r="N188" i="10"/>
  <c r="P187" i="10"/>
  <c r="N187" i="10"/>
  <c r="L186" i="10"/>
  <c r="L193" i="10" s="1"/>
  <c r="J186" i="10"/>
  <c r="J193" i="10" s="1"/>
  <c r="N193" i="10" s="1"/>
  <c r="P185" i="10"/>
  <c r="N185" i="10"/>
  <c r="P184" i="10"/>
  <c r="N184" i="10"/>
  <c r="P182" i="10"/>
  <c r="N182" i="10"/>
  <c r="P181" i="10"/>
  <c r="N181" i="10"/>
  <c r="L179" i="10"/>
  <c r="J179" i="10"/>
  <c r="N179" i="10" s="1"/>
  <c r="P177" i="10"/>
  <c r="N177" i="10"/>
  <c r="L174" i="10"/>
  <c r="J174" i="10"/>
  <c r="N174" i="10" s="1"/>
  <c r="P173" i="10"/>
  <c r="N173" i="10"/>
  <c r="P151" i="10"/>
  <c r="N151" i="10"/>
  <c r="P150" i="10"/>
  <c r="N150" i="10"/>
  <c r="L149" i="10"/>
  <c r="L175" i="10" s="1"/>
  <c r="J149" i="10"/>
  <c r="J175" i="10" s="1"/>
  <c r="N175" i="10" s="1"/>
  <c r="P148" i="10"/>
  <c r="N148" i="10"/>
  <c r="P146" i="10"/>
  <c r="N146" i="10"/>
  <c r="P145" i="10"/>
  <c r="N145" i="10"/>
  <c r="P144" i="10"/>
  <c r="N144" i="10"/>
  <c r="P143" i="10"/>
  <c r="N143" i="10"/>
  <c r="P142" i="10"/>
  <c r="N142" i="10"/>
  <c r="P137" i="10"/>
  <c r="N137" i="10"/>
  <c r="P136" i="10"/>
  <c r="N136" i="10"/>
  <c r="L134" i="10"/>
  <c r="J134" i="10"/>
  <c r="N134" i="10" s="1"/>
  <c r="P132" i="10"/>
  <c r="N132" i="10"/>
  <c r="P131" i="10"/>
  <c r="N131" i="10"/>
  <c r="P130" i="10"/>
  <c r="N130" i="10"/>
  <c r="P129" i="10"/>
  <c r="N129" i="10"/>
  <c r="P128" i="10"/>
  <c r="N128" i="10"/>
  <c r="P127" i="10"/>
  <c r="N127" i="10"/>
  <c r="L125" i="10"/>
  <c r="J125" i="10"/>
  <c r="N125" i="10" s="1"/>
  <c r="P123" i="10"/>
  <c r="N123" i="10"/>
  <c r="P122" i="10"/>
  <c r="N122" i="10"/>
  <c r="P118" i="10"/>
  <c r="N118" i="10"/>
  <c r="P116" i="10"/>
  <c r="N116" i="10"/>
  <c r="L115" i="10"/>
  <c r="J115" i="10"/>
  <c r="N115" i="10" s="1"/>
  <c r="P114" i="10"/>
  <c r="N114" i="10"/>
  <c r="P113" i="10"/>
  <c r="N113" i="10"/>
  <c r="P112" i="10"/>
  <c r="N112" i="10"/>
  <c r="P110" i="10"/>
  <c r="N110" i="10"/>
  <c r="L108" i="10"/>
  <c r="J108" i="10"/>
  <c r="P107" i="10"/>
  <c r="N107" i="10"/>
  <c r="P106" i="10"/>
  <c r="N106" i="10"/>
  <c r="P105" i="10"/>
  <c r="N105" i="10"/>
  <c r="P104" i="10"/>
  <c r="N104" i="10"/>
  <c r="P103" i="10"/>
  <c r="N103" i="10"/>
  <c r="L101" i="10"/>
  <c r="J101" i="10"/>
  <c r="N101" i="10" s="1"/>
  <c r="P100" i="10"/>
  <c r="N100" i="10"/>
  <c r="P99" i="10"/>
  <c r="N99" i="10"/>
  <c r="P98" i="10"/>
  <c r="N98" i="10"/>
  <c r="P97" i="10"/>
  <c r="N97" i="10"/>
  <c r="L94" i="10"/>
  <c r="J94" i="10"/>
  <c r="N94" i="10" s="1"/>
  <c r="P93" i="10"/>
  <c r="N93" i="10"/>
  <c r="P92" i="10"/>
  <c r="N92" i="10"/>
  <c r="P91" i="10"/>
  <c r="N91" i="10"/>
  <c r="P89" i="10"/>
  <c r="N89" i="10"/>
  <c r="P88" i="10"/>
  <c r="N88" i="10"/>
  <c r="L86" i="10"/>
  <c r="J86" i="10"/>
  <c r="N86" i="10" s="1"/>
  <c r="P85" i="10"/>
  <c r="N85" i="10"/>
  <c r="P84" i="10"/>
  <c r="N84" i="10"/>
  <c r="P83" i="10"/>
  <c r="N83" i="10"/>
  <c r="L81" i="10"/>
  <c r="J81" i="10"/>
  <c r="N81" i="10" s="1"/>
  <c r="P80" i="10"/>
  <c r="N80" i="10"/>
  <c r="P79" i="10"/>
  <c r="N79" i="10"/>
  <c r="P78" i="10"/>
  <c r="N78" i="10"/>
  <c r="P77" i="10"/>
  <c r="N77" i="10"/>
  <c r="P76" i="10"/>
  <c r="N76" i="10"/>
  <c r="P75" i="10"/>
  <c r="N75" i="10"/>
  <c r="P74" i="10"/>
  <c r="N74" i="10"/>
  <c r="P73" i="10"/>
  <c r="N73" i="10"/>
  <c r="P70" i="10"/>
  <c r="N70" i="10"/>
  <c r="P69" i="10"/>
  <c r="N69" i="10"/>
  <c r="P68" i="10"/>
  <c r="N68" i="10"/>
  <c r="P67" i="10"/>
  <c r="N67" i="10"/>
  <c r="P64" i="10"/>
  <c r="N64" i="10"/>
  <c r="L63" i="10"/>
  <c r="L71" i="10" s="1"/>
  <c r="J63" i="10"/>
  <c r="J71" i="10" s="1"/>
  <c r="P62" i="10"/>
  <c r="N62" i="10"/>
  <c r="P61" i="10"/>
  <c r="N61" i="10"/>
  <c r="P57" i="10"/>
  <c r="N57" i="10"/>
  <c r="P56" i="10"/>
  <c r="N56" i="10"/>
  <c r="P55" i="10"/>
  <c r="N55" i="10"/>
  <c r="P50" i="10"/>
  <c r="N50" i="10"/>
  <c r="L49" i="10"/>
  <c r="J49" i="10"/>
  <c r="N49" i="10" s="1"/>
  <c r="P48" i="10"/>
  <c r="N48" i="10"/>
  <c r="P47" i="10"/>
  <c r="N47" i="10"/>
  <c r="P46" i="10"/>
  <c r="N46" i="10"/>
  <c r="P45" i="10"/>
  <c r="N45" i="10"/>
  <c r="P43" i="10"/>
  <c r="N43" i="10"/>
  <c r="L42" i="10"/>
  <c r="J42" i="10"/>
  <c r="N42" i="10" s="1"/>
  <c r="P41" i="10"/>
  <c r="N41" i="10"/>
  <c r="P40" i="10"/>
  <c r="N40" i="10"/>
  <c r="P39" i="10"/>
  <c r="N39" i="10"/>
  <c r="P38" i="10"/>
  <c r="N38" i="10"/>
  <c r="P37" i="10"/>
  <c r="N37" i="10"/>
  <c r="L35" i="10"/>
  <c r="J35" i="10"/>
  <c r="N35" i="10" s="1"/>
  <c r="P33" i="10"/>
  <c r="N33" i="10"/>
  <c r="P32" i="10"/>
  <c r="N32" i="10"/>
  <c r="L30" i="10"/>
  <c r="J30" i="10"/>
  <c r="N30" i="10" s="1"/>
  <c r="P29" i="10"/>
  <c r="N29" i="10"/>
  <c r="L22" i="10"/>
  <c r="L23" i="10" s="1"/>
  <c r="J22" i="10"/>
  <c r="P21" i="10"/>
  <c r="N21" i="10"/>
  <c r="P13" i="10"/>
  <c r="N13" i="10"/>
  <c r="P12" i="10"/>
  <c r="N12" i="10"/>
  <c r="P11" i="10"/>
  <c r="N11" i="10"/>
  <c r="P10" i="10"/>
  <c r="N10" i="10"/>
  <c r="P9" i="10"/>
  <c r="N9" i="10"/>
  <c r="P7" i="10"/>
  <c r="N7" i="10"/>
  <c r="P6" i="10"/>
  <c r="N6" i="10"/>
  <c r="H68" i="9"/>
  <c r="H72" i="9" s="1"/>
  <c r="H53" i="9"/>
  <c r="H49" i="9"/>
  <c r="H55" i="9" s="1"/>
  <c r="H43" i="9"/>
  <c r="H56" i="9" s="1"/>
  <c r="H38" i="9"/>
  <c r="H34" i="9"/>
  <c r="H57" i="9" s="1"/>
  <c r="H58" i="9" s="1"/>
  <c r="H73" i="9" s="1"/>
  <c r="H27" i="9"/>
  <c r="H15" i="9"/>
  <c r="H9" i="9"/>
  <c r="H10" i="9" s="1"/>
  <c r="H16" i="9" s="1"/>
  <c r="H28" i="9" s="1"/>
  <c r="N714" i="8"/>
  <c r="B13" i="2"/>
  <c r="B17" i="2" s="1"/>
  <c r="B21" i="2" s="1"/>
  <c r="D47" i="1"/>
  <c r="D33" i="1"/>
  <c r="D27" i="1"/>
  <c r="D20" i="1"/>
  <c r="D9" i="1"/>
  <c r="J23" i="10" l="1"/>
  <c r="N22" i="10"/>
  <c r="P30" i="10"/>
  <c r="P35" i="10"/>
  <c r="P42" i="10"/>
  <c r="P49" i="10"/>
  <c r="P81" i="10"/>
  <c r="P86" i="10"/>
  <c r="P94" i="10"/>
  <c r="P101" i="10"/>
  <c r="P108" i="10"/>
  <c r="P115" i="10"/>
  <c r="P125" i="10"/>
  <c r="P134" i="10"/>
  <c r="P174" i="10"/>
  <c r="P179" i="10"/>
  <c r="J200" i="10"/>
  <c r="N198" i="10"/>
  <c r="L200" i="10"/>
  <c r="P200" i="10" s="1"/>
  <c r="P198" i="10"/>
  <c r="P237" i="10"/>
  <c r="P28" i="11"/>
  <c r="P35" i="11"/>
  <c r="P42" i="11"/>
  <c r="L59" i="11"/>
  <c r="P52" i="11"/>
  <c r="P69" i="11"/>
  <c r="P74" i="11"/>
  <c r="P81" i="11"/>
  <c r="L106" i="11"/>
  <c r="P88" i="11"/>
  <c r="P95" i="11"/>
  <c r="P104" i="11"/>
  <c r="P111" i="11"/>
  <c r="P119" i="11"/>
  <c r="J138" i="11"/>
  <c r="N131" i="11"/>
  <c r="L138" i="11"/>
  <c r="P138" i="11" s="1"/>
  <c r="P131" i="11"/>
  <c r="P137" i="11"/>
  <c r="P141" i="11"/>
  <c r="J154" i="11"/>
  <c r="N148" i="11"/>
  <c r="L154" i="11"/>
  <c r="P148" i="11"/>
  <c r="P153" i="11"/>
  <c r="J161" i="11"/>
  <c r="N159" i="11"/>
  <c r="L161" i="11"/>
  <c r="P161" i="11" s="1"/>
  <c r="P159" i="11"/>
  <c r="J189" i="11"/>
  <c r="N182" i="11"/>
  <c r="P182" i="11"/>
  <c r="L189" i="11"/>
  <c r="L75" i="11"/>
  <c r="P154" i="11"/>
  <c r="J21" i="11"/>
  <c r="N20" i="11"/>
  <c r="P20" i="11"/>
  <c r="L21" i="11"/>
  <c r="N138" i="11"/>
  <c r="P189" i="11"/>
  <c r="N19" i="11"/>
  <c r="N102" i="11"/>
  <c r="L190" i="11"/>
  <c r="L107" i="11"/>
  <c r="P19" i="11"/>
  <c r="P102" i="11"/>
  <c r="J59" i="11"/>
  <c r="P59" i="11" s="1"/>
  <c r="J106" i="11"/>
  <c r="N106" i="11" s="1"/>
  <c r="J87" i="10"/>
  <c r="N71" i="10"/>
  <c r="L87" i="10"/>
  <c r="P87" i="10" s="1"/>
  <c r="P71" i="10"/>
  <c r="L24" i="10"/>
  <c r="P23" i="10"/>
  <c r="P175" i="10"/>
  <c r="J228" i="10"/>
  <c r="J24" i="10"/>
  <c r="N23" i="10"/>
  <c r="P193" i="10"/>
  <c r="P22" i="10"/>
  <c r="N63" i="10"/>
  <c r="N108" i="10"/>
  <c r="J117" i="10"/>
  <c r="N149" i="10"/>
  <c r="N186" i="10"/>
  <c r="P63" i="10"/>
  <c r="L117" i="10"/>
  <c r="P117" i="10" s="1"/>
  <c r="P149" i="10"/>
  <c r="P186" i="10"/>
  <c r="N192" i="10"/>
  <c r="J252" i="10"/>
  <c r="L252" i="10"/>
  <c r="D50" i="1"/>
  <c r="N189" i="11" l="1"/>
  <c r="J190" i="11"/>
  <c r="P190" i="11" s="1"/>
  <c r="N161" i="11"/>
  <c r="N154" i="11"/>
  <c r="N200" i="10"/>
  <c r="P21" i="11"/>
  <c r="N21" i="11"/>
  <c r="N190" i="11"/>
  <c r="L163" i="11"/>
  <c r="P106" i="11"/>
  <c r="J75" i="11"/>
  <c r="N59" i="11"/>
  <c r="P75" i="11"/>
  <c r="P252" i="10"/>
  <c r="L253" i="10"/>
  <c r="J253" i="10"/>
  <c r="N253" i="10" s="1"/>
  <c r="N87" i="10"/>
  <c r="L119" i="10"/>
  <c r="N24" i="10"/>
  <c r="N252" i="10"/>
  <c r="N117" i="10"/>
  <c r="J119" i="10"/>
  <c r="P24" i="10"/>
  <c r="N119" i="10" l="1"/>
  <c r="J120" i="10"/>
  <c r="N75" i="11"/>
  <c r="J107" i="11"/>
  <c r="L164" i="11"/>
  <c r="P253" i="10"/>
  <c r="J202" i="10"/>
  <c r="P119" i="10"/>
  <c r="L120" i="10"/>
  <c r="N120" i="10" s="1"/>
  <c r="J163" i="11" l="1"/>
  <c r="N107" i="11"/>
  <c r="P107" i="11"/>
  <c r="L191" i="11"/>
  <c r="J203" i="10"/>
  <c r="P120" i="10"/>
  <c r="L202" i="10"/>
  <c r="N202" i="10" s="1"/>
  <c r="N163" i="11" l="1"/>
  <c r="J164" i="11"/>
  <c r="P163" i="11"/>
  <c r="J254" i="10"/>
  <c r="P202" i="10"/>
  <c r="L203" i="10"/>
  <c r="J191" i="11" l="1"/>
  <c r="N164" i="11"/>
  <c r="P164" i="11"/>
  <c r="P203" i="10"/>
  <c r="L254" i="10"/>
  <c r="P254" i="10" s="1"/>
  <c r="N254" i="10"/>
  <c r="N203" i="10"/>
  <c r="N191" i="11" l="1"/>
  <c r="P191" i="11"/>
</calcChain>
</file>

<file path=xl/sharedStrings.xml><?xml version="1.0" encoding="utf-8"?>
<sst xmlns="http://schemas.openxmlformats.org/spreadsheetml/2006/main" count="2905" uniqueCount="1128">
  <si>
    <t>Type</t>
  </si>
  <si>
    <t>Date</t>
  </si>
  <si>
    <t>Num</t>
  </si>
  <si>
    <t>Name</t>
  </si>
  <si>
    <t>Memo</t>
  </si>
  <si>
    <t>Amount</t>
  </si>
  <si>
    <t>Jan - Dec 21</t>
  </si>
  <si>
    <t>Transfer</t>
  </si>
  <si>
    <t>Funds Transfer</t>
  </si>
  <si>
    <t>Deposit</t>
  </si>
  <si>
    <t>Liability Check</t>
  </si>
  <si>
    <t>QuickBooks Payroll Service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</si>
  <si>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</si>
  <si>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</si>
  <si>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</si>
  <si>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</si>
  <si>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</si>
  <si>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</si>
  <si>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</si>
  <si>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</si>
  <si>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</si>
  <si>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Created by Payroll Service on 08/27/2021</t>
  </si>
  <si>
    <t>Created by Payroll Service on 09/28/2021</t>
  </si>
  <si>
    <t>Bill Pmt -Check</t>
  </si>
  <si>
    <t>United Health Care</t>
  </si>
  <si>
    <t>QuickBooks generated zero amount transaction for bill payment stub</t>
  </si>
  <si>
    <t>Created by Payroll Service on 10/27/2021</t>
  </si>
  <si>
    <t>Created by Payroll Service on 11/04/2021</t>
  </si>
  <si>
    <t>Created by Payroll Service on 11/23/2021</t>
  </si>
  <si>
    <t>Created by Payroll Service on 12/28/2021</t>
  </si>
  <si>
    <t>Polar Gas</t>
  </si>
  <si>
    <t>ach</t>
  </si>
  <si>
    <t>Delta Dental</t>
  </si>
  <si>
    <t>group 000012014-00001111-0000</t>
  </si>
  <si>
    <t>AFLAC</t>
  </si>
  <si>
    <t>LKF94</t>
  </si>
  <si>
    <t>Xcel Energy</t>
  </si>
  <si>
    <t>53-9518714-9</t>
  </si>
  <si>
    <t>Fire and Police Pension Association</t>
  </si>
  <si>
    <t>Colorado State Treasurer</t>
  </si>
  <si>
    <t>439426.00-6</t>
  </si>
  <si>
    <t>Pinnacol</t>
  </si>
  <si>
    <t>53275</t>
  </si>
  <si>
    <t>Deluxe</t>
  </si>
  <si>
    <t>Check</t>
  </si>
  <si>
    <t>annual volunteer pension payment</t>
  </si>
  <si>
    <t>Ach</t>
  </si>
  <si>
    <t>E-pay</t>
  </si>
  <si>
    <t>Colorado Department of Revenue</t>
  </si>
  <si>
    <t>03-76800 QB Tracking # 1079661550</t>
  </si>
  <si>
    <t>EFPTS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</si>
  <si>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</si>
  <si>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</si>
  <si>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</si>
  <si>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</si>
  <si>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</si>
  <si>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</si>
  <si>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</si>
  <si>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</si>
  <si>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</si>
  <si>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</si>
  <si>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</si>
  <si>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</si>
  <si>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VOID: 84-1140593 QB Tracking # 769093662</t>
  </si>
  <si>
    <t>84-1140593 QB Tracking # 770060662</t>
  </si>
  <si>
    <t>84-1140593 QB Tracking # 1860983662</t>
  </si>
  <si>
    <t>03-76800 QB Tracking # 1861173662</t>
  </si>
  <si>
    <t>84-1140593 QB Tracking # 80263366</t>
  </si>
  <si>
    <t>84-1140593 QB Tracking # 337258366</t>
  </si>
  <si>
    <t>84-1140593 QB Tracking # 508781366</t>
  </si>
  <si>
    <t>Paycheck</t>
  </si>
  <si>
    <t>Lefthand</t>
  </si>
  <si>
    <t>Schmidtmann, Charles P</t>
  </si>
  <si>
    <t>Final Reimbursement for Lefthand Fire</t>
  </si>
  <si>
    <t>MBRTB</t>
  </si>
  <si>
    <t>Henrikson, Carl H</t>
  </si>
  <si>
    <t>Direct Deposit</t>
  </si>
  <si>
    <t>ON LINE</t>
  </si>
  <si>
    <t>papal</t>
  </si>
  <si>
    <t>Bidnapper.com</t>
  </si>
  <si>
    <t>return</t>
  </si>
  <si>
    <t>One Time</t>
  </si>
  <si>
    <t>ck returned on donation Tom Wright</t>
  </si>
  <si>
    <t>Vac Payout</t>
  </si>
  <si>
    <t>Vinnola, Daniel R</t>
  </si>
  <si>
    <t>General Journal</t>
  </si>
  <si>
    <t>void ck</t>
  </si>
  <si>
    <t>void ck per Iain from Dec 2020 # 13883</t>
  </si>
  <si>
    <t>022621-1</t>
  </si>
  <si>
    <t>Caponera, Kathy M.</t>
  </si>
  <si>
    <t>033121-1</t>
  </si>
  <si>
    <t>043021-1</t>
  </si>
  <si>
    <t>053121-1</t>
  </si>
  <si>
    <t>2021-06-1</t>
  </si>
  <si>
    <t>2021-07-1</t>
  </si>
  <si>
    <t>2021-08-1</t>
  </si>
  <si>
    <t>2021-09-1</t>
  </si>
  <si>
    <t>2021-10-1</t>
  </si>
  <si>
    <t>2021-11-1</t>
  </si>
  <si>
    <t>2021-12-1</t>
  </si>
  <si>
    <t>Cal Final-1</t>
  </si>
  <si>
    <t>DD013121-1</t>
  </si>
  <si>
    <t>022621-2</t>
  </si>
  <si>
    <t>Dirr, Philip R</t>
  </si>
  <si>
    <t>033121-2</t>
  </si>
  <si>
    <t>043021-2</t>
  </si>
  <si>
    <t>053121-2</t>
  </si>
  <si>
    <t>2021-06-2</t>
  </si>
  <si>
    <t>2021-07-2</t>
  </si>
  <si>
    <t>2021-08-2</t>
  </si>
  <si>
    <t>2021-09-2</t>
  </si>
  <si>
    <t>2021-10-2</t>
  </si>
  <si>
    <t>Harrison, W J</t>
  </si>
  <si>
    <t>2021-11-2</t>
  </si>
  <si>
    <t>2021-12-2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</si>
  <si>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</si>
  <si>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</si>
  <si>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</si>
  <si>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</si>
  <si>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</si>
  <si>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</si>
  <si>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</si>
  <si>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</si>
  <si>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2021-08-3</t>
  </si>
  <si>
    <t>2021-09-3</t>
  </si>
  <si>
    <t>Kociemba-Benson, Kyle</t>
  </si>
  <si>
    <t>2021-10-3</t>
  </si>
  <si>
    <t>2021-11-3</t>
  </si>
  <si>
    <t>2021-12-3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</si>
  <si>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</si>
  <si>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</si>
  <si>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</si>
  <si>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</si>
  <si>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</si>
  <si>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</si>
  <si>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</si>
  <si>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</si>
  <si>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2021-08-4</t>
  </si>
  <si>
    <t>2021-09-4</t>
  </si>
  <si>
    <t>2021-10-4</t>
  </si>
  <si>
    <t>2021-11-4</t>
  </si>
  <si>
    <t>2021-12-4</t>
  </si>
  <si>
    <t>DD013121-4</t>
  </si>
  <si>
    <t>022621-5</t>
  </si>
  <si>
    <t>033121-5</t>
  </si>
  <si>
    <t>043021-5</t>
  </si>
  <si>
    <t>053121-5</t>
  </si>
  <si>
    <t>2021-06-5</t>
  </si>
  <si>
    <t>2021-07-5</t>
  </si>
  <si>
    <t>2021-08-5</t>
  </si>
  <si>
    <t>2021-10-5</t>
  </si>
  <si>
    <t>Moran, Conor D</t>
  </si>
  <si>
    <t>2021-11-5</t>
  </si>
  <si>
    <t>2021-12-5</t>
  </si>
  <si>
    <t>DD013121-5</t>
  </si>
  <si>
    <t>022621-6</t>
  </si>
  <si>
    <t>033121-6</t>
  </si>
  <si>
    <t>043021-6</t>
  </si>
  <si>
    <t>053121-6</t>
  </si>
  <si>
    <t>2021-06-6</t>
  </si>
  <si>
    <t>2021-10-6</t>
  </si>
  <si>
    <t>2021-11-6</t>
  </si>
  <si>
    <t>2021-12-6</t>
  </si>
  <si>
    <t>DD013121-6</t>
  </si>
  <si>
    <t>old ck13806</t>
  </si>
  <si>
    <t>Active911 looks like two cks sent in 2020.  This one never cleared.  This is to void old ck date...</t>
  </si>
  <si>
    <t>13975</t>
  </si>
  <si>
    <t>Ace Hardware</t>
  </si>
  <si>
    <t>acct 121</t>
  </si>
  <si>
    <t>13976</t>
  </si>
  <si>
    <t>B&amp;F Super Foods</t>
  </si>
  <si>
    <t>13977</t>
  </si>
  <si>
    <t>Centurylink</t>
  </si>
  <si>
    <t>13978</t>
  </si>
  <si>
    <t>Colorado State Fire Fighters Assoc.</t>
  </si>
  <si>
    <t>13979</t>
  </si>
  <si>
    <t>CPS HR Consulting</t>
  </si>
  <si>
    <t>13980</t>
  </si>
  <si>
    <t>East Street Garage LLC</t>
  </si>
  <si>
    <t>13981</t>
  </si>
  <si>
    <t>Eric Abramson</t>
  </si>
  <si>
    <t>13982</t>
  </si>
  <si>
    <t>General Air</t>
  </si>
  <si>
    <t>13983</t>
  </si>
  <si>
    <t>Joseph Luna</t>
  </si>
  <si>
    <t>13984</t>
  </si>
  <si>
    <t>Lyons Gaddis</t>
  </si>
  <si>
    <t>acct 15204.0001</t>
  </si>
  <si>
    <t>13985</t>
  </si>
  <si>
    <t>CoPro EFP</t>
  </si>
  <si>
    <t>13986</t>
  </si>
  <si>
    <t>13987</t>
  </si>
  <si>
    <t>Streamline</t>
  </si>
  <si>
    <t>13988</t>
  </si>
  <si>
    <t>The Coffee Roaster</t>
  </si>
  <si>
    <t>13989</t>
  </si>
  <si>
    <t>Town of Nederland-AP</t>
  </si>
  <si>
    <t>acct #44</t>
  </si>
  <si>
    <t>13990</t>
  </si>
  <si>
    <t>Alex Olivas</t>
  </si>
  <si>
    <t>13991</t>
  </si>
  <si>
    <t>Andrew Joslin</t>
  </si>
  <si>
    <t>13992</t>
  </si>
  <si>
    <t>Chuck Chadakoff</t>
  </si>
  <si>
    <t>13993</t>
  </si>
  <si>
    <t>Iain Irwin Powell</t>
  </si>
  <si>
    <t>13994</t>
  </si>
  <si>
    <t>13995</t>
  </si>
  <si>
    <t>13996</t>
  </si>
  <si>
    <t>13997</t>
  </si>
  <si>
    <t>13998</t>
  </si>
  <si>
    <t>13999</t>
  </si>
  <si>
    <t>14000</t>
  </si>
  <si>
    <t>Roberts, Ryan E</t>
  </si>
  <si>
    <t>14001</t>
  </si>
  <si>
    <t>Western Disposal</t>
  </si>
  <si>
    <t>Acct #2525</t>
  </si>
  <si>
    <t>14002</t>
  </si>
  <si>
    <t>AOV Inc</t>
  </si>
  <si>
    <t>14003</t>
  </si>
  <si>
    <t>14004</t>
  </si>
  <si>
    <t>14005</t>
  </si>
  <si>
    <t>14006</t>
  </si>
  <si>
    <t>Colorado Labor Law Posters</t>
  </si>
  <si>
    <t>14007</t>
  </si>
  <si>
    <t>14008</t>
  </si>
  <si>
    <t>Beyond the Mountain Design Inc</t>
  </si>
  <si>
    <t>14009</t>
  </si>
  <si>
    <t>Citi Card</t>
  </si>
  <si>
    <t>14010</t>
  </si>
  <si>
    <t>Colorado State Fire Chief's Association</t>
  </si>
  <si>
    <t>membership 1369</t>
  </si>
  <si>
    <t>14011</t>
  </si>
  <si>
    <t>14012</t>
  </si>
  <si>
    <t>J Hill</t>
  </si>
  <si>
    <t>14013</t>
  </si>
  <si>
    <t>14014</t>
  </si>
  <si>
    <t>Keeter Truck Repair</t>
  </si>
  <si>
    <t>14015</t>
  </si>
  <si>
    <t>14016</t>
  </si>
  <si>
    <t>14017</t>
  </si>
  <si>
    <t>14018</t>
  </si>
  <si>
    <t>14019</t>
  </si>
  <si>
    <t>14020</t>
  </si>
  <si>
    <t>Lefthand Final Reimbursement</t>
  </si>
  <si>
    <t>14021</t>
  </si>
  <si>
    <t>AT&amp;T Carol Stream</t>
  </si>
  <si>
    <t>14022</t>
  </si>
  <si>
    <t>Boulder County Fire Chief's Assoc</t>
  </si>
  <si>
    <t>14023</t>
  </si>
  <si>
    <t>Medical Systems of Denver Inc</t>
  </si>
  <si>
    <t>14024</t>
  </si>
  <si>
    <t>NFPA</t>
  </si>
  <si>
    <t>1yrs thru 2/10/22</t>
  </si>
  <si>
    <t>14025</t>
  </si>
  <si>
    <t>Baumgartner, William R.</t>
  </si>
  <si>
    <t>14026</t>
  </si>
  <si>
    <t>14027</t>
  </si>
  <si>
    <t>14028</t>
  </si>
  <si>
    <t>Colorado Division of Fire Prevention-FT C</t>
  </si>
  <si>
    <t>14029</t>
  </si>
  <si>
    <t>14030</t>
  </si>
  <si>
    <t>14031</t>
  </si>
  <si>
    <t>14032</t>
  </si>
  <si>
    <t>14033</t>
  </si>
  <si>
    <t>Boulder County</t>
  </si>
  <si>
    <t>December Fuel</t>
  </si>
  <si>
    <t>14034</t>
  </si>
  <si>
    <t>Boulder County Regional Fire Training Ctr</t>
  </si>
  <si>
    <t>14035</t>
  </si>
  <si>
    <t>Bound Tree</t>
  </si>
  <si>
    <t>14036</t>
  </si>
  <si>
    <t>14037</t>
  </si>
  <si>
    <t>14038</t>
  </si>
  <si>
    <t>14039</t>
  </si>
  <si>
    <t>Colorado Division of Fire Prevention</t>
  </si>
  <si>
    <t>14040</t>
  </si>
  <si>
    <t>14041</t>
  </si>
  <si>
    <t>Peak Perspectives</t>
  </si>
  <si>
    <t>14042</t>
  </si>
  <si>
    <t>14043</t>
  </si>
  <si>
    <t>14044</t>
  </si>
  <si>
    <t>14045</t>
  </si>
  <si>
    <t>Napa Auto Supply</t>
  </si>
  <si>
    <t>14046</t>
  </si>
  <si>
    <t>14047</t>
  </si>
  <si>
    <t>14048</t>
  </si>
  <si>
    <t>14049</t>
  </si>
  <si>
    <t>14050</t>
  </si>
  <si>
    <t>14051</t>
  </si>
  <si>
    <t>Firehouse Magazine</t>
  </si>
  <si>
    <t>July 1 2021 to July 1 2023</t>
  </si>
  <si>
    <t>14052</t>
  </si>
  <si>
    <t>14053</t>
  </si>
  <si>
    <t>Medline Industries</t>
  </si>
  <si>
    <t>14054</t>
  </si>
  <si>
    <t>Tribbett Agency LLC</t>
  </si>
  <si>
    <t>RPO 0594074</t>
  </si>
  <si>
    <t>14055</t>
  </si>
  <si>
    <t>Calwood Fire, Final Labor</t>
  </si>
  <si>
    <t>14056</t>
  </si>
  <si>
    <t>to record voided check</t>
  </si>
  <si>
    <t>14057</t>
  </si>
  <si>
    <t>14058</t>
  </si>
  <si>
    <t>14059</t>
  </si>
  <si>
    <t>14060</t>
  </si>
  <si>
    <t>**Collectioncenter Inc</t>
  </si>
  <si>
    <t>VOID: CASE NO 14CV31070</t>
  </si>
  <si>
    <t>14061</t>
  </si>
  <si>
    <t>14062</t>
  </si>
  <si>
    <t>CASE NO 14CV31070 William Baumgartner</t>
  </si>
  <si>
    <t>14063</t>
  </si>
  <si>
    <t>14064</t>
  </si>
  <si>
    <t>14065</t>
  </si>
  <si>
    <t>14066</t>
  </si>
  <si>
    <t>14067</t>
  </si>
  <si>
    <t>14068</t>
  </si>
  <si>
    <t>14069</t>
  </si>
  <si>
    <t>Computer Sites</t>
  </si>
  <si>
    <t>14070</t>
  </si>
  <si>
    <t>Dan Vinnola-AP</t>
  </si>
  <si>
    <t>14071</t>
  </si>
  <si>
    <t>14072</t>
  </si>
  <si>
    <t>Motorola Solutions Inc</t>
  </si>
  <si>
    <t>14073</t>
  </si>
  <si>
    <t>14074</t>
  </si>
  <si>
    <t>14075</t>
  </si>
  <si>
    <t>14076</t>
  </si>
  <si>
    <t>BCFFA</t>
  </si>
  <si>
    <t>14077</t>
  </si>
  <si>
    <t>14078</t>
  </si>
  <si>
    <t>14079</t>
  </si>
  <si>
    <t>14080</t>
  </si>
  <si>
    <t>14081</t>
  </si>
  <si>
    <t>Staples</t>
  </si>
  <si>
    <t>VOID: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</si>
  <si>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</si>
  <si>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</si>
  <si>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</si>
  <si>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</si>
  <si>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</si>
  <si>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</si>
  <si>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</si>
  <si>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</si>
  <si>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</si>
  <si>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</si>
  <si>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</si>
  <si>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</si>
  <si>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</si>
  <si>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</si>
  <si>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</si>
  <si>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Larissa Reinhardt</t>
  </si>
  <si>
    <t>14097</t>
  </si>
  <si>
    <t>14098</t>
  </si>
  <si>
    <t>Supply Cache</t>
  </si>
  <si>
    <t>14099</t>
  </si>
  <si>
    <t>14100</t>
  </si>
  <si>
    <t>14101</t>
  </si>
  <si>
    <t>CASE NO 14CV31070</t>
  </si>
  <si>
    <t>14102</t>
  </si>
  <si>
    <t>14103</t>
  </si>
  <si>
    <t>14104</t>
  </si>
  <si>
    <t>Firetrucks Unlimited</t>
  </si>
  <si>
    <t>14105</t>
  </si>
  <si>
    <t>Help Towing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</si>
  <si>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</si>
  <si>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</si>
  <si>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</si>
  <si>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</si>
  <si>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</si>
  <si>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</si>
  <si>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</si>
  <si>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</si>
  <si>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</si>
  <si>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</si>
  <si>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</si>
  <si>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</si>
  <si>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Mile Hi Transmission of Wadsworth, Inc</t>
  </si>
  <si>
    <t>14118</t>
  </si>
  <si>
    <t>Silverado Avionics Inc</t>
  </si>
  <si>
    <t>14119</t>
  </si>
  <si>
    <t>14120</t>
  </si>
  <si>
    <t>14121</t>
  </si>
  <si>
    <t>14122</t>
  </si>
  <si>
    <t>14123</t>
  </si>
  <si>
    <t>AV-TECH</t>
  </si>
  <si>
    <t>14124</t>
  </si>
  <si>
    <t>Boulder County Coop</t>
  </si>
  <si>
    <t>14125</t>
  </si>
  <si>
    <t>14126</t>
  </si>
  <si>
    <t>14127</t>
  </si>
  <si>
    <t>Charles Schmidtmann</t>
  </si>
  <si>
    <t>14128</t>
  </si>
  <si>
    <t>14129</t>
  </si>
  <si>
    <t>14130</t>
  </si>
  <si>
    <t>Feuerwehr Custom Gear Repair LLC</t>
  </si>
  <si>
    <t>14131</t>
  </si>
  <si>
    <t>14132</t>
  </si>
  <si>
    <t>Mountain-Ear</t>
  </si>
  <si>
    <t>14133</t>
  </si>
  <si>
    <t>Special District Assoc</t>
  </si>
  <si>
    <t>14134</t>
  </si>
  <si>
    <t>14135</t>
  </si>
  <si>
    <t>14136</t>
  </si>
  <si>
    <t>791-00-10-72-0005</t>
  </si>
  <si>
    <t>14137</t>
  </si>
  <si>
    <t>14138</t>
  </si>
  <si>
    <t>Daily Dispatch</t>
  </si>
  <si>
    <t>14139</t>
  </si>
  <si>
    <t>14140</t>
  </si>
  <si>
    <t>14141</t>
  </si>
  <si>
    <t>14142</t>
  </si>
  <si>
    <t>14143</t>
  </si>
  <si>
    <t>14144</t>
  </si>
  <si>
    <t>McGuckin Hardware</t>
  </si>
  <si>
    <t>VOID: forgot to apply credit</t>
  </si>
  <si>
    <t>14145</t>
  </si>
  <si>
    <t>14145C</t>
  </si>
  <si>
    <t>VOID:forgot to apply credit</t>
  </si>
  <si>
    <t>14146</t>
  </si>
  <si>
    <t>ROI Fire &amp; Ballistics</t>
  </si>
  <si>
    <t>14147</t>
  </si>
  <si>
    <t>Stryker Sales Corp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</si>
  <si>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</si>
  <si>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</si>
  <si>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</si>
  <si>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</si>
  <si>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</si>
  <si>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</si>
  <si>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</si>
  <si>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</si>
  <si>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</si>
  <si>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MES</t>
  </si>
  <si>
    <t>14157</t>
  </si>
  <si>
    <t>Meyers Heating</t>
  </si>
  <si>
    <t>14158</t>
  </si>
  <si>
    <t>14159</t>
  </si>
  <si>
    <t>14160</t>
  </si>
  <si>
    <t>14161</t>
  </si>
  <si>
    <t>14162</t>
  </si>
  <si>
    <t>Bob Swanson</t>
  </si>
  <si>
    <t>14163</t>
  </si>
  <si>
    <t>14164</t>
  </si>
  <si>
    <t>James Brooks</t>
  </si>
  <si>
    <t>14165</t>
  </si>
  <si>
    <t>VOID: s/b 171.43 not 173.43</t>
  </si>
  <si>
    <t>14166</t>
  </si>
  <si>
    <t>Ken Kehoe</t>
  </si>
  <si>
    <t>14167</t>
  </si>
  <si>
    <t>14168</t>
  </si>
  <si>
    <t>Laurelyn Sayah</t>
  </si>
  <si>
    <t>14169</t>
  </si>
  <si>
    <t>Lindsey Sweeney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</si>
  <si>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</si>
  <si>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</si>
  <si>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</si>
  <si>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</si>
  <si>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</si>
  <si>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</si>
  <si>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</si>
  <si>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</si>
  <si>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</si>
  <si>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</si>
  <si>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</si>
  <si>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Davis &amp; Associates</t>
  </si>
  <si>
    <t>14181</t>
  </si>
  <si>
    <t>14182</t>
  </si>
  <si>
    <t>Concentra Acct N08-0240361327</t>
  </si>
  <si>
    <t>14183</t>
  </si>
  <si>
    <t>14184</t>
  </si>
  <si>
    <t>14185</t>
  </si>
  <si>
    <t>14186</t>
  </si>
  <si>
    <t>14187</t>
  </si>
  <si>
    <t>14188</t>
  </si>
  <si>
    <t>O'Meara Ford Center Inc.</t>
  </si>
  <si>
    <t>14189</t>
  </si>
  <si>
    <t>14190</t>
  </si>
  <si>
    <t>14191</t>
  </si>
  <si>
    <t>14192</t>
  </si>
  <si>
    <t>14193</t>
  </si>
  <si>
    <t>void</t>
  </si>
  <si>
    <t>printed upside down</t>
  </si>
  <si>
    <t>14194</t>
  </si>
  <si>
    <t>14195</t>
  </si>
  <si>
    <t>14196</t>
  </si>
  <si>
    <t>14197</t>
  </si>
  <si>
    <t>14198</t>
  </si>
  <si>
    <t>14199</t>
  </si>
  <si>
    <t>E&amp;G Terminal Corp</t>
  </si>
  <si>
    <t>14200</t>
  </si>
  <si>
    <t>14201</t>
  </si>
  <si>
    <t>14202</t>
  </si>
  <si>
    <t>14203</t>
  </si>
  <si>
    <t>14204</t>
  </si>
  <si>
    <t>14205</t>
  </si>
  <si>
    <t>14206</t>
  </si>
  <si>
    <t>VOID: 53275</t>
  </si>
  <si>
    <t>14207</t>
  </si>
  <si>
    <t>14208</t>
  </si>
  <si>
    <t>14209</t>
  </si>
  <si>
    <t>14210</t>
  </si>
  <si>
    <t>14211</t>
  </si>
  <si>
    <t>14212</t>
  </si>
  <si>
    <t>John Cutler and Associates</t>
  </si>
  <si>
    <t>14213</t>
  </si>
  <si>
    <t>14214</t>
  </si>
  <si>
    <t>Ohlin Sales Inc</t>
  </si>
  <si>
    <t>14215</t>
  </si>
  <si>
    <t>14216</t>
  </si>
  <si>
    <t>14217</t>
  </si>
  <si>
    <t>14218</t>
  </si>
  <si>
    <t>14219</t>
  </si>
  <si>
    <t>Alpenet, LLC</t>
  </si>
  <si>
    <t>14220</t>
  </si>
  <si>
    <t>14221</t>
  </si>
  <si>
    <t>Caponera</t>
  </si>
  <si>
    <t>14222</t>
  </si>
  <si>
    <t>Colorado Department of Public Safety</t>
  </si>
  <si>
    <t>14223</t>
  </si>
  <si>
    <t>14224</t>
  </si>
  <si>
    <t>Peak to Peak Imports</t>
  </si>
  <si>
    <t>14225</t>
  </si>
  <si>
    <t>14226</t>
  </si>
  <si>
    <t>14227</t>
  </si>
  <si>
    <t>W.S. Darley &amp; Co</t>
  </si>
  <si>
    <t>14228</t>
  </si>
  <si>
    <t>14229</t>
  </si>
  <si>
    <t>14230</t>
  </si>
  <si>
    <t>Carl Henrikson</t>
  </si>
  <si>
    <t>14231</t>
  </si>
  <si>
    <t>111.34 Dental x 4 months $445.36</t>
  </si>
  <si>
    <t>14232</t>
  </si>
  <si>
    <t>14233</t>
  </si>
  <si>
    <t>Marv's Quality Towing Inc</t>
  </si>
  <si>
    <t>14234</t>
  </si>
  <si>
    <t>14235</t>
  </si>
  <si>
    <t>14236</t>
  </si>
  <si>
    <t>14237</t>
  </si>
  <si>
    <t>14238</t>
  </si>
  <si>
    <t>14239</t>
  </si>
  <si>
    <t>14240</t>
  </si>
  <si>
    <t>Kenyon Jordan</t>
  </si>
  <si>
    <t>14241</t>
  </si>
  <si>
    <t>14242</t>
  </si>
  <si>
    <t>Allen Tel Products, Inc</t>
  </si>
  <si>
    <t>14243</t>
  </si>
  <si>
    <t>14244</t>
  </si>
  <si>
    <t>14245</t>
  </si>
  <si>
    <t>14246</t>
  </si>
  <si>
    <t>14247</t>
  </si>
  <si>
    <t>14248</t>
  </si>
  <si>
    <t>49er Communications, Inc</t>
  </si>
  <si>
    <t>14249</t>
  </si>
  <si>
    <t>14250</t>
  </si>
  <si>
    <t>Allen Tel Products, Inc.</t>
  </si>
  <si>
    <t>14251</t>
  </si>
  <si>
    <t>14252</t>
  </si>
  <si>
    <t>14253</t>
  </si>
  <si>
    <t>Husky Creative Inc</t>
  </si>
  <si>
    <t>14254</t>
  </si>
  <si>
    <t>14255</t>
  </si>
  <si>
    <t>14256</t>
  </si>
  <si>
    <t>PRHC-93736-CO10017</t>
  </si>
  <si>
    <t>14257</t>
  </si>
  <si>
    <t>U.A.V.W.F.</t>
  </si>
  <si>
    <t>14258</t>
  </si>
  <si>
    <t>D and D Auto Electric</t>
  </si>
  <si>
    <t>14259</t>
  </si>
  <si>
    <t>Hill's Fire &amp; Speed Shop</t>
  </si>
  <si>
    <t>14260</t>
  </si>
  <si>
    <t>14261</t>
  </si>
  <si>
    <t>14262</t>
  </si>
  <si>
    <t>14263</t>
  </si>
  <si>
    <t>14264</t>
  </si>
  <si>
    <t>CED-Boulder</t>
  </si>
  <si>
    <t>14265</t>
  </si>
  <si>
    <t>14266</t>
  </si>
  <si>
    <t>14267</t>
  </si>
  <si>
    <t>14268</t>
  </si>
  <si>
    <t>Kyle Kociemba-Benson-AP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</si>
  <si>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</si>
  <si>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</si>
  <si>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</si>
  <si>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</si>
  <si>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</si>
  <si>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</si>
  <si>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</si>
  <si>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</si>
  <si>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Kinsco, LLC</t>
  </si>
  <si>
    <t>14277</t>
  </si>
  <si>
    <t>14278</t>
  </si>
  <si>
    <t>Diversified Body &amp; Paint Shop</t>
  </si>
  <si>
    <t>14279</t>
  </si>
  <si>
    <t>Galls, LLC</t>
  </si>
  <si>
    <t>14280</t>
  </si>
  <si>
    <t>14281</t>
  </si>
  <si>
    <t>14282</t>
  </si>
  <si>
    <t>14283</t>
  </si>
  <si>
    <t>Mountan View Fire Protection</t>
  </si>
  <si>
    <t>14284</t>
  </si>
  <si>
    <t>14285</t>
  </si>
  <si>
    <t>14286</t>
  </si>
  <si>
    <t>14287</t>
  </si>
  <si>
    <t>Choice Screening</t>
  </si>
  <si>
    <t>14288</t>
  </si>
  <si>
    <t>14289</t>
  </si>
  <si>
    <t>14290</t>
  </si>
  <si>
    <t>14291</t>
  </si>
  <si>
    <t>14292</t>
  </si>
  <si>
    <t>14293</t>
  </si>
  <si>
    <t>14294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</si>
  <si>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</si>
  <si>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</si>
  <si>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</si>
  <si>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</si>
  <si>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</si>
  <si>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</si>
  <si>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</si>
  <si>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</si>
  <si>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</si>
  <si>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Nicoletti-Flater Assoc, PLLP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</si>
  <si>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</si>
  <si>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</si>
  <si>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</si>
  <si>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</si>
  <si>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</si>
  <si>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</si>
  <si>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</si>
  <si>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</si>
  <si>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</si>
  <si>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</si>
  <si>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</si>
  <si>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Perry's Shoe Shop Inc</t>
  </si>
  <si>
    <t>14315</t>
  </si>
  <si>
    <t>Waterway of New Mexico LLC</t>
  </si>
  <si>
    <t>14316</t>
  </si>
  <si>
    <t>14317</t>
  </si>
  <si>
    <t>14318</t>
  </si>
  <si>
    <t>14319</t>
  </si>
  <si>
    <t>14320</t>
  </si>
  <si>
    <t>14321</t>
  </si>
  <si>
    <t>14322</t>
  </si>
  <si>
    <t>14323</t>
  </si>
  <si>
    <t>14324</t>
  </si>
  <si>
    <t>14325</t>
  </si>
  <si>
    <t>14326</t>
  </si>
  <si>
    <t>Adam Cotner</t>
  </si>
  <si>
    <t>14327</t>
  </si>
  <si>
    <t>14328</t>
  </si>
  <si>
    <t>14329</t>
  </si>
  <si>
    <t>14330</t>
  </si>
  <si>
    <t>14331</t>
  </si>
  <si>
    <t>Train Cars</t>
  </si>
  <si>
    <t>14332</t>
  </si>
  <si>
    <t>14333</t>
  </si>
  <si>
    <t>14334</t>
  </si>
  <si>
    <t>ESO Firehouse Software</t>
  </si>
  <si>
    <t>14335</t>
  </si>
  <si>
    <t>14336</t>
  </si>
  <si>
    <t>Jim Harrison</t>
  </si>
  <si>
    <t>14337</t>
  </si>
  <si>
    <t>14338</t>
  </si>
  <si>
    <t>Occupational Health Centers of the SW</t>
  </si>
  <si>
    <t>14339</t>
  </si>
  <si>
    <t>14340</t>
  </si>
  <si>
    <t>PRCO-85966-CO10017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</si>
  <si>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</si>
  <si>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</si>
  <si>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</si>
  <si>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</si>
  <si>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</si>
  <si>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</si>
  <si>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</si>
  <si>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</si>
  <si>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</si>
  <si>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</si>
  <si>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</si>
  <si>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</si>
  <si>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UL LLC</t>
  </si>
  <si>
    <t>14353</t>
  </si>
  <si>
    <t>14354</t>
  </si>
  <si>
    <t>14355</t>
  </si>
  <si>
    <t>Conor Moran</t>
  </si>
  <si>
    <t>14356</t>
  </si>
  <si>
    <t>14357</t>
  </si>
  <si>
    <t>14359</t>
  </si>
  <si>
    <t>14360</t>
  </si>
  <si>
    <t>acct 3692</t>
  </si>
  <si>
    <t>14361</t>
  </si>
  <si>
    <t>BCFFA-EMS Advisor</t>
  </si>
  <si>
    <t>physician advisorship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</si>
  <si>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</si>
  <si>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</si>
  <si>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</si>
  <si>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</si>
  <si>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</si>
  <si>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</si>
  <si>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</si>
  <si>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</si>
  <si>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</si>
  <si>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</si>
  <si>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</si>
  <si>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</si>
  <si>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</si>
  <si>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Active911 Inc</t>
  </si>
  <si>
    <t>14375</t>
  </si>
  <si>
    <t>Leisure Time Awards</t>
  </si>
  <si>
    <t>14376</t>
  </si>
  <si>
    <t>14377</t>
  </si>
  <si>
    <t>Garage Door Systems</t>
  </si>
  <si>
    <t>14378</t>
  </si>
  <si>
    <t>14379</t>
  </si>
  <si>
    <t>14380</t>
  </si>
  <si>
    <t>14381</t>
  </si>
  <si>
    <t>14382</t>
  </si>
  <si>
    <t>14383</t>
  </si>
  <si>
    <t>Scott Papich</t>
  </si>
  <si>
    <t>Thank you for an Outstanding Year of Service!</t>
  </si>
  <si>
    <t>14384</t>
  </si>
  <si>
    <t>Robert Savoye</t>
  </si>
  <si>
    <t>14385</t>
  </si>
  <si>
    <t>Peter Moon</t>
  </si>
  <si>
    <t>14386</t>
  </si>
  <si>
    <t>Melissa Lewis</t>
  </si>
  <si>
    <t>14387</t>
  </si>
  <si>
    <t>Mandi Papich</t>
  </si>
  <si>
    <t>14388</t>
  </si>
  <si>
    <t>14389</t>
  </si>
  <si>
    <t>14390</t>
  </si>
  <si>
    <t>14391</t>
  </si>
  <si>
    <t>14392</t>
  </si>
  <si>
    <t>14393</t>
  </si>
  <si>
    <t>Joe Ipsen</t>
  </si>
  <si>
    <t>14394</t>
  </si>
  <si>
    <t>Jamie Carpenter</t>
  </si>
  <si>
    <t>14395</t>
  </si>
  <si>
    <t>14396</t>
  </si>
  <si>
    <t>Ian Glycenfer</t>
  </si>
  <si>
    <t>14397</t>
  </si>
  <si>
    <t>George Newell</t>
  </si>
  <si>
    <t>VOID: Thank you for an Outstanding Year of Service!</t>
  </si>
  <si>
    <t>14398</t>
  </si>
  <si>
    <t>14399</t>
  </si>
  <si>
    <t>David Femmer</t>
  </si>
  <si>
    <t>14400</t>
  </si>
  <si>
    <t>Corey Sutton</t>
  </si>
  <si>
    <t>14401</t>
  </si>
  <si>
    <t>14402</t>
  </si>
  <si>
    <t>Bretlyn Schmidtmann</t>
  </si>
  <si>
    <t>14403</t>
  </si>
  <si>
    <t>14404</t>
  </si>
  <si>
    <t>14405</t>
  </si>
  <si>
    <t>Alexis Dubois</t>
  </si>
  <si>
    <t>14406</t>
  </si>
  <si>
    <t>14407</t>
  </si>
  <si>
    <t>14408</t>
  </si>
  <si>
    <t>Aaron Henriquez</t>
  </si>
  <si>
    <t>14409</t>
  </si>
  <si>
    <t>14410</t>
  </si>
  <si>
    <t>14411</t>
  </si>
  <si>
    <t>14412</t>
  </si>
  <si>
    <t>14413</t>
  </si>
  <si>
    <t>Colorado Advanced Life Support</t>
  </si>
  <si>
    <t>14414</t>
  </si>
  <si>
    <t>customer #577932</t>
  </si>
  <si>
    <t>14415</t>
  </si>
  <si>
    <t>Freedom Fire Protection LLC</t>
  </si>
  <si>
    <t>14416</t>
  </si>
  <si>
    <t>International Code Council</t>
  </si>
  <si>
    <t>14417</t>
  </si>
  <si>
    <t>14418</t>
  </si>
  <si>
    <t>14419</t>
  </si>
  <si>
    <t>14420</t>
  </si>
  <si>
    <t>14421</t>
  </si>
  <si>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</si>
  <si>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</si>
  <si>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</si>
  <si>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</si>
  <si>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</si>
  <si>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</si>
  <si>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</si>
  <si>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</si>
  <si>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</si>
  <si>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</si>
  <si>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</si>
  <si>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</si>
  <si>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</si>
  <si>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</si>
  <si>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</si>
  <si>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Acccounts Receivable (Dec Tax Rev)</t>
  </si>
  <si>
    <t>Accounts Receivable Wildland</t>
  </si>
  <si>
    <t>Total Accounts Receivable</t>
  </si>
  <si>
    <t>Other Current Assets</t>
  </si>
  <si>
    <t>Prepaid Deposit</t>
  </si>
  <si>
    <t xml:space="preserve">Undeposited Funds (tax rev booked </t>
  </si>
  <si>
    <t>not deposited)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</si>
  <si>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</si>
  <si>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</si>
  <si>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</si>
  <si>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</si>
  <si>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</si>
  <si>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</si>
  <si>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</si>
  <si>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</si>
  <si>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</si>
  <si>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</si>
  <si>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</si>
  <si>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</si>
  <si>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</si>
  <si>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</si>
  <si>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</si>
  <si>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</si>
  <si>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</si>
  <si>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</si>
  <si>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</si>
  <si>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</si>
  <si>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</si>
  <si>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Dec 31,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</si>
  <si>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</si>
  <si>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</si>
  <si>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</si>
  <si>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</si>
  <si>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</si>
  <si>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</si>
  <si>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</si>
  <si>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</si>
  <si>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</si>
  <si>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</si>
  <si>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Accts Receivable Inspection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</si>
  <si>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</si>
  <si>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</si>
  <si>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</si>
  <si>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</si>
  <si>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</si>
  <si>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</si>
  <si>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</si>
  <si>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</si>
  <si>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</si>
  <si>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</si>
  <si>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</si>
  <si>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</si>
  <si>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</si>
  <si>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</si>
  <si>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</si>
  <si>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</si>
  <si>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</si>
  <si>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</si>
  <si>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Citicard</t>
  </si>
  <si>
    <t>Visa-Citibank</t>
  </si>
  <si>
    <t>Total Credit Cards</t>
  </si>
  <si>
    <t>Other Current Liabilities</t>
  </si>
  <si>
    <t>WildFire Payable</t>
  </si>
  <si>
    <t>Cafeteria Plan</t>
  </si>
  <si>
    <t>Total Cafeteria Plan</t>
  </si>
  <si>
    <t>Payroll Liabilities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</si>
  <si>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</si>
  <si>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</si>
  <si>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</si>
  <si>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</si>
  <si>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</si>
  <si>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</si>
  <si>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</si>
  <si>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</si>
  <si>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Total Payroll Liabilities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</si>
  <si>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</si>
  <si>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</si>
  <si>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</si>
  <si>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</si>
  <si>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</si>
  <si>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</si>
  <si>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</si>
  <si>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</si>
  <si>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</si>
  <si>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</si>
  <si>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</si>
  <si>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</si>
  <si>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</si>
  <si>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</si>
  <si>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</si>
  <si>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</si>
  <si>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GENERAL</t>
  </si>
  <si>
    <t>Dec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</si>
  <si>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</si>
  <si>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</si>
  <si>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</si>
  <si>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</si>
  <si>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</si>
  <si>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</si>
  <si>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</si>
  <si>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</si>
  <si>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</si>
  <si>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</si>
  <si>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</si>
  <si>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</si>
  <si>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</si>
  <si>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</si>
  <si>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</si>
  <si>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</si>
  <si>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</si>
  <si>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Abatement Prior Year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</si>
  <si>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</si>
  <si>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</si>
  <si>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</si>
  <si>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</si>
  <si>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</si>
  <si>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</si>
  <si>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</si>
  <si>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</si>
  <si>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</si>
  <si>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</si>
  <si>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</si>
  <si>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</si>
  <si>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</si>
  <si>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</si>
  <si>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</si>
  <si>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</si>
  <si>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</si>
  <si>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</si>
  <si>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</si>
  <si>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</si>
  <si>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</si>
  <si>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</si>
  <si>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</si>
  <si>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</si>
  <si>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</si>
  <si>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</si>
  <si>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</si>
  <si>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</si>
  <si>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</si>
  <si>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</si>
  <si>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</si>
  <si>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</si>
  <si>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</si>
  <si>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</si>
  <si>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</si>
  <si>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</si>
  <si>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Accrued Vacation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</si>
  <si>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</si>
  <si>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</si>
  <si>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</si>
  <si>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</si>
  <si>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</si>
  <si>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</si>
  <si>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</si>
  <si>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</si>
  <si>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</si>
  <si>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</si>
  <si>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</si>
  <si>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</si>
  <si>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</si>
  <si>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</si>
  <si>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</si>
  <si>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</si>
  <si>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</si>
  <si>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</si>
  <si>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</si>
  <si>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</si>
  <si>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</si>
  <si>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</si>
  <si>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</si>
  <si>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</si>
  <si>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</si>
  <si>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</si>
  <si>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</si>
  <si>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</si>
  <si>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</si>
  <si>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</si>
  <si>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</si>
  <si>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</si>
  <si>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</si>
  <si>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</si>
  <si>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</si>
  <si>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</si>
  <si>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</si>
  <si>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</si>
  <si>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</si>
  <si>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</si>
  <si>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</si>
  <si>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</si>
  <si>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</si>
  <si>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</si>
  <si>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</si>
  <si>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</si>
  <si>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</si>
  <si>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</si>
  <si>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</si>
  <si>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</si>
  <si>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</si>
  <si>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</si>
  <si>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</si>
  <si>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</si>
  <si>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</si>
  <si>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</si>
  <si>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</si>
  <si>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</si>
  <si>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</si>
  <si>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</si>
  <si>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Total EMERGENCY MEDICAL SERVICES</t>
  </si>
  <si>
    <t>FIRE FIGHTING</t>
  </si>
  <si>
    <t>Fit Testing</t>
  </si>
  <si>
    <t>ISO Testing</t>
  </si>
  <si>
    <t>Fire Equipment</t>
  </si>
  <si>
    <t>PPE Wildland</t>
  </si>
  <si>
    <t>PPE Structure</t>
  </si>
  <si>
    <t>Hose Replacement</t>
  </si>
  <si>
    <t>Equipment Maintenance</t>
  </si>
  <si>
    <t>Uniform</t>
  </si>
  <si>
    <t>Fire Equipment - Other</t>
  </si>
  <si>
    <t>Total Fire Equipment</t>
  </si>
  <si>
    <t>Fire Fighting Consumables</t>
  </si>
  <si>
    <t>Vehicle Fuel</t>
  </si>
  <si>
    <t>Vehicle Maintenance</t>
  </si>
  <si>
    <t>5632 Brush 2 Truck</t>
  </si>
  <si>
    <t>Vehicle Maintenance - Other</t>
  </si>
  <si>
    <t>Total Vehicle Maintenance</t>
  </si>
  <si>
    <t>Total FIRE FIGHTING</t>
  </si>
  <si>
    <t>Fire Inspection Program</t>
  </si>
  <si>
    <t>Public Education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</si>
  <si>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</si>
  <si>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</si>
  <si>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</si>
  <si>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</si>
  <si>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</si>
  <si>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</si>
  <si>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</si>
  <si>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</si>
  <si>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</si>
  <si>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</si>
  <si>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</si>
  <si>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</si>
  <si>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</si>
  <si>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</si>
  <si>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</si>
  <si>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</si>
  <si>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</si>
  <si>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</si>
  <si>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</si>
  <si>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</si>
  <si>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</si>
  <si>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Uncategorized Expenses</t>
  </si>
  <si>
    <t>Total Expense</t>
  </si>
  <si>
    <t>Net Ordinary Income</t>
  </si>
  <si>
    <t>Other Income/Expense</t>
  </si>
  <si>
    <t>Other Income</t>
  </si>
  <si>
    <t>Wildland Fire Fighting Reimburs</t>
  </si>
  <si>
    <t>Wildland Labor Volunteer</t>
  </si>
  <si>
    <t>Wildland Exp Reimb</t>
  </si>
  <si>
    <t>Workman's Comp Volunteer</t>
  </si>
  <si>
    <t>Billable overhead</t>
  </si>
  <si>
    <t>Total Wildland Fire Fighting Reimburs</t>
  </si>
  <si>
    <t>Total Other Income</t>
  </si>
  <si>
    <t>Other Expense</t>
  </si>
  <si>
    <t>Reserve</t>
  </si>
  <si>
    <t>Contingency to Reserve</t>
  </si>
  <si>
    <t>PPE Structure Fund</t>
  </si>
  <si>
    <t>PPE Wildland Fund</t>
  </si>
  <si>
    <t>PPE EMS Fund</t>
  </si>
  <si>
    <t>Other Expenses</t>
  </si>
  <si>
    <t>Wild Fire</t>
  </si>
  <si>
    <t>Volunteer Labor</t>
  </si>
  <si>
    <t>Volunteer/Employee Direct Costs</t>
  </si>
  <si>
    <t>Total Wild Fire</t>
  </si>
  <si>
    <t>Total Other Expenses</t>
  </si>
  <si>
    <t>Total Other Expense</t>
  </si>
  <si>
    <t>Net Other Income</t>
  </si>
  <si>
    <t>Cistern Revenue</t>
  </si>
  <si>
    <t>Interest on deliquent tax</t>
  </si>
  <si>
    <t>Abatement Prior Yr Pension</t>
  </si>
  <si>
    <t>Public Notice-Ad</t>
  </si>
  <si>
    <t>Advertising/Public Notice - Other</t>
  </si>
  <si>
    <t>Total Advertising/Public Notice</t>
  </si>
  <si>
    <t>Bank Fees - Other</t>
  </si>
  <si>
    <t>Office Equipment</t>
  </si>
  <si>
    <t>Health Insurance Chief</t>
  </si>
  <si>
    <t>Accrued Vacation Pay</t>
  </si>
  <si>
    <t>Accrued Sick Pay</t>
  </si>
  <si>
    <t>Accrued Sick Pay Firefighter</t>
  </si>
  <si>
    <t>Accounting</t>
  </si>
  <si>
    <t>COMMUNICATIONS - Other</t>
  </si>
  <si>
    <t>EMERGENCY MEDICAL SERVICES - Other</t>
  </si>
  <si>
    <t>Wild Fire Planning</t>
  </si>
  <si>
    <t>Investigation Equipment</t>
  </si>
  <si>
    <t>Wildland fire fighting equipmen</t>
  </si>
  <si>
    <t>5601 Engine 1</t>
  </si>
  <si>
    <t>5602 Engine 2</t>
  </si>
  <si>
    <t>5603 Engine 3</t>
  </si>
  <si>
    <t>5617-Ladder Truck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</si>
  <si>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</si>
  <si>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</si>
  <si>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</si>
  <si>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</si>
  <si>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</si>
  <si>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</si>
  <si>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</si>
  <si>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</si>
  <si>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</si>
  <si>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</si>
  <si>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</si>
  <si>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</si>
  <si>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</si>
  <si>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</si>
  <si>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</si>
  <si>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Supplies Inspection Program</t>
  </si>
  <si>
    <t>Physicals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</si>
  <si>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</si>
  <si>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</si>
  <si>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</si>
  <si>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</si>
  <si>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</si>
  <si>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</si>
  <si>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</si>
  <si>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</si>
  <si>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</si>
  <si>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Equipment Reimbursement</t>
  </si>
  <si>
    <t>Wildland Fire Staff</t>
  </si>
  <si>
    <t>Staff Overhead</t>
  </si>
  <si>
    <t>Workmans Comp Firefighter Staff</t>
  </si>
  <si>
    <t>Insurance Settlement</t>
  </si>
  <si>
    <t>Radio</t>
  </si>
  <si>
    <t>3000 Gallon Tender</t>
  </si>
  <si>
    <t>Grant Expenses</t>
  </si>
  <si>
    <t>AFG Expense</t>
  </si>
  <si>
    <t>SCBA Masks</t>
  </si>
  <si>
    <t>Total AFG Expense</t>
  </si>
  <si>
    <t>EMS Grant Expense</t>
  </si>
  <si>
    <t>Grant Expenses - Other</t>
  </si>
  <si>
    <t>Total Grant Expenses</t>
  </si>
  <si>
    <t>Wildland Fire Fighting-Payroll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</si>
</sst>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  <numFmt numFmtId="168" formatCode="mm/dd/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0" fillId="0" borderId="4" xfId="0" applyNumberFormat="1" applyFont="1" applyBorder="1"/>
    <xf numFmtId="0" fontId="10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6" xfId="0" applyNumberFormat="1" applyFont="1" applyBorder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0" fillId="0" borderId="3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44" fontId="0" fillId="0" borderId="0" xfId="1" applyFont="1"/>
    <xf numFmtId="49" fontId="12" fillId="0" borderId="0" xfId="0" applyNumberFormat="1" applyFont="1"/>
    <xf numFmtId="168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8" fontId="13" fillId="0" borderId="0" xfId="0" applyNumberFormat="1" applyFont="1"/>
    <xf numFmtId="166" fontId="13" fillId="0" borderId="0" xfId="0" applyNumberFormat="1" applyFont="1"/>
    <xf numFmtId="168" fontId="10" fillId="0" borderId="0" xfId="0" applyNumberFormat="1" applyFont="1"/>
    <xf numFmtId="49" fontId="1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Continuous"/>
    </xf>
    <xf numFmtId="49" fontId="11" fillId="0" borderId="0" xfId="0" applyNumberFormat="1" applyFont="1"/>
    <xf numFmtId="167" fontId="11" fillId="0" borderId="0" xfId="0" applyNumberFormat="1" applyFont="1"/>
    <xf numFmtId="167" fontId="11" fillId="0" borderId="6" xfId="0" applyNumberFormat="1" applyFont="1" applyBorder="1"/>
    <xf numFmtId="167" fontId="11" fillId="0" borderId="5" xfId="0" applyNumberFormat="1" applyFont="1" applyBorder="1"/>
    <xf numFmtId="167" fontId="11" fillId="0" borderId="1" xfId="0" applyNumberFormat="1" applyFont="1" applyBorder="1"/>
    <xf numFmtId="167" fontId="10" fillId="0" borderId="4" xfId="0" applyNumberFormat="1" applyFont="1" applyBorder="1"/>
    <xf numFmtId="49" fontId="10" fillId="0" borderId="7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9A9DF51E-44F7-449E-B69E-D49883DAB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9A892691-064F-402B-9245-09484D99B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4B95-9485-42D9-BCAC-C4DD29266E8F}">
  <sheetPr codeName="Sheet1"/>
  <dimension ref="A1:N715"/>
  <sheetViews>
    <sheetView workbookViewId="0">
      <pane xSplit="1" ySplit="1" topLeftCell="B2" activePane="bottomRight" state="frozenSplit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9.28515625" bestFit="1" customWidth="1"/>
    <col min="2" max="3" width="2.28515625" customWidth="1"/>
    <col min="4" max="4" width="10.85546875" bestFit="1" customWidth="1"/>
    <col min="5" max="5" width="2.28515625" customWidth="1"/>
    <col min="6" max="6" width="7.85546875" bestFit="1" customWidth="1"/>
    <col min="7" max="7" width="2.28515625" customWidth="1"/>
    <col min="8" max="8" width="8.7109375" bestFit="1" customWidth="1"/>
    <col min="9" max="9" width="2.28515625" customWidth="1"/>
    <col min="10" max="10" width="27.7109375" bestFit="1" customWidth="1"/>
    <col min="11" max="11" width="2.28515625" customWidth="1"/>
    <col min="12" max="12" width="30.7109375" customWidth="1"/>
    <col min="13" max="13" width="2.28515625" customWidth="1"/>
    <col min="14" max="14" width="7.5703125" bestFit="1" customWidth="1"/>
  </cols>
  <sheetData>
    <row r="1" spans="1:14" s="23" customFormat="1" ht="15" thickBot="1">
      <c r="A1" s="22"/>
      <c r="B1" s="22"/>
      <c r="C1" s="22"/>
      <c r="D1" s="39" t="s">
        <v>0</v>
      </c>
      <c r="E1" s="22"/>
      <c r="F1" s="39" t="s">
        <v>1</v>
      </c>
      <c r="G1" s="22"/>
      <c r="H1" s="39" t="s">
        <v>2</v>
      </c>
      <c r="I1" s="22"/>
      <c r="J1" s="39" t="s">
        <v>3</v>
      </c>
      <c r="K1" s="22"/>
      <c r="L1" s="39" t="s">
        <v>4</v>
      </c>
      <c r="M1" s="22"/>
      <c r="N1" s="39" t="s">
        <v>5</v>
      </c>
    </row>
    <row r="2" spans="1:14" ht="15" thickTop="1">
      <c r="A2" s="32" t="s">
        <v>6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</row>
    <row r="3" spans="1:14">
      <c r="A3" s="35"/>
      <c r="B3" s="35"/>
      <c r="C3" s="35"/>
      <c r="D3" s="35" t="s">
        <v>7</v>
      </c>
      <c r="E3" s="35"/>
      <c r="F3" s="36">
        <v>44207</v>
      </c>
      <c r="G3" s="35"/>
      <c r="H3" s="35"/>
      <c r="I3" s="35"/>
      <c r="J3" s="35"/>
      <c r="K3" s="35"/>
      <c r="L3" s="35" t="s">
        <v>8</v>
      </c>
      <c r="M3" s="35"/>
      <c r="N3" s="37">
        <v>10000</v>
      </c>
    </row>
    <row r="4" spans="1:14">
      <c r="A4" s="35"/>
      <c r="B4" s="35"/>
      <c r="C4" s="35"/>
      <c r="D4" s="35" t="s">
        <v>9</v>
      </c>
      <c r="E4" s="35"/>
      <c r="F4" s="36">
        <v>44216</v>
      </c>
      <c r="G4" s="35"/>
      <c r="H4" s="35"/>
      <c r="I4" s="35"/>
      <c r="J4" s="35"/>
      <c r="K4" s="35"/>
      <c r="L4" s="35" t="s">
        <v>9</v>
      </c>
      <c r="M4" s="35"/>
      <c r="N4" s="37">
        <v>33861.910000000003</v>
      </c>
    </row>
    <row r="5" spans="1:14">
      <c r="A5" s="35"/>
      <c r="B5" s="35"/>
      <c r="C5" s="35"/>
      <c r="D5" s="35" t="s">
        <v>9</v>
      </c>
      <c r="E5" s="35"/>
      <c r="F5" s="36">
        <v>44202</v>
      </c>
      <c r="G5" s="35"/>
      <c r="H5" s="35"/>
      <c r="I5" s="35"/>
      <c r="J5" s="35"/>
      <c r="K5" s="35"/>
      <c r="L5" s="35" t="s">
        <v>9</v>
      </c>
      <c r="M5" s="35"/>
      <c r="N5" s="37">
        <v>7063.01</v>
      </c>
    </row>
    <row r="6" spans="1:14">
      <c r="A6" s="35"/>
      <c r="B6" s="35"/>
      <c r="C6" s="35"/>
      <c r="D6" s="35" t="s">
        <v>9</v>
      </c>
      <c r="E6" s="35"/>
      <c r="F6" s="36">
        <v>44218</v>
      </c>
      <c r="G6" s="35"/>
      <c r="H6" s="35"/>
      <c r="I6" s="35"/>
      <c r="J6" s="35"/>
      <c r="K6" s="35"/>
      <c r="L6" s="35" t="s">
        <v>9</v>
      </c>
      <c r="M6" s="35"/>
      <c r="N6" s="37">
        <v>272</v>
      </c>
    </row>
    <row r="7" spans="1:14">
      <c r="A7" s="35"/>
      <c r="B7" s="35"/>
      <c r="C7" s="35"/>
      <c r="D7" s="35" t="s">
        <v>10</v>
      </c>
      <c r="E7" s="35"/>
      <c r="F7" s="36">
        <v>44224</v>
      </c>
      <c r="G7" s="35"/>
      <c r="H7" s="35"/>
      <c r="I7" s="35"/>
      <c r="J7" s="35" t="s">
        <v>11</v>
      </c>
      <c r="K7" s="35"/>
      <c r="L7" s="35" t="s">
        <v>12</v>
      </c>
      <c r="M7" s="35"/>
      <c r="N7" s="37">
        <v>-20890.580000000002</v>
      </c>
    </row>
    <row r="8" spans="1:14">
      <c r="A8" s="35"/>
      <c r="B8" s="35"/>
      <c r="C8" s="35"/>
      <c r="D8" s="35" t="s">
        <v>9</v>
      </c>
      <c r="E8" s="35"/>
      <c r="F8" s="36">
        <v>44221</v>
      </c>
      <c r="G8" s="35"/>
      <c r="H8" s="35"/>
      <c r="I8" s="35"/>
      <c r="J8" s="35"/>
      <c r="K8" s="35"/>
      <c r="L8" s="35" t="s">
        <v>9</v>
      </c>
      <c r="M8" s="35"/>
      <c r="N8" s="37">
        <v>4442.13</v>
      </c>
    </row>
    <row r="9" spans="1:14">
      <c r="A9" s="35"/>
      <c r="B9" s="35"/>
      <c r="C9" s="35"/>
      <c r="D9" s="35" t="s">
        <v>7</v>
      </c>
      <c r="E9" s="35"/>
      <c r="F9" s="36">
        <v>44228</v>
      </c>
      <c r="G9" s="35"/>
      <c r="H9" s="35"/>
      <c r="I9" s="35"/>
      <c r="J9" s="35"/>
      <c r="K9" s="35"/>
      <c r="L9" s="35" t="s">
        <v>8</v>
      </c>
      <c r="M9" s="35"/>
      <c r="N9" s="37">
        <v>40000</v>
      </c>
    </row>
    <row r="10" spans="1:14">
      <c r="A10" s="35"/>
      <c r="B10" s="35"/>
      <c r="C10" s="35"/>
      <c r="D10" s="35" t="s">
        <v>9</v>
      </c>
      <c r="E10" s="35"/>
      <c r="F10" s="36">
        <v>44227</v>
      </c>
      <c r="G10" s="35"/>
      <c r="H10" s="35"/>
      <c r="I10" s="35"/>
      <c r="J10" s="35"/>
      <c r="K10" s="35"/>
      <c r="L10" s="35" t="s">
        <v>13</v>
      </c>
      <c r="M10" s="35"/>
      <c r="N10" s="37">
        <v>0.53</v>
      </c>
    </row>
    <row r="11" spans="1:14">
      <c r="A11" s="35"/>
      <c r="B11" s="35"/>
      <c r="C11" s="35"/>
      <c r="D11" s="35" t="s">
        <v>7</v>
      </c>
      <c r="E11" s="35"/>
      <c r="F11" s="36">
        <v>44237</v>
      </c>
      <c r="G11" s="35"/>
      <c r="H11" s="35"/>
      <c r="I11" s="35"/>
      <c r="J11" s="35"/>
      <c r="K11" s="35"/>
      <c r="L11" s="35" t="s">
        <v>8</v>
      </c>
      <c r="M11" s="35"/>
      <c r="N11" s="37">
        <v>10000</v>
      </c>
    </row>
    <row r="12" spans="1:14">
      <c r="A12" s="35"/>
      <c r="B12" s="35"/>
      <c r="C12" s="35"/>
      <c r="D12" s="35" t="s">
        <v>9</v>
      </c>
      <c r="E12" s="35"/>
      <c r="F12" s="36">
        <v>44246</v>
      </c>
      <c r="G12" s="35"/>
      <c r="H12" s="35"/>
      <c r="I12" s="35"/>
      <c r="J12" s="35"/>
      <c r="K12" s="35"/>
      <c r="L12" s="35" t="s">
        <v>9</v>
      </c>
      <c r="M12" s="35"/>
      <c r="N12" s="37">
        <v>232</v>
      </c>
    </row>
    <row r="13" spans="1:14">
      <c r="A13" s="35"/>
      <c r="B13" s="35"/>
      <c r="C13" s="35"/>
      <c r="D13" s="35" t="s">
        <v>9</v>
      </c>
      <c r="E13" s="35"/>
      <c r="F13" s="36">
        <v>44250</v>
      </c>
      <c r="G13" s="35"/>
      <c r="H13" s="35"/>
      <c r="I13" s="35"/>
      <c r="J13" s="35"/>
      <c r="K13" s="35"/>
      <c r="L13" s="35" t="s">
        <v>9</v>
      </c>
      <c r="M13" s="35"/>
      <c r="N13" s="37">
        <v>22047.8</v>
      </c>
    </row>
    <row r="14" spans="1:14">
      <c r="A14" s="35"/>
      <c r="B14" s="35"/>
      <c r="C14" s="35"/>
      <c r="D14" s="35" t="s">
        <v>10</v>
      </c>
      <c r="E14" s="35"/>
      <c r="F14" s="36">
        <v>44252</v>
      </c>
      <c r="G14" s="35"/>
      <c r="H14" s="35"/>
      <c r="I14" s="35"/>
      <c r="J14" s="35" t="s">
        <v>11</v>
      </c>
      <c r="K14" s="35"/>
      <c r="L14" s="35" t="s">
        <v>14</v>
      </c>
      <c r="M14" s="35"/>
      <c r="N14" s="37">
        <v>-21475.47</v>
      </c>
    </row>
    <row r="15" spans="1:14">
      <c r="A15" s="35"/>
      <c r="B15" s="35"/>
      <c r="C15" s="35"/>
      <c r="D15" s="35" t="s">
        <v>7</v>
      </c>
      <c r="E15" s="35"/>
      <c r="F15" s="36">
        <v>44253</v>
      </c>
      <c r="G15" s="35"/>
      <c r="H15" s="35"/>
      <c r="I15" s="35"/>
      <c r="J15" s="35"/>
      <c r="K15" s="35"/>
      <c r="L15" s="35" t="s">
        <v>8</v>
      </c>
      <c r="M15" s="35"/>
      <c r="N15" s="37">
        <v>21000</v>
      </c>
    </row>
    <row r="16" spans="1:14">
      <c r="A16" s="35"/>
      <c r="B16" s="35"/>
      <c r="C16" s="35"/>
      <c r="D16" s="35" t="s">
        <v>9</v>
      </c>
      <c r="E16" s="35"/>
      <c r="F16" s="36">
        <v>44253</v>
      </c>
      <c r="G16" s="35"/>
      <c r="H16" s="35"/>
      <c r="I16" s="35"/>
      <c r="J16" s="35"/>
      <c r="K16" s="35"/>
      <c r="L16" s="35" t="s">
        <v>9</v>
      </c>
      <c r="M16" s="35"/>
      <c r="N16" s="37">
        <v>30256.59</v>
      </c>
    </row>
    <row r="17" spans="1:14">
      <c r="A17" s="35"/>
      <c r="B17" s="35"/>
      <c r="C17" s="35"/>
      <c r="D17" s="35" t="s">
        <v>9</v>
      </c>
      <c r="E17" s="35"/>
      <c r="F17" s="36">
        <v>44255</v>
      </c>
      <c r="G17" s="35"/>
      <c r="H17" s="35"/>
      <c r="I17" s="35"/>
      <c r="J17" s="35"/>
      <c r="K17" s="35"/>
      <c r="L17" s="35" t="s">
        <v>13</v>
      </c>
      <c r="M17" s="35"/>
      <c r="N17" s="37">
        <v>0.4</v>
      </c>
    </row>
    <row r="18" spans="1:14">
      <c r="A18" s="35"/>
      <c r="B18" s="35"/>
      <c r="C18" s="35"/>
      <c r="D18" s="35" t="s">
        <v>9</v>
      </c>
      <c r="E18" s="35"/>
      <c r="F18" s="36">
        <v>44274</v>
      </c>
      <c r="G18" s="35"/>
      <c r="H18" s="35"/>
      <c r="I18" s="35"/>
      <c r="J18" s="35"/>
      <c r="K18" s="35"/>
      <c r="L18" s="35" t="s">
        <v>9</v>
      </c>
      <c r="M18" s="35"/>
      <c r="N18" s="37">
        <v>5654.7</v>
      </c>
    </row>
    <row r="19" spans="1:14">
      <c r="A19" s="35"/>
      <c r="B19" s="35"/>
      <c r="C19" s="35"/>
      <c r="D19" s="35" t="s">
        <v>9</v>
      </c>
      <c r="E19" s="35"/>
      <c r="F19" s="36">
        <v>44287</v>
      </c>
      <c r="G19" s="35"/>
      <c r="H19" s="35"/>
      <c r="I19" s="35"/>
      <c r="J19" s="35"/>
      <c r="K19" s="35"/>
      <c r="L19" s="35" t="s">
        <v>9</v>
      </c>
      <c r="M19" s="35"/>
      <c r="N19" s="37">
        <v>1272</v>
      </c>
    </row>
    <row r="20" spans="1:14">
      <c r="A20" s="35"/>
      <c r="B20" s="35"/>
      <c r="C20" s="35"/>
      <c r="D20" s="35" t="s">
        <v>10</v>
      </c>
      <c r="E20" s="35"/>
      <c r="F20" s="36">
        <v>44285</v>
      </c>
      <c r="G20" s="35"/>
      <c r="H20" s="35"/>
      <c r="I20" s="35"/>
      <c r="J20" s="35" t="s">
        <v>11</v>
      </c>
      <c r="K20" s="35"/>
      <c r="L20" s="35" t="s">
        <v>15</v>
      </c>
      <c r="M20" s="35"/>
      <c r="N20" s="37">
        <v>-23493.33</v>
      </c>
    </row>
    <row r="21" spans="1:14">
      <c r="A21" s="35"/>
      <c r="B21" s="35"/>
      <c r="C21" s="35"/>
      <c r="D21" s="35" t="s">
        <v>7</v>
      </c>
      <c r="E21" s="35"/>
      <c r="F21" s="36">
        <v>44284</v>
      </c>
      <c r="G21" s="35"/>
      <c r="H21" s="35"/>
      <c r="I21" s="35"/>
      <c r="J21" s="35"/>
      <c r="K21" s="35"/>
      <c r="L21" s="35" t="s">
        <v>8</v>
      </c>
      <c r="M21" s="35"/>
      <c r="N21" s="37">
        <v>20000</v>
      </c>
    </row>
    <row r="22" spans="1:14">
      <c r="A22" s="35"/>
      <c r="B22" s="35"/>
      <c r="C22" s="35"/>
      <c r="D22" s="35" t="s">
        <v>9</v>
      </c>
      <c r="E22" s="35"/>
      <c r="F22" s="36">
        <v>44285</v>
      </c>
      <c r="G22" s="35"/>
      <c r="H22" s="35"/>
      <c r="I22" s="35"/>
      <c r="J22" s="35"/>
      <c r="K22" s="35"/>
      <c r="L22" s="35" t="s">
        <v>9</v>
      </c>
      <c r="M22" s="35"/>
      <c r="N22" s="37">
        <v>5394</v>
      </c>
    </row>
    <row r="23" spans="1:14">
      <c r="A23" s="35"/>
      <c r="B23" s="35"/>
      <c r="C23" s="35"/>
      <c r="D23" s="35" t="s">
        <v>9</v>
      </c>
      <c r="E23" s="35"/>
      <c r="F23" s="36">
        <v>44286</v>
      </c>
      <c r="G23" s="35"/>
      <c r="H23" s="35"/>
      <c r="I23" s="35"/>
      <c r="J23" s="35"/>
      <c r="K23" s="35"/>
      <c r="L23" s="35" t="s">
        <v>13</v>
      </c>
      <c r="M23" s="35"/>
      <c r="N23" s="37">
        <v>0.41</v>
      </c>
    </row>
    <row r="24" spans="1:14">
      <c r="A24" s="35"/>
      <c r="B24" s="35"/>
      <c r="C24" s="35"/>
      <c r="D24" s="35" t="s">
        <v>7</v>
      </c>
      <c r="E24" s="35"/>
      <c r="F24" s="36">
        <v>44288</v>
      </c>
      <c r="G24" s="35"/>
      <c r="H24" s="35"/>
      <c r="I24" s="35"/>
      <c r="J24" s="35"/>
      <c r="K24" s="35"/>
      <c r="L24" s="35" t="s">
        <v>8</v>
      </c>
      <c r="M24" s="35"/>
      <c r="N24" s="37">
        <v>45000</v>
      </c>
    </row>
    <row r="25" spans="1:14">
      <c r="A25" s="35"/>
      <c r="B25" s="35"/>
      <c r="C25" s="35"/>
      <c r="D25" s="35" t="s">
        <v>7</v>
      </c>
      <c r="E25" s="35"/>
      <c r="F25" s="36">
        <v>44298</v>
      </c>
      <c r="G25" s="35"/>
      <c r="H25" s="35"/>
      <c r="I25" s="35"/>
      <c r="J25" s="35"/>
      <c r="K25" s="35"/>
      <c r="L25" s="35" t="s">
        <v>8</v>
      </c>
      <c r="M25" s="35"/>
      <c r="N25" s="37">
        <v>20000</v>
      </c>
    </row>
    <row r="26" spans="1:14">
      <c r="A26" s="35"/>
      <c r="B26" s="35"/>
      <c r="C26" s="35"/>
      <c r="D26" s="35" t="s">
        <v>10</v>
      </c>
      <c r="E26" s="35"/>
      <c r="F26" s="36">
        <v>44315</v>
      </c>
      <c r="G26" s="35"/>
      <c r="H26" s="35"/>
      <c r="I26" s="35"/>
      <c r="J26" s="35" t="s">
        <v>11</v>
      </c>
      <c r="K26" s="35"/>
      <c r="L26" s="35" t="s">
        <v>16</v>
      </c>
      <c r="M26" s="35"/>
      <c r="N26" s="37">
        <v>-21333.83</v>
      </c>
    </row>
    <row r="27" spans="1:14">
      <c r="A27" s="35"/>
      <c r="B27" s="35"/>
      <c r="C27" s="35"/>
      <c r="D27" s="35" t="s">
        <v>9</v>
      </c>
      <c r="E27" s="35"/>
      <c r="F27" s="36">
        <v>44298</v>
      </c>
      <c r="G27" s="35"/>
      <c r="H27" s="35"/>
      <c r="I27" s="35"/>
      <c r="J27" s="35"/>
      <c r="K27" s="35"/>
      <c r="L27" s="35" t="s">
        <v>9</v>
      </c>
      <c r="M27" s="35"/>
      <c r="N27" s="37">
        <v>5512.83</v>
      </c>
    </row>
    <row r="28" spans="1:14">
      <c r="A28" s="35"/>
      <c r="B28" s="35"/>
      <c r="C28" s="35"/>
      <c r="D28" s="35" t="s">
        <v>7</v>
      </c>
      <c r="E28" s="35"/>
      <c r="F28" s="36">
        <v>44314</v>
      </c>
      <c r="G28" s="35"/>
      <c r="H28" s="35"/>
      <c r="I28" s="35"/>
      <c r="J28" s="35"/>
      <c r="K28" s="35"/>
      <c r="L28" s="35" t="s">
        <v>8</v>
      </c>
      <c r="M28" s="35"/>
      <c r="N28" s="37">
        <v>65000</v>
      </c>
    </row>
    <row r="29" spans="1:14">
      <c r="A29" s="35"/>
      <c r="B29" s="35"/>
      <c r="C29" s="35"/>
      <c r="D29" s="35" t="s">
        <v>9</v>
      </c>
      <c r="E29" s="35"/>
      <c r="F29" s="36">
        <v>44316</v>
      </c>
      <c r="G29" s="35"/>
      <c r="H29" s="35"/>
      <c r="I29" s="35"/>
      <c r="J29" s="35"/>
      <c r="K29" s="35"/>
      <c r="L29" s="35" t="s">
        <v>13</v>
      </c>
      <c r="M29" s="35"/>
      <c r="N29" s="37">
        <v>0.26</v>
      </c>
    </row>
    <row r="30" spans="1:14">
      <c r="A30" s="35"/>
      <c r="B30" s="35"/>
      <c r="C30" s="35"/>
      <c r="D30" s="35" t="s">
        <v>7</v>
      </c>
      <c r="E30" s="35"/>
      <c r="F30" s="36">
        <v>44330</v>
      </c>
      <c r="G30" s="35"/>
      <c r="H30" s="35"/>
      <c r="I30" s="35"/>
      <c r="J30" s="35"/>
      <c r="K30" s="35"/>
      <c r="L30" s="35" t="s">
        <v>8</v>
      </c>
      <c r="M30" s="35"/>
      <c r="N30" s="37">
        <v>60000</v>
      </c>
    </row>
    <row r="31" spans="1:14">
      <c r="A31" s="35"/>
      <c r="B31" s="35"/>
      <c r="C31" s="35"/>
      <c r="D31" s="35" t="s">
        <v>10</v>
      </c>
      <c r="E31" s="35"/>
      <c r="F31" s="36">
        <v>44336</v>
      </c>
      <c r="G31" s="35"/>
      <c r="H31" s="35"/>
      <c r="I31" s="35"/>
      <c r="J31" s="35" t="s">
        <v>11</v>
      </c>
      <c r="K31" s="35"/>
      <c r="L31" s="35" t="s">
        <v>17</v>
      </c>
      <c r="M31" s="35"/>
      <c r="N31" s="37">
        <v>-1332.71</v>
      </c>
    </row>
    <row r="32" spans="1:14">
      <c r="A32" s="35"/>
      <c r="B32" s="35"/>
      <c r="C32" s="35"/>
      <c r="D32" s="35" t="s">
        <v>7</v>
      </c>
      <c r="E32" s="35"/>
      <c r="F32" s="36">
        <v>44337</v>
      </c>
      <c r="G32" s="35"/>
      <c r="H32" s="35"/>
      <c r="I32" s="35"/>
      <c r="J32" s="35"/>
      <c r="K32" s="35"/>
      <c r="L32" s="35" t="s">
        <v>8</v>
      </c>
      <c r="M32" s="35"/>
      <c r="N32" s="37">
        <v>10000</v>
      </c>
    </row>
    <row r="33" spans="1:14">
      <c r="A33" s="35"/>
      <c r="B33" s="35"/>
      <c r="C33" s="35"/>
      <c r="D33" s="35" t="s">
        <v>10</v>
      </c>
      <c r="E33" s="35"/>
      <c r="F33" s="36">
        <v>44343</v>
      </c>
      <c r="G33" s="35"/>
      <c r="H33" s="35"/>
      <c r="I33" s="35"/>
      <c r="J33" s="35" t="s">
        <v>11</v>
      </c>
      <c r="K33" s="35"/>
      <c r="L33" s="35" t="s">
        <v>18</v>
      </c>
      <c r="M33" s="35"/>
      <c r="N33" s="37">
        <v>-24455.37</v>
      </c>
    </row>
    <row r="34" spans="1:14">
      <c r="A34" s="35"/>
      <c r="B34" s="35"/>
      <c r="C34" s="35"/>
      <c r="D34" s="35" t="s">
        <v>10</v>
      </c>
      <c r="E34" s="35"/>
      <c r="F34" s="36">
        <v>44343</v>
      </c>
      <c r="G34" s="35"/>
      <c r="H34" s="35"/>
      <c r="I34" s="35"/>
      <c r="J34" s="35" t="s">
        <v>11</v>
      </c>
      <c r="K34" s="35"/>
      <c r="L34" s="35" t="s">
        <v>18</v>
      </c>
      <c r="M34" s="35"/>
      <c r="N34" s="37">
        <v>-2338.92</v>
      </c>
    </row>
    <row r="35" spans="1:14">
      <c r="A35" s="35"/>
      <c r="B35" s="35"/>
      <c r="C35" s="35"/>
      <c r="D35" s="35" t="s">
        <v>7</v>
      </c>
      <c r="E35" s="35"/>
      <c r="F35" s="36">
        <v>44342</v>
      </c>
      <c r="G35" s="35"/>
      <c r="H35" s="35"/>
      <c r="I35" s="35"/>
      <c r="J35" s="35"/>
      <c r="K35" s="35"/>
      <c r="L35" s="35" t="s">
        <v>8</v>
      </c>
      <c r="M35" s="35"/>
      <c r="N35" s="37">
        <v>45000</v>
      </c>
    </row>
    <row r="36" spans="1:14">
      <c r="A36" s="35"/>
      <c r="B36" s="35"/>
      <c r="C36" s="35"/>
      <c r="D36" s="35" t="s">
        <v>9</v>
      </c>
      <c r="E36" s="35"/>
      <c r="F36" s="36">
        <v>44347</v>
      </c>
      <c r="G36" s="35"/>
      <c r="H36" s="35"/>
      <c r="I36" s="35"/>
      <c r="J36" s="35"/>
      <c r="K36" s="35"/>
      <c r="L36" s="35" t="s">
        <v>13</v>
      </c>
      <c r="M36" s="35"/>
      <c r="N36" s="37">
        <v>0.34</v>
      </c>
    </row>
    <row r="37" spans="1:14">
      <c r="A37" s="35"/>
      <c r="B37" s="35"/>
      <c r="C37" s="35"/>
      <c r="D37" s="35" t="s">
        <v>7</v>
      </c>
      <c r="E37" s="35"/>
      <c r="F37" s="36">
        <v>44355</v>
      </c>
      <c r="G37" s="35"/>
      <c r="H37" s="35"/>
      <c r="I37" s="35"/>
      <c r="J37" s="35"/>
      <c r="K37" s="35"/>
      <c r="L37" s="35" t="s">
        <v>8</v>
      </c>
      <c r="M37" s="35"/>
      <c r="N37" s="37">
        <v>25000</v>
      </c>
    </row>
    <row r="38" spans="1:14">
      <c r="A38" s="35"/>
      <c r="B38" s="35"/>
      <c r="C38" s="35"/>
      <c r="D38" s="35" t="s">
        <v>9</v>
      </c>
      <c r="E38" s="35"/>
      <c r="F38" s="36">
        <v>44351</v>
      </c>
      <c r="G38" s="35"/>
      <c r="H38" s="35"/>
      <c r="I38" s="35"/>
      <c r="J38" s="35"/>
      <c r="K38" s="35"/>
      <c r="L38" s="35" t="s">
        <v>9</v>
      </c>
      <c r="M38" s="35"/>
      <c r="N38" s="37">
        <v>49.91</v>
      </c>
    </row>
    <row r="39" spans="1:14">
      <c r="A39" s="35"/>
      <c r="B39" s="35"/>
      <c r="C39" s="35"/>
      <c r="D39" s="35" t="s">
        <v>9</v>
      </c>
      <c r="E39" s="35"/>
      <c r="F39" s="36">
        <v>44364</v>
      </c>
      <c r="G39" s="35"/>
      <c r="H39" s="35"/>
      <c r="I39" s="35"/>
      <c r="J39" s="35"/>
      <c r="K39" s="35"/>
      <c r="L39" s="35" t="s">
        <v>9</v>
      </c>
      <c r="M39" s="35"/>
      <c r="N39" s="37">
        <v>13461</v>
      </c>
    </row>
    <row r="40" spans="1:14">
      <c r="A40" s="35"/>
      <c r="B40" s="35"/>
      <c r="C40" s="35"/>
      <c r="D40" s="35" t="s">
        <v>10</v>
      </c>
      <c r="E40" s="35"/>
      <c r="F40" s="36">
        <v>44376</v>
      </c>
      <c r="G40" s="35"/>
      <c r="H40" s="35"/>
      <c r="I40" s="35"/>
      <c r="J40" s="35" t="s">
        <v>11</v>
      </c>
      <c r="K40" s="35"/>
      <c r="L40" s="35" t="s">
        <v>19</v>
      </c>
      <c r="M40" s="35"/>
      <c r="N40" s="37">
        <v>-20388.22</v>
      </c>
    </row>
    <row r="41" spans="1:14">
      <c r="A41" s="35"/>
      <c r="B41" s="35"/>
      <c r="C41" s="35"/>
      <c r="D41" s="35" t="s">
        <v>9</v>
      </c>
      <c r="E41" s="35"/>
      <c r="F41" s="36">
        <v>44376</v>
      </c>
      <c r="G41" s="35"/>
      <c r="H41" s="35"/>
      <c r="I41" s="35"/>
      <c r="J41" s="35"/>
      <c r="K41" s="35"/>
      <c r="L41" s="35" t="s">
        <v>9</v>
      </c>
      <c r="M41" s="35"/>
      <c r="N41" s="37">
        <v>423.62</v>
      </c>
    </row>
    <row r="42" spans="1:14">
      <c r="A42" s="35"/>
      <c r="B42" s="35"/>
      <c r="C42" s="35"/>
      <c r="D42" s="35" t="s">
        <v>7</v>
      </c>
      <c r="E42" s="35"/>
      <c r="F42" s="36">
        <v>44375</v>
      </c>
      <c r="G42" s="35"/>
      <c r="H42" s="35"/>
      <c r="I42" s="35"/>
      <c r="J42" s="35"/>
      <c r="K42" s="35"/>
      <c r="L42" s="35" t="s">
        <v>8</v>
      </c>
      <c r="M42" s="35"/>
      <c r="N42" s="37">
        <v>30000</v>
      </c>
    </row>
    <row r="43" spans="1:14">
      <c r="A43" s="35"/>
      <c r="B43" s="35"/>
      <c r="C43" s="35"/>
      <c r="D43" s="35" t="s">
        <v>9</v>
      </c>
      <c r="E43" s="35"/>
      <c r="F43" s="36">
        <v>44377</v>
      </c>
      <c r="G43" s="35"/>
      <c r="H43" s="35"/>
      <c r="I43" s="35"/>
      <c r="J43" s="35"/>
      <c r="K43" s="35"/>
      <c r="L43" s="35" t="s">
        <v>13</v>
      </c>
      <c r="M43" s="35"/>
      <c r="N43" s="37">
        <v>0.21</v>
      </c>
    </row>
    <row r="44" spans="1:14">
      <c r="A44" s="35"/>
      <c r="B44" s="35"/>
      <c r="C44" s="35"/>
      <c r="D44" s="35" t="s">
        <v>9</v>
      </c>
      <c r="E44" s="35"/>
      <c r="F44" s="36">
        <v>44384</v>
      </c>
      <c r="G44" s="35"/>
      <c r="H44" s="35"/>
      <c r="I44" s="35"/>
      <c r="J44" s="35"/>
      <c r="K44" s="35"/>
      <c r="L44" s="35" t="s">
        <v>9</v>
      </c>
      <c r="M44" s="35"/>
      <c r="N44" s="37">
        <v>100</v>
      </c>
    </row>
    <row r="45" spans="1:14">
      <c r="A45" s="35"/>
      <c r="B45" s="35"/>
      <c r="C45" s="35"/>
      <c r="D45" s="35" t="s">
        <v>7</v>
      </c>
      <c r="E45" s="35"/>
      <c r="F45" s="36">
        <v>44398</v>
      </c>
      <c r="G45" s="35"/>
      <c r="H45" s="35"/>
      <c r="I45" s="35"/>
      <c r="J45" s="35"/>
      <c r="K45" s="35"/>
      <c r="L45" s="35" t="s">
        <v>8</v>
      </c>
      <c r="M45" s="35"/>
      <c r="N45" s="37">
        <v>15000</v>
      </c>
    </row>
    <row r="46" spans="1:14">
      <c r="A46" s="35"/>
      <c r="B46" s="35"/>
      <c r="C46" s="35"/>
      <c r="D46" s="35" t="s">
        <v>9</v>
      </c>
      <c r="E46" s="35"/>
      <c r="F46" s="36">
        <v>44379</v>
      </c>
      <c r="G46" s="35"/>
      <c r="H46" s="35"/>
      <c r="I46" s="35"/>
      <c r="J46" s="35"/>
      <c r="K46" s="35"/>
      <c r="L46" s="35" t="s">
        <v>9</v>
      </c>
      <c r="M46" s="35"/>
      <c r="N46" s="37">
        <v>28795.32</v>
      </c>
    </row>
    <row r="47" spans="1:14">
      <c r="A47" s="35"/>
      <c r="B47" s="35"/>
      <c r="C47" s="35"/>
      <c r="D47" s="35" t="s">
        <v>10</v>
      </c>
      <c r="E47" s="35"/>
      <c r="F47" s="36">
        <v>44406</v>
      </c>
      <c r="G47" s="35"/>
      <c r="H47" s="35"/>
      <c r="I47" s="35"/>
      <c r="J47" s="35" t="s">
        <v>11</v>
      </c>
      <c r="K47" s="35"/>
      <c r="L47" s="35" t="s">
        <v>20</v>
      </c>
      <c r="M47" s="35"/>
      <c r="N47" s="37">
        <v>-24768.18</v>
      </c>
    </row>
    <row r="48" spans="1:14">
      <c r="A48" s="35"/>
      <c r="B48" s="35"/>
      <c r="C48" s="35"/>
      <c r="D48" s="35" t="s">
        <v>7</v>
      </c>
      <c r="E48" s="35"/>
      <c r="F48" s="36">
        <v>44410</v>
      </c>
      <c r="G48" s="35"/>
      <c r="H48" s="35"/>
      <c r="I48" s="35"/>
      <c r="J48" s="35"/>
      <c r="K48" s="35"/>
      <c r="L48" s="35" t="s">
        <v>8</v>
      </c>
      <c r="M48" s="35"/>
      <c r="N48" s="37">
        <v>20000</v>
      </c>
    </row>
    <row r="49" spans="1:14">
      <c r="A49" s="35"/>
      <c r="B49" s="35"/>
      <c r="C49" s="35"/>
      <c r="D49" s="35" t="s">
        <v>9</v>
      </c>
      <c r="E49" s="35"/>
      <c r="F49" s="36">
        <v>44407</v>
      </c>
      <c r="G49" s="35"/>
      <c r="H49" s="35"/>
      <c r="I49" s="35"/>
      <c r="J49" s="35"/>
      <c r="K49" s="35"/>
      <c r="L49" s="35" t="s">
        <v>9</v>
      </c>
      <c r="M49" s="35"/>
      <c r="N49" s="37">
        <v>50</v>
      </c>
    </row>
    <row r="50" spans="1:14">
      <c r="A50" s="35"/>
      <c r="B50" s="35"/>
      <c r="C50" s="35"/>
      <c r="D50" s="35" t="s">
        <v>9</v>
      </c>
      <c r="E50" s="35"/>
      <c r="F50" s="36">
        <v>44408</v>
      </c>
      <c r="G50" s="35"/>
      <c r="H50" s="35"/>
      <c r="I50" s="35"/>
      <c r="J50" s="35"/>
      <c r="K50" s="35"/>
      <c r="L50" s="35" t="s">
        <v>13</v>
      </c>
      <c r="M50" s="35"/>
      <c r="N50" s="37">
        <v>0.37</v>
      </c>
    </row>
    <row r="51" spans="1:14">
      <c r="A51" s="35"/>
      <c r="B51" s="35"/>
      <c r="C51" s="35"/>
      <c r="D51" s="35" t="s">
        <v>9</v>
      </c>
      <c r="E51" s="35"/>
      <c r="F51" s="36">
        <v>44414</v>
      </c>
      <c r="G51" s="35"/>
      <c r="H51" s="35"/>
      <c r="I51" s="35"/>
      <c r="J51" s="35"/>
      <c r="K51" s="35"/>
      <c r="L51" s="35" t="s">
        <v>9</v>
      </c>
      <c r="M51" s="35"/>
      <c r="N51" s="37">
        <v>3512.08</v>
      </c>
    </row>
    <row r="52" spans="1:14">
      <c r="A52" s="35"/>
      <c r="B52" s="35"/>
      <c r="C52" s="35"/>
      <c r="D52" s="35" t="s">
        <v>7</v>
      </c>
      <c r="E52" s="35"/>
      <c r="F52" s="36">
        <v>44418</v>
      </c>
      <c r="G52" s="35"/>
      <c r="H52" s="35"/>
      <c r="I52" s="35"/>
      <c r="J52" s="35"/>
      <c r="K52" s="35"/>
      <c r="L52" s="35" t="s">
        <v>8</v>
      </c>
      <c r="M52" s="35"/>
      <c r="N52" s="37">
        <v>15000</v>
      </c>
    </row>
    <row r="53" spans="1:14">
      <c r="A53" s="35"/>
      <c r="B53" s="35"/>
      <c r="C53" s="35"/>
      <c r="D53" s="35" t="s">
        <v>9</v>
      </c>
      <c r="E53" s="35"/>
      <c r="F53" s="36">
        <v>44421</v>
      </c>
      <c r="G53" s="35"/>
      <c r="H53" s="35"/>
      <c r="I53" s="35"/>
      <c r="J53" s="35"/>
      <c r="K53" s="35"/>
      <c r="L53" s="35" t="s">
        <v>9</v>
      </c>
      <c r="M53" s="35"/>
      <c r="N53" s="37">
        <v>3053</v>
      </c>
    </row>
    <row r="54" spans="1:14">
      <c r="A54" s="35"/>
      <c r="B54" s="35"/>
      <c r="C54" s="35"/>
      <c r="D54" s="35" t="s">
        <v>10</v>
      </c>
      <c r="E54" s="35"/>
      <c r="F54" s="36">
        <v>44438</v>
      </c>
      <c r="G54" s="35"/>
      <c r="H54" s="35"/>
      <c r="I54" s="35"/>
      <c r="J54" s="35" t="s">
        <v>11</v>
      </c>
      <c r="K54" s="35"/>
      <c r="L54" s="35" t="s">
        <v>21</v>
      </c>
      <c r="M54" s="35"/>
      <c r="N54" s="37">
        <v>-44711.82</v>
      </c>
    </row>
    <row r="55" spans="1:14">
      <c r="A55" s="35"/>
      <c r="B55" s="35"/>
      <c r="C55" s="35"/>
      <c r="D55" s="35" t="s">
        <v>7</v>
      </c>
      <c r="E55" s="35"/>
      <c r="F55" s="36">
        <v>44435</v>
      </c>
      <c r="G55" s="35"/>
      <c r="H55" s="35"/>
      <c r="I55" s="35"/>
      <c r="J55" s="35"/>
      <c r="K55" s="35"/>
      <c r="L55" s="35" t="s">
        <v>8</v>
      </c>
      <c r="M55" s="35"/>
      <c r="N55" s="37">
        <v>85000</v>
      </c>
    </row>
    <row r="56" spans="1:14">
      <c r="A56" s="35"/>
      <c r="B56" s="35"/>
      <c r="C56" s="35"/>
      <c r="D56" s="35" t="s">
        <v>7</v>
      </c>
      <c r="E56" s="35"/>
      <c r="F56" s="36">
        <v>44428</v>
      </c>
      <c r="G56" s="35"/>
      <c r="H56" s="35"/>
      <c r="I56" s="35"/>
      <c r="J56" s="35"/>
      <c r="K56" s="35"/>
      <c r="L56" s="35" t="s">
        <v>8</v>
      </c>
      <c r="M56" s="35"/>
      <c r="N56" s="37">
        <v>15000</v>
      </c>
    </row>
    <row r="57" spans="1:14">
      <c r="A57" s="35"/>
      <c r="B57" s="35"/>
      <c r="C57" s="35"/>
      <c r="D57" s="35" t="s">
        <v>9</v>
      </c>
      <c r="E57" s="35"/>
      <c r="F57" s="36">
        <v>44439</v>
      </c>
      <c r="G57" s="35"/>
      <c r="H57" s="35"/>
      <c r="I57" s="35"/>
      <c r="J57" s="35"/>
      <c r="K57" s="35"/>
      <c r="L57" s="35" t="s">
        <v>13</v>
      </c>
      <c r="M57" s="35"/>
      <c r="N57" s="37">
        <v>0.23</v>
      </c>
    </row>
    <row r="58" spans="1:14">
      <c r="A58" s="35"/>
      <c r="B58" s="35"/>
      <c r="C58" s="35"/>
      <c r="D58" s="35" t="s">
        <v>9</v>
      </c>
      <c r="E58" s="35"/>
      <c r="F58" s="36">
        <v>44441</v>
      </c>
      <c r="G58" s="35"/>
      <c r="H58" s="35"/>
      <c r="I58" s="35"/>
      <c r="J58" s="35"/>
      <c r="K58" s="35"/>
      <c r="L58" s="35" t="s">
        <v>9</v>
      </c>
      <c r="M58" s="35"/>
      <c r="N58" s="37">
        <v>7573.66</v>
      </c>
    </row>
    <row r="59" spans="1:14">
      <c r="A59" s="35"/>
      <c r="B59" s="35"/>
      <c r="C59" s="35"/>
      <c r="D59" s="35" t="s">
        <v>9</v>
      </c>
      <c r="E59" s="35"/>
      <c r="F59" s="36">
        <v>44448</v>
      </c>
      <c r="G59" s="35"/>
      <c r="H59" s="35"/>
      <c r="I59" s="35"/>
      <c r="J59" s="35"/>
      <c r="K59" s="35"/>
      <c r="L59" s="35" t="s">
        <v>9</v>
      </c>
      <c r="M59" s="35"/>
      <c r="N59" s="37">
        <v>100</v>
      </c>
    </row>
    <row r="60" spans="1:14">
      <c r="A60" s="35"/>
      <c r="B60" s="35"/>
      <c r="C60" s="35"/>
      <c r="D60" s="35" t="s">
        <v>10</v>
      </c>
      <c r="E60" s="35"/>
      <c r="F60" s="36">
        <v>44468</v>
      </c>
      <c r="G60" s="35"/>
      <c r="H60" s="35"/>
      <c r="I60" s="35"/>
      <c r="J60" s="35" t="s">
        <v>11</v>
      </c>
      <c r="K60" s="35"/>
      <c r="L60" s="35" t="s">
        <v>22</v>
      </c>
      <c r="M60" s="35"/>
      <c r="N60" s="37">
        <v>-21053.15</v>
      </c>
    </row>
    <row r="61" spans="1:14">
      <c r="A61" s="35"/>
      <c r="B61" s="35"/>
      <c r="C61" s="35"/>
      <c r="D61" s="35" t="s">
        <v>7</v>
      </c>
      <c r="E61" s="35"/>
      <c r="F61" s="36">
        <v>44467</v>
      </c>
      <c r="G61" s="35"/>
      <c r="H61" s="35"/>
      <c r="I61" s="35"/>
      <c r="J61" s="35"/>
      <c r="K61" s="35"/>
      <c r="L61" s="35" t="s">
        <v>8</v>
      </c>
      <c r="M61" s="35"/>
      <c r="N61" s="37">
        <v>35000</v>
      </c>
    </row>
    <row r="62" spans="1:14">
      <c r="A62" s="35"/>
      <c r="B62" s="35"/>
      <c r="C62" s="35"/>
      <c r="D62" s="35" t="s">
        <v>23</v>
      </c>
      <c r="E62" s="35"/>
      <c r="F62" s="36">
        <v>44467</v>
      </c>
      <c r="G62" s="35"/>
      <c r="H62" s="35"/>
      <c r="I62" s="35"/>
      <c r="J62" s="35" t="s">
        <v>24</v>
      </c>
      <c r="K62" s="35"/>
      <c r="L62" s="35" t="s">
        <v>25</v>
      </c>
      <c r="M62" s="35"/>
      <c r="N62" s="37">
        <v>0</v>
      </c>
    </row>
    <row r="63" spans="1:14">
      <c r="A63" s="35"/>
      <c r="B63" s="35"/>
      <c r="C63" s="35"/>
      <c r="D63" s="35" t="s">
        <v>7</v>
      </c>
      <c r="E63" s="35"/>
      <c r="F63" s="36">
        <v>44469</v>
      </c>
      <c r="G63" s="35"/>
      <c r="H63" s="35"/>
      <c r="I63" s="35"/>
      <c r="J63" s="35"/>
      <c r="K63" s="35"/>
      <c r="L63" s="35" t="s">
        <v>8</v>
      </c>
      <c r="M63" s="35"/>
      <c r="N63" s="37">
        <v>20000</v>
      </c>
    </row>
    <row r="64" spans="1:14">
      <c r="A64" s="35"/>
      <c r="B64" s="35"/>
      <c r="C64" s="35"/>
      <c r="D64" s="35" t="s">
        <v>9</v>
      </c>
      <c r="E64" s="35"/>
      <c r="F64" s="36">
        <v>44469</v>
      </c>
      <c r="G64" s="35"/>
      <c r="H64" s="35"/>
      <c r="I64" s="35"/>
      <c r="J64" s="35"/>
      <c r="K64" s="35"/>
      <c r="L64" s="35" t="s">
        <v>13</v>
      </c>
      <c r="M64" s="35"/>
      <c r="N64" s="37">
        <v>0.24</v>
      </c>
    </row>
    <row r="65" spans="1:14">
      <c r="A65" s="35"/>
      <c r="B65" s="35"/>
      <c r="C65" s="35"/>
      <c r="D65" s="35" t="s">
        <v>9</v>
      </c>
      <c r="E65" s="35"/>
      <c r="F65" s="36">
        <v>44474</v>
      </c>
      <c r="G65" s="35"/>
      <c r="H65" s="35"/>
      <c r="I65" s="35"/>
      <c r="J65" s="35"/>
      <c r="K65" s="35"/>
      <c r="L65" s="35" t="s">
        <v>9</v>
      </c>
      <c r="M65" s="35"/>
      <c r="N65" s="37">
        <v>10098.24</v>
      </c>
    </row>
    <row r="66" spans="1:14">
      <c r="A66" s="35"/>
      <c r="B66" s="35"/>
      <c r="C66" s="35"/>
      <c r="D66" s="35" t="s">
        <v>9</v>
      </c>
      <c r="E66" s="35"/>
      <c r="F66" s="36">
        <v>44475</v>
      </c>
      <c r="G66" s="35"/>
      <c r="H66" s="35"/>
      <c r="I66" s="35"/>
      <c r="J66" s="35"/>
      <c r="K66" s="35"/>
      <c r="L66" s="35" t="s">
        <v>9</v>
      </c>
      <c r="M66" s="35"/>
      <c r="N66" s="37">
        <v>2824.35</v>
      </c>
    </row>
    <row r="67" spans="1:14">
      <c r="A67" s="35"/>
      <c r="B67" s="35"/>
      <c r="C67" s="35"/>
      <c r="D67" s="35" t="s">
        <v>9</v>
      </c>
      <c r="E67" s="35"/>
      <c r="F67" s="36">
        <v>44483</v>
      </c>
      <c r="G67" s="35"/>
      <c r="H67" s="35"/>
      <c r="I67" s="35"/>
      <c r="J67" s="35"/>
      <c r="K67" s="35"/>
      <c r="L67" s="35" t="s">
        <v>9</v>
      </c>
      <c r="M67" s="35"/>
      <c r="N67" s="37">
        <v>5004.6499999999996</v>
      </c>
    </row>
    <row r="68" spans="1:14">
      <c r="A68" s="35"/>
      <c r="B68" s="35"/>
      <c r="C68" s="35"/>
      <c r="D68" s="35" t="s">
        <v>9</v>
      </c>
      <c r="E68" s="35"/>
      <c r="F68" s="36">
        <v>44483</v>
      </c>
      <c r="G68" s="35"/>
      <c r="H68" s="35"/>
      <c r="I68" s="35"/>
      <c r="J68" s="35"/>
      <c r="K68" s="35"/>
      <c r="L68" s="35" t="s">
        <v>9</v>
      </c>
      <c r="M68" s="35"/>
      <c r="N68" s="37">
        <v>822.78</v>
      </c>
    </row>
    <row r="69" spans="1:14">
      <c r="A69" s="35"/>
      <c r="B69" s="35"/>
      <c r="C69" s="35"/>
      <c r="D69" s="35" t="s">
        <v>9</v>
      </c>
      <c r="E69" s="35"/>
      <c r="F69" s="36">
        <v>44490</v>
      </c>
      <c r="G69" s="35"/>
      <c r="H69" s="35"/>
      <c r="I69" s="35"/>
      <c r="J69" s="35"/>
      <c r="K69" s="35"/>
      <c r="L69" s="35" t="s">
        <v>9</v>
      </c>
      <c r="M69" s="35"/>
      <c r="N69" s="37">
        <v>300</v>
      </c>
    </row>
    <row r="70" spans="1:14">
      <c r="A70" s="35"/>
      <c r="B70" s="35"/>
      <c r="C70" s="35"/>
      <c r="D70" s="35" t="s">
        <v>7</v>
      </c>
      <c r="E70" s="35"/>
      <c r="F70" s="36">
        <v>44491</v>
      </c>
      <c r="G70" s="35"/>
      <c r="H70" s="35"/>
      <c r="I70" s="35"/>
      <c r="J70" s="35"/>
      <c r="K70" s="35"/>
      <c r="L70" s="35" t="s">
        <v>8</v>
      </c>
      <c r="M70" s="35"/>
      <c r="N70" s="37">
        <v>30000</v>
      </c>
    </row>
    <row r="71" spans="1:14">
      <c r="A71" s="35"/>
      <c r="B71" s="35"/>
      <c r="C71" s="35"/>
      <c r="D71" s="35" t="s">
        <v>10</v>
      </c>
      <c r="E71" s="35"/>
      <c r="F71" s="36">
        <v>44497</v>
      </c>
      <c r="G71" s="35"/>
      <c r="H71" s="35"/>
      <c r="I71" s="35"/>
      <c r="J71" s="35" t="s">
        <v>11</v>
      </c>
      <c r="K71" s="35"/>
      <c r="L71" s="35" t="s">
        <v>26</v>
      </c>
      <c r="M71" s="35"/>
      <c r="N71" s="37">
        <v>-23722.62</v>
      </c>
    </row>
    <row r="72" spans="1:14">
      <c r="A72" s="35"/>
      <c r="B72" s="35"/>
      <c r="C72" s="35"/>
      <c r="D72" s="35" t="s">
        <v>7</v>
      </c>
      <c r="E72" s="35"/>
      <c r="F72" s="36">
        <v>44496</v>
      </c>
      <c r="G72" s="35"/>
      <c r="H72" s="35"/>
      <c r="I72" s="35"/>
      <c r="J72" s="35"/>
      <c r="K72" s="35"/>
      <c r="L72" s="35" t="s">
        <v>8</v>
      </c>
      <c r="M72" s="35"/>
      <c r="N72" s="37">
        <v>40000</v>
      </c>
    </row>
    <row r="73" spans="1:14">
      <c r="A73" s="35"/>
      <c r="B73" s="35"/>
      <c r="C73" s="35"/>
      <c r="D73" s="35" t="s">
        <v>9</v>
      </c>
      <c r="E73" s="35"/>
      <c r="F73" s="36">
        <v>44500</v>
      </c>
      <c r="G73" s="35"/>
      <c r="H73" s="35"/>
      <c r="I73" s="35"/>
      <c r="J73" s="35"/>
      <c r="K73" s="35"/>
      <c r="L73" s="35" t="s">
        <v>13</v>
      </c>
      <c r="M73" s="35"/>
      <c r="N73" s="37">
        <v>0.3</v>
      </c>
    </row>
    <row r="74" spans="1:14">
      <c r="A74" s="35"/>
      <c r="B74" s="35"/>
      <c r="C74" s="35"/>
      <c r="D74" s="35" t="s">
        <v>9</v>
      </c>
      <c r="E74" s="35"/>
      <c r="F74" s="36">
        <v>44502</v>
      </c>
      <c r="G74" s="35"/>
      <c r="H74" s="35"/>
      <c r="I74" s="35"/>
      <c r="J74" s="35"/>
      <c r="K74" s="35"/>
      <c r="L74" s="35" t="s">
        <v>9</v>
      </c>
      <c r="M74" s="35"/>
      <c r="N74" s="37">
        <v>9502.1200000000008</v>
      </c>
    </row>
    <row r="75" spans="1:14">
      <c r="A75" s="35"/>
      <c r="B75" s="35"/>
      <c r="C75" s="35"/>
      <c r="D75" s="35" t="s">
        <v>9</v>
      </c>
      <c r="E75" s="35"/>
      <c r="F75" s="36">
        <v>44502</v>
      </c>
      <c r="G75" s="35"/>
      <c r="H75" s="35"/>
      <c r="I75" s="35"/>
      <c r="J75" s="35"/>
      <c r="K75" s="35"/>
      <c r="L75" s="35" t="s">
        <v>9</v>
      </c>
      <c r="M75" s="35"/>
      <c r="N75" s="37">
        <v>6272.79</v>
      </c>
    </row>
    <row r="76" spans="1:14">
      <c r="A76" s="35"/>
      <c r="B76" s="35"/>
      <c r="C76" s="35"/>
      <c r="D76" s="35" t="s">
        <v>10</v>
      </c>
      <c r="E76" s="35"/>
      <c r="F76" s="36">
        <v>44505</v>
      </c>
      <c r="G76" s="35"/>
      <c r="H76" s="35"/>
      <c r="I76" s="35"/>
      <c r="J76" s="35" t="s">
        <v>11</v>
      </c>
      <c r="K76" s="35"/>
      <c r="L76" s="35" t="s">
        <v>27</v>
      </c>
      <c r="M76" s="35"/>
      <c r="N76" s="37">
        <v>-1176.3399999999999</v>
      </c>
    </row>
    <row r="77" spans="1:14">
      <c r="A77" s="35"/>
      <c r="B77" s="35"/>
      <c r="C77" s="35"/>
      <c r="D77" s="35" t="s">
        <v>7</v>
      </c>
      <c r="E77" s="35"/>
      <c r="F77" s="36">
        <v>44505</v>
      </c>
      <c r="G77" s="35"/>
      <c r="H77" s="35"/>
      <c r="I77" s="35"/>
      <c r="J77" s="35"/>
      <c r="K77" s="35"/>
      <c r="L77" s="35" t="s">
        <v>8</v>
      </c>
      <c r="M77" s="35"/>
      <c r="N77" s="37">
        <v>20000</v>
      </c>
    </row>
    <row r="78" spans="1:14">
      <c r="A78" s="35"/>
      <c r="B78" s="35"/>
      <c r="C78" s="35"/>
      <c r="D78" s="35" t="s">
        <v>9</v>
      </c>
      <c r="E78" s="35"/>
      <c r="F78" s="36">
        <v>44505</v>
      </c>
      <c r="G78" s="35"/>
      <c r="H78" s="35"/>
      <c r="I78" s="35"/>
      <c r="J78" s="35"/>
      <c r="K78" s="35"/>
      <c r="L78" s="35" t="s">
        <v>9</v>
      </c>
      <c r="M78" s="35"/>
      <c r="N78" s="37">
        <v>223</v>
      </c>
    </row>
    <row r="79" spans="1:14">
      <c r="A79" s="35"/>
      <c r="B79" s="35"/>
      <c r="C79" s="35"/>
      <c r="D79" s="35" t="s">
        <v>9</v>
      </c>
      <c r="E79" s="35"/>
      <c r="F79" s="36">
        <v>44512</v>
      </c>
      <c r="G79" s="35"/>
      <c r="H79" s="35"/>
      <c r="I79" s="35"/>
      <c r="J79" s="35"/>
      <c r="K79" s="35"/>
      <c r="L79" s="35" t="s">
        <v>9</v>
      </c>
      <c r="M79" s="35"/>
      <c r="N79" s="37">
        <v>60</v>
      </c>
    </row>
    <row r="80" spans="1:14">
      <c r="A80" s="35"/>
      <c r="B80" s="35"/>
      <c r="C80" s="35"/>
      <c r="D80" s="35" t="s">
        <v>10</v>
      </c>
      <c r="E80" s="35"/>
      <c r="F80" s="36">
        <v>44529</v>
      </c>
      <c r="G80" s="35"/>
      <c r="H80" s="35"/>
      <c r="I80" s="35"/>
      <c r="J80" s="35" t="s">
        <v>11</v>
      </c>
      <c r="K80" s="35"/>
      <c r="L80" s="35" t="s">
        <v>28</v>
      </c>
      <c r="M80" s="35"/>
      <c r="N80" s="37">
        <v>-25672.22</v>
      </c>
    </row>
    <row r="81" spans="1:14">
      <c r="A81" s="35"/>
      <c r="B81" s="35"/>
      <c r="C81" s="35"/>
      <c r="D81" s="35" t="s">
        <v>7</v>
      </c>
      <c r="E81" s="35"/>
      <c r="F81" s="36">
        <v>44526</v>
      </c>
      <c r="G81" s="35"/>
      <c r="H81" s="35"/>
      <c r="I81" s="35"/>
      <c r="J81" s="35"/>
      <c r="K81" s="35"/>
      <c r="L81" s="35" t="s">
        <v>8</v>
      </c>
      <c r="M81" s="35"/>
      <c r="N81" s="37">
        <v>60000</v>
      </c>
    </row>
    <row r="82" spans="1:14">
      <c r="A82" s="35"/>
      <c r="B82" s="35"/>
      <c r="C82" s="35"/>
      <c r="D82" s="35" t="s">
        <v>9</v>
      </c>
      <c r="E82" s="35"/>
      <c r="F82" s="36">
        <v>44530</v>
      </c>
      <c r="G82" s="35"/>
      <c r="H82" s="35"/>
      <c r="I82" s="35"/>
      <c r="J82" s="35"/>
      <c r="K82" s="35"/>
      <c r="L82" s="35" t="s">
        <v>13</v>
      </c>
      <c r="M82" s="35"/>
      <c r="N82" s="37">
        <v>0.24</v>
      </c>
    </row>
    <row r="83" spans="1:14">
      <c r="A83" s="35"/>
      <c r="B83" s="35"/>
      <c r="C83" s="35"/>
      <c r="D83" s="35" t="s">
        <v>9</v>
      </c>
      <c r="E83" s="35"/>
      <c r="F83" s="36">
        <v>44532</v>
      </c>
      <c r="G83" s="35"/>
      <c r="H83" s="35"/>
      <c r="I83" s="35"/>
      <c r="J83" s="35"/>
      <c r="K83" s="35"/>
      <c r="L83" s="35" t="s">
        <v>9</v>
      </c>
      <c r="M83" s="35"/>
      <c r="N83" s="37">
        <v>150.86000000000001</v>
      </c>
    </row>
    <row r="84" spans="1:14">
      <c r="A84" s="35"/>
      <c r="B84" s="35"/>
      <c r="C84" s="35"/>
      <c r="D84" s="35" t="s">
        <v>7</v>
      </c>
      <c r="E84" s="35"/>
      <c r="F84" s="36">
        <v>44533</v>
      </c>
      <c r="G84" s="35"/>
      <c r="H84" s="35"/>
      <c r="I84" s="35"/>
      <c r="J84" s="35"/>
      <c r="K84" s="35"/>
      <c r="L84" s="35" t="s">
        <v>8</v>
      </c>
      <c r="M84" s="35"/>
      <c r="N84" s="37">
        <v>35000</v>
      </c>
    </row>
    <row r="85" spans="1:14">
      <c r="A85" s="35"/>
      <c r="B85" s="35"/>
      <c r="C85" s="35"/>
      <c r="D85" s="35" t="s">
        <v>9</v>
      </c>
      <c r="E85" s="35"/>
      <c r="F85" s="36">
        <v>44540</v>
      </c>
      <c r="G85" s="35"/>
      <c r="H85" s="35"/>
      <c r="I85" s="35"/>
      <c r="J85" s="35"/>
      <c r="K85" s="35"/>
      <c r="L85" s="35" t="s">
        <v>9</v>
      </c>
      <c r="M85" s="35"/>
      <c r="N85" s="37">
        <v>500</v>
      </c>
    </row>
    <row r="86" spans="1:14">
      <c r="A86" s="35"/>
      <c r="B86" s="35"/>
      <c r="C86" s="35"/>
      <c r="D86" s="35" t="s">
        <v>7</v>
      </c>
      <c r="E86" s="35"/>
      <c r="F86" s="36">
        <v>44547</v>
      </c>
      <c r="G86" s="35"/>
      <c r="H86" s="35"/>
      <c r="I86" s="35"/>
      <c r="J86" s="35"/>
      <c r="K86" s="35"/>
      <c r="L86" s="35" t="s">
        <v>8</v>
      </c>
      <c r="M86" s="35"/>
      <c r="N86" s="37">
        <v>15000</v>
      </c>
    </row>
    <row r="87" spans="1:14">
      <c r="A87" s="35"/>
      <c r="B87" s="35"/>
      <c r="C87" s="35"/>
      <c r="D87" s="35" t="s">
        <v>9</v>
      </c>
      <c r="E87" s="35"/>
      <c r="F87" s="36">
        <v>44558</v>
      </c>
      <c r="G87" s="35"/>
      <c r="H87" s="35"/>
      <c r="I87" s="35"/>
      <c r="J87" s="35"/>
      <c r="K87" s="35"/>
      <c r="L87" s="35" t="s">
        <v>9</v>
      </c>
      <c r="M87" s="35"/>
      <c r="N87" s="37">
        <v>1927.78</v>
      </c>
    </row>
    <row r="88" spans="1:14">
      <c r="A88" s="35"/>
      <c r="B88" s="35"/>
      <c r="C88" s="35"/>
      <c r="D88" s="35" t="s">
        <v>10</v>
      </c>
      <c r="E88" s="35"/>
      <c r="F88" s="36">
        <v>44560</v>
      </c>
      <c r="G88" s="35"/>
      <c r="H88" s="35"/>
      <c r="I88" s="35"/>
      <c r="J88" s="35" t="s">
        <v>11</v>
      </c>
      <c r="K88" s="35"/>
      <c r="L88" s="35" t="s">
        <v>29</v>
      </c>
      <c r="M88" s="35"/>
      <c r="N88" s="37">
        <v>-28884.71</v>
      </c>
    </row>
    <row r="89" spans="1:14">
      <c r="A89" s="35"/>
      <c r="B89" s="35"/>
      <c r="C89" s="35"/>
      <c r="D89" s="35" t="s">
        <v>7</v>
      </c>
      <c r="E89" s="35"/>
      <c r="F89" s="36">
        <v>44559</v>
      </c>
      <c r="G89" s="35"/>
      <c r="H89" s="35"/>
      <c r="I89" s="35"/>
      <c r="J89" s="35"/>
      <c r="K89" s="35"/>
      <c r="L89" s="35" t="s">
        <v>8</v>
      </c>
      <c r="M89" s="35"/>
      <c r="N89" s="37">
        <v>40000</v>
      </c>
    </row>
    <row r="90" spans="1:14">
      <c r="A90" s="35"/>
      <c r="B90" s="35"/>
      <c r="C90" s="35"/>
      <c r="D90" s="35" t="s">
        <v>23</v>
      </c>
      <c r="E90" s="35"/>
      <c r="F90" s="36">
        <v>44559</v>
      </c>
      <c r="G90" s="35"/>
      <c r="H90" s="35"/>
      <c r="I90" s="35"/>
      <c r="J90" s="35" t="s">
        <v>30</v>
      </c>
      <c r="K90" s="35"/>
      <c r="L90" s="35" t="s">
        <v>25</v>
      </c>
      <c r="M90" s="35"/>
      <c r="N90" s="37">
        <v>0</v>
      </c>
    </row>
    <row r="91" spans="1:14">
      <c r="A91" s="35"/>
      <c r="B91" s="35"/>
      <c r="C91" s="35"/>
      <c r="D91" s="35" t="s">
        <v>9</v>
      </c>
      <c r="E91" s="35"/>
      <c r="F91" s="36">
        <v>44559</v>
      </c>
      <c r="G91" s="35"/>
      <c r="H91" s="35"/>
      <c r="I91" s="35"/>
      <c r="J91" s="35"/>
      <c r="K91" s="35"/>
      <c r="L91" s="35" t="s">
        <v>9</v>
      </c>
      <c r="M91" s="35"/>
      <c r="N91" s="37">
        <v>28855.78</v>
      </c>
    </row>
    <row r="92" spans="1:14">
      <c r="A92" s="35"/>
      <c r="B92" s="35"/>
      <c r="C92" s="35"/>
      <c r="D92" s="35" t="s">
        <v>7</v>
      </c>
      <c r="E92" s="35"/>
      <c r="F92" s="36">
        <v>44561</v>
      </c>
      <c r="G92" s="35"/>
      <c r="H92" s="35"/>
      <c r="I92" s="35"/>
      <c r="J92" s="35"/>
      <c r="K92" s="35"/>
      <c r="L92" s="35" t="s">
        <v>8</v>
      </c>
      <c r="M92" s="35"/>
      <c r="N92" s="37">
        <v>35000</v>
      </c>
    </row>
    <row r="93" spans="1:14">
      <c r="A93" s="35"/>
      <c r="B93" s="35"/>
      <c r="C93" s="35"/>
      <c r="D93" s="35" t="s">
        <v>9</v>
      </c>
      <c r="E93" s="35"/>
      <c r="F93" s="36">
        <v>44547</v>
      </c>
      <c r="G93" s="35"/>
      <c r="H93" s="35"/>
      <c r="I93" s="35"/>
      <c r="J93" s="35"/>
      <c r="K93" s="35"/>
      <c r="L93" s="35" t="s">
        <v>9</v>
      </c>
      <c r="M93" s="35"/>
      <c r="N93" s="37">
        <v>2998.8</v>
      </c>
    </row>
    <row r="94" spans="1:14">
      <c r="A94" s="35"/>
      <c r="B94" s="35"/>
      <c r="C94" s="35"/>
      <c r="D94" s="35" t="s">
        <v>9</v>
      </c>
      <c r="E94" s="35"/>
      <c r="F94" s="36">
        <v>44561</v>
      </c>
      <c r="G94" s="35"/>
      <c r="H94" s="35"/>
      <c r="I94" s="35"/>
      <c r="J94" s="35"/>
      <c r="K94" s="35"/>
      <c r="L94" s="35" t="s">
        <v>13</v>
      </c>
      <c r="M94" s="35"/>
      <c r="N94" s="37">
        <v>0.28999999999999998</v>
      </c>
    </row>
    <row r="95" spans="1:14">
      <c r="A95" s="35"/>
      <c r="B95" s="35"/>
      <c r="C95" s="35"/>
      <c r="D95" s="35" t="s">
        <v>23</v>
      </c>
      <c r="E95" s="35"/>
      <c r="F95" s="36">
        <v>44208</v>
      </c>
      <c r="G95" s="35"/>
      <c r="H95" s="35" t="s">
        <v>31</v>
      </c>
      <c r="I95" s="35"/>
      <c r="J95" s="35" t="s">
        <v>24</v>
      </c>
      <c r="K95" s="35"/>
      <c r="L95" s="35"/>
      <c r="M95" s="35"/>
      <c r="N95" s="37">
        <v>-7256.51</v>
      </c>
    </row>
    <row r="96" spans="1:14">
      <c r="A96" s="35"/>
      <c r="B96" s="35"/>
      <c r="C96" s="35"/>
      <c r="D96" s="35" t="s">
        <v>23</v>
      </c>
      <c r="E96" s="35"/>
      <c r="F96" s="36">
        <v>44204</v>
      </c>
      <c r="G96" s="35"/>
      <c r="H96" s="35" t="s">
        <v>31</v>
      </c>
      <c r="I96" s="35"/>
      <c r="J96" s="35" t="s">
        <v>32</v>
      </c>
      <c r="K96" s="35"/>
      <c r="L96" s="35" t="s">
        <v>33</v>
      </c>
      <c r="M96" s="35"/>
      <c r="N96" s="37">
        <v>-482.76</v>
      </c>
    </row>
    <row r="97" spans="1:14">
      <c r="A97" s="35"/>
      <c r="B97" s="35"/>
      <c r="C97" s="35"/>
      <c r="D97" s="35" t="s">
        <v>10</v>
      </c>
      <c r="E97" s="35"/>
      <c r="F97" s="36">
        <v>44216</v>
      </c>
      <c r="G97" s="35"/>
      <c r="H97" s="35" t="s">
        <v>31</v>
      </c>
      <c r="I97" s="35"/>
      <c r="J97" s="35" t="s">
        <v>34</v>
      </c>
      <c r="K97" s="35"/>
      <c r="L97" s="35" t="s">
        <v>35</v>
      </c>
      <c r="M97" s="35"/>
      <c r="N97" s="37">
        <v>-444.99</v>
      </c>
    </row>
    <row r="98" spans="1:14">
      <c r="A98" s="35"/>
      <c r="B98" s="35"/>
      <c r="C98" s="35"/>
      <c r="D98" s="35" t="s">
        <v>23</v>
      </c>
      <c r="E98" s="35"/>
      <c r="F98" s="36">
        <v>44215</v>
      </c>
      <c r="G98" s="35"/>
      <c r="H98" s="35" t="s">
        <v>31</v>
      </c>
      <c r="I98" s="35"/>
      <c r="J98" s="35" t="s">
        <v>36</v>
      </c>
      <c r="K98" s="35"/>
      <c r="L98" s="35" t="s">
        <v>37</v>
      </c>
      <c r="M98" s="35"/>
      <c r="N98" s="37">
        <v>-1281.8399999999999</v>
      </c>
    </row>
    <row r="99" spans="1:14">
      <c r="A99" s="35"/>
      <c r="B99" s="35"/>
      <c r="C99" s="35"/>
      <c r="D99" s="35" t="s">
        <v>10</v>
      </c>
      <c r="E99" s="35"/>
      <c r="F99" s="36">
        <v>44204</v>
      </c>
      <c r="G99" s="35"/>
      <c r="H99" s="35" t="s">
        <v>31</v>
      </c>
      <c r="I99" s="35"/>
      <c r="J99" s="35" t="s">
        <v>38</v>
      </c>
      <c r="K99" s="35"/>
      <c r="L99" s="35"/>
      <c r="M99" s="35"/>
      <c r="N99" s="37">
        <v>-9087.57</v>
      </c>
    </row>
    <row r="100" spans="1:14">
      <c r="A100" s="35"/>
      <c r="B100" s="35"/>
      <c r="C100" s="35"/>
      <c r="D100" s="35" t="s">
        <v>10</v>
      </c>
      <c r="E100" s="35"/>
      <c r="F100" s="36">
        <v>44221</v>
      </c>
      <c r="G100" s="35"/>
      <c r="H100" s="35" t="s">
        <v>31</v>
      </c>
      <c r="I100" s="35"/>
      <c r="J100" s="35" t="s">
        <v>39</v>
      </c>
      <c r="K100" s="35"/>
      <c r="L100" s="35" t="s">
        <v>40</v>
      </c>
      <c r="M100" s="35"/>
      <c r="N100" s="37">
        <v>-473.61</v>
      </c>
    </row>
    <row r="101" spans="1:14">
      <c r="A101" s="35"/>
      <c r="B101" s="35"/>
      <c r="C101" s="35"/>
      <c r="D101" s="35" t="s">
        <v>23</v>
      </c>
      <c r="E101" s="35"/>
      <c r="F101" s="36">
        <v>44237</v>
      </c>
      <c r="G101" s="35"/>
      <c r="H101" s="35" t="s">
        <v>31</v>
      </c>
      <c r="I101" s="35"/>
      <c r="J101" s="35" t="s">
        <v>24</v>
      </c>
      <c r="K101" s="35"/>
      <c r="L101" s="35"/>
      <c r="M101" s="35"/>
      <c r="N101" s="37">
        <v>-7256.51</v>
      </c>
    </row>
    <row r="102" spans="1:14">
      <c r="A102" s="35"/>
      <c r="B102" s="35"/>
      <c r="C102" s="35"/>
      <c r="D102" s="35" t="s">
        <v>10</v>
      </c>
      <c r="E102" s="35"/>
      <c r="F102" s="36">
        <v>44228</v>
      </c>
      <c r="G102" s="35"/>
      <c r="H102" s="35" t="s">
        <v>31</v>
      </c>
      <c r="I102" s="35"/>
      <c r="J102" s="35" t="s">
        <v>38</v>
      </c>
      <c r="K102" s="35"/>
      <c r="L102" s="35"/>
      <c r="M102" s="35"/>
      <c r="N102" s="37">
        <v>-9891.92</v>
      </c>
    </row>
    <row r="103" spans="1:14">
      <c r="A103" s="35"/>
      <c r="B103" s="35"/>
      <c r="C103" s="35"/>
      <c r="D103" s="35" t="s">
        <v>10</v>
      </c>
      <c r="E103" s="35"/>
      <c r="F103" s="36">
        <v>44237</v>
      </c>
      <c r="G103" s="35"/>
      <c r="H103" s="35" t="s">
        <v>31</v>
      </c>
      <c r="I103" s="35"/>
      <c r="J103" s="35" t="s">
        <v>34</v>
      </c>
      <c r="K103" s="35"/>
      <c r="L103" s="35" t="s">
        <v>35</v>
      </c>
      <c r="M103" s="35"/>
      <c r="N103" s="37">
        <v>-444.99</v>
      </c>
    </row>
    <row r="104" spans="1:14">
      <c r="A104" s="35"/>
      <c r="B104" s="35"/>
      <c r="C104" s="35"/>
      <c r="D104" s="35" t="s">
        <v>23</v>
      </c>
      <c r="E104" s="35"/>
      <c r="F104" s="36">
        <v>44245</v>
      </c>
      <c r="G104" s="35"/>
      <c r="H104" s="35" t="s">
        <v>31</v>
      </c>
      <c r="I104" s="35"/>
      <c r="J104" s="35" t="s">
        <v>36</v>
      </c>
      <c r="K104" s="35"/>
      <c r="L104" s="35" t="s">
        <v>37</v>
      </c>
      <c r="M104" s="35"/>
      <c r="N104" s="37">
        <v>-1512.03</v>
      </c>
    </row>
    <row r="105" spans="1:14">
      <c r="A105" s="35"/>
      <c r="B105" s="35"/>
      <c r="C105" s="35"/>
      <c r="D105" s="35" t="s">
        <v>23</v>
      </c>
      <c r="E105" s="35"/>
      <c r="F105" s="36">
        <v>44256</v>
      </c>
      <c r="G105" s="35"/>
      <c r="H105" s="35" t="s">
        <v>31</v>
      </c>
      <c r="I105" s="35"/>
      <c r="J105" s="35" t="s">
        <v>41</v>
      </c>
      <c r="K105" s="35"/>
      <c r="L105" s="35" t="s">
        <v>42</v>
      </c>
      <c r="M105" s="35"/>
      <c r="N105" s="37">
        <v>-2591</v>
      </c>
    </row>
    <row r="106" spans="1:14">
      <c r="A106" s="35"/>
      <c r="B106" s="35"/>
      <c r="C106" s="35"/>
      <c r="D106" s="35" t="s">
        <v>23</v>
      </c>
      <c r="E106" s="35"/>
      <c r="F106" s="36">
        <v>44265</v>
      </c>
      <c r="G106" s="35"/>
      <c r="H106" s="35" t="s">
        <v>31</v>
      </c>
      <c r="I106" s="35"/>
      <c r="J106" s="35" t="s">
        <v>24</v>
      </c>
      <c r="K106" s="35"/>
      <c r="L106" s="35"/>
      <c r="M106" s="35"/>
      <c r="N106" s="37">
        <v>-7256.51</v>
      </c>
    </row>
    <row r="107" spans="1:14">
      <c r="A107" s="35"/>
      <c r="B107" s="35"/>
      <c r="C107" s="35"/>
      <c r="D107" s="35" t="s">
        <v>10</v>
      </c>
      <c r="E107" s="35"/>
      <c r="F107" s="36">
        <v>44265</v>
      </c>
      <c r="G107" s="35"/>
      <c r="H107" s="35" t="s">
        <v>31</v>
      </c>
      <c r="I107" s="35"/>
      <c r="J107" s="35" t="s">
        <v>34</v>
      </c>
      <c r="K107" s="35"/>
      <c r="L107" s="35" t="s">
        <v>35</v>
      </c>
      <c r="M107" s="35"/>
      <c r="N107" s="37">
        <v>-444.99</v>
      </c>
    </row>
    <row r="108" spans="1:14">
      <c r="A108" s="35"/>
      <c r="B108" s="35"/>
      <c r="C108" s="35"/>
      <c r="D108" s="35" t="s">
        <v>10</v>
      </c>
      <c r="E108" s="35"/>
      <c r="F108" s="36">
        <v>44259</v>
      </c>
      <c r="G108" s="35"/>
      <c r="H108" s="35" t="s">
        <v>31</v>
      </c>
      <c r="I108" s="35"/>
      <c r="J108" s="35" t="s">
        <v>38</v>
      </c>
      <c r="K108" s="35"/>
      <c r="L108" s="35"/>
      <c r="M108" s="35"/>
      <c r="N108" s="37">
        <v>-9990.66</v>
      </c>
    </row>
    <row r="109" spans="1:14">
      <c r="A109" s="35"/>
      <c r="B109" s="35"/>
      <c r="C109" s="35"/>
      <c r="D109" s="35" t="s">
        <v>23</v>
      </c>
      <c r="E109" s="35"/>
      <c r="F109" s="36">
        <v>44229</v>
      </c>
      <c r="G109" s="35"/>
      <c r="H109" s="35" t="s">
        <v>31</v>
      </c>
      <c r="I109" s="35"/>
      <c r="J109" s="35" t="s">
        <v>32</v>
      </c>
      <c r="K109" s="35"/>
      <c r="L109" s="35" t="s">
        <v>33</v>
      </c>
      <c r="M109" s="35"/>
      <c r="N109" s="37">
        <v>-483.1</v>
      </c>
    </row>
    <row r="110" spans="1:14">
      <c r="A110" s="35"/>
      <c r="B110" s="35"/>
      <c r="C110" s="35"/>
      <c r="D110" s="35" t="s">
        <v>23</v>
      </c>
      <c r="E110" s="35"/>
      <c r="F110" s="36">
        <v>44257</v>
      </c>
      <c r="G110" s="35"/>
      <c r="H110" s="35" t="s">
        <v>31</v>
      </c>
      <c r="I110" s="35"/>
      <c r="J110" s="35" t="s">
        <v>32</v>
      </c>
      <c r="K110" s="35"/>
      <c r="L110" s="35" t="s">
        <v>33</v>
      </c>
      <c r="M110" s="35"/>
      <c r="N110" s="37">
        <v>-483.1</v>
      </c>
    </row>
    <row r="111" spans="1:14">
      <c r="A111" s="35"/>
      <c r="B111" s="35"/>
      <c r="C111" s="35"/>
      <c r="D111" s="35" t="s">
        <v>23</v>
      </c>
      <c r="E111" s="35"/>
      <c r="F111" s="36">
        <v>44274</v>
      </c>
      <c r="G111" s="35"/>
      <c r="H111" s="35" t="s">
        <v>31</v>
      </c>
      <c r="I111" s="35"/>
      <c r="J111" s="35" t="s">
        <v>36</v>
      </c>
      <c r="K111" s="35"/>
      <c r="L111" s="35" t="s">
        <v>37</v>
      </c>
      <c r="M111" s="35"/>
      <c r="N111" s="37">
        <v>-1487.29</v>
      </c>
    </row>
    <row r="112" spans="1:14">
      <c r="A112" s="35"/>
      <c r="B112" s="35"/>
      <c r="C112" s="35"/>
      <c r="D112" s="35" t="s">
        <v>23</v>
      </c>
      <c r="E112" s="35"/>
      <c r="F112" s="36">
        <v>44284</v>
      </c>
      <c r="G112" s="35"/>
      <c r="H112" s="35" t="s">
        <v>31</v>
      </c>
      <c r="I112" s="35"/>
      <c r="J112" s="35" t="s">
        <v>41</v>
      </c>
      <c r="K112" s="35"/>
      <c r="L112" s="35" t="s">
        <v>42</v>
      </c>
      <c r="M112" s="35"/>
      <c r="N112" s="37">
        <v>-2591</v>
      </c>
    </row>
    <row r="113" spans="1:14">
      <c r="A113" s="35"/>
      <c r="B113" s="35"/>
      <c r="C113" s="35"/>
      <c r="D113" s="35" t="s">
        <v>23</v>
      </c>
      <c r="E113" s="35"/>
      <c r="F113" s="36">
        <v>44298</v>
      </c>
      <c r="G113" s="35"/>
      <c r="H113" s="35" t="s">
        <v>31</v>
      </c>
      <c r="I113" s="35"/>
      <c r="J113" s="35" t="s">
        <v>24</v>
      </c>
      <c r="K113" s="35"/>
      <c r="L113" s="35"/>
      <c r="M113" s="35"/>
      <c r="N113" s="37">
        <v>-5655.77</v>
      </c>
    </row>
    <row r="114" spans="1:14">
      <c r="A114" s="35"/>
      <c r="B114" s="35"/>
      <c r="C114" s="35"/>
      <c r="D114" s="35" t="s">
        <v>10</v>
      </c>
      <c r="E114" s="35"/>
      <c r="F114" s="36">
        <v>44295</v>
      </c>
      <c r="G114" s="35"/>
      <c r="H114" s="35" t="s">
        <v>31</v>
      </c>
      <c r="I114" s="35"/>
      <c r="J114" s="35" t="s">
        <v>34</v>
      </c>
      <c r="K114" s="35"/>
      <c r="L114" s="35" t="s">
        <v>35</v>
      </c>
      <c r="M114" s="35"/>
      <c r="N114" s="37">
        <v>-351</v>
      </c>
    </row>
    <row r="115" spans="1:14">
      <c r="A115" s="35"/>
      <c r="B115" s="35"/>
      <c r="C115" s="35"/>
      <c r="D115" s="35" t="s">
        <v>23</v>
      </c>
      <c r="E115" s="35"/>
      <c r="F115" s="36">
        <v>44302</v>
      </c>
      <c r="G115" s="35"/>
      <c r="H115" s="35" t="s">
        <v>31</v>
      </c>
      <c r="I115" s="35"/>
      <c r="J115" s="35" t="s">
        <v>36</v>
      </c>
      <c r="K115" s="35"/>
      <c r="L115" s="35" t="s">
        <v>37</v>
      </c>
      <c r="M115" s="35"/>
      <c r="N115" s="37">
        <v>-1507.45</v>
      </c>
    </row>
    <row r="116" spans="1:14">
      <c r="A116" s="35"/>
      <c r="B116" s="35"/>
      <c r="C116" s="35"/>
      <c r="D116" s="35" t="s">
        <v>10</v>
      </c>
      <c r="E116" s="35"/>
      <c r="F116" s="36">
        <v>44330</v>
      </c>
      <c r="G116" s="35"/>
      <c r="H116" s="35" t="s">
        <v>31</v>
      </c>
      <c r="I116" s="35"/>
      <c r="J116" s="35" t="s">
        <v>34</v>
      </c>
      <c r="K116" s="35"/>
      <c r="L116" s="35" t="s">
        <v>35</v>
      </c>
      <c r="M116" s="35"/>
      <c r="N116" s="37">
        <v>-351</v>
      </c>
    </row>
    <row r="117" spans="1:14">
      <c r="A117" s="35"/>
      <c r="B117" s="35"/>
      <c r="C117" s="35"/>
      <c r="D117" s="35" t="s">
        <v>23</v>
      </c>
      <c r="E117" s="35"/>
      <c r="F117" s="36">
        <v>44326</v>
      </c>
      <c r="G117" s="35"/>
      <c r="H117" s="35" t="s">
        <v>31</v>
      </c>
      <c r="I117" s="35"/>
      <c r="J117" s="35" t="s">
        <v>24</v>
      </c>
      <c r="K117" s="35"/>
      <c r="L117" s="35"/>
      <c r="M117" s="35"/>
      <c r="N117" s="37">
        <v>-6470.22</v>
      </c>
    </row>
    <row r="118" spans="1:14">
      <c r="A118" s="35"/>
      <c r="B118" s="35"/>
      <c r="C118" s="35"/>
      <c r="D118" s="35" t="s">
        <v>10</v>
      </c>
      <c r="E118" s="35"/>
      <c r="F118" s="36">
        <v>44321</v>
      </c>
      <c r="G118" s="35"/>
      <c r="H118" s="35" t="s">
        <v>31</v>
      </c>
      <c r="I118" s="35"/>
      <c r="J118" s="35" t="s">
        <v>38</v>
      </c>
      <c r="K118" s="35"/>
      <c r="L118" s="35"/>
      <c r="M118" s="35"/>
      <c r="N118" s="37">
        <v>-7444.41</v>
      </c>
    </row>
    <row r="119" spans="1:14">
      <c r="A119" s="35"/>
      <c r="B119" s="35"/>
      <c r="C119" s="35"/>
      <c r="D119" s="35" t="s">
        <v>23</v>
      </c>
      <c r="E119" s="35"/>
      <c r="F119" s="36">
        <v>44319</v>
      </c>
      <c r="G119" s="35"/>
      <c r="H119" s="35" t="s">
        <v>31</v>
      </c>
      <c r="I119" s="35"/>
      <c r="J119" s="35" t="s">
        <v>32</v>
      </c>
      <c r="K119" s="35"/>
      <c r="L119" s="35" t="s">
        <v>33</v>
      </c>
      <c r="M119" s="35"/>
      <c r="N119" s="37">
        <v>-483.1</v>
      </c>
    </row>
    <row r="120" spans="1:14">
      <c r="A120" s="35"/>
      <c r="B120" s="35"/>
      <c r="C120" s="35"/>
      <c r="D120" s="35" t="s">
        <v>23</v>
      </c>
      <c r="E120" s="35"/>
      <c r="F120" s="36">
        <v>44334</v>
      </c>
      <c r="G120" s="35"/>
      <c r="H120" s="35" t="s">
        <v>31</v>
      </c>
      <c r="I120" s="35"/>
      <c r="J120" s="35" t="s">
        <v>36</v>
      </c>
      <c r="K120" s="35"/>
      <c r="L120" s="35" t="s">
        <v>37</v>
      </c>
      <c r="M120" s="35"/>
      <c r="N120" s="37">
        <v>-1335.26</v>
      </c>
    </row>
    <row r="121" spans="1:14">
      <c r="A121" s="35"/>
      <c r="B121" s="35"/>
      <c r="C121" s="35"/>
      <c r="D121" s="35" t="s">
        <v>23</v>
      </c>
      <c r="E121" s="35"/>
      <c r="F121" s="36">
        <v>44357</v>
      </c>
      <c r="G121" s="35"/>
      <c r="H121" s="35" t="s">
        <v>31</v>
      </c>
      <c r="I121" s="35"/>
      <c r="J121" s="35" t="s">
        <v>24</v>
      </c>
      <c r="K121" s="35"/>
      <c r="L121" s="35"/>
      <c r="M121" s="35"/>
      <c r="N121" s="37">
        <v>-6470.22</v>
      </c>
    </row>
    <row r="122" spans="1:14">
      <c r="A122" s="35"/>
      <c r="B122" s="35"/>
      <c r="C122" s="35"/>
      <c r="D122" s="35" t="s">
        <v>10</v>
      </c>
      <c r="E122" s="35"/>
      <c r="F122" s="36">
        <v>44351</v>
      </c>
      <c r="G122" s="35"/>
      <c r="H122" s="35" t="s">
        <v>31</v>
      </c>
      <c r="I122" s="35"/>
      <c r="J122" s="35" t="s">
        <v>38</v>
      </c>
      <c r="K122" s="35"/>
      <c r="L122" s="35"/>
      <c r="M122" s="35"/>
      <c r="N122" s="37">
        <v>-6740.65</v>
      </c>
    </row>
    <row r="123" spans="1:14">
      <c r="A123" s="35"/>
      <c r="B123" s="35"/>
      <c r="C123" s="35"/>
      <c r="D123" s="35" t="s">
        <v>10</v>
      </c>
      <c r="E123" s="35"/>
      <c r="F123" s="36">
        <v>44361</v>
      </c>
      <c r="G123" s="35"/>
      <c r="H123" s="35" t="s">
        <v>31</v>
      </c>
      <c r="I123" s="35"/>
      <c r="J123" s="35" t="s">
        <v>34</v>
      </c>
      <c r="K123" s="35"/>
      <c r="L123" s="35" t="s">
        <v>35</v>
      </c>
      <c r="M123" s="35"/>
      <c r="N123" s="37">
        <v>-351</v>
      </c>
    </row>
    <row r="124" spans="1:14">
      <c r="A124" s="35"/>
      <c r="B124" s="35"/>
      <c r="C124" s="35"/>
      <c r="D124" s="35" t="s">
        <v>23</v>
      </c>
      <c r="E124" s="35"/>
      <c r="F124" s="36">
        <v>44341</v>
      </c>
      <c r="G124" s="35"/>
      <c r="H124" s="35" t="s">
        <v>31</v>
      </c>
      <c r="I124" s="35"/>
      <c r="J124" s="35" t="s">
        <v>41</v>
      </c>
      <c r="K124" s="35"/>
      <c r="L124" s="35" t="s">
        <v>42</v>
      </c>
      <c r="M124" s="35"/>
      <c r="N124" s="37">
        <v>-2591</v>
      </c>
    </row>
    <row r="125" spans="1:14">
      <c r="A125" s="35"/>
      <c r="B125" s="35"/>
      <c r="C125" s="35"/>
      <c r="D125" s="35" t="s">
        <v>23</v>
      </c>
      <c r="E125" s="35"/>
      <c r="F125" s="36">
        <v>44372</v>
      </c>
      <c r="G125" s="35"/>
      <c r="H125" s="35" t="s">
        <v>31</v>
      </c>
      <c r="I125" s="35"/>
      <c r="J125" s="35" t="s">
        <v>41</v>
      </c>
      <c r="K125" s="35"/>
      <c r="L125" s="35" t="s">
        <v>42</v>
      </c>
      <c r="M125" s="35"/>
      <c r="N125" s="37">
        <v>-2591</v>
      </c>
    </row>
    <row r="126" spans="1:14">
      <c r="A126" s="35"/>
      <c r="B126" s="35"/>
      <c r="C126" s="35"/>
      <c r="D126" s="35" t="s">
        <v>23</v>
      </c>
      <c r="E126" s="35"/>
      <c r="F126" s="36">
        <v>44365</v>
      </c>
      <c r="G126" s="35"/>
      <c r="H126" s="35" t="s">
        <v>31</v>
      </c>
      <c r="I126" s="35"/>
      <c r="J126" s="35" t="s">
        <v>36</v>
      </c>
      <c r="K126" s="35"/>
      <c r="L126" s="35" t="s">
        <v>37</v>
      </c>
      <c r="M126" s="35"/>
      <c r="N126" s="37">
        <v>-1230.32</v>
      </c>
    </row>
    <row r="127" spans="1:14">
      <c r="A127" s="35"/>
      <c r="B127" s="35"/>
      <c r="C127" s="35"/>
      <c r="D127" s="35" t="s">
        <v>23</v>
      </c>
      <c r="E127" s="35"/>
      <c r="F127" s="36">
        <v>44386</v>
      </c>
      <c r="G127" s="35"/>
      <c r="H127" s="35" t="s">
        <v>31</v>
      </c>
      <c r="I127" s="35"/>
      <c r="J127" s="35" t="s">
        <v>24</v>
      </c>
      <c r="K127" s="35"/>
      <c r="L127" s="35"/>
      <c r="M127" s="35"/>
      <c r="N127" s="37">
        <v>-3131.77</v>
      </c>
    </row>
    <row r="128" spans="1:14">
      <c r="A128" s="35"/>
      <c r="B128" s="35"/>
      <c r="C128" s="35"/>
      <c r="D128" s="35" t="s">
        <v>10</v>
      </c>
      <c r="E128" s="35"/>
      <c r="F128" s="36">
        <v>44377</v>
      </c>
      <c r="G128" s="35"/>
      <c r="H128" s="35" t="s">
        <v>31</v>
      </c>
      <c r="I128" s="35"/>
      <c r="J128" s="35" t="s">
        <v>38</v>
      </c>
      <c r="K128" s="35"/>
      <c r="L128" s="35"/>
      <c r="M128" s="35"/>
      <c r="N128" s="37">
        <v>-6006.8</v>
      </c>
    </row>
    <row r="129" spans="1:14">
      <c r="A129" s="35"/>
      <c r="B129" s="35"/>
      <c r="C129" s="35"/>
      <c r="D129" s="35" t="s">
        <v>10</v>
      </c>
      <c r="E129" s="35"/>
      <c r="F129" s="36">
        <v>44399</v>
      </c>
      <c r="G129" s="35"/>
      <c r="H129" s="35" t="s">
        <v>31</v>
      </c>
      <c r="I129" s="35"/>
      <c r="J129" s="35" t="s">
        <v>34</v>
      </c>
      <c r="K129" s="35"/>
      <c r="L129" s="35" t="s">
        <v>35</v>
      </c>
      <c r="M129" s="35"/>
      <c r="N129" s="37">
        <v>-242.97</v>
      </c>
    </row>
    <row r="130" spans="1:14">
      <c r="A130" s="35"/>
      <c r="B130" s="35"/>
      <c r="C130" s="35"/>
      <c r="D130" s="35" t="s">
        <v>23</v>
      </c>
      <c r="E130" s="35"/>
      <c r="F130" s="36">
        <v>44396</v>
      </c>
      <c r="G130" s="35"/>
      <c r="H130" s="35" t="s">
        <v>31</v>
      </c>
      <c r="I130" s="35"/>
      <c r="J130" s="35" t="s">
        <v>36</v>
      </c>
      <c r="K130" s="35"/>
      <c r="L130" s="35" t="s">
        <v>37</v>
      </c>
      <c r="M130" s="35"/>
      <c r="N130" s="37">
        <v>-764.02</v>
      </c>
    </row>
    <row r="131" spans="1:14">
      <c r="A131" s="35"/>
      <c r="B131" s="35"/>
      <c r="C131" s="35"/>
      <c r="D131" s="35" t="s">
        <v>10</v>
      </c>
      <c r="E131" s="35"/>
      <c r="F131" s="36">
        <v>44403</v>
      </c>
      <c r="G131" s="35"/>
      <c r="H131" s="35" t="s">
        <v>31</v>
      </c>
      <c r="I131" s="35"/>
      <c r="J131" s="35" t="s">
        <v>39</v>
      </c>
      <c r="K131" s="35"/>
      <c r="L131" s="35" t="s">
        <v>40</v>
      </c>
      <c r="M131" s="35"/>
      <c r="N131" s="37">
        <v>-310.45999999999998</v>
      </c>
    </row>
    <row r="132" spans="1:14">
      <c r="A132" s="35"/>
      <c r="B132" s="35"/>
      <c r="C132" s="35"/>
      <c r="D132" s="35" t="s">
        <v>23</v>
      </c>
      <c r="E132" s="35"/>
      <c r="F132" s="36">
        <v>44350</v>
      </c>
      <c r="G132" s="35"/>
      <c r="H132" s="35" t="s">
        <v>31</v>
      </c>
      <c r="I132" s="35"/>
      <c r="J132" s="35" t="s">
        <v>32</v>
      </c>
      <c r="K132" s="35"/>
      <c r="L132" s="35" t="s">
        <v>33</v>
      </c>
      <c r="M132" s="35"/>
      <c r="N132" s="37">
        <v>-483.1</v>
      </c>
    </row>
    <row r="133" spans="1:14">
      <c r="A133" s="35"/>
      <c r="B133" s="35"/>
      <c r="C133" s="35"/>
      <c r="D133" s="35" t="s">
        <v>23</v>
      </c>
      <c r="E133" s="35"/>
      <c r="F133" s="36">
        <v>44383</v>
      </c>
      <c r="G133" s="35"/>
      <c r="H133" s="35" t="s">
        <v>31</v>
      </c>
      <c r="I133" s="35"/>
      <c r="J133" s="35" t="s">
        <v>32</v>
      </c>
      <c r="K133" s="35"/>
      <c r="L133" s="35" t="s">
        <v>33</v>
      </c>
      <c r="M133" s="35"/>
      <c r="N133" s="37">
        <v>-260.42</v>
      </c>
    </row>
    <row r="134" spans="1:14">
      <c r="A134" s="35"/>
      <c r="B134" s="35"/>
      <c r="C134" s="35"/>
      <c r="D134" s="35" t="s">
        <v>23</v>
      </c>
      <c r="E134" s="35"/>
      <c r="F134" s="36">
        <v>44392</v>
      </c>
      <c r="G134" s="35"/>
      <c r="H134" s="35" t="s">
        <v>31</v>
      </c>
      <c r="I134" s="35"/>
      <c r="J134" s="35" t="s">
        <v>41</v>
      </c>
      <c r="K134" s="35"/>
      <c r="L134" s="35" t="s">
        <v>42</v>
      </c>
      <c r="M134" s="35"/>
      <c r="N134" s="37">
        <v>-2591</v>
      </c>
    </row>
    <row r="135" spans="1:14">
      <c r="A135" s="35"/>
      <c r="B135" s="35"/>
      <c r="C135" s="35"/>
      <c r="D135" s="35" t="s">
        <v>23</v>
      </c>
      <c r="E135" s="35"/>
      <c r="F135" s="36">
        <v>44383</v>
      </c>
      <c r="G135" s="35"/>
      <c r="H135" s="35" t="s">
        <v>31</v>
      </c>
      <c r="I135" s="35"/>
      <c r="J135" s="35" t="s">
        <v>43</v>
      </c>
      <c r="K135" s="35"/>
      <c r="L135" s="35"/>
      <c r="M135" s="35"/>
      <c r="N135" s="37">
        <v>-246.4</v>
      </c>
    </row>
    <row r="136" spans="1:14">
      <c r="A136" s="35"/>
      <c r="B136" s="35"/>
      <c r="C136" s="35"/>
      <c r="D136" s="35" t="s">
        <v>10</v>
      </c>
      <c r="E136" s="35"/>
      <c r="F136" s="36">
        <v>44407</v>
      </c>
      <c r="G136" s="35"/>
      <c r="H136" s="35" t="s">
        <v>31</v>
      </c>
      <c r="I136" s="35"/>
      <c r="J136" s="35" t="s">
        <v>38</v>
      </c>
      <c r="K136" s="35"/>
      <c r="L136" s="35"/>
      <c r="M136" s="35"/>
      <c r="N136" s="37">
        <v>-7063.04</v>
      </c>
    </row>
    <row r="137" spans="1:14">
      <c r="A137" s="35"/>
      <c r="B137" s="35"/>
      <c r="C137" s="35"/>
      <c r="D137" s="35" t="s">
        <v>10</v>
      </c>
      <c r="E137" s="35"/>
      <c r="F137" s="36">
        <v>44424</v>
      </c>
      <c r="G137" s="35"/>
      <c r="H137" s="35" t="s">
        <v>31</v>
      </c>
      <c r="I137" s="35"/>
      <c r="J137" s="35" t="s">
        <v>34</v>
      </c>
      <c r="K137" s="35"/>
      <c r="L137" s="35" t="s">
        <v>35</v>
      </c>
      <c r="M137" s="35"/>
      <c r="N137" s="37">
        <v>-242.97</v>
      </c>
    </row>
    <row r="138" spans="1:14">
      <c r="A138" s="35"/>
      <c r="B138" s="35"/>
      <c r="C138" s="35"/>
      <c r="D138" s="35" t="s">
        <v>23</v>
      </c>
      <c r="E138" s="35"/>
      <c r="F138" s="36">
        <v>44418</v>
      </c>
      <c r="G138" s="35"/>
      <c r="H138" s="35" t="s">
        <v>31</v>
      </c>
      <c r="I138" s="35"/>
      <c r="J138" s="35" t="s">
        <v>24</v>
      </c>
      <c r="K138" s="35"/>
      <c r="L138" s="35"/>
      <c r="M138" s="35"/>
      <c r="N138" s="37">
        <v>-4827.5200000000004</v>
      </c>
    </row>
    <row r="139" spans="1:14">
      <c r="A139" s="35"/>
      <c r="B139" s="35"/>
      <c r="C139" s="35"/>
      <c r="D139" s="35" t="s">
        <v>23</v>
      </c>
      <c r="E139" s="35"/>
      <c r="F139" s="36">
        <v>44425</v>
      </c>
      <c r="G139" s="35"/>
      <c r="H139" s="35" t="s">
        <v>31</v>
      </c>
      <c r="I139" s="35"/>
      <c r="J139" s="35" t="s">
        <v>36</v>
      </c>
      <c r="K139" s="35"/>
      <c r="L139" s="35" t="s">
        <v>37</v>
      </c>
      <c r="M139" s="35"/>
      <c r="N139" s="37">
        <v>-583.88</v>
      </c>
    </row>
    <row r="140" spans="1:14">
      <c r="A140" s="35"/>
      <c r="B140" s="35"/>
      <c r="C140" s="35"/>
      <c r="D140" s="35" t="s">
        <v>23</v>
      </c>
      <c r="E140" s="35"/>
      <c r="F140" s="36">
        <v>44434</v>
      </c>
      <c r="G140" s="35"/>
      <c r="H140" s="35" t="s">
        <v>31</v>
      </c>
      <c r="I140" s="35"/>
      <c r="J140" s="35" t="s">
        <v>41</v>
      </c>
      <c r="K140" s="35"/>
      <c r="L140" s="35" t="s">
        <v>42</v>
      </c>
      <c r="M140" s="35"/>
      <c r="N140" s="37">
        <v>-2591</v>
      </c>
    </row>
    <row r="141" spans="1:14">
      <c r="A141" s="35"/>
      <c r="B141" s="35"/>
      <c r="C141" s="35"/>
      <c r="D141" s="35" t="s">
        <v>23</v>
      </c>
      <c r="E141" s="35"/>
      <c r="F141" s="36">
        <v>44449</v>
      </c>
      <c r="G141" s="35"/>
      <c r="H141" s="35" t="s">
        <v>31</v>
      </c>
      <c r="I141" s="35"/>
      <c r="J141" s="35" t="s">
        <v>24</v>
      </c>
      <c r="K141" s="35"/>
      <c r="L141" s="35"/>
      <c r="M141" s="35"/>
      <c r="N141" s="37">
        <v>-7065.28</v>
      </c>
    </row>
    <row r="142" spans="1:14">
      <c r="A142" s="35"/>
      <c r="B142" s="35"/>
      <c r="C142" s="35"/>
      <c r="D142" s="35" t="s">
        <v>23</v>
      </c>
      <c r="E142" s="35"/>
      <c r="F142" s="36">
        <v>44411</v>
      </c>
      <c r="G142" s="35"/>
      <c r="H142" s="35" t="s">
        <v>31</v>
      </c>
      <c r="I142" s="35"/>
      <c r="J142" s="35" t="s">
        <v>32</v>
      </c>
      <c r="K142" s="35"/>
      <c r="L142" s="35" t="s">
        <v>33</v>
      </c>
      <c r="M142" s="35"/>
      <c r="N142" s="37">
        <v>-371.76</v>
      </c>
    </row>
    <row r="143" spans="1:14">
      <c r="A143" s="35"/>
      <c r="B143" s="35"/>
      <c r="C143" s="35"/>
      <c r="D143" s="35" t="s">
        <v>10</v>
      </c>
      <c r="E143" s="35"/>
      <c r="F143" s="36">
        <v>44441</v>
      </c>
      <c r="G143" s="35"/>
      <c r="H143" s="35" t="s">
        <v>31</v>
      </c>
      <c r="I143" s="35"/>
      <c r="J143" s="35" t="s">
        <v>38</v>
      </c>
      <c r="K143" s="35"/>
      <c r="L143" s="35"/>
      <c r="M143" s="35"/>
      <c r="N143" s="37">
        <v>-4955.2700000000004</v>
      </c>
    </row>
    <row r="144" spans="1:14">
      <c r="A144" s="35"/>
      <c r="B144" s="35"/>
      <c r="C144" s="35"/>
      <c r="D144" s="35" t="s">
        <v>23</v>
      </c>
      <c r="E144" s="35"/>
      <c r="F144" s="36">
        <v>44459</v>
      </c>
      <c r="G144" s="35"/>
      <c r="H144" s="35" t="s">
        <v>31</v>
      </c>
      <c r="I144" s="35"/>
      <c r="J144" s="35" t="s">
        <v>36</v>
      </c>
      <c r="K144" s="35"/>
      <c r="L144" s="35" t="s">
        <v>37</v>
      </c>
      <c r="M144" s="35"/>
      <c r="N144" s="37">
        <v>-633.54999999999995</v>
      </c>
    </row>
    <row r="145" spans="1:14">
      <c r="A145" s="35"/>
      <c r="B145" s="35"/>
      <c r="C145" s="35"/>
      <c r="D145" s="35" t="s">
        <v>23</v>
      </c>
      <c r="E145" s="35"/>
      <c r="F145" s="36">
        <v>44442</v>
      </c>
      <c r="G145" s="35"/>
      <c r="H145" s="35" t="s">
        <v>31</v>
      </c>
      <c r="I145" s="35"/>
      <c r="J145" s="35" t="s">
        <v>32</v>
      </c>
      <c r="K145" s="35"/>
      <c r="L145" s="35" t="s">
        <v>33</v>
      </c>
      <c r="M145" s="35"/>
      <c r="N145" s="37">
        <v>-1054.5999999999999</v>
      </c>
    </row>
    <row r="146" spans="1:14">
      <c r="A146" s="35"/>
      <c r="B146" s="35"/>
      <c r="C146" s="35"/>
      <c r="D146" s="35" t="s">
        <v>23</v>
      </c>
      <c r="E146" s="35"/>
      <c r="F146" s="36">
        <v>44466</v>
      </c>
      <c r="G146" s="35"/>
      <c r="H146" s="35" t="s">
        <v>31</v>
      </c>
      <c r="I146" s="35"/>
      <c r="J146" s="35" t="s">
        <v>41</v>
      </c>
      <c r="K146" s="35"/>
      <c r="L146" s="35" t="s">
        <v>42</v>
      </c>
      <c r="M146" s="35"/>
      <c r="N146" s="37">
        <v>-2591</v>
      </c>
    </row>
    <row r="147" spans="1:14">
      <c r="A147" s="35"/>
      <c r="B147" s="35"/>
      <c r="C147" s="35"/>
      <c r="D147" s="35" t="s">
        <v>10</v>
      </c>
      <c r="E147" s="35"/>
      <c r="F147" s="36">
        <v>44455</v>
      </c>
      <c r="G147" s="35"/>
      <c r="H147" s="35" t="s">
        <v>31</v>
      </c>
      <c r="I147" s="35"/>
      <c r="J147" s="35" t="s">
        <v>34</v>
      </c>
      <c r="K147" s="35"/>
      <c r="L147" s="35" t="s">
        <v>35</v>
      </c>
      <c r="M147" s="35"/>
      <c r="N147" s="37">
        <v>-242.97</v>
      </c>
    </row>
    <row r="148" spans="1:14">
      <c r="A148" s="35"/>
      <c r="B148" s="35"/>
      <c r="C148" s="35"/>
      <c r="D148" s="35" t="s">
        <v>10</v>
      </c>
      <c r="E148" s="35"/>
      <c r="F148" s="36">
        <v>44469</v>
      </c>
      <c r="G148" s="35"/>
      <c r="H148" s="35" t="s">
        <v>31</v>
      </c>
      <c r="I148" s="35"/>
      <c r="J148" s="35" t="s">
        <v>38</v>
      </c>
      <c r="K148" s="35"/>
      <c r="L148" s="35"/>
      <c r="M148" s="35"/>
      <c r="N148" s="37">
        <v>-4199.54</v>
      </c>
    </row>
    <row r="149" spans="1:14">
      <c r="A149" s="35"/>
      <c r="B149" s="35"/>
      <c r="C149" s="35"/>
      <c r="D149" s="35" t="s">
        <v>23</v>
      </c>
      <c r="E149" s="35"/>
      <c r="F149" s="36">
        <v>44488</v>
      </c>
      <c r="G149" s="35"/>
      <c r="H149" s="35" t="s">
        <v>31</v>
      </c>
      <c r="I149" s="35"/>
      <c r="J149" s="35" t="s">
        <v>36</v>
      </c>
      <c r="K149" s="35"/>
      <c r="L149" s="35" t="s">
        <v>37</v>
      </c>
      <c r="M149" s="35"/>
      <c r="N149" s="37">
        <v>-727.88</v>
      </c>
    </row>
    <row r="150" spans="1:14">
      <c r="A150" s="35"/>
      <c r="B150" s="35"/>
      <c r="C150" s="35"/>
      <c r="D150" s="35" t="s">
        <v>10</v>
      </c>
      <c r="E150" s="35"/>
      <c r="F150" s="36">
        <v>44489</v>
      </c>
      <c r="G150" s="35"/>
      <c r="H150" s="35" t="s">
        <v>31</v>
      </c>
      <c r="I150" s="35"/>
      <c r="J150" s="35" t="s">
        <v>39</v>
      </c>
      <c r="K150" s="35"/>
      <c r="L150" s="35" t="s">
        <v>40</v>
      </c>
      <c r="M150" s="35"/>
      <c r="N150" s="37">
        <v>-395.94</v>
      </c>
    </row>
    <row r="151" spans="1:14">
      <c r="A151" s="35"/>
      <c r="B151" s="35"/>
      <c r="C151" s="35"/>
      <c r="D151" s="35" t="s">
        <v>23</v>
      </c>
      <c r="E151" s="35"/>
      <c r="F151" s="36">
        <v>44510</v>
      </c>
      <c r="G151" s="35"/>
      <c r="H151" s="35" t="s">
        <v>31</v>
      </c>
      <c r="I151" s="35"/>
      <c r="J151" s="35" t="s">
        <v>24</v>
      </c>
      <c r="K151" s="35"/>
      <c r="L151" s="35"/>
      <c r="M151" s="35"/>
      <c r="N151" s="37">
        <v>-2026.82</v>
      </c>
    </row>
    <row r="152" spans="1:14">
      <c r="A152" s="35"/>
      <c r="B152" s="35"/>
      <c r="C152" s="35"/>
      <c r="D152" s="35" t="s">
        <v>44</v>
      </c>
      <c r="E152" s="35"/>
      <c r="F152" s="36">
        <v>44491</v>
      </c>
      <c r="G152" s="35"/>
      <c r="H152" s="35" t="s">
        <v>31</v>
      </c>
      <c r="I152" s="35"/>
      <c r="J152" s="35" t="s">
        <v>38</v>
      </c>
      <c r="K152" s="35"/>
      <c r="L152" s="35" t="s">
        <v>45</v>
      </c>
      <c r="M152" s="35"/>
      <c r="N152" s="37">
        <v>-33072</v>
      </c>
    </row>
    <row r="153" spans="1:14">
      <c r="A153" s="35"/>
      <c r="B153" s="35"/>
      <c r="C153" s="35"/>
      <c r="D153" s="35" t="s">
        <v>10</v>
      </c>
      <c r="E153" s="35"/>
      <c r="F153" s="36">
        <v>44484</v>
      </c>
      <c r="G153" s="35"/>
      <c r="H153" s="35" t="s">
        <v>31</v>
      </c>
      <c r="I153" s="35"/>
      <c r="J153" s="35" t="s">
        <v>34</v>
      </c>
      <c r="K153" s="35"/>
      <c r="L153" s="35" t="s">
        <v>35</v>
      </c>
      <c r="M153" s="35"/>
      <c r="N153" s="37">
        <v>-242.97</v>
      </c>
    </row>
    <row r="154" spans="1:14">
      <c r="A154" s="35"/>
      <c r="B154" s="35"/>
      <c r="C154" s="35"/>
      <c r="D154" s="35" t="s">
        <v>10</v>
      </c>
      <c r="E154" s="35"/>
      <c r="F154" s="36">
        <v>44504</v>
      </c>
      <c r="G154" s="35"/>
      <c r="H154" s="35" t="s">
        <v>31</v>
      </c>
      <c r="I154" s="35"/>
      <c r="J154" s="35" t="s">
        <v>38</v>
      </c>
      <c r="K154" s="35"/>
      <c r="L154" s="35"/>
      <c r="M154" s="35"/>
      <c r="N154" s="37">
        <v>-5306.32</v>
      </c>
    </row>
    <row r="155" spans="1:14">
      <c r="A155" s="35"/>
      <c r="B155" s="35"/>
      <c r="C155" s="35"/>
      <c r="D155" s="35" t="s">
        <v>23</v>
      </c>
      <c r="E155" s="35"/>
      <c r="F155" s="36">
        <v>44473</v>
      </c>
      <c r="G155" s="35"/>
      <c r="H155" s="35" t="s">
        <v>31</v>
      </c>
      <c r="I155" s="35"/>
      <c r="J155" s="35" t="s">
        <v>32</v>
      </c>
      <c r="K155" s="35"/>
      <c r="L155" s="35" t="s">
        <v>33</v>
      </c>
      <c r="M155" s="35"/>
      <c r="N155" s="37">
        <v>-67.510000000000005</v>
      </c>
    </row>
    <row r="156" spans="1:14">
      <c r="A156" s="35"/>
      <c r="B156" s="35"/>
      <c r="C156" s="35"/>
      <c r="D156" s="35" t="s">
        <v>23</v>
      </c>
      <c r="E156" s="35"/>
      <c r="F156" s="36">
        <v>44518</v>
      </c>
      <c r="G156" s="35"/>
      <c r="H156" s="35" t="s">
        <v>31</v>
      </c>
      <c r="I156" s="35"/>
      <c r="J156" s="35" t="s">
        <v>36</v>
      </c>
      <c r="K156" s="35"/>
      <c r="L156" s="35" t="s">
        <v>37</v>
      </c>
      <c r="M156" s="35"/>
      <c r="N156" s="37">
        <v>-842.45</v>
      </c>
    </row>
    <row r="157" spans="1:14">
      <c r="A157" s="35"/>
      <c r="B157" s="35"/>
      <c r="C157" s="35"/>
      <c r="D157" s="35" t="s">
        <v>23</v>
      </c>
      <c r="E157" s="35"/>
      <c r="F157" s="36">
        <v>44540</v>
      </c>
      <c r="G157" s="35"/>
      <c r="H157" s="35" t="s">
        <v>31</v>
      </c>
      <c r="I157" s="35"/>
      <c r="J157" s="35" t="s">
        <v>24</v>
      </c>
      <c r="K157" s="35"/>
      <c r="L157" s="35"/>
      <c r="M157" s="35"/>
      <c r="N157" s="37">
        <v>-2502.3000000000002</v>
      </c>
    </row>
    <row r="158" spans="1:14">
      <c r="A158" s="35"/>
      <c r="B158" s="35"/>
      <c r="C158" s="35"/>
      <c r="D158" s="35" t="s">
        <v>10</v>
      </c>
      <c r="E158" s="35"/>
      <c r="F158" s="36">
        <v>44517</v>
      </c>
      <c r="G158" s="35"/>
      <c r="H158" s="35" t="s">
        <v>31</v>
      </c>
      <c r="I158" s="35"/>
      <c r="J158" s="35" t="s">
        <v>34</v>
      </c>
      <c r="K158" s="35"/>
      <c r="L158" s="35" t="s">
        <v>35</v>
      </c>
      <c r="M158" s="35"/>
      <c r="N158" s="37">
        <v>-126.36</v>
      </c>
    </row>
    <row r="159" spans="1:14">
      <c r="A159" s="35"/>
      <c r="B159" s="35"/>
      <c r="C159" s="35"/>
      <c r="D159" s="35" t="s">
        <v>10</v>
      </c>
      <c r="E159" s="35"/>
      <c r="F159" s="36">
        <v>44545</v>
      </c>
      <c r="G159" s="35"/>
      <c r="H159" s="35" t="s">
        <v>31</v>
      </c>
      <c r="I159" s="35"/>
      <c r="J159" s="35" t="s">
        <v>34</v>
      </c>
      <c r="K159" s="35"/>
      <c r="L159" s="35" t="s">
        <v>35</v>
      </c>
      <c r="M159" s="35"/>
      <c r="N159" s="37">
        <v>-126.36</v>
      </c>
    </row>
    <row r="160" spans="1:14">
      <c r="A160" s="35"/>
      <c r="B160" s="35"/>
      <c r="C160" s="35"/>
      <c r="D160" s="35" t="s">
        <v>10</v>
      </c>
      <c r="E160" s="35"/>
      <c r="F160" s="36">
        <v>44532</v>
      </c>
      <c r="G160" s="35"/>
      <c r="H160" s="35" t="s">
        <v>31</v>
      </c>
      <c r="I160" s="35"/>
      <c r="J160" s="35" t="s">
        <v>38</v>
      </c>
      <c r="K160" s="35"/>
      <c r="L160" s="35"/>
      <c r="M160" s="35"/>
      <c r="N160" s="37">
        <v>-5830.12</v>
      </c>
    </row>
    <row r="161" spans="1:14">
      <c r="A161" s="35"/>
      <c r="B161" s="35"/>
      <c r="C161" s="35"/>
      <c r="D161" s="35" t="s">
        <v>23</v>
      </c>
      <c r="E161" s="35"/>
      <c r="F161" s="36">
        <v>44547</v>
      </c>
      <c r="G161" s="35"/>
      <c r="H161" s="35" t="s">
        <v>31</v>
      </c>
      <c r="I161" s="35"/>
      <c r="J161" s="35" t="s">
        <v>36</v>
      </c>
      <c r="K161" s="35"/>
      <c r="L161" s="35" t="s">
        <v>37</v>
      </c>
      <c r="M161" s="35"/>
      <c r="N161" s="37">
        <v>-1088.94</v>
      </c>
    </row>
    <row r="162" spans="1:14">
      <c r="A162" s="35"/>
      <c r="B162" s="35"/>
      <c r="C162" s="35"/>
      <c r="D162" s="35" t="s">
        <v>23</v>
      </c>
      <c r="E162" s="35"/>
      <c r="F162" s="36">
        <v>44532</v>
      </c>
      <c r="G162" s="35"/>
      <c r="H162" s="35" t="s">
        <v>31</v>
      </c>
      <c r="I162" s="35"/>
      <c r="J162" s="35" t="s">
        <v>32</v>
      </c>
      <c r="K162" s="35"/>
      <c r="L162" s="35" t="s">
        <v>33</v>
      </c>
      <c r="M162" s="35"/>
      <c r="N162" s="37">
        <v>-191.6</v>
      </c>
    </row>
    <row r="163" spans="1:14">
      <c r="A163" s="35"/>
      <c r="B163" s="35"/>
      <c r="C163" s="35"/>
      <c r="D163" s="35" t="s">
        <v>10</v>
      </c>
      <c r="E163" s="35"/>
      <c r="F163" s="36">
        <v>44560</v>
      </c>
      <c r="G163" s="35"/>
      <c r="H163" s="35" t="s">
        <v>31</v>
      </c>
      <c r="I163" s="35"/>
      <c r="J163" s="35" t="s">
        <v>38</v>
      </c>
      <c r="K163" s="35"/>
      <c r="L163" s="35"/>
      <c r="M163" s="35"/>
      <c r="N163" s="37">
        <v>-6373.01</v>
      </c>
    </row>
    <row r="164" spans="1:14">
      <c r="A164" s="35"/>
      <c r="B164" s="35"/>
      <c r="C164" s="35"/>
      <c r="D164" s="35" t="s">
        <v>10</v>
      </c>
      <c r="E164" s="35"/>
      <c r="F164" s="36">
        <v>44287</v>
      </c>
      <c r="G164" s="35"/>
      <c r="H164" s="35" t="s">
        <v>46</v>
      </c>
      <c r="I164" s="35"/>
      <c r="J164" s="35" t="s">
        <v>38</v>
      </c>
      <c r="K164" s="35"/>
      <c r="L164" s="35"/>
      <c r="M164" s="35"/>
      <c r="N164" s="37">
        <v>-7495.31</v>
      </c>
    </row>
    <row r="165" spans="1:14">
      <c r="A165" s="35"/>
      <c r="B165" s="35"/>
      <c r="C165" s="35"/>
      <c r="D165" s="35" t="s">
        <v>10</v>
      </c>
      <c r="E165" s="35"/>
      <c r="F165" s="36">
        <v>44314</v>
      </c>
      <c r="G165" s="35"/>
      <c r="H165" s="35" t="s">
        <v>46</v>
      </c>
      <c r="I165" s="35"/>
      <c r="J165" s="35" t="s">
        <v>39</v>
      </c>
      <c r="K165" s="35"/>
      <c r="L165" s="35" t="s">
        <v>40</v>
      </c>
      <c r="M165" s="35"/>
      <c r="N165" s="37">
        <v>-379.41</v>
      </c>
    </row>
    <row r="166" spans="1:14">
      <c r="A166" s="35"/>
      <c r="B166" s="35"/>
      <c r="C166" s="35"/>
      <c r="D166" s="35" t="s">
        <v>23</v>
      </c>
      <c r="E166" s="35"/>
      <c r="F166" s="36">
        <v>44312</v>
      </c>
      <c r="G166" s="35"/>
      <c r="H166" s="35" t="s">
        <v>46</v>
      </c>
      <c r="I166" s="35"/>
      <c r="J166" s="35" t="s">
        <v>41</v>
      </c>
      <c r="K166" s="35"/>
      <c r="L166" s="35" t="s">
        <v>42</v>
      </c>
      <c r="M166" s="35"/>
      <c r="N166" s="37">
        <v>-2591</v>
      </c>
    </row>
    <row r="167" spans="1:14">
      <c r="A167" s="35"/>
      <c r="B167" s="35"/>
      <c r="C167" s="35"/>
      <c r="D167" s="35" t="s">
        <v>23</v>
      </c>
      <c r="E167" s="35"/>
      <c r="F167" s="36">
        <v>44288</v>
      </c>
      <c r="G167" s="35"/>
      <c r="H167" s="35" t="s">
        <v>46</v>
      </c>
      <c r="I167" s="35"/>
      <c r="J167" s="35" t="s">
        <v>32</v>
      </c>
      <c r="K167" s="35"/>
      <c r="L167" s="35" t="s">
        <v>33</v>
      </c>
      <c r="M167" s="35"/>
      <c r="N167" s="37">
        <v>-483.1</v>
      </c>
    </row>
    <row r="168" spans="1:14">
      <c r="A168" s="35"/>
      <c r="B168" s="35"/>
      <c r="C168" s="35"/>
      <c r="D168" s="35" t="s">
        <v>10</v>
      </c>
      <c r="E168" s="35"/>
      <c r="F168" s="36">
        <v>44218</v>
      </c>
      <c r="G168" s="35"/>
      <c r="H168" s="35" t="s">
        <v>47</v>
      </c>
      <c r="I168" s="35"/>
      <c r="J168" s="35" t="s">
        <v>48</v>
      </c>
      <c r="K168" s="35"/>
      <c r="L168" s="35" t="s">
        <v>49</v>
      </c>
      <c r="M168" s="35"/>
      <c r="N168" s="37">
        <v>-6152</v>
      </c>
    </row>
    <row r="169" spans="1:14">
      <c r="A169" s="35"/>
      <c r="B169" s="35"/>
      <c r="C169" s="35"/>
      <c r="D169" s="35" t="s">
        <v>10</v>
      </c>
      <c r="E169" s="35"/>
      <c r="F169" s="36">
        <v>44228</v>
      </c>
      <c r="G169" s="35"/>
      <c r="H169" s="35" t="s">
        <v>47</v>
      </c>
      <c r="I169" s="35"/>
      <c r="J169" s="35" t="s">
        <v>50</v>
      </c>
      <c r="K169" s="35"/>
      <c r="L169" s="35" t="s">
        <v>51</v>
      </c>
      <c r="M169" s="35"/>
      <c r="N169" s="37">
        <v>-5133.8599999999997</v>
      </c>
    </row>
    <row r="170" spans="1:14">
      <c r="A170" s="35"/>
      <c r="B170" s="35"/>
      <c r="C170" s="35"/>
      <c r="D170" s="35" t="s">
        <v>10</v>
      </c>
      <c r="E170" s="35"/>
      <c r="F170" s="36">
        <v>44256</v>
      </c>
      <c r="G170" s="35"/>
      <c r="H170" s="35" t="s">
        <v>47</v>
      </c>
      <c r="I170" s="35"/>
      <c r="J170" s="35" t="s">
        <v>50</v>
      </c>
      <c r="K170" s="35"/>
      <c r="L170" s="35" t="s">
        <v>52</v>
      </c>
      <c r="M170" s="35"/>
      <c r="N170" s="37">
        <v>0</v>
      </c>
    </row>
    <row r="171" spans="1:14">
      <c r="A171" s="35"/>
      <c r="B171" s="35"/>
      <c r="C171" s="35"/>
      <c r="D171" s="35" t="s">
        <v>10</v>
      </c>
      <c r="E171" s="35"/>
      <c r="F171" s="36">
        <v>44256</v>
      </c>
      <c r="G171" s="35"/>
      <c r="H171" s="35" t="s">
        <v>47</v>
      </c>
      <c r="I171" s="35"/>
      <c r="J171" s="35" t="s">
        <v>50</v>
      </c>
      <c r="K171" s="35"/>
      <c r="L171" s="35" t="s">
        <v>53</v>
      </c>
      <c r="M171" s="35"/>
      <c r="N171" s="37">
        <v>-7500.98</v>
      </c>
    </row>
    <row r="172" spans="1:14">
      <c r="A172" s="35"/>
      <c r="B172" s="35"/>
      <c r="C172" s="35"/>
      <c r="D172" s="35" t="s">
        <v>10</v>
      </c>
      <c r="E172" s="35"/>
      <c r="F172" s="36">
        <v>44263</v>
      </c>
      <c r="G172" s="35"/>
      <c r="H172" s="35" t="s">
        <v>47</v>
      </c>
      <c r="I172" s="35"/>
      <c r="J172" s="35" t="s">
        <v>50</v>
      </c>
      <c r="K172" s="35"/>
      <c r="L172" s="35" t="s">
        <v>54</v>
      </c>
      <c r="M172" s="35"/>
      <c r="N172" s="37">
        <v>-171.72</v>
      </c>
    </row>
    <row r="173" spans="1:14">
      <c r="A173" s="35"/>
      <c r="B173" s="35"/>
      <c r="C173" s="35"/>
      <c r="D173" s="35" t="s">
        <v>10</v>
      </c>
      <c r="E173" s="35"/>
      <c r="F173" s="36">
        <v>44288</v>
      </c>
      <c r="G173" s="35"/>
      <c r="H173" s="35" t="s">
        <v>47</v>
      </c>
      <c r="I173" s="35"/>
      <c r="J173" s="35" t="s">
        <v>50</v>
      </c>
      <c r="K173" s="35"/>
      <c r="L173" s="35" t="s">
        <v>55</v>
      </c>
      <c r="M173" s="35"/>
      <c r="N173" s="37">
        <v>-5149.22</v>
      </c>
    </row>
    <row r="174" spans="1:14">
      <c r="A174" s="35"/>
      <c r="B174" s="35"/>
      <c r="C174" s="35"/>
      <c r="D174" s="35" t="s">
        <v>10</v>
      </c>
      <c r="E174" s="35"/>
      <c r="F174" s="36">
        <v>44314</v>
      </c>
      <c r="G174" s="35"/>
      <c r="H174" s="35" t="s">
        <v>47</v>
      </c>
      <c r="I174" s="35"/>
      <c r="J174" s="35" t="s">
        <v>48</v>
      </c>
      <c r="K174" s="35"/>
      <c r="L174" s="35" t="s">
        <v>56</v>
      </c>
      <c r="M174" s="35"/>
      <c r="N174" s="37">
        <v>-4939</v>
      </c>
    </row>
    <row r="175" spans="1:14">
      <c r="A175" s="35"/>
      <c r="B175" s="35"/>
      <c r="C175" s="35"/>
      <c r="D175" s="35" t="s">
        <v>10</v>
      </c>
      <c r="E175" s="35"/>
      <c r="F175" s="36">
        <v>44319</v>
      </c>
      <c r="G175" s="35"/>
      <c r="H175" s="35" t="s">
        <v>47</v>
      </c>
      <c r="I175" s="35"/>
      <c r="J175" s="35" t="s">
        <v>50</v>
      </c>
      <c r="K175" s="35"/>
      <c r="L175" s="35" t="s">
        <v>57</v>
      </c>
      <c r="M175" s="35"/>
      <c r="N175" s="37">
        <v>-4540.8599999999997</v>
      </c>
    </row>
    <row r="176" spans="1:14">
      <c r="A176" s="35"/>
      <c r="B176" s="35"/>
      <c r="C176" s="35"/>
      <c r="D176" s="35" t="s">
        <v>10</v>
      </c>
      <c r="E176" s="35"/>
      <c r="F176" s="36">
        <v>44340</v>
      </c>
      <c r="G176" s="35"/>
      <c r="H176" s="35" t="s">
        <v>47</v>
      </c>
      <c r="I176" s="35"/>
      <c r="J176" s="35" t="s">
        <v>50</v>
      </c>
      <c r="K176" s="35"/>
      <c r="L176" s="35" t="s">
        <v>58</v>
      </c>
      <c r="M176" s="35"/>
      <c r="N176" s="37">
        <v>-96.54</v>
      </c>
    </row>
    <row r="177" spans="1:14">
      <c r="A177" s="35"/>
      <c r="B177" s="35"/>
      <c r="C177" s="35"/>
      <c r="D177" s="35" t="s">
        <v>10</v>
      </c>
      <c r="E177" s="35"/>
      <c r="F177" s="36">
        <v>44348</v>
      </c>
      <c r="G177" s="35"/>
      <c r="H177" s="35" t="s">
        <v>47</v>
      </c>
      <c r="I177" s="35"/>
      <c r="J177" s="35" t="s">
        <v>50</v>
      </c>
      <c r="K177" s="35"/>
      <c r="L177" s="35" t="s">
        <v>59</v>
      </c>
      <c r="M177" s="35"/>
      <c r="N177" s="37">
        <v>-5543.6</v>
      </c>
    </row>
    <row r="178" spans="1:14">
      <c r="A178" s="35"/>
      <c r="B178" s="35"/>
      <c r="C178" s="35"/>
      <c r="D178" s="35" t="s">
        <v>10</v>
      </c>
      <c r="E178" s="35"/>
      <c r="F178" s="36">
        <v>44383</v>
      </c>
      <c r="G178" s="35"/>
      <c r="H178" s="35" t="s">
        <v>47</v>
      </c>
      <c r="I178" s="35"/>
      <c r="J178" s="35" t="s">
        <v>50</v>
      </c>
      <c r="K178" s="35"/>
      <c r="L178" s="35" t="s">
        <v>60</v>
      </c>
      <c r="M178" s="35"/>
      <c r="N178" s="37">
        <v>-4384.62</v>
      </c>
    </row>
    <row r="179" spans="1:14">
      <c r="A179" s="35"/>
      <c r="B179" s="35"/>
      <c r="C179" s="35"/>
      <c r="D179" s="35" t="s">
        <v>10</v>
      </c>
      <c r="E179" s="35"/>
      <c r="F179" s="36">
        <v>44403</v>
      </c>
      <c r="G179" s="35"/>
      <c r="H179" s="35" t="s">
        <v>47</v>
      </c>
      <c r="I179" s="35"/>
      <c r="J179" s="35" t="s">
        <v>48</v>
      </c>
      <c r="K179" s="35"/>
      <c r="L179" s="35" t="s">
        <v>61</v>
      </c>
      <c r="M179" s="35"/>
      <c r="N179" s="37">
        <v>-3974</v>
      </c>
    </row>
    <row r="180" spans="1:14">
      <c r="A180" s="35"/>
      <c r="B180" s="35"/>
      <c r="C180" s="35"/>
      <c r="D180" s="35" t="s">
        <v>10</v>
      </c>
      <c r="E180" s="35"/>
      <c r="F180" s="36">
        <v>44410</v>
      </c>
      <c r="G180" s="35"/>
      <c r="H180" s="35" t="s">
        <v>47</v>
      </c>
      <c r="I180" s="35"/>
      <c r="J180" s="35" t="s">
        <v>50</v>
      </c>
      <c r="K180" s="35"/>
      <c r="L180" s="35" t="s">
        <v>62</v>
      </c>
      <c r="M180" s="35"/>
      <c r="N180" s="37">
        <v>-5067.62</v>
      </c>
    </row>
    <row r="181" spans="1:14">
      <c r="A181" s="35"/>
      <c r="B181" s="35"/>
      <c r="C181" s="35"/>
      <c r="D181" s="35" t="s">
        <v>10</v>
      </c>
      <c r="E181" s="35"/>
      <c r="F181" s="36">
        <v>44440</v>
      </c>
      <c r="G181" s="35"/>
      <c r="H181" s="35" t="s">
        <v>47</v>
      </c>
      <c r="I181" s="35"/>
      <c r="J181" s="35" t="s">
        <v>50</v>
      </c>
      <c r="K181" s="35"/>
      <c r="L181" s="35" t="s">
        <v>63</v>
      </c>
      <c r="M181" s="35"/>
      <c r="N181" s="37">
        <v>0</v>
      </c>
    </row>
    <row r="182" spans="1:14">
      <c r="A182" s="35"/>
      <c r="B182" s="35"/>
      <c r="C182" s="35"/>
      <c r="D182" s="35" t="s">
        <v>10</v>
      </c>
      <c r="E182" s="35"/>
      <c r="F182" s="36">
        <v>44440</v>
      </c>
      <c r="G182" s="35"/>
      <c r="H182" s="35" t="s">
        <v>47</v>
      </c>
      <c r="I182" s="35"/>
      <c r="J182" s="35" t="s">
        <v>50</v>
      </c>
      <c r="K182" s="35"/>
      <c r="L182" s="35" t="s">
        <v>64</v>
      </c>
      <c r="M182" s="35"/>
      <c r="N182" s="37">
        <v>-12961.18</v>
      </c>
    </row>
    <row r="183" spans="1:14">
      <c r="A183" s="35"/>
      <c r="B183" s="35"/>
      <c r="C183" s="35"/>
      <c r="D183" s="35" t="s">
        <v>10</v>
      </c>
      <c r="E183" s="35"/>
      <c r="F183" s="36">
        <v>44470</v>
      </c>
      <c r="G183" s="35"/>
      <c r="H183" s="35" t="s">
        <v>47</v>
      </c>
      <c r="I183" s="35"/>
      <c r="J183" s="35" t="s">
        <v>50</v>
      </c>
      <c r="K183" s="35"/>
      <c r="L183" s="35" t="s">
        <v>65</v>
      </c>
      <c r="M183" s="35"/>
      <c r="N183" s="37">
        <v>-4903.46</v>
      </c>
    </row>
    <row r="184" spans="1:14">
      <c r="A184" s="35"/>
      <c r="B184" s="35"/>
      <c r="C184" s="35"/>
      <c r="D184" s="35" t="s">
        <v>10</v>
      </c>
      <c r="E184" s="35"/>
      <c r="F184" s="36">
        <v>44487</v>
      </c>
      <c r="G184" s="35"/>
      <c r="H184" s="35" t="s">
        <v>47</v>
      </c>
      <c r="I184" s="35"/>
      <c r="J184" s="35" t="s">
        <v>48</v>
      </c>
      <c r="K184" s="35"/>
      <c r="L184" s="35" t="s">
        <v>66</v>
      </c>
      <c r="M184" s="35"/>
      <c r="N184" s="37">
        <v>-5591</v>
      </c>
    </row>
    <row r="185" spans="1:14">
      <c r="A185" s="35"/>
      <c r="B185" s="35"/>
      <c r="C185" s="35"/>
      <c r="D185" s="35" t="s">
        <v>10</v>
      </c>
      <c r="E185" s="35"/>
      <c r="F185" s="36">
        <v>44498</v>
      </c>
      <c r="G185" s="35"/>
      <c r="H185" s="35" t="s">
        <v>47</v>
      </c>
      <c r="I185" s="35"/>
      <c r="J185" s="35" t="s">
        <v>50</v>
      </c>
      <c r="K185" s="35"/>
      <c r="L185" s="35" t="s">
        <v>67</v>
      </c>
      <c r="M185" s="35"/>
      <c r="N185" s="37">
        <v>-5255.8</v>
      </c>
    </row>
    <row r="186" spans="1:14">
      <c r="A186" s="35"/>
      <c r="B186" s="35"/>
      <c r="C186" s="35"/>
      <c r="D186" s="35" t="s">
        <v>10</v>
      </c>
      <c r="E186" s="35"/>
      <c r="F186" s="36">
        <v>44508</v>
      </c>
      <c r="G186" s="35"/>
      <c r="H186" s="35" t="s">
        <v>47</v>
      </c>
      <c r="I186" s="35"/>
      <c r="J186" s="35" t="s">
        <v>50</v>
      </c>
      <c r="K186" s="35"/>
      <c r="L186" s="35" t="s">
        <v>68</v>
      </c>
      <c r="M186" s="35"/>
      <c r="N186" s="37">
        <v>-57.98</v>
      </c>
    </row>
    <row r="187" spans="1:14">
      <c r="A187" s="35"/>
      <c r="B187" s="35"/>
      <c r="C187" s="35"/>
      <c r="D187" s="35" t="s">
        <v>10</v>
      </c>
      <c r="E187" s="35"/>
      <c r="F187" s="36">
        <v>44530</v>
      </c>
      <c r="G187" s="35"/>
      <c r="H187" s="35" t="s">
        <v>47</v>
      </c>
      <c r="I187" s="35"/>
      <c r="J187" s="35" t="s">
        <v>50</v>
      </c>
      <c r="K187" s="35"/>
      <c r="L187" s="35" t="s">
        <v>69</v>
      </c>
      <c r="M187" s="35"/>
      <c r="N187" s="37">
        <v>-4971.0600000000004</v>
      </c>
    </row>
    <row r="188" spans="1:14">
      <c r="A188" s="35"/>
      <c r="B188" s="35"/>
      <c r="C188" s="35"/>
      <c r="D188" s="35" t="s">
        <v>70</v>
      </c>
      <c r="E188" s="35"/>
      <c r="F188" s="36">
        <v>44225</v>
      </c>
      <c r="G188" s="35"/>
      <c r="H188" s="35" t="s">
        <v>71</v>
      </c>
      <c r="I188" s="35"/>
      <c r="J188" s="35" t="s">
        <v>72</v>
      </c>
      <c r="K188" s="35"/>
      <c r="L188" s="35" t="s">
        <v>73</v>
      </c>
      <c r="M188" s="35"/>
      <c r="N188" s="37">
        <v>0</v>
      </c>
    </row>
    <row r="189" spans="1:14">
      <c r="A189" s="35"/>
      <c r="B189" s="35"/>
      <c r="C189" s="35"/>
      <c r="D189" s="35" t="s">
        <v>70</v>
      </c>
      <c r="E189" s="35"/>
      <c r="F189" s="36">
        <v>44508</v>
      </c>
      <c r="G189" s="35"/>
      <c r="H189" s="35" t="s">
        <v>74</v>
      </c>
      <c r="I189" s="35"/>
      <c r="J189" s="35" t="s">
        <v>75</v>
      </c>
      <c r="K189" s="35"/>
      <c r="L189" s="35" t="s">
        <v>76</v>
      </c>
      <c r="M189" s="35"/>
      <c r="N189" s="37">
        <v>0</v>
      </c>
    </row>
    <row r="190" spans="1:14">
      <c r="A190" s="35"/>
      <c r="B190" s="35"/>
      <c r="C190" s="35"/>
      <c r="D190" s="35" t="s">
        <v>10</v>
      </c>
      <c r="E190" s="35"/>
      <c r="F190" s="36">
        <v>44561</v>
      </c>
      <c r="G190" s="35"/>
      <c r="H190" s="35" t="s">
        <v>77</v>
      </c>
      <c r="I190" s="35"/>
      <c r="J190" s="35" t="s">
        <v>39</v>
      </c>
      <c r="K190" s="35"/>
      <c r="L190" s="35" t="s">
        <v>40</v>
      </c>
      <c r="M190" s="35"/>
      <c r="N190" s="37">
        <v>-337.62</v>
      </c>
    </row>
    <row r="191" spans="1:14">
      <c r="A191" s="35"/>
      <c r="B191" s="35"/>
      <c r="C191" s="35"/>
      <c r="D191" s="35" t="s">
        <v>44</v>
      </c>
      <c r="E191" s="35"/>
      <c r="F191" s="36">
        <v>44362</v>
      </c>
      <c r="G191" s="35"/>
      <c r="H191" s="35" t="s">
        <v>78</v>
      </c>
      <c r="I191" s="35"/>
      <c r="J191" s="35" t="s">
        <v>79</v>
      </c>
      <c r="K191" s="35"/>
      <c r="L191" s="35"/>
      <c r="M191" s="35"/>
      <c r="N191" s="37">
        <v>-49.99</v>
      </c>
    </row>
    <row r="192" spans="1:14">
      <c r="A192" s="35"/>
      <c r="B192" s="35"/>
      <c r="C192" s="35"/>
      <c r="D192" s="35" t="s">
        <v>44</v>
      </c>
      <c r="E192" s="35"/>
      <c r="F192" s="36">
        <v>44408</v>
      </c>
      <c r="G192" s="35"/>
      <c r="H192" s="35" t="s">
        <v>80</v>
      </c>
      <c r="I192" s="35"/>
      <c r="J192" s="35" t="s">
        <v>81</v>
      </c>
      <c r="K192" s="35"/>
      <c r="L192" s="35" t="s">
        <v>82</v>
      </c>
      <c r="M192" s="35"/>
      <c r="N192" s="37">
        <v>-50</v>
      </c>
    </row>
    <row r="193" spans="1:14">
      <c r="A193" s="35"/>
      <c r="B193" s="35"/>
      <c r="C193" s="35"/>
      <c r="D193" s="35" t="s">
        <v>70</v>
      </c>
      <c r="E193" s="35"/>
      <c r="F193" s="36">
        <v>44344</v>
      </c>
      <c r="G193" s="35"/>
      <c r="H193" s="35" t="s">
        <v>83</v>
      </c>
      <c r="I193" s="35"/>
      <c r="J193" s="35" t="s">
        <v>84</v>
      </c>
      <c r="K193" s="35"/>
      <c r="L193" s="35" t="s">
        <v>76</v>
      </c>
      <c r="M193" s="35"/>
      <c r="N193" s="37">
        <v>0</v>
      </c>
    </row>
    <row r="194" spans="1:14">
      <c r="A194" s="35"/>
      <c r="B194" s="35"/>
      <c r="C194" s="35"/>
      <c r="D194" s="35" t="s">
        <v>85</v>
      </c>
      <c r="E194" s="35"/>
      <c r="F194" s="36">
        <v>44317</v>
      </c>
      <c r="G194" s="35"/>
      <c r="H194" s="35" t="s">
        <v>86</v>
      </c>
      <c r="I194" s="35"/>
      <c r="J194" s="35"/>
      <c r="K194" s="35"/>
      <c r="L194" s="35" t="s">
        <v>87</v>
      </c>
      <c r="M194" s="35"/>
      <c r="N194" s="37">
        <v>185</v>
      </c>
    </row>
    <row r="195" spans="1:14">
      <c r="A195" s="35"/>
      <c r="B195" s="35"/>
      <c r="C195" s="35"/>
      <c r="D195" s="35" t="s">
        <v>70</v>
      </c>
      <c r="E195" s="35"/>
      <c r="F195" s="36">
        <v>44253</v>
      </c>
      <c r="G195" s="35"/>
      <c r="H195" s="35" t="s">
        <v>88</v>
      </c>
      <c r="I195" s="35"/>
      <c r="J195" s="35" t="s">
        <v>89</v>
      </c>
      <c r="K195" s="35"/>
      <c r="L195" s="35" t="s">
        <v>76</v>
      </c>
      <c r="M195" s="35"/>
      <c r="N195" s="37">
        <v>0</v>
      </c>
    </row>
    <row r="196" spans="1:14">
      <c r="A196" s="35"/>
      <c r="B196" s="35"/>
      <c r="C196" s="35"/>
      <c r="D196" s="35" t="s">
        <v>70</v>
      </c>
      <c r="E196" s="35"/>
      <c r="F196" s="36">
        <v>44286</v>
      </c>
      <c r="G196" s="35"/>
      <c r="H196" s="35" t="s">
        <v>90</v>
      </c>
      <c r="I196" s="35"/>
      <c r="J196" s="35" t="s">
        <v>89</v>
      </c>
      <c r="K196" s="35"/>
      <c r="L196" s="35" t="s">
        <v>76</v>
      </c>
      <c r="M196" s="35"/>
      <c r="N196" s="37">
        <v>0</v>
      </c>
    </row>
    <row r="197" spans="1:14">
      <c r="A197" s="35"/>
      <c r="B197" s="35"/>
      <c r="C197" s="35"/>
      <c r="D197" s="35" t="s">
        <v>70</v>
      </c>
      <c r="E197" s="35"/>
      <c r="F197" s="36">
        <v>44316</v>
      </c>
      <c r="G197" s="35"/>
      <c r="H197" s="35" t="s">
        <v>91</v>
      </c>
      <c r="I197" s="35"/>
      <c r="J197" s="35" t="s">
        <v>89</v>
      </c>
      <c r="K197" s="35"/>
      <c r="L197" s="35" t="s">
        <v>76</v>
      </c>
      <c r="M197" s="35"/>
      <c r="N197" s="37">
        <v>0</v>
      </c>
    </row>
    <row r="198" spans="1:14">
      <c r="A198" s="35"/>
      <c r="B198" s="35"/>
      <c r="C198" s="35"/>
      <c r="D198" s="35" t="s">
        <v>70</v>
      </c>
      <c r="E198" s="35"/>
      <c r="F198" s="36">
        <v>44344</v>
      </c>
      <c r="G198" s="35"/>
      <c r="H198" s="35" t="s">
        <v>92</v>
      </c>
      <c r="I198" s="35"/>
      <c r="J198" s="35" t="s">
        <v>89</v>
      </c>
      <c r="K198" s="35"/>
      <c r="L198" s="35" t="s">
        <v>76</v>
      </c>
      <c r="M198" s="35"/>
      <c r="N198" s="37">
        <v>0</v>
      </c>
    </row>
    <row r="199" spans="1:14">
      <c r="A199" s="35"/>
      <c r="B199" s="35"/>
      <c r="C199" s="35"/>
      <c r="D199" s="35" t="s">
        <v>70</v>
      </c>
      <c r="E199" s="35"/>
      <c r="F199" s="36">
        <v>44377</v>
      </c>
      <c r="G199" s="35"/>
      <c r="H199" s="35" t="s">
        <v>93</v>
      </c>
      <c r="I199" s="35"/>
      <c r="J199" s="35" t="s">
        <v>89</v>
      </c>
      <c r="K199" s="35"/>
      <c r="L199" s="35" t="s">
        <v>76</v>
      </c>
      <c r="M199" s="35"/>
      <c r="N199" s="37">
        <v>0</v>
      </c>
    </row>
    <row r="200" spans="1:14">
      <c r="A200" s="35"/>
      <c r="B200" s="35"/>
      <c r="C200" s="35"/>
      <c r="D200" s="35" t="s">
        <v>70</v>
      </c>
      <c r="E200" s="35"/>
      <c r="F200" s="36">
        <v>44407</v>
      </c>
      <c r="G200" s="35"/>
      <c r="H200" s="35" t="s">
        <v>94</v>
      </c>
      <c r="I200" s="35"/>
      <c r="J200" s="35" t="s">
        <v>89</v>
      </c>
      <c r="K200" s="35"/>
      <c r="L200" s="35" t="s">
        <v>76</v>
      </c>
      <c r="M200" s="35"/>
      <c r="N200" s="37">
        <v>0</v>
      </c>
    </row>
    <row r="201" spans="1:14">
      <c r="A201" s="35"/>
      <c r="B201" s="35"/>
      <c r="C201" s="35"/>
      <c r="D201" s="35" t="s">
        <v>70</v>
      </c>
      <c r="E201" s="35"/>
      <c r="F201" s="36">
        <v>44439</v>
      </c>
      <c r="G201" s="35"/>
      <c r="H201" s="35" t="s">
        <v>95</v>
      </c>
      <c r="I201" s="35"/>
      <c r="J201" s="35" t="s">
        <v>89</v>
      </c>
      <c r="K201" s="35"/>
      <c r="L201" s="35" t="s">
        <v>76</v>
      </c>
      <c r="M201" s="35"/>
      <c r="N201" s="37">
        <v>0</v>
      </c>
    </row>
    <row r="202" spans="1:14">
      <c r="A202" s="35"/>
      <c r="B202" s="35"/>
      <c r="C202" s="35"/>
      <c r="D202" s="35" t="s">
        <v>70</v>
      </c>
      <c r="E202" s="35"/>
      <c r="F202" s="36">
        <v>44469</v>
      </c>
      <c r="G202" s="35"/>
      <c r="H202" s="35" t="s">
        <v>96</v>
      </c>
      <c r="I202" s="35"/>
      <c r="J202" s="35" t="s">
        <v>89</v>
      </c>
      <c r="K202" s="35"/>
      <c r="L202" s="35" t="s">
        <v>76</v>
      </c>
      <c r="M202" s="35"/>
      <c r="N202" s="37">
        <v>0</v>
      </c>
    </row>
    <row r="203" spans="1:14">
      <c r="A203" s="35"/>
      <c r="B203" s="35"/>
      <c r="C203" s="35"/>
      <c r="D203" s="35" t="s">
        <v>70</v>
      </c>
      <c r="E203" s="35"/>
      <c r="F203" s="36">
        <v>44498</v>
      </c>
      <c r="G203" s="35"/>
      <c r="H203" s="35" t="s">
        <v>97</v>
      </c>
      <c r="I203" s="35"/>
      <c r="J203" s="35" t="s">
        <v>89</v>
      </c>
      <c r="K203" s="35"/>
      <c r="L203" s="35" t="s">
        <v>76</v>
      </c>
      <c r="M203" s="35"/>
      <c r="N203" s="37">
        <v>0</v>
      </c>
    </row>
    <row r="204" spans="1:14">
      <c r="A204" s="35"/>
      <c r="B204" s="35"/>
      <c r="C204" s="35"/>
      <c r="D204" s="35" t="s">
        <v>70</v>
      </c>
      <c r="E204" s="35"/>
      <c r="F204" s="36">
        <v>44530</v>
      </c>
      <c r="G204" s="35"/>
      <c r="H204" s="35" t="s">
        <v>98</v>
      </c>
      <c r="I204" s="35"/>
      <c r="J204" s="35" t="s">
        <v>89</v>
      </c>
      <c r="K204" s="35"/>
      <c r="L204" s="35" t="s">
        <v>76</v>
      </c>
      <c r="M204" s="35"/>
      <c r="N204" s="37">
        <v>0</v>
      </c>
    </row>
    <row r="205" spans="1:14">
      <c r="A205" s="35"/>
      <c r="B205" s="35"/>
      <c r="C205" s="35"/>
      <c r="D205" s="35" t="s">
        <v>70</v>
      </c>
      <c r="E205" s="35"/>
      <c r="F205" s="36">
        <v>44561</v>
      </c>
      <c r="G205" s="35"/>
      <c r="H205" s="35" t="s">
        <v>99</v>
      </c>
      <c r="I205" s="35"/>
      <c r="J205" s="35" t="s">
        <v>89</v>
      </c>
      <c r="K205" s="35"/>
      <c r="L205" s="35" t="s">
        <v>76</v>
      </c>
      <c r="M205" s="35"/>
      <c r="N205" s="37">
        <v>0</v>
      </c>
    </row>
    <row r="206" spans="1:14">
      <c r="A206" s="35"/>
      <c r="B206" s="35"/>
      <c r="C206" s="35"/>
      <c r="D206" s="35" t="s">
        <v>70</v>
      </c>
      <c r="E206" s="35"/>
      <c r="F206" s="36">
        <v>44337</v>
      </c>
      <c r="G206" s="35"/>
      <c r="H206" s="35" t="s">
        <v>100</v>
      </c>
      <c r="I206" s="35"/>
      <c r="J206" s="35" t="s">
        <v>75</v>
      </c>
      <c r="K206" s="35"/>
      <c r="L206" s="35" t="s">
        <v>76</v>
      </c>
      <c r="M206" s="35"/>
      <c r="N206" s="37">
        <v>0</v>
      </c>
    </row>
    <row r="207" spans="1:14">
      <c r="A207" s="35"/>
      <c r="B207" s="35"/>
      <c r="C207" s="35"/>
      <c r="D207" s="35" t="s">
        <v>70</v>
      </c>
      <c r="E207" s="35"/>
      <c r="F207" s="36">
        <v>44225</v>
      </c>
      <c r="G207" s="35"/>
      <c r="H207" s="35" t="s">
        <v>101</v>
      </c>
      <c r="I207" s="35"/>
      <c r="J207" s="35" t="s">
        <v>89</v>
      </c>
      <c r="K207" s="35"/>
      <c r="L207" s="35" t="s">
        <v>76</v>
      </c>
      <c r="M207" s="35"/>
      <c r="N207" s="37">
        <v>0</v>
      </c>
    </row>
    <row r="208" spans="1:14">
      <c r="A208" s="35"/>
      <c r="B208" s="35"/>
      <c r="C208" s="35"/>
      <c r="D208" s="35" t="s">
        <v>70</v>
      </c>
      <c r="E208" s="35"/>
      <c r="F208" s="36">
        <v>44253</v>
      </c>
      <c r="G208" s="35"/>
      <c r="H208" s="35" t="s">
        <v>102</v>
      </c>
      <c r="I208" s="35"/>
      <c r="J208" s="35" t="s">
        <v>103</v>
      </c>
      <c r="K208" s="35"/>
      <c r="L208" s="35" t="s">
        <v>76</v>
      </c>
      <c r="M208" s="35"/>
      <c r="N208" s="37">
        <v>0</v>
      </c>
    </row>
    <row r="209" spans="1:14">
      <c r="A209" s="35"/>
      <c r="B209" s="35"/>
      <c r="C209" s="35"/>
      <c r="D209" s="35" t="s">
        <v>70</v>
      </c>
      <c r="E209" s="35"/>
      <c r="F209" s="36">
        <v>44286</v>
      </c>
      <c r="G209" s="35"/>
      <c r="H209" s="35" t="s">
        <v>104</v>
      </c>
      <c r="I209" s="35"/>
      <c r="J209" s="35" t="s">
        <v>103</v>
      </c>
      <c r="K209" s="35"/>
      <c r="L209" s="35" t="s">
        <v>76</v>
      </c>
      <c r="M209" s="35"/>
      <c r="N209" s="37">
        <v>0</v>
      </c>
    </row>
    <row r="210" spans="1:14">
      <c r="A210" s="35"/>
      <c r="B210" s="35"/>
      <c r="C210" s="35"/>
      <c r="D210" s="35" t="s">
        <v>70</v>
      </c>
      <c r="E210" s="35"/>
      <c r="F210" s="36">
        <v>44316</v>
      </c>
      <c r="G210" s="35"/>
      <c r="H210" s="35" t="s">
        <v>105</v>
      </c>
      <c r="I210" s="35"/>
      <c r="J210" s="35" t="s">
        <v>103</v>
      </c>
      <c r="K210" s="35"/>
      <c r="L210" s="35" t="s">
        <v>76</v>
      </c>
      <c r="M210" s="35"/>
      <c r="N210" s="37">
        <v>0</v>
      </c>
    </row>
    <row r="211" spans="1:14">
      <c r="A211" s="35"/>
      <c r="B211" s="35"/>
      <c r="C211" s="35"/>
      <c r="D211" s="35" t="s">
        <v>70</v>
      </c>
      <c r="E211" s="35"/>
      <c r="F211" s="36">
        <v>44344</v>
      </c>
      <c r="G211" s="35"/>
      <c r="H211" s="35" t="s">
        <v>106</v>
      </c>
      <c r="I211" s="35"/>
      <c r="J211" s="35" t="s">
        <v>103</v>
      </c>
      <c r="K211" s="35"/>
      <c r="L211" s="35" t="s">
        <v>76</v>
      </c>
      <c r="M211" s="35"/>
      <c r="N211" s="37">
        <v>0</v>
      </c>
    </row>
    <row r="212" spans="1:14">
      <c r="A212" s="35"/>
      <c r="B212" s="35"/>
      <c r="C212" s="35"/>
      <c r="D212" s="35" t="s">
        <v>70</v>
      </c>
      <c r="E212" s="35"/>
      <c r="F212" s="36">
        <v>44377</v>
      </c>
      <c r="G212" s="35"/>
      <c r="H212" s="35" t="s">
        <v>107</v>
      </c>
      <c r="I212" s="35"/>
      <c r="J212" s="35" t="s">
        <v>103</v>
      </c>
      <c r="K212" s="35"/>
      <c r="L212" s="35" t="s">
        <v>76</v>
      </c>
      <c r="M212" s="35"/>
      <c r="N212" s="37">
        <v>0</v>
      </c>
    </row>
    <row r="213" spans="1:14">
      <c r="A213" s="35"/>
      <c r="B213" s="35"/>
      <c r="C213" s="35"/>
      <c r="D213" s="35" t="s">
        <v>70</v>
      </c>
      <c r="E213" s="35"/>
      <c r="F213" s="36">
        <v>44407</v>
      </c>
      <c r="G213" s="35"/>
      <c r="H213" s="35" t="s">
        <v>108</v>
      </c>
      <c r="I213" s="35"/>
      <c r="J213" s="35" t="s">
        <v>103</v>
      </c>
      <c r="K213" s="35"/>
      <c r="L213" s="35" t="s">
        <v>76</v>
      </c>
      <c r="M213" s="35"/>
      <c r="N213" s="37">
        <v>0</v>
      </c>
    </row>
    <row r="214" spans="1:14">
      <c r="A214" s="35"/>
      <c r="B214" s="35"/>
      <c r="C214" s="35"/>
      <c r="D214" s="35" t="s">
        <v>70</v>
      </c>
      <c r="E214" s="35"/>
      <c r="F214" s="36">
        <v>44439</v>
      </c>
      <c r="G214" s="35"/>
      <c r="H214" s="35" t="s">
        <v>109</v>
      </c>
      <c r="I214" s="35"/>
      <c r="J214" s="35" t="s">
        <v>103</v>
      </c>
      <c r="K214" s="35"/>
      <c r="L214" s="35" t="s">
        <v>76</v>
      </c>
      <c r="M214" s="35"/>
      <c r="N214" s="37">
        <v>0</v>
      </c>
    </row>
    <row r="215" spans="1:14">
      <c r="A215" s="35"/>
      <c r="B215" s="35"/>
      <c r="C215" s="35"/>
      <c r="D215" s="35" t="s">
        <v>70</v>
      </c>
      <c r="E215" s="35"/>
      <c r="F215" s="36">
        <v>44469</v>
      </c>
      <c r="G215" s="35"/>
      <c r="H215" s="35" t="s">
        <v>110</v>
      </c>
      <c r="I215" s="35"/>
      <c r="J215" s="35" t="s">
        <v>75</v>
      </c>
      <c r="K215" s="35"/>
      <c r="L215" s="35" t="s">
        <v>76</v>
      </c>
      <c r="M215" s="35"/>
      <c r="N215" s="37">
        <v>0</v>
      </c>
    </row>
    <row r="216" spans="1:14">
      <c r="A216" s="35"/>
      <c r="B216" s="35"/>
      <c r="C216" s="35"/>
      <c r="D216" s="35" t="s">
        <v>70</v>
      </c>
      <c r="E216" s="35"/>
      <c r="F216" s="36">
        <v>44498</v>
      </c>
      <c r="G216" s="35"/>
      <c r="H216" s="35" t="s">
        <v>111</v>
      </c>
      <c r="I216" s="35"/>
      <c r="J216" s="35" t="s">
        <v>112</v>
      </c>
      <c r="K216" s="35"/>
      <c r="L216" s="35" t="s">
        <v>76</v>
      </c>
      <c r="M216" s="35"/>
      <c r="N216" s="37">
        <v>0</v>
      </c>
    </row>
    <row r="217" spans="1:14">
      <c r="A217" s="35"/>
      <c r="B217" s="35"/>
      <c r="C217" s="35"/>
      <c r="D217" s="35" t="s">
        <v>70</v>
      </c>
      <c r="E217" s="35"/>
      <c r="F217" s="36">
        <v>44530</v>
      </c>
      <c r="G217" s="35"/>
      <c r="H217" s="35" t="s">
        <v>113</v>
      </c>
      <c r="I217" s="35"/>
      <c r="J217" s="35" t="s">
        <v>112</v>
      </c>
      <c r="K217" s="35"/>
      <c r="L217" s="35" t="s">
        <v>76</v>
      </c>
      <c r="M217" s="35"/>
      <c r="N217" s="37">
        <v>0</v>
      </c>
    </row>
    <row r="218" spans="1:14">
      <c r="A218" s="35"/>
      <c r="B218" s="35"/>
      <c r="C218" s="35"/>
      <c r="D218" s="35" t="s">
        <v>70</v>
      </c>
      <c r="E218" s="35"/>
      <c r="F218" s="36">
        <v>44561</v>
      </c>
      <c r="G218" s="35"/>
      <c r="H218" s="35" t="s">
        <v>114</v>
      </c>
      <c r="I218" s="35"/>
      <c r="J218" s="35" t="s">
        <v>112</v>
      </c>
      <c r="K218" s="35"/>
      <c r="L218" s="35" t="s">
        <v>76</v>
      </c>
      <c r="M218" s="35"/>
      <c r="N218" s="37">
        <v>0</v>
      </c>
    </row>
    <row r="219" spans="1:14">
      <c r="A219" s="35"/>
      <c r="B219" s="35"/>
      <c r="C219" s="35"/>
      <c r="D219" s="35" t="s">
        <v>70</v>
      </c>
      <c r="E219" s="35"/>
      <c r="F219" s="36">
        <v>44337</v>
      </c>
      <c r="G219" s="35"/>
      <c r="H219" s="35" t="s">
        <v>115</v>
      </c>
      <c r="I219" s="35"/>
      <c r="J219" s="35" t="s">
        <v>72</v>
      </c>
      <c r="K219" s="35"/>
      <c r="L219" s="35" t="s">
        <v>76</v>
      </c>
      <c r="M219" s="35"/>
      <c r="N219" s="37">
        <v>0</v>
      </c>
    </row>
    <row r="220" spans="1:14">
      <c r="A220" s="35"/>
      <c r="B220" s="35"/>
      <c r="C220" s="35"/>
      <c r="D220" s="35" t="s">
        <v>70</v>
      </c>
      <c r="E220" s="35"/>
      <c r="F220" s="36">
        <v>44225</v>
      </c>
      <c r="G220" s="35"/>
      <c r="H220" s="35" t="s">
        <v>116</v>
      </c>
      <c r="I220" s="35"/>
      <c r="J220" s="35" t="s">
        <v>103</v>
      </c>
      <c r="K220" s="35"/>
      <c r="L220" s="35" t="s">
        <v>76</v>
      </c>
      <c r="M220" s="35"/>
      <c r="N220" s="37">
        <v>0</v>
      </c>
    </row>
    <row r="221" spans="1:14">
      <c r="A221" s="35"/>
      <c r="B221" s="35"/>
      <c r="C221" s="35"/>
      <c r="D221" s="35" t="s">
        <v>70</v>
      </c>
      <c r="E221" s="35"/>
      <c r="F221" s="36">
        <v>44253</v>
      </c>
      <c r="G221" s="35"/>
      <c r="H221" s="35" t="s">
        <v>117</v>
      </c>
      <c r="I221" s="35"/>
      <c r="J221" s="35" t="s">
        <v>112</v>
      </c>
      <c r="K221" s="35"/>
      <c r="L221" s="35" t="s">
        <v>76</v>
      </c>
      <c r="M221" s="35"/>
      <c r="N221" s="37">
        <v>0</v>
      </c>
    </row>
    <row r="222" spans="1:14">
      <c r="A222" s="35"/>
      <c r="B222" s="35"/>
      <c r="C222" s="35"/>
      <c r="D222" s="35" t="s">
        <v>70</v>
      </c>
      <c r="E222" s="35"/>
      <c r="F222" s="36">
        <v>44286</v>
      </c>
      <c r="G222" s="35"/>
      <c r="H222" s="35" t="s">
        <v>118</v>
      </c>
      <c r="I222" s="35"/>
      <c r="J222" s="35" t="s">
        <v>112</v>
      </c>
      <c r="K222" s="35"/>
      <c r="L222" s="35" t="s">
        <v>76</v>
      </c>
      <c r="M222" s="35"/>
      <c r="N222" s="37">
        <v>0</v>
      </c>
    </row>
    <row r="223" spans="1:14">
      <c r="A223" s="35"/>
      <c r="B223" s="35"/>
      <c r="C223" s="35"/>
      <c r="D223" s="35" t="s">
        <v>70</v>
      </c>
      <c r="E223" s="35"/>
      <c r="F223" s="36">
        <v>44316</v>
      </c>
      <c r="G223" s="35"/>
      <c r="H223" s="35" t="s">
        <v>119</v>
      </c>
      <c r="I223" s="35"/>
      <c r="J223" s="35" t="s">
        <v>112</v>
      </c>
      <c r="K223" s="35"/>
      <c r="L223" s="35" t="s">
        <v>76</v>
      </c>
      <c r="M223" s="35"/>
      <c r="N223" s="37">
        <v>0</v>
      </c>
    </row>
    <row r="224" spans="1:14">
      <c r="A224" s="35"/>
      <c r="B224" s="35"/>
      <c r="C224" s="35"/>
      <c r="D224" s="35" t="s">
        <v>70</v>
      </c>
      <c r="E224" s="35"/>
      <c r="F224" s="36">
        <v>44344</v>
      </c>
      <c r="G224" s="35"/>
      <c r="H224" s="35" t="s">
        <v>120</v>
      </c>
      <c r="I224" s="35"/>
      <c r="J224" s="35" t="s">
        <v>112</v>
      </c>
      <c r="K224" s="35"/>
      <c r="L224" s="35" t="s">
        <v>76</v>
      </c>
      <c r="M224" s="35"/>
      <c r="N224" s="37">
        <v>0</v>
      </c>
    </row>
    <row r="225" spans="1:14">
      <c r="A225" s="35"/>
      <c r="B225" s="35"/>
      <c r="C225" s="35"/>
      <c r="D225" s="35" t="s">
        <v>70</v>
      </c>
      <c r="E225" s="35"/>
      <c r="F225" s="36">
        <v>44377</v>
      </c>
      <c r="G225" s="35"/>
      <c r="H225" s="35" t="s">
        <v>121</v>
      </c>
      <c r="I225" s="35"/>
      <c r="J225" s="35" t="s">
        <v>112</v>
      </c>
      <c r="K225" s="35"/>
      <c r="L225" s="35" t="s">
        <v>76</v>
      </c>
      <c r="M225" s="35"/>
      <c r="N225" s="37">
        <v>0</v>
      </c>
    </row>
    <row r="226" spans="1:14">
      <c r="A226" s="35"/>
      <c r="B226" s="35"/>
      <c r="C226" s="35"/>
      <c r="D226" s="35" t="s">
        <v>70</v>
      </c>
      <c r="E226" s="35"/>
      <c r="F226" s="36">
        <v>44407</v>
      </c>
      <c r="G226" s="35"/>
      <c r="H226" s="35" t="s">
        <v>122</v>
      </c>
      <c r="I226" s="35"/>
      <c r="J226" s="35" t="s">
        <v>75</v>
      </c>
      <c r="K226" s="35"/>
      <c r="L226" s="35" t="s">
        <v>76</v>
      </c>
      <c r="M226" s="35"/>
      <c r="N226" s="37">
        <v>0</v>
      </c>
    </row>
    <row r="227" spans="1:14">
      <c r="A227" s="35"/>
      <c r="B227" s="35"/>
      <c r="C227" s="35"/>
      <c r="D227" s="35" t="s">
        <v>70</v>
      </c>
      <c r="E227" s="35"/>
      <c r="F227" s="36">
        <v>44439</v>
      </c>
      <c r="G227" s="35"/>
      <c r="H227" s="35" t="s">
        <v>123</v>
      </c>
      <c r="I227" s="35"/>
      <c r="J227" s="35" t="s">
        <v>75</v>
      </c>
      <c r="K227" s="35"/>
      <c r="L227" s="35" t="s">
        <v>76</v>
      </c>
      <c r="M227" s="35"/>
      <c r="N227" s="37">
        <v>0</v>
      </c>
    </row>
    <row r="228" spans="1:14">
      <c r="A228" s="35"/>
      <c r="B228" s="35"/>
      <c r="C228" s="35"/>
      <c r="D228" s="35" t="s">
        <v>70</v>
      </c>
      <c r="E228" s="35"/>
      <c r="F228" s="36">
        <v>44469</v>
      </c>
      <c r="G228" s="35"/>
      <c r="H228" s="35" t="s">
        <v>124</v>
      </c>
      <c r="I228" s="35"/>
      <c r="J228" s="35" t="s">
        <v>125</v>
      </c>
      <c r="K228" s="35"/>
      <c r="L228" s="35" t="s">
        <v>76</v>
      </c>
      <c r="M228" s="35"/>
      <c r="N228" s="37">
        <v>0</v>
      </c>
    </row>
    <row r="229" spans="1:14">
      <c r="A229" s="35"/>
      <c r="B229" s="35"/>
      <c r="C229" s="35"/>
      <c r="D229" s="35" t="s">
        <v>70</v>
      </c>
      <c r="E229" s="35"/>
      <c r="F229" s="36">
        <v>44498</v>
      </c>
      <c r="G229" s="35"/>
      <c r="H229" s="35" t="s">
        <v>126</v>
      </c>
      <c r="I229" s="35"/>
      <c r="J229" s="35" t="s">
        <v>75</v>
      </c>
      <c r="K229" s="35"/>
      <c r="L229" s="35" t="s">
        <v>76</v>
      </c>
      <c r="M229" s="35"/>
      <c r="N229" s="37">
        <v>0</v>
      </c>
    </row>
    <row r="230" spans="1:14">
      <c r="A230" s="35"/>
      <c r="B230" s="35"/>
      <c r="C230" s="35"/>
      <c r="D230" s="35" t="s">
        <v>70</v>
      </c>
      <c r="E230" s="35"/>
      <c r="F230" s="36">
        <v>44530</v>
      </c>
      <c r="G230" s="35"/>
      <c r="H230" s="35" t="s">
        <v>127</v>
      </c>
      <c r="I230" s="35"/>
      <c r="J230" s="35" t="s">
        <v>75</v>
      </c>
      <c r="K230" s="35"/>
      <c r="L230" s="35" t="s">
        <v>76</v>
      </c>
      <c r="M230" s="35"/>
      <c r="N230" s="37">
        <v>0</v>
      </c>
    </row>
    <row r="231" spans="1:14">
      <c r="A231" s="35"/>
      <c r="B231" s="35"/>
      <c r="C231" s="35"/>
      <c r="D231" s="35" t="s">
        <v>70</v>
      </c>
      <c r="E231" s="35"/>
      <c r="F231" s="36">
        <v>44561</v>
      </c>
      <c r="G231" s="35"/>
      <c r="H231" s="35" t="s">
        <v>128</v>
      </c>
      <c r="I231" s="35"/>
      <c r="J231" s="35" t="s">
        <v>75</v>
      </c>
      <c r="K231" s="35"/>
      <c r="L231" s="35" t="s">
        <v>76</v>
      </c>
      <c r="M231" s="35"/>
      <c r="N231" s="37">
        <v>0</v>
      </c>
    </row>
    <row r="232" spans="1:14">
      <c r="A232" s="35"/>
      <c r="B232" s="35"/>
      <c r="C232" s="35"/>
      <c r="D232" s="35" t="s">
        <v>70</v>
      </c>
      <c r="E232" s="35"/>
      <c r="F232" s="36">
        <v>44337</v>
      </c>
      <c r="G232" s="35"/>
      <c r="H232" s="35" t="s">
        <v>129</v>
      </c>
      <c r="I232" s="35"/>
      <c r="J232" s="35" t="s">
        <v>84</v>
      </c>
      <c r="K232" s="35"/>
      <c r="L232" s="35" t="s">
        <v>76</v>
      </c>
      <c r="M232" s="35"/>
      <c r="N232" s="37">
        <v>0</v>
      </c>
    </row>
    <row r="233" spans="1:14">
      <c r="A233" s="35"/>
      <c r="B233" s="35"/>
      <c r="C233" s="35"/>
      <c r="D233" s="35" t="s">
        <v>70</v>
      </c>
      <c r="E233" s="35"/>
      <c r="F233" s="36">
        <v>44225</v>
      </c>
      <c r="G233" s="35"/>
      <c r="H233" s="35" t="s">
        <v>130</v>
      </c>
      <c r="I233" s="35"/>
      <c r="J233" s="35" t="s">
        <v>112</v>
      </c>
      <c r="K233" s="35"/>
      <c r="L233" s="35" t="s">
        <v>76</v>
      </c>
      <c r="M233" s="35"/>
      <c r="N233" s="37">
        <v>0</v>
      </c>
    </row>
    <row r="234" spans="1:14">
      <c r="A234" s="35"/>
      <c r="B234" s="35"/>
      <c r="C234" s="35"/>
      <c r="D234" s="35" t="s">
        <v>70</v>
      </c>
      <c r="E234" s="35"/>
      <c r="F234" s="36">
        <v>44253</v>
      </c>
      <c r="G234" s="35"/>
      <c r="H234" s="35" t="s">
        <v>131</v>
      </c>
      <c r="I234" s="35"/>
      <c r="J234" s="35" t="s">
        <v>75</v>
      </c>
      <c r="K234" s="35"/>
      <c r="L234" s="35" t="s">
        <v>76</v>
      </c>
      <c r="M234" s="35"/>
      <c r="N234" s="37">
        <v>0</v>
      </c>
    </row>
    <row r="235" spans="1:14">
      <c r="A235" s="35"/>
      <c r="B235" s="35"/>
      <c r="C235" s="35"/>
      <c r="D235" s="35" t="s">
        <v>70</v>
      </c>
      <c r="E235" s="35"/>
      <c r="F235" s="36">
        <v>44286</v>
      </c>
      <c r="G235" s="35"/>
      <c r="H235" s="35" t="s">
        <v>132</v>
      </c>
      <c r="I235" s="35"/>
      <c r="J235" s="35" t="s">
        <v>75</v>
      </c>
      <c r="K235" s="35"/>
      <c r="L235" s="35" t="s">
        <v>76</v>
      </c>
      <c r="M235" s="35"/>
      <c r="N235" s="37">
        <v>0</v>
      </c>
    </row>
    <row r="236" spans="1:14">
      <c r="A236" s="35"/>
      <c r="B236" s="35"/>
      <c r="C236" s="35"/>
      <c r="D236" s="35" t="s">
        <v>70</v>
      </c>
      <c r="E236" s="35"/>
      <c r="F236" s="36">
        <v>44316</v>
      </c>
      <c r="G236" s="35"/>
      <c r="H236" s="35" t="s">
        <v>133</v>
      </c>
      <c r="I236" s="35"/>
      <c r="J236" s="35" t="s">
        <v>75</v>
      </c>
      <c r="K236" s="35"/>
      <c r="L236" s="35" t="s">
        <v>76</v>
      </c>
      <c r="M236" s="35"/>
      <c r="N236" s="37">
        <v>0</v>
      </c>
    </row>
    <row r="237" spans="1:14">
      <c r="A237" s="35"/>
      <c r="B237" s="35"/>
      <c r="C237" s="35"/>
      <c r="D237" s="35" t="s">
        <v>70</v>
      </c>
      <c r="E237" s="35"/>
      <c r="F237" s="36">
        <v>44344</v>
      </c>
      <c r="G237" s="35"/>
      <c r="H237" s="35" t="s">
        <v>134</v>
      </c>
      <c r="I237" s="35"/>
      <c r="J237" s="35" t="s">
        <v>75</v>
      </c>
      <c r="K237" s="35"/>
      <c r="L237" s="35" t="s">
        <v>76</v>
      </c>
      <c r="M237" s="35"/>
      <c r="N237" s="37">
        <v>0</v>
      </c>
    </row>
    <row r="238" spans="1:14">
      <c r="A238" s="35"/>
      <c r="B238" s="35"/>
      <c r="C238" s="35"/>
      <c r="D238" s="35" t="s">
        <v>70</v>
      </c>
      <c r="E238" s="35"/>
      <c r="F238" s="36">
        <v>44377</v>
      </c>
      <c r="G238" s="35"/>
      <c r="H238" s="35" t="s">
        <v>135</v>
      </c>
      <c r="I238" s="35"/>
      <c r="J238" s="35" t="s">
        <v>75</v>
      </c>
      <c r="K238" s="35"/>
      <c r="L238" s="35" t="s">
        <v>76</v>
      </c>
      <c r="M238" s="35"/>
      <c r="N238" s="37">
        <v>0</v>
      </c>
    </row>
    <row r="239" spans="1:14">
      <c r="A239" s="35"/>
      <c r="B239" s="35"/>
      <c r="C239" s="35"/>
      <c r="D239" s="35" t="s">
        <v>70</v>
      </c>
      <c r="E239" s="35"/>
      <c r="F239" s="36">
        <v>44407</v>
      </c>
      <c r="G239" s="35"/>
      <c r="H239" s="35" t="s">
        <v>136</v>
      </c>
      <c r="I239" s="35"/>
      <c r="J239" s="35" t="s">
        <v>125</v>
      </c>
      <c r="K239" s="35"/>
      <c r="L239" s="35" t="s">
        <v>76</v>
      </c>
      <c r="M239" s="35"/>
      <c r="N239" s="37">
        <v>0</v>
      </c>
    </row>
    <row r="240" spans="1:14">
      <c r="A240" s="35"/>
      <c r="B240" s="35"/>
      <c r="C240" s="35"/>
      <c r="D240" s="35" t="s">
        <v>70</v>
      </c>
      <c r="E240" s="35"/>
      <c r="F240" s="36">
        <v>44439</v>
      </c>
      <c r="G240" s="35"/>
      <c r="H240" s="35" t="s">
        <v>137</v>
      </c>
      <c r="I240" s="35"/>
      <c r="J240" s="35" t="s">
        <v>125</v>
      </c>
      <c r="K240" s="35"/>
      <c r="L240" s="35" t="s">
        <v>76</v>
      </c>
      <c r="M240" s="35"/>
      <c r="N240" s="37">
        <v>0</v>
      </c>
    </row>
    <row r="241" spans="1:14">
      <c r="A241" s="35"/>
      <c r="B241" s="35"/>
      <c r="C241" s="35"/>
      <c r="D241" s="35" t="s">
        <v>70</v>
      </c>
      <c r="E241" s="35"/>
      <c r="F241" s="36">
        <v>44469</v>
      </c>
      <c r="G241" s="35"/>
      <c r="H241" s="35" t="s">
        <v>138</v>
      </c>
      <c r="I241" s="35"/>
      <c r="J241" s="35" t="s">
        <v>72</v>
      </c>
      <c r="K241" s="35"/>
      <c r="L241" s="35" t="s">
        <v>76</v>
      </c>
      <c r="M241" s="35"/>
      <c r="N241" s="37">
        <v>0</v>
      </c>
    </row>
    <row r="242" spans="1:14">
      <c r="A242" s="35"/>
      <c r="B242" s="35"/>
      <c r="C242" s="35"/>
      <c r="D242" s="35" t="s">
        <v>70</v>
      </c>
      <c r="E242" s="35"/>
      <c r="F242" s="36">
        <v>44498</v>
      </c>
      <c r="G242" s="35"/>
      <c r="H242" s="35" t="s">
        <v>139</v>
      </c>
      <c r="I242" s="35"/>
      <c r="J242" s="35" t="s">
        <v>125</v>
      </c>
      <c r="K242" s="35"/>
      <c r="L242" s="35" t="s">
        <v>76</v>
      </c>
      <c r="M242" s="35"/>
      <c r="N242" s="37">
        <v>0</v>
      </c>
    </row>
    <row r="243" spans="1:14">
      <c r="A243" s="35"/>
      <c r="B243" s="35"/>
      <c r="C243" s="35"/>
      <c r="D243" s="35" t="s">
        <v>70</v>
      </c>
      <c r="E243" s="35"/>
      <c r="F243" s="36">
        <v>44530</v>
      </c>
      <c r="G243" s="35"/>
      <c r="H243" s="35" t="s">
        <v>140</v>
      </c>
      <c r="I243" s="35"/>
      <c r="J243" s="35" t="s">
        <v>125</v>
      </c>
      <c r="K243" s="35"/>
      <c r="L243" s="35" t="s">
        <v>76</v>
      </c>
      <c r="M243" s="35"/>
      <c r="N243" s="37">
        <v>0</v>
      </c>
    </row>
    <row r="244" spans="1:14">
      <c r="A244" s="35"/>
      <c r="B244" s="35"/>
      <c r="C244" s="35"/>
      <c r="D244" s="35" t="s">
        <v>70</v>
      </c>
      <c r="E244" s="35"/>
      <c r="F244" s="36">
        <v>44561</v>
      </c>
      <c r="G244" s="35"/>
      <c r="H244" s="35" t="s">
        <v>141</v>
      </c>
      <c r="I244" s="35"/>
      <c r="J244" s="35" t="s">
        <v>125</v>
      </c>
      <c r="K244" s="35"/>
      <c r="L244" s="35" t="s">
        <v>76</v>
      </c>
      <c r="M244" s="35"/>
      <c r="N244" s="37">
        <v>0</v>
      </c>
    </row>
    <row r="245" spans="1:14">
      <c r="A245" s="35"/>
      <c r="B245" s="35"/>
      <c r="C245" s="35"/>
      <c r="D245" s="35" t="s">
        <v>70</v>
      </c>
      <c r="E245" s="35"/>
      <c r="F245" s="36">
        <v>44225</v>
      </c>
      <c r="G245" s="35"/>
      <c r="H245" s="35" t="s">
        <v>142</v>
      </c>
      <c r="I245" s="35"/>
      <c r="J245" s="35" t="s">
        <v>75</v>
      </c>
      <c r="K245" s="35"/>
      <c r="L245" s="35" t="s">
        <v>76</v>
      </c>
      <c r="M245" s="35"/>
      <c r="N245" s="37">
        <v>0</v>
      </c>
    </row>
    <row r="246" spans="1:14">
      <c r="A246" s="35"/>
      <c r="B246" s="35"/>
      <c r="C246" s="35"/>
      <c r="D246" s="35" t="s">
        <v>70</v>
      </c>
      <c r="E246" s="35"/>
      <c r="F246" s="36">
        <v>44253</v>
      </c>
      <c r="G246" s="35"/>
      <c r="H246" s="35" t="s">
        <v>143</v>
      </c>
      <c r="I246" s="35"/>
      <c r="J246" s="35" t="s">
        <v>72</v>
      </c>
      <c r="K246" s="35"/>
      <c r="L246" s="35" t="s">
        <v>76</v>
      </c>
      <c r="M246" s="35"/>
      <c r="N246" s="37">
        <v>0</v>
      </c>
    </row>
    <row r="247" spans="1:14">
      <c r="A247" s="35"/>
      <c r="B247" s="35"/>
      <c r="C247" s="35"/>
      <c r="D247" s="35" t="s">
        <v>70</v>
      </c>
      <c r="E247" s="35"/>
      <c r="F247" s="36">
        <v>44286</v>
      </c>
      <c r="G247" s="35"/>
      <c r="H247" s="35" t="s">
        <v>144</v>
      </c>
      <c r="I247" s="35"/>
      <c r="J247" s="35" t="s">
        <v>72</v>
      </c>
      <c r="K247" s="35"/>
      <c r="L247" s="35" t="s">
        <v>76</v>
      </c>
      <c r="M247" s="35"/>
      <c r="N247" s="37">
        <v>0</v>
      </c>
    </row>
    <row r="248" spans="1:14">
      <c r="A248" s="35"/>
      <c r="B248" s="35"/>
      <c r="C248" s="35"/>
      <c r="D248" s="35" t="s">
        <v>70</v>
      </c>
      <c r="E248" s="35"/>
      <c r="F248" s="36">
        <v>44316</v>
      </c>
      <c r="G248" s="35"/>
      <c r="H248" s="35" t="s">
        <v>145</v>
      </c>
      <c r="I248" s="35"/>
      <c r="J248" s="35" t="s">
        <v>72</v>
      </c>
      <c r="K248" s="35"/>
      <c r="L248" s="35" t="s">
        <v>76</v>
      </c>
      <c r="M248" s="35"/>
      <c r="N248" s="37">
        <v>0</v>
      </c>
    </row>
    <row r="249" spans="1:14">
      <c r="A249" s="35"/>
      <c r="B249" s="35"/>
      <c r="C249" s="35"/>
      <c r="D249" s="35" t="s">
        <v>70</v>
      </c>
      <c r="E249" s="35"/>
      <c r="F249" s="36">
        <v>44344</v>
      </c>
      <c r="G249" s="35"/>
      <c r="H249" s="35" t="s">
        <v>146</v>
      </c>
      <c r="I249" s="35"/>
      <c r="J249" s="35" t="s">
        <v>72</v>
      </c>
      <c r="K249" s="35"/>
      <c r="L249" s="35" t="s">
        <v>76</v>
      </c>
      <c r="M249" s="35"/>
      <c r="N249" s="37">
        <v>0</v>
      </c>
    </row>
    <row r="250" spans="1:14">
      <c r="A250" s="35"/>
      <c r="B250" s="35"/>
      <c r="C250" s="35"/>
      <c r="D250" s="35" t="s">
        <v>70</v>
      </c>
      <c r="E250" s="35"/>
      <c r="F250" s="36">
        <v>44377</v>
      </c>
      <c r="G250" s="35"/>
      <c r="H250" s="35" t="s">
        <v>147</v>
      </c>
      <c r="I250" s="35"/>
      <c r="J250" s="35" t="s">
        <v>125</v>
      </c>
      <c r="K250" s="35"/>
      <c r="L250" s="35" t="s">
        <v>76</v>
      </c>
      <c r="M250" s="35"/>
      <c r="N250" s="37">
        <v>0</v>
      </c>
    </row>
    <row r="251" spans="1:14">
      <c r="A251" s="35"/>
      <c r="B251" s="35"/>
      <c r="C251" s="35"/>
      <c r="D251" s="35" t="s">
        <v>70</v>
      </c>
      <c r="E251" s="35"/>
      <c r="F251" s="36">
        <v>44407</v>
      </c>
      <c r="G251" s="35"/>
      <c r="H251" s="35" t="s">
        <v>148</v>
      </c>
      <c r="I251" s="35"/>
      <c r="J251" s="35" t="s">
        <v>72</v>
      </c>
      <c r="K251" s="35"/>
      <c r="L251" s="35" t="s">
        <v>76</v>
      </c>
      <c r="M251" s="35"/>
      <c r="N251" s="37">
        <v>0</v>
      </c>
    </row>
    <row r="252" spans="1:14">
      <c r="A252" s="35"/>
      <c r="B252" s="35"/>
      <c r="C252" s="35"/>
      <c r="D252" s="35" t="s">
        <v>70</v>
      </c>
      <c r="E252" s="35"/>
      <c r="F252" s="36">
        <v>44439</v>
      </c>
      <c r="G252" s="35"/>
      <c r="H252" s="35" t="s">
        <v>149</v>
      </c>
      <c r="I252" s="35"/>
      <c r="J252" s="35" t="s">
        <v>72</v>
      </c>
      <c r="K252" s="35"/>
      <c r="L252" s="35" t="s">
        <v>76</v>
      </c>
      <c r="M252" s="35"/>
      <c r="N252" s="37">
        <v>0</v>
      </c>
    </row>
    <row r="253" spans="1:14">
      <c r="A253" s="35"/>
      <c r="B253" s="35"/>
      <c r="C253" s="35"/>
      <c r="D253" s="35" t="s">
        <v>70</v>
      </c>
      <c r="E253" s="35"/>
      <c r="F253" s="36">
        <v>44498</v>
      </c>
      <c r="G253" s="35"/>
      <c r="H253" s="35" t="s">
        <v>150</v>
      </c>
      <c r="I253" s="35"/>
      <c r="J253" s="35" t="s">
        <v>151</v>
      </c>
      <c r="K253" s="35"/>
      <c r="L253" s="35" t="s">
        <v>76</v>
      </c>
      <c r="M253" s="35"/>
      <c r="N253" s="37">
        <v>0</v>
      </c>
    </row>
    <row r="254" spans="1:14">
      <c r="A254" s="35"/>
      <c r="B254" s="35"/>
      <c r="C254" s="35"/>
      <c r="D254" s="35" t="s">
        <v>70</v>
      </c>
      <c r="E254" s="35"/>
      <c r="F254" s="36">
        <v>44530</v>
      </c>
      <c r="G254" s="35"/>
      <c r="H254" s="35" t="s">
        <v>152</v>
      </c>
      <c r="I254" s="35"/>
      <c r="J254" s="35" t="s">
        <v>151</v>
      </c>
      <c r="K254" s="35"/>
      <c r="L254" s="35" t="s">
        <v>76</v>
      </c>
      <c r="M254" s="35"/>
      <c r="N254" s="37">
        <v>0</v>
      </c>
    </row>
    <row r="255" spans="1:14">
      <c r="A255" s="35"/>
      <c r="B255" s="35"/>
      <c r="C255" s="35"/>
      <c r="D255" s="35" t="s">
        <v>70</v>
      </c>
      <c r="E255" s="35"/>
      <c r="F255" s="36">
        <v>44561</v>
      </c>
      <c r="G255" s="35"/>
      <c r="H255" s="35" t="s">
        <v>153</v>
      </c>
      <c r="I255" s="35"/>
      <c r="J255" s="35" t="s">
        <v>151</v>
      </c>
      <c r="K255" s="35"/>
      <c r="L255" s="35" t="s">
        <v>76</v>
      </c>
      <c r="M255" s="35"/>
      <c r="N255" s="37">
        <v>0</v>
      </c>
    </row>
    <row r="256" spans="1:14">
      <c r="A256" s="35"/>
      <c r="B256" s="35"/>
      <c r="C256" s="35"/>
      <c r="D256" s="35" t="s">
        <v>70</v>
      </c>
      <c r="E256" s="35"/>
      <c r="F256" s="36">
        <v>44225</v>
      </c>
      <c r="G256" s="35"/>
      <c r="H256" s="35" t="s">
        <v>154</v>
      </c>
      <c r="I256" s="35"/>
      <c r="J256" s="35" t="s">
        <v>72</v>
      </c>
      <c r="K256" s="35"/>
      <c r="L256" s="35" t="s">
        <v>76</v>
      </c>
      <c r="M256" s="35"/>
      <c r="N256" s="37">
        <v>0</v>
      </c>
    </row>
    <row r="257" spans="1:14">
      <c r="A257" s="35"/>
      <c r="B257" s="35"/>
      <c r="C257" s="35"/>
      <c r="D257" s="35" t="s">
        <v>70</v>
      </c>
      <c r="E257" s="35"/>
      <c r="F257" s="36">
        <v>44253</v>
      </c>
      <c r="G257" s="35"/>
      <c r="H257" s="35" t="s">
        <v>155</v>
      </c>
      <c r="I257" s="35"/>
      <c r="J257" s="35" t="s">
        <v>84</v>
      </c>
      <c r="K257" s="35"/>
      <c r="L257" s="35" t="s">
        <v>76</v>
      </c>
      <c r="M257" s="35"/>
      <c r="N257" s="37">
        <v>0</v>
      </c>
    </row>
    <row r="258" spans="1:14">
      <c r="A258" s="35"/>
      <c r="B258" s="35"/>
      <c r="C258" s="35"/>
      <c r="D258" s="35" t="s">
        <v>70</v>
      </c>
      <c r="E258" s="35"/>
      <c r="F258" s="36">
        <v>44286</v>
      </c>
      <c r="G258" s="35"/>
      <c r="H258" s="35" t="s">
        <v>156</v>
      </c>
      <c r="I258" s="35"/>
      <c r="J258" s="35" t="s">
        <v>84</v>
      </c>
      <c r="K258" s="35"/>
      <c r="L258" s="35" t="s">
        <v>76</v>
      </c>
      <c r="M258" s="35"/>
      <c r="N258" s="37">
        <v>0</v>
      </c>
    </row>
    <row r="259" spans="1:14">
      <c r="A259" s="35"/>
      <c r="B259" s="35"/>
      <c r="C259" s="35"/>
      <c r="D259" s="35" t="s">
        <v>70</v>
      </c>
      <c r="E259" s="35"/>
      <c r="F259" s="36">
        <v>44316</v>
      </c>
      <c r="G259" s="35"/>
      <c r="H259" s="35" t="s">
        <v>157</v>
      </c>
      <c r="I259" s="35"/>
      <c r="J259" s="35" t="s">
        <v>84</v>
      </c>
      <c r="K259" s="35"/>
      <c r="L259" s="35" t="s">
        <v>76</v>
      </c>
      <c r="M259" s="35"/>
      <c r="N259" s="37">
        <v>0</v>
      </c>
    </row>
    <row r="260" spans="1:14">
      <c r="A260" s="35"/>
      <c r="B260" s="35"/>
      <c r="C260" s="35"/>
      <c r="D260" s="35" t="s">
        <v>70</v>
      </c>
      <c r="E260" s="35"/>
      <c r="F260" s="36">
        <v>44344</v>
      </c>
      <c r="G260" s="35"/>
      <c r="H260" s="35" t="s">
        <v>158</v>
      </c>
      <c r="I260" s="35"/>
      <c r="J260" s="35" t="s">
        <v>84</v>
      </c>
      <c r="K260" s="35"/>
      <c r="L260" s="35" t="s">
        <v>76</v>
      </c>
      <c r="M260" s="35"/>
      <c r="N260" s="37">
        <v>0</v>
      </c>
    </row>
    <row r="261" spans="1:14">
      <c r="A261" s="35"/>
      <c r="B261" s="35"/>
      <c r="C261" s="35"/>
      <c r="D261" s="35" t="s">
        <v>70</v>
      </c>
      <c r="E261" s="35"/>
      <c r="F261" s="36">
        <v>44377</v>
      </c>
      <c r="G261" s="35"/>
      <c r="H261" s="35" t="s">
        <v>159</v>
      </c>
      <c r="I261" s="35"/>
      <c r="J261" s="35" t="s">
        <v>72</v>
      </c>
      <c r="K261" s="35"/>
      <c r="L261" s="35" t="s">
        <v>76</v>
      </c>
      <c r="M261" s="35"/>
      <c r="N261" s="37">
        <v>0</v>
      </c>
    </row>
    <row r="262" spans="1:14">
      <c r="A262" s="35"/>
      <c r="B262" s="35"/>
      <c r="C262" s="35"/>
      <c r="D262" s="35" t="s">
        <v>70</v>
      </c>
      <c r="E262" s="35"/>
      <c r="F262" s="36">
        <v>44498</v>
      </c>
      <c r="G262" s="35"/>
      <c r="H262" s="35" t="s">
        <v>160</v>
      </c>
      <c r="I262" s="35"/>
      <c r="J262" s="35" t="s">
        <v>72</v>
      </c>
      <c r="K262" s="35"/>
      <c r="L262" s="35" t="s">
        <v>76</v>
      </c>
      <c r="M262" s="35"/>
      <c r="N262" s="37">
        <v>0</v>
      </c>
    </row>
    <row r="263" spans="1:14">
      <c r="A263" s="35"/>
      <c r="B263" s="35"/>
      <c r="C263" s="35"/>
      <c r="D263" s="35" t="s">
        <v>70</v>
      </c>
      <c r="E263" s="35"/>
      <c r="F263" s="36">
        <v>44530</v>
      </c>
      <c r="G263" s="35"/>
      <c r="H263" s="35" t="s">
        <v>161</v>
      </c>
      <c r="I263" s="35"/>
      <c r="J263" s="35" t="s">
        <v>72</v>
      </c>
      <c r="K263" s="35"/>
      <c r="L263" s="35" t="s">
        <v>76</v>
      </c>
      <c r="M263" s="35"/>
      <c r="N263" s="37">
        <v>0</v>
      </c>
    </row>
    <row r="264" spans="1:14">
      <c r="A264" s="35"/>
      <c r="B264" s="35"/>
      <c r="C264" s="35"/>
      <c r="D264" s="35" t="s">
        <v>70</v>
      </c>
      <c r="E264" s="35"/>
      <c r="F264" s="36">
        <v>44561</v>
      </c>
      <c r="G264" s="35"/>
      <c r="H264" s="35" t="s">
        <v>162</v>
      </c>
      <c r="I264" s="35"/>
      <c r="J264" s="35" t="s">
        <v>72</v>
      </c>
      <c r="K264" s="35"/>
      <c r="L264" s="35" t="s">
        <v>76</v>
      </c>
      <c r="M264" s="35"/>
      <c r="N264" s="37">
        <v>0</v>
      </c>
    </row>
    <row r="265" spans="1:14">
      <c r="A265" s="35"/>
      <c r="B265" s="35"/>
      <c r="C265" s="35"/>
      <c r="D265" s="35" t="s">
        <v>70</v>
      </c>
      <c r="E265" s="35"/>
      <c r="F265" s="36">
        <v>44225</v>
      </c>
      <c r="G265" s="35"/>
      <c r="H265" s="35" t="s">
        <v>163</v>
      </c>
      <c r="I265" s="35"/>
      <c r="J265" s="35" t="s">
        <v>84</v>
      </c>
      <c r="K265" s="35"/>
      <c r="L265" s="35" t="s">
        <v>76</v>
      </c>
      <c r="M265" s="35"/>
      <c r="N265" s="37">
        <v>0</v>
      </c>
    </row>
    <row r="266" spans="1:14">
      <c r="A266" s="35"/>
      <c r="B266" s="35"/>
      <c r="C266" s="35"/>
      <c r="D266" s="35" t="s">
        <v>85</v>
      </c>
      <c r="E266" s="35"/>
      <c r="F266" s="36">
        <v>44287</v>
      </c>
      <c r="G266" s="35"/>
      <c r="H266" s="35" t="s">
        <v>164</v>
      </c>
      <c r="I266" s="35"/>
      <c r="J266" s="35"/>
      <c r="K266" s="35"/>
      <c r="L266" s="35" t="s">
        <v>165</v>
      </c>
      <c r="M266" s="35"/>
      <c r="N266" s="37">
        <v>559</v>
      </c>
    </row>
    <row r="267" spans="1:14">
      <c r="A267" s="35"/>
      <c r="B267" s="35"/>
      <c r="C267" s="35"/>
      <c r="D267" s="35" t="s">
        <v>23</v>
      </c>
      <c r="E267" s="35"/>
      <c r="F267" s="36">
        <v>44210</v>
      </c>
      <c r="G267" s="35"/>
      <c r="H267" s="35" t="s">
        <v>166</v>
      </c>
      <c r="I267" s="35"/>
      <c r="J267" s="35" t="s">
        <v>167</v>
      </c>
      <c r="K267" s="35"/>
      <c r="L267" s="35" t="s">
        <v>168</v>
      </c>
      <c r="M267" s="35"/>
      <c r="N267" s="37">
        <v>-66.14</v>
      </c>
    </row>
    <row r="268" spans="1:14">
      <c r="A268" s="35"/>
      <c r="B268" s="35"/>
      <c r="C268" s="35"/>
      <c r="D268" s="35" t="s">
        <v>23</v>
      </c>
      <c r="E268" s="35"/>
      <c r="F268" s="36">
        <v>44210</v>
      </c>
      <c r="G268" s="35"/>
      <c r="H268" s="35" t="s">
        <v>169</v>
      </c>
      <c r="I268" s="35"/>
      <c r="J268" s="35" t="s">
        <v>170</v>
      </c>
      <c r="K268" s="35"/>
      <c r="L268" s="35" t="s">
        <v>168</v>
      </c>
      <c r="M268" s="35"/>
      <c r="N268" s="37">
        <v>-19.850000000000001</v>
      </c>
    </row>
    <row r="269" spans="1:14">
      <c r="A269" s="35"/>
      <c r="B269" s="35"/>
      <c r="C269" s="35"/>
      <c r="D269" s="35" t="s">
        <v>23</v>
      </c>
      <c r="E269" s="35"/>
      <c r="F269" s="36">
        <v>44210</v>
      </c>
      <c r="G269" s="35"/>
      <c r="H269" s="35" t="s">
        <v>171</v>
      </c>
      <c r="I269" s="35"/>
      <c r="J269" s="35" t="s">
        <v>172</v>
      </c>
      <c r="K269" s="35"/>
      <c r="L269" s="35"/>
      <c r="M269" s="35"/>
      <c r="N269" s="37">
        <v>-548.87</v>
      </c>
    </row>
    <row r="270" spans="1:14">
      <c r="A270" s="35"/>
      <c r="B270" s="35"/>
      <c r="C270" s="35"/>
      <c r="D270" s="35" t="s">
        <v>23</v>
      </c>
      <c r="E270" s="35"/>
      <c r="F270" s="36">
        <v>44210</v>
      </c>
      <c r="G270" s="35"/>
      <c r="H270" s="35" t="s">
        <v>173</v>
      </c>
      <c r="I270" s="35"/>
      <c r="J270" s="35" t="s">
        <v>174</v>
      </c>
      <c r="K270" s="35"/>
      <c r="L270" s="35"/>
      <c r="M270" s="35"/>
      <c r="N270" s="37">
        <v>-200</v>
      </c>
    </row>
    <row r="271" spans="1:14">
      <c r="A271" s="35"/>
      <c r="B271" s="35"/>
      <c r="C271" s="35"/>
      <c r="D271" s="35" t="s">
        <v>23</v>
      </c>
      <c r="E271" s="35"/>
      <c r="F271" s="36">
        <v>44210</v>
      </c>
      <c r="G271" s="35"/>
      <c r="H271" s="35" t="s">
        <v>175</v>
      </c>
      <c r="I271" s="35"/>
      <c r="J271" s="35" t="s">
        <v>176</v>
      </c>
      <c r="K271" s="35"/>
      <c r="L271" s="35"/>
      <c r="M271" s="35"/>
      <c r="N271" s="37">
        <v>-1450</v>
      </c>
    </row>
    <row r="272" spans="1:14">
      <c r="A272" s="35"/>
      <c r="B272" s="35"/>
      <c r="C272" s="35"/>
      <c r="D272" s="35" t="s">
        <v>23</v>
      </c>
      <c r="E272" s="35"/>
      <c r="F272" s="36">
        <v>44210</v>
      </c>
      <c r="G272" s="35"/>
      <c r="H272" s="35" t="s">
        <v>177</v>
      </c>
      <c r="I272" s="35"/>
      <c r="J272" s="35" t="s">
        <v>178</v>
      </c>
      <c r="K272" s="35"/>
      <c r="L272" s="35"/>
      <c r="M272" s="35"/>
      <c r="N272" s="37">
        <v>-320.64</v>
      </c>
    </row>
    <row r="273" spans="1:14">
      <c r="A273" s="35"/>
      <c r="B273" s="35"/>
      <c r="C273" s="35"/>
      <c r="D273" s="35" t="s">
        <v>23</v>
      </c>
      <c r="E273" s="35"/>
      <c r="F273" s="36">
        <v>44210</v>
      </c>
      <c r="G273" s="35"/>
      <c r="H273" s="35" t="s">
        <v>179</v>
      </c>
      <c r="I273" s="35"/>
      <c r="J273" s="35" t="s">
        <v>180</v>
      </c>
      <c r="K273" s="35"/>
      <c r="L273" s="35"/>
      <c r="M273" s="35"/>
      <c r="N273" s="37">
        <v>-15</v>
      </c>
    </row>
    <row r="274" spans="1:14">
      <c r="A274" s="35"/>
      <c r="B274" s="35"/>
      <c r="C274" s="35"/>
      <c r="D274" s="35" t="s">
        <v>23</v>
      </c>
      <c r="E274" s="35"/>
      <c r="F274" s="36">
        <v>44210</v>
      </c>
      <c r="G274" s="35"/>
      <c r="H274" s="35" t="s">
        <v>181</v>
      </c>
      <c r="I274" s="35"/>
      <c r="J274" s="35" t="s">
        <v>182</v>
      </c>
      <c r="K274" s="35"/>
      <c r="L274" s="35"/>
      <c r="M274" s="35"/>
      <c r="N274" s="37">
        <v>-165.26</v>
      </c>
    </row>
    <row r="275" spans="1:14">
      <c r="A275" s="35"/>
      <c r="B275" s="35"/>
      <c r="C275" s="35"/>
      <c r="D275" s="35" t="s">
        <v>23</v>
      </c>
      <c r="E275" s="35"/>
      <c r="F275" s="36">
        <v>44210</v>
      </c>
      <c r="G275" s="35"/>
      <c r="H275" s="35" t="s">
        <v>183</v>
      </c>
      <c r="I275" s="35"/>
      <c r="J275" s="35" t="s">
        <v>184</v>
      </c>
      <c r="K275" s="35"/>
      <c r="L275" s="35"/>
      <c r="M275" s="35"/>
      <c r="N275" s="37">
        <v>-350</v>
      </c>
    </row>
    <row r="276" spans="1:14">
      <c r="A276" s="35"/>
      <c r="B276" s="35"/>
      <c r="C276" s="35"/>
      <c r="D276" s="35" t="s">
        <v>23</v>
      </c>
      <c r="E276" s="35"/>
      <c r="F276" s="36">
        <v>44210</v>
      </c>
      <c r="G276" s="35"/>
      <c r="H276" s="35" t="s">
        <v>185</v>
      </c>
      <c r="I276" s="35"/>
      <c r="J276" s="35" t="s">
        <v>186</v>
      </c>
      <c r="K276" s="35"/>
      <c r="L276" s="35" t="s">
        <v>187</v>
      </c>
      <c r="M276" s="35"/>
      <c r="N276" s="37">
        <v>-234</v>
      </c>
    </row>
    <row r="277" spans="1:14">
      <c r="A277" s="35"/>
      <c r="B277" s="35"/>
      <c r="C277" s="35"/>
      <c r="D277" s="35" t="s">
        <v>23</v>
      </c>
      <c r="E277" s="35"/>
      <c r="F277" s="36">
        <v>44210</v>
      </c>
      <c r="G277" s="35"/>
      <c r="H277" s="35" t="s">
        <v>188</v>
      </c>
      <c r="I277" s="35"/>
      <c r="J277" s="35" t="s">
        <v>81</v>
      </c>
      <c r="K277" s="35"/>
      <c r="L277" s="35" t="s">
        <v>189</v>
      </c>
      <c r="M277" s="35"/>
      <c r="N277" s="37">
        <v>-233.23</v>
      </c>
    </row>
    <row r="278" spans="1:14">
      <c r="A278" s="35"/>
      <c r="B278" s="35"/>
      <c r="C278" s="35"/>
      <c r="D278" s="35" t="s">
        <v>23</v>
      </c>
      <c r="E278" s="35"/>
      <c r="F278" s="36">
        <v>44210</v>
      </c>
      <c r="G278" s="35"/>
      <c r="H278" s="35" t="s">
        <v>190</v>
      </c>
      <c r="I278" s="35"/>
      <c r="J278" s="35" t="s">
        <v>30</v>
      </c>
      <c r="K278" s="35"/>
      <c r="L278" s="35"/>
      <c r="M278" s="35"/>
      <c r="N278" s="37">
        <v>-221.33</v>
      </c>
    </row>
    <row r="279" spans="1:14">
      <c r="A279" s="35"/>
      <c r="B279" s="35"/>
      <c r="C279" s="35"/>
      <c r="D279" s="35" t="s">
        <v>23</v>
      </c>
      <c r="E279" s="35"/>
      <c r="F279" s="36">
        <v>44210</v>
      </c>
      <c r="G279" s="35"/>
      <c r="H279" s="35" t="s">
        <v>191</v>
      </c>
      <c r="I279" s="35"/>
      <c r="J279" s="35" t="s">
        <v>192</v>
      </c>
      <c r="K279" s="35"/>
      <c r="L279" s="35"/>
      <c r="M279" s="35"/>
      <c r="N279" s="37">
        <v>-100</v>
      </c>
    </row>
    <row r="280" spans="1:14">
      <c r="A280" s="35"/>
      <c r="B280" s="35"/>
      <c r="C280" s="35"/>
      <c r="D280" s="35" t="s">
        <v>23</v>
      </c>
      <c r="E280" s="35"/>
      <c r="F280" s="36">
        <v>44210</v>
      </c>
      <c r="G280" s="35"/>
      <c r="H280" s="35" t="s">
        <v>193</v>
      </c>
      <c r="I280" s="35"/>
      <c r="J280" s="35" t="s">
        <v>194</v>
      </c>
      <c r="K280" s="35"/>
      <c r="L280" s="35"/>
      <c r="M280" s="35"/>
      <c r="N280" s="37">
        <v>-55.2</v>
      </c>
    </row>
    <row r="281" spans="1:14">
      <c r="A281" s="35"/>
      <c r="B281" s="35"/>
      <c r="C281" s="35"/>
      <c r="D281" s="35" t="s">
        <v>23</v>
      </c>
      <c r="E281" s="35"/>
      <c r="F281" s="36">
        <v>44210</v>
      </c>
      <c r="G281" s="35"/>
      <c r="H281" s="35" t="s">
        <v>195</v>
      </c>
      <c r="I281" s="35"/>
      <c r="J281" s="35" t="s">
        <v>196</v>
      </c>
      <c r="K281" s="35"/>
      <c r="L281" s="35" t="s">
        <v>197</v>
      </c>
      <c r="M281" s="35"/>
      <c r="N281" s="37">
        <v>-133.83000000000001</v>
      </c>
    </row>
    <row r="282" spans="1:14">
      <c r="A282" s="35"/>
      <c r="B282" s="35"/>
      <c r="C282" s="35"/>
      <c r="D282" s="35" t="s">
        <v>23</v>
      </c>
      <c r="E282" s="35"/>
      <c r="F282" s="36">
        <v>44211</v>
      </c>
      <c r="G282" s="35"/>
      <c r="H282" s="35" t="s">
        <v>198</v>
      </c>
      <c r="I282" s="35"/>
      <c r="J282" s="35" t="s">
        <v>199</v>
      </c>
      <c r="K282" s="35"/>
      <c r="L282" s="35"/>
      <c r="M282" s="35"/>
      <c r="N282" s="37">
        <v>-54</v>
      </c>
    </row>
    <row r="283" spans="1:14">
      <c r="A283" s="35"/>
      <c r="B283" s="35"/>
      <c r="C283" s="35"/>
      <c r="D283" s="35" t="s">
        <v>23</v>
      </c>
      <c r="E283" s="35"/>
      <c r="F283" s="36">
        <v>44211</v>
      </c>
      <c r="G283" s="35"/>
      <c r="H283" s="35" t="s">
        <v>200</v>
      </c>
      <c r="I283" s="35"/>
      <c r="J283" s="35" t="s">
        <v>201</v>
      </c>
      <c r="K283" s="35"/>
      <c r="L283" s="35"/>
      <c r="M283" s="35"/>
      <c r="N283" s="37">
        <v>-66</v>
      </c>
    </row>
    <row r="284" spans="1:14">
      <c r="A284" s="35"/>
      <c r="B284" s="35"/>
      <c r="C284" s="35"/>
      <c r="D284" s="35" t="s">
        <v>23</v>
      </c>
      <c r="E284" s="35"/>
      <c r="F284" s="36">
        <v>44211</v>
      </c>
      <c r="G284" s="35"/>
      <c r="H284" s="35" t="s">
        <v>202</v>
      </c>
      <c r="I284" s="35"/>
      <c r="J284" s="35" t="s">
        <v>203</v>
      </c>
      <c r="K284" s="35"/>
      <c r="L284" s="35"/>
      <c r="M284" s="35"/>
      <c r="N284" s="37">
        <v>-66</v>
      </c>
    </row>
    <row r="285" spans="1:14">
      <c r="A285" s="35"/>
      <c r="B285" s="35"/>
      <c r="C285" s="35"/>
      <c r="D285" s="35" t="s">
        <v>23</v>
      </c>
      <c r="E285" s="35"/>
      <c r="F285" s="36">
        <v>44211</v>
      </c>
      <c r="G285" s="35"/>
      <c r="H285" s="35" t="s">
        <v>204</v>
      </c>
      <c r="I285" s="35"/>
      <c r="J285" s="35" t="s">
        <v>205</v>
      </c>
      <c r="K285" s="35"/>
      <c r="L285" s="35"/>
      <c r="M285" s="35"/>
      <c r="N285" s="37">
        <v>-54</v>
      </c>
    </row>
    <row r="286" spans="1:14">
      <c r="A286" s="35"/>
      <c r="B286" s="35"/>
      <c r="C286" s="35"/>
      <c r="D286" s="35" t="s">
        <v>23</v>
      </c>
      <c r="E286" s="35"/>
      <c r="F286" s="36">
        <v>44211</v>
      </c>
      <c r="G286" s="35"/>
      <c r="H286" s="35" t="s">
        <v>206</v>
      </c>
      <c r="I286" s="35"/>
      <c r="J286" s="35" t="s">
        <v>184</v>
      </c>
      <c r="K286" s="35"/>
      <c r="L286" s="35"/>
      <c r="M286" s="35"/>
      <c r="N286" s="37">
        <v>-33</v>
      </c>
    </row>
    <row r="287" spans="1:14">
      <c r="A287" s="35"/>
      <c r="B287" s="35"/>
      <c r="C287" s="35"/>
      <c r="D287" s="35" t="s">
        <v>23</v>
      </c>
      <c r="E287" s="35"/>
      <c r="F287" s="36">
        <v>44211</v>
      </c>
      <c r="G287" s="35"/>
      <c r="H287" s="35" t="s">
        <v>207</v>
      </c>
      <c r="I287" s="35"/>
      <c r="J287" s="35" t="s">
        <v>199</v>
      </c>
      <c r="K287" s="35"/>
      <c r="L287" s="35"/>
      <c r="M287" s="35"/>
      <c r="N287" s="37">
        <v>-411.73</v>
      </c>
    </row>
    <row r="288" spans="1:14">
      <c r="A288" s="35"/>
      <c r="B288" s="35"/>
      <c r="C288" s="35"/>
      <c r="D288" s="35" t="s">
        <v>23</v>
      </c>
      <c r="E288" s="35"/>
      <c r="F288" s="36">
        <v>44211</v>
      </c>
      <c r="G288" s="35"/>
      <c r="H288" s="35" t="s">
        <v>208</v>
      </c>
      <c r="I288" s="35"/>
      <c r="J288" s="35" t="s">
        <v>201</v>
      </c>
      <c r="K288" s="35"/>
      <c r="L288" s="35"/>
      <c r="M288" s="35"/>
      <c r="N288" s="37">
        <v>-303.38</v>
      </c>
    </row>
    <row r="289" spans="1:14">
      <c r="A289" s="35"/>
      <c r="B289" s="35"/>
      <c r="C289" s="35"/>
      <c r="D289" s="35" t="s">
        <v>23</v>
      </c>
      <c r="E289" s="35"/>
      <c r="F289" s="36">
        <v>44211</v>
      </c>
      <c r="G289" s="35"/>
      <c r="H289" s="35" t="s">
        <v>209</v>
      </c>
      <c r="I289" s="35"/>
      <c r="J289" s="35" t="s">
        <v>203</v>
      </c>
      <c r="K289" s="35"/>
      <c r="L289" s="35"/>
      <c r="M289" s="35"/>
      <c r="N289" s="37">
        <v>-303.38</v>
      </c>
    </row>
    <row r="290" spans="1:14">
      <c r="A290" s="35"/>
      <c r="B290" s="35"/>
      <c r="C290" s="35"/>
      <c r="D290" s="35" t="s">
        <v>23</v>
      </c>
      <c r="E290" s="35"/>
      <c r="F290" s="36">
        <v>44211</v>
      </c>
      <c r="G290" s="35"/>
      <c r="H290" s="35" t="s">
        <v>210</v>
      </c>
      <c r="I290" s="35"/>
      <c r="J290" s="35" t="s">
        <v>205</v>
      </c>
      <c r="K290" s="35"/>
      <c r="L290" s="35"/>
      <c r="M290" s="35"/>
      <c r="N290" s="37">
        <v>-411.73</v>
      </c>
    </row>
    <row r="291" spans="1:14">
      <c r="A291" s="35"/>
      <c r="B291" s="35"/>
      <c r="C291" s="35"/>
      <c r="D291" s="35" t="s">
        <v>23</v>
      </c>
      <c r="E291" s="35"/>
      <c r="F291" s="36">
        <v>44211</v>
      </c>
      <c r="G291" s="35"/>
      <c r="H291" s="35" t="s">
        <v>211</v>
      </c>
      <c r="I291" s="35"/>
      <c r="J291" s="35" t="s">
        <v>184</v>
      </c>
      <c r="K291" s="35"/>
      <c r="L291" s="35"/>
      <c r="M291" s="35"/>
      <c r="N291" s="37">
        <v>-238.37</v>
      </c>
    </row>
    <row r="292" spans="1:14">
      <c r="A292" s="35"/>
      <c r="B292" s="35"/>
      <c r="C292" s="35"/>
      <c r="D292" s="35" t="s">
        <v>70</v>
      </c>
      <c r="E292" s="35"/>
      <c r="F292" s="36">
        <v>44211</v>
      </c>
      <c r="G292" s="35"/>
      <c r="H292" s="35" t="s">
        <v>212</v>
      </c>
      <c r="I292" s="35"/>
      <c r="J292" s="35" t="s">
        <v>213</v>
      </c>
      <c r="K292" s="35"/>
      <c r="L292" s="35"/>
      <c r="M292" s="35"/>
      <c r="N292" s="37">
        <v>-1200.26</v>
      </c>
    </row>
    <row r="293" spans="1:14">
      <c r="A293" s="35"/>
      <c r="B293" s="35"/>
      <c r="C293" s="35"/>
      <c r="D293" s="35" t="s">
        <v>23</v>
      </c>
      <c r="E293" s="35"/>
      <c r="F293" s="36">
        <v>44210</v>
      </c>
      <c r="G293" s="35"/>
      <c r="H293" s="35" t="s">
        <v>214</v>
      </c>
      <c r="I293" s="35"/>
      <c r="J293" s="35" t="s">
        <v>215</v>
      </c>
      <c r="K293" s="35"/>
      <c r="L293" s="35" t="s">
        <v>216</v>
      </c>
      <c r="M293" s="35"/>
      <c r="N293" s="37">
        <v>-108.49</v>
      </c>
    </row>
    <row r="294" spans="1:14">
      <c r="A294" s="35"/>
      <c r="B294" s="35"/>
      <c r="C294" s="35"/>
      <c r="D294" s="35" t="s">
        <v>23</v>
      </c>
      <c r="E294" s="35"/>
      <c r="F294" s="36">
        <v>44211</v>
      </c>
      <c r="G294" s="35"/>
      <c r="H294" s="35" t="s">
        <v>217</v>
      </c>
      <c r="I294" s="35"/>
      <c r="J294" s="35" t="s">
        <v>218</v>
      </c>
      <c r="K294" s="35"/>
      <c r="L294" s="35"/>
      <c r="M294" s="35"/>
      <c r="N294" s="37">
        <v>-3646</v>
      </c>
    </row>
    <row r="295" spans="1:14">
      <c r="A295" s="35"/>
      <c r="B295" s="35"/>
      <c r="C295" s="35"/>
      <c r="D295" s="35" t="s">
        <v>23</v>
      </c>
      <c r="E295" s="35"/>
      <c r="F295" s="36">
        <v>44211</v>
      </c>
      <c r="G295" s="35"/>
      <c r="H295" s="35" t="s">
        <v>219</v>
      </c>
      <c r="I295" s="35"/>
      <c r="J295" s="35" t="s">
        <v>180</v>
      </c>
      <c r="K295" s="35"/>
      <c r="L295" s="35"/>
      <c r="M295" s="35"/>
      <c r="N295" s="37">
        <v>-1471.3</v>
      </c>
    </row>
    <row r="296" spans="1:14">
      <c r="A296" s="35"/>
      <c r="B296" s="35"/>
      <c r="C296" s="35"/>
      <c r="D296" s="35" t="s">
        <v>23</v>
      </c>
      <c r="E296" s="35"/>
      <c r="F296" s="36">
        <v>44211</v>
      </c>
      <c r="G296" s="35"/>
      <c r="H296" s="35" t="s">
        <v>220</v>
      </c>
      <c r="I296" s="35"/>
      <c r="J296" s="35" t="s">
        <v>180</v>
      </c>
      <c r="K296" s="35"/>
      <c r="L296" s="35"/>
      <c r="M296" s="35"/>
      <c r="N296" s="37">
        <v>-3426.75</v>
      </c>
    </row>
    <row r="297" spans="1:14">
      <c r="A297" s="35"/>
      <c r="B297" s="35"/>
      <c r="C297" s="35"/>
      <c r="D297" s="35" t="s">
        <v>23</v>
      </c>
      <c r="E297" s="35"/>
      <c r="F297" s="36">
        <v>44211</v>
      </c>
      <c r="G297" s="35"/>
      <c r="H297" s="35" t="s">
        <v>221</v>
      </c>
      <c r="I297" s="35"/>
      <c r="J297" s="35" t="s">
        <v>203</v>
      </c>
      <c r="K297" s="35"/>
      <c r="L297" s="35"/>
      <c r="M297" s="35"/>
      <c r="N297" s="37">
        <v>-394.08</v>
      </c>
    </row>
    <row r="298" spans="1:14">
      <c r="A298" s="35"/>
      <c r="B298" s="35"/>
      <c r="C298" s="35"/>
      <c r="D298" s="35" t="s">
        <v>23</v>
      </c>
      <c r="E298" s="35"/>
      <c r="F298" s="36">
        <v>44211</v>
      </c>
      <c r="G298" s="35"/>
      <c r="H298" s="35" t="s">
        <v>222</v>
      </c>
      <c r="I298" s="35"/>
      <c r="J298" s="35" t="s">
        <v>223</v>
      </c>
      <c r="K298" s="35"/>
      <c r="L298" s="35"/>
      <c r="M298" s="35"/>
      <c r="N298" s="37">
        <v>-89.5</v>
      </c>
    </row>
    <row r="299" spans="1:14">
      <c r="A299" s="35"/>
      <c r="B299" s="35"/>
      <c r="C299" s="35"/>
      <c r="D299" s="35" t="s">
        <v>23</v>
      </c>
      <c r="E299" s="35"/>
      <c r="F299" s="36">
        <v>44218</v>
      </c>
      <c r="G299" s="35"/>
      <c r="H299" s="35" t="s">
        <v>224</v>
      </c>
      <c r="I299" s="35"/>
      <c r="J299" s="35" t="s">
        <v>201</v>
      </c>
      <c r="K299" s="35"/>
      <c r="L299" s="35"/>
      <c r="M299" s="35"/>
      <c r="N299" s="37">
        <v>-60.28</v>
      </c>
    </row>
    <row r="300" spans="1:14">
      <c r="A300" s="35"/>
      <c r="B300" s="35"/>
      <c r="C300" s="35"/>
      <c r="D300" s="35" t="s">
        <v>23</v>
      </c>
      <c r="E300" s="35"/>
      <c r="F300" s="36">
        <v>44218</v>
      </c>
      <c r="G300" s="35"/>
      <c r="H300" s="35" t="s">
        <v>225</v>
      </c>
      <c r="I300" s="35"/>
      <c r="J300" s="35" t="s">
        <v>226</v>
      </c>
      <c r="K300" s="35"/>
      <c r="L300" s="35"/>
      <c r="M300" s="35"/>
      <c r="N300" s="37">
        <v>-28.99</v>
      </c>
    </row>
    <row r="301" spans="1:14">
      <c r="A301" s="35"/>
      <c r="B301" s="35"/>
      <c r="C301" s="35"/>
      <c r="D301" s="35" t="s">
        <v>23</v>
      </c>
      <c r="E301" s="35"/>
      <c r="F301" s="36">
        <v>44218</v>
      </c>
      <c r="G301" s="35"/>
      <c r="H301" s="35" t="s">
        <v>227</v>
      </c>
      <c r="I301" s="35"/>
      <c r="J301" s="35" t="s">
        <v>228</v>
      </c>
      <c r="K301" s="35"/>
      <c r="L301" s="35"/>
      <c r="M301" s="35"/>
      <c r="N301" s="37">
        <v>-2677.92</v>
      </c>
    </row>
    <row r="302" spans="1:14">
      <c r="A302" s="35"/>
      <c r="B302" s="35"/>
      <c r="C302" s="35"/>
      <c r="D302" s="35" t="s">
        <v>23</v>
      </c>
      <c r="E302" s="35"/>
      <c r="F302" s="36">
        <v>44218</v>
      </c>
      <c r="G302" s="35"/>
      <c r="H302" s="35" t="s">
        <v>229</v>
      </c>
      <c r="I302" s="35"/>
      <c r="J302" s="35" t="s">
        <v>230</v>
      </c>
      <c r="K302" s="35"/>
      <c r="L302" s="35" t="s">
        <v>231</v>
      </c>
      <c r="M302" s="35"/>
      <c r="N302" s="37">
        <v>-566</v>
      </c>
    </row>
    <row r="303" spans="1:14">
      <c r="A303" s="35"/>
      <c r="B303" s="35"/>
      <c r="C303" s="35"/>
      <c r="D303" s="35" t="s">
        <v>23</v>
      </c>
      <c r="E303" s="35"/>
      <c r="F303" s="36">
        <v>44218</v>
      </c>
      <c r="G303" s="35"/>
      <c r="H303" s="35" t="s">
        <v>232</v>
      </c>
      <c r="I303" s="35"/>
      <c r="J303" s="35" t="s">
        <v>180</v>
      </c>
      <c r="K303" s="35"/>
      <c r="L303" s="35"/>
      <c r="M303" s="35"/>
      <c r="N303" s="37">
        <v>-14260.01</v>
      </c>
    </row>
    <row r="304" spans="1:14">
      <c r="A304" s="35"/>
      <c r="B304" s="35"/>
      <c r="C304" s="35"/>
      <c r="D304" s="35" t="s">
        <v>23</v>
      </c>
      <c r="E304" s="35"/>
      <c r="F304" s="36">
        <v>44218</v>
      </c>
      <c r="G304" s="35"/>
      <c r="H304" s="35" t="s">
        <v>233</v>
      </c>
      <c r="I304" s="35"/>
      <c r="J304" s="35" t="s">
        <v>234</v>
      </c>
      <c r="K304" s="35"/>
      <c r="L304" s="35"/>
      <c r="M304" s="35"/>
      <c r="N304" s="37">
        <v>-60.28</v>
      </c>
    </row>
    <row r="305" spans="1:14">
      <c r="A305" s="35"/>
      <c r="B305" s="35"/>
      <c r="C305" s="35"/>
      <c r="D305" s="35" t="s">
        <v>23</v>
      </c>
      <c r="E305" s="35"/>
      <c r="F305" s="36">
        <v>44218</v>
      </c>
      <c r="G305" s="35"/>
      <c r="H305" s="35" t="s">
        <v>235</v>
      </c>
      <c r="I305" s="35"/>
      <c r="J305" s="35" t="s">
        <v>184</v>
      </c>
      <c r="K305" s="35"/>
      <c r="L305" s="35"/>
      <c r="M305" s="35"/>
      <c r="N305" s="37">
        <v>-60.28</v>
      </c>
    </row>
    <row r="306" spans="1:14">
      <c r="A306" s="35"/>
      <c r="B306" s="35"/>
      <c r="C306" s="35"/>
      <c r="D306" s="35" t="s">
        <v>23</v>
      </c>
      <c r="E306" s="35"/>
      <c r="F306" s="36">
        <v>44218</v>
      </c>
      <c r="G306" s="35"/>
      <c r="H306" s="35" t="s">
        <v>236</v>
      </c>
      <c r="I306" s="35"/>
      <c r="J306" s="35" t="s">
        <v>237</v>
      </c>
      <c r="K306" s="35"/>
      <c r="L306" s="35"/>
      <c r="M306" s="35"/>
      <c r="N306" s="37">
        <v>-784.8</v>
      </c>
    </row>
    <row r="307" spans="1:14">
      <c r="A307" s="35"/>
      <c r="B307" s="35"/>
      <c r="C307" s="35"/>
      <c r="D307" s="35" t="s">
        <v>23</v>
      </c>
      <c r="E307" s="35"/>
      <c r="F307" s="36">
        <v>44218</v>
      </c>
      <c r="G307" s="35"/>
      <c r="H307" s="35" t="s">
        <v>238</v>
      </c>
      <c r="I307" s="35"/>
      <c r="J307" s="35" t="s">
        <v>215</v>
      </c>
      <c r="K307" s="35"/>
      <c r="L307" s="35" t="s">
        <v>216</v>
      </c>
      <c r="M307" s="35"/>
      <c r="N307" s="37">
        <v>-25.74</v>
      </c>
    </row>
    <row r="308" spans="1:14">
      <c r="A308" s="35"/>
      <c r="B308" s="35"/>
      <c r="C308" s="35"/>
      <c r="D308" s="35" t="s">
        <v>23</v>
      </c>
      <c r="E308" s="35"/>
      <c r="F308" s="36">
        <v>44218</v>
      </c>
      <c r="G308" s="35"/>
      <c r="H308" s="35" t="s">
        <v>239</v>
      </c>
      <c r="I308" s="35"/>
      <c r="J308" s="35" t="s">
        <v>201</v>
      </c>
      <c r="K308" s="35"/>
      <c r="L308" s="35"/>
      <c r="M308" s="35"/>
      <c r="N308" s="37">
        <v>-9.15</v>
      </c>
    </row>
    <row r="309" spans="1:14">
      <c r="A309" s="35"/>
      <c r="B309" s="35"/>
      <c r="C309" s="35"/>
      <c r="D309" s="35" t="s">
        <v>23</v>
      </c>
      <c r="E309" s="35"/>
      <c r="F309" s="36">
        <v>44218</v>
      </c>
      <c r="G309" s="35"/>
      <c r="H309" s="35" t="s">
        <v>240</v>
      </c>
      <c r="I309" s="35"/>
      <c r="J309" s="35" t="s">
        <v>180</v>
      </c>
      <c r="K309" s="35"/>
      <c r="L309" s="35"/>
      <c r="M309" s="35"/>
      <c r="N309" s="37">
        <v>-3750.25</v>
      </c>
    </row>
    <row r="310" spans="1:14">
      <c r="A310" s="35"/>
      <c r="B310" s="35"/>
      <c r="C310" s="35"/>
      <c r="D310" s="35" t="s">
        <v>23</v>
      </c>
      <c r="E310" s="35"/>
      <c r="F310" s="36">
        <v>44218</v>
      </c>
      <c r="G310" s="35"/>
      <c r="H310" s="35" t="s">
        <v>241</v>
      </c>
      <c r="I310" s="35"/>
      <c r="J310" s="35" t="s">
        <v>234</v>
      </c>
      <c r="K310" s="35"/>
      <c r="L310" s="35"/>
      <c r="M310" s="35"/>
      <c r="N310" s="37">
        <v>-9.15</v>
      </c>
    </row>
    <row r="311" spans="1:14">
      <c r="A311" s="35"/>
      <c r="B311" s="35"/>
      <c r="C311" s="35"/>
      <c r="D311" s="35" t="s">
        <v>23</v>
      </c>
      <c r="E311" s="35"/>
      <c r="F311" s="36">
        <v>44218</v>
      </c>
      <c r="G311" s="35"/>
      <c r="H311" s="35" t="s">
        <v>242</v>
      </c>
      <c r="I311" s="35"/>
      <c r="J311" s="35" t="s">
        <v>184</v>
      </c>
      <c r="K311" s="35"/>
      <c r="L311" s="35"/>
      <c r="M311" s="35"/>
      <c r="N311" s="37">
        <v>-9.15</v>
      </c>
    </row>
    <row r="312" spans="1:14">
      <c r="A312" s="35"/>
      <c r="B312" s="35"/>
      <c r="C312" s="35"/>
      <c r="D312" s="35" t="s">
        <v>70</v>
      </c>
      <c r="E312" s="35"/>
      <c r="F312" s="36">
        <v>44225</v>
      </c>
      <c r="G312" s="35"/>
      <c r="H312" s="35" t="s">
        <v>243</v>
      </c>
      <c r="I312" s="35"/>
      <c r="J312" s="35" t="s">
        <v>213</v>
      </c>
      <c r="K312" s="35"/>
      <c r="L312" s="35" t="s">
        <v>244</v>
      </c>
      <c r="M312" s="35"/>
      <c r="N312" s="37">
        <v>-505.26</v>
      </c>
    </row>
    <row r="313" spans="1:14">
      <c r="A313" s="35"/>
      <c r="B313" s="35"/>
      <c r="C313" s="35"/>
      <c r="D313" s="35" t="s">
        <v>23</v>
      </c>
      <c r="E313" s="35"/>
      <c r="F313" s="36">
        <v>44223</v>
      </c>
      <c r="G313" s="35"/>
      <c r="H313" s="35" t="s">
        <v>245</v>
      </c>
      <c r="I313" s="35"/>
      <c r="J313" s="35" t="s">
        <v>246</v>
      </c>
      <c r="K313" s="35"/>
      <c r="L313" s="35"/>
      <c r="M313" s="35"/>
      <c r="N313" s="37">
        <v>-725.94</v>
      </c>
    </row>
    <row r="314" spans="1:14">
      <c r="A314" s="35"/>
      <c r="B314" s="35"/>
      <c r="C314" s="35"/>
      <c r="D314" s="35" t="s">
        <v>23</v>
      </c>
      <c r="E314" s="35"/>
      <c r="F314" s="36">
        <v>44223</v>
      </c>
      <c r="G314" s="35"/>
      <c r="H314" s="35" t="s">
        <v>247</v>
      </c>
      <c r="I314" s="35"/>
      <c r="J314" s="35" t="s">
        <v>248</v>
      </c>
      <c r="K314" s="35"/>
      <c r="L314" s="35"/>
      <c r="M314" s="35"/>
      <c r="N314" s="37">
        <v>-100</v>
      </c>
    </row>
    <row r="315" spans="1:14">
      <c r="A315" s="35"/>
      <c r="B315" s="35"/>
      <c r="C315" s="35"/>
      <c r="D315" s="35" t="s">
        <v>23</v>
      </c>
      <c r="E315" s="35"/>
      <c r="F315" s="36">
        <v>44223</v>
      </c>
      <c r="G315" s="35"/>
      <c r="H315" s="35" t="s">
        <v>249</v>
      </c>
      <c r="I315" s="35"/>
      <c r="J315" s="35" t="s">
        <v>250</v>
      </c>
      <c r="K315" s="35"/>
      <c r="L315" s="35"/>
      <c r="M315" s="35"/>
      <c r="N315" s="37">
        <v>-61.5</v>
      </c>
    </row>
    <row r="316" spans="1:14">
      <c r="A316" s="35"/>
      <c r="B316" s="35"/>
      <c r="C316" s="35"/>
      <c r="D316" s="35" t="s">
        <v>23</v>
      </c>
      <c r="E316" s="35"/>
      <c r="F316" s="36">
        <v>44223</v>
      </c>
      <c r="G316" s="35"/>
      <c r="H316" s="35" t="s">
        <v>251</v>
      </c>
      <c r="I316" s="35"/>
      <c r="J316" s="35" t="s">
        <v>252</v>
      </c>
      <c r="K316" s="35"/>
      <c r="L316" s="35" t="s">
        <v>253</v>
      </c>
      <c r="M316" s="35"/>
      <c r="N316" s="37">
        <v>-175</v>
      </c>
    </row>
    <row r="317" spans="1:14">
      <c r="A317" s="35"/>
      <c r="B317" s="35"/>
      <c r="C317" s="35"/>
      <c r="D317" s="35" t="s">
        <v>70</v>
      </c>
      <c r="E317" s="35"/>
      <c r="F317" s="36">
        <v>44225</v>
      </c>
      <c r="G317" s="35"/>
      <c r="H317" s="35" t="s">
        <v>254</v>
      </c>
      <c r="I317" s="35"/>
      <c r="J317" s="35" t="s">
        <v>255</v>
      </c>
      <c r="K317" s="35"/>
      <c r="L317" s="35"/>
      <c r="M317" s="35"/>
      <c r="N317" s="37">
        <v>-1910.44</v>
      </c>
    </row>
    <row r="318" spans="1:14">
      <c r="A318" s="35"/>
      <c r="B318" s="35"/>
      <c r="C318" s="35"/>
      <c r="D318" s="35" t="s">
        <v>70</v>
      </c>
      <c r="E318" s="35"/>
      <c r="F318" s="36">
        <v>44225</v>
      </c>
      <c r="G318" s="35"/>
      <c r="H318" s="35" t="s">
        <v>256</v>
      </c>
      <c r="I318" s="35"/>
      <c r="J318" s="35" t="s">
        <v>213</v>
      </c>
      <c r="K318" s="35"/>
      <c r="L318" s="35"/>
      <c r="M318" s="35"/>
      <c r="N318" s="37">
        <v>-2344.59</v>
      </c>
    </row>
    <row r="319" spans="1:14">
      <c r="A319" s="35"/>
      <c r="B319" s="35"/>
      <c r="C319" s="35"/>
      <c r="D319" s="35" t="s">
        <v>70</v>
      </c>
      <c r="E319" s="35"/>
      <c r="F319" s="36">
        <v>44225</v>
      </c>
      <c r="G319" s="35"/>
      <c r="H319" s="35" t="s">
        <v>257</v>
      </c>
      <c r="I319" s="35"/>
      <c r="J319" s="35" t="s">
        <v>213</v>
      </c>
      <c r="K319" s="35"/>
      <c r="L319" s="35"/>
      <c r="M319" s="35"/>
      <c r="N319" s="37">
        <v>-1160</v>
      </c>
    </row>
    <row r="320" spans="1:14">
      <c r="A320" s="35"/>
      <c r="B320" s="35"/>
      <c r="C320" s="35"/>
      <c r="D320" s="35" t="s">
        <v>23</v>
      </c>
      <c r="E320" s="35"/>
      <c r="F320" s="36">
        <v>44225</v>
      </c>
      <c r="G320" s="35"/>
      <c r="H320" s="35" t="s">
        <v>258</v>
      </c>
      <c r="I320" s="35"/>
      <c r="J320" s="35" t="s">
        <v>259</v>
      </c>
      <c r="K320" s="35"/>
      <c r="L320" s="35"/>
      <c r="M320" s="35"/>
      <c r="N320" s="37">
        <v>-200</v>
      </c>
    </row>
    <row r="321" spans="1:14">
      <c r="A321" s="35"/>
      <c r="B321" s="35"/>
      <c r="C321" s="35"/>
      <c r="D321" s="35" t="s">
        <v>23</v>
      </c>
      <c r="E321" s="35"/>
      <c r="F321" s="36">
        <v>44225</v>
      </c>
      <c r="G321" s="35"/>
      <c r="H321" s="35" t="s">
        <v>260</v>
      </c>
      <c r="I321" s="35"/>
      <c r="J321" s="35" t="s">
        <v>182</v>
      </c>
      <c r="K321" s="35"/>
      <c r="L321" s="35"/>
      <c r="M321" s="35"/>
      <c r="N321" s="37">
        <v>-142.66</v>
      </c>
    </row>
    <row r="322" spans="1:14">
      <c r="A322" s="35"/>
      <c r="B322" s="35"/>
      <c r="C322" s="35"/>
      <c r="D322" s="35" t="s">
        <v>23</v>
      </c>
      <c r="E322" s="35"/>
      <c r="F322" s="36">
        <v>44225</v>
      </c>
      <c r="G322" s="35"/>
      <c r="H322" s="35" t="s">
        <v>261</v>
      </c>
      <c r="I322" s="35"/>
      <c r="J322" s="35" t="s">
        <v>30</v>
      </c>
      <c r="K322" s="35"/>
      <c r="L322" s="35"/>
      <c r="M322" s="35"/>
      <c r="N322" s="37">
        <v>-231.91</v>
      </c>
    </row>
    <row r="323" spans="1:14">
      <c r="A323" s="35"/>
      <c r="B323" s="35"/>
      <c r="C323" s="35"/>
      <c r="D323" s="35" t="s">
        <v>23</v>
      </c>
      <c r="E323" s="35"/>
      <c r="F323" s="36">
        <v>44232</v>
      </c>
      <c r="G323" s="35"/>
      <c r="H323" s="35" t="s">
        <v>262</v>
      </c>
      <c r="I323" s="35"/>
      <c r="J323" s="35" t="s">
        <v>167</v>
      </c>
      <c r="K323" s="35"/>
      <c r="L323" s="35" t="s">
        <v>168</v>
      </c>
      <c r="M323" s="35"/>
      <c r="N323" s="37">
        <v>-227.62</v>
      </c>
    </row>
    <row r="324" spans="1:14">
      <c r="A324" s="35"/>
      <c r="B324" s="35"/>
      <c r="C324" s="35"/>
      <c r="D324" s="35" t="s">
        <v>23</v>
      </c>
      <c r="E324" s="35"/>
      <c r="F324" s="36">
        <v>44232</v>
      </c>
      <c r="G324" s="35"/>
      <c r="H324" s="35" t="s">
        <v>263</v>
      </c>
      <c r="I324" s="35"/>
      <c r="J324" s="35" t="s">
        <v>170</v>
      </c>
      <c r="K324" s="35"/>
      <c r="L324" s="35" t="s">
        <v>168</v>
      </c>
      <c r="M324" s="35"/>
      <c r="N324" s="37">
        <v>-36.93</v>
      </c>
    </row>
    <row r="325" spans="1:14">
      <c r="A325" s="35"/>
      <c r="B325" s="35"/>
      <c r="C325" s="35"/>
      <c r="D325" s="35" t="s">
        <v>23</v>
      </c>
      <c r="E325" s="35"/>
      <c r="F325" s="36">
        <v>44232</v>
      </c>
      <c r="G325" s="35"/>
      <c r="H325" s="35" t="s">
        <v>264</v>
      </c>
      <c r="I325" s="35"/>
      <c r="J325" s="35" t="s">
        <v>265</v>
      </c>
      <c r="K325" s="35"/>
      <c r="L325" s="35" t="s">
        <v>266</v>
      </c>
      <c r="M325" s="35"/>
      <c r="N325" s="37">
        <v>-313.56</v>
      </c>
    </row>
    <row r="326" spans="1:14">
      <c r="A326" s="35"/>
      <c r="B326" s="35"/>
      <c r="C326" s="35"/>
      <c r="D326" s="35" t="s">
        <v>23</v>
      </c>
      <c r="E326" s="35"/>
      <c r="F326" s="36">
        <v>44232</v>
      </c>
      <c r="G326" s="35"/>
      <c r="H326" s="35" t="s">
        <v>267</v>
      </c>
      <c r="I326" s="35"/>
      <c r="J326" s="35" t="s">
        <v>268</v>
      </c>
      <c r="K326" s="35"/>
      <c r="L326" s="35"/>
      <c r="M326" s="35"/>
      <c r="N326" s="37">
        <v>-550</v>
      </c>
    </row>
    <row r="327" spans="1:14">
      <c r="A327" s="35"/>
      <c r="B327" s="35"/>
      <c r="C327" s="35"/>
      <c r="D327" s="35" t="s">
        <v>23</v>
      </c>
      <c r="E327" s="35"/>
      <c r="F327" s="36">
        <v>44232</v>
      </c>
      <c r="G327" s="35"/>
      <c r="H327" s="35" t="s">
        <v>269</v>
      </c>
      <c r="I327" s="35"/>
      <c r="J327" s="35" t="s">
        <v>270</v>
      </c>
      <c r="K327" s="35"/>
      <c r="L327" s="35"/>
      <c r="M327" s="35"/>
      <c r="N327" s="37">
        <v>-527.57000000000005</v>
      </c>
    </row>
    <row r="328" spans="1:14">
      <c r="A328" s="35"/>
      <c r="B328" s="35"/>
      <c r="C328" s="35"/>
      <c r="D328" s="35" t="s">
        <v>23</v>
      </c>
      <c r="E328" s="35"/>
      <c r="F328" s="36">
        <v>44232</v>
      </c>
      <c r="G328" s="35"/>
      <c r="H328" s="35" t="s">
        <v>271</v>
      </c>
      <c r="I328" s="35"/>
      <c r="J328" s="35" t="s">
        <v>186</v>
      </c>
      <c r="K328" s="35"/>
      <c r="L328" s="35" t="s">
        <v>187</v>
      </c>
      <c r="M328" s="35"/>
      <c r="N328" s="37">
        <v>-752</v>
      </c>
    </row>
    <row r="329" spans="1:14">
      <c r="A329" s="35"/>
      <c r="B329" s="35"/>
      <c r="C329" s="35"/>
      <c r="D329" s="35" t="s">
        <v>23</v>
      </c>
      <c r="E329" s="35"/>
      <c r="F329" s="36">
        <v>44232</v>
      </c>
      <c r="G329" s="35"/>
      <c r="H329" s="35" t="s">
        <v>272</v>
      </c>
      <c r="I329" s="35"/>
      <c r="J329" s="35" t="s">
        <v>30</v>
      </c>
      <c r="K329" s="35"/>
      <c r="L329" s="35"/>
      <c r="M329" s="35"/>
      <c r="N329" s="37">
        <v>-230.87</v>
      </c>
    </row>
    <row r="330" spans="1:14">
      <c r="A330" s="35"/>
      <c r="B330" s="35"/>
      <c r="C330" s="35"/>
      <c r="D330" s="35" t="s">
        <v>23</v>
      </c>
      <c r="E330" s="35"/>
      <c r="F330" s="36">
        <v>44236</v>
      </c>
      <c r="G330" s="35"/>
      <c r="H330" s="35" t="s">
        <v>273</v>
      </c>
      <c r="I330" s="35"/>
      <c r="J330" s="35" t="s">
        <v>218</v>
      </c>
      <c r="K330" s="35"/>
      <c r="L330" s="35"/>
      <c r="M330" s="35"/>
      <c r="N330" s="37">
        <v>-1099.6400000000001</v>
      </c>
    </row>
    <row r="331" spans="1:14">
      <c r="A331" s="35"/>
      <c r="B331" s="35"/>
      <c r="C331" s="35"/>
      <c r="D331" s="35" t="s">
        <v>23</v>
      </c>
      <c r="E331" s="35"/>
      <c r="F331" s="36">
        <v>44236</v>
      </c>
      <c r="G331" s="35"/>
      <c r="H331" s="35" t="s">
        <v>274</v>
      </c>
      <c r="I331" s="35"/>
      <c r="J331" s="35" t="s">
        <v>275</v>
      </c>
      <c r="K331" s="35"/>
      <c r="L331" s="35"/>
      <c r="M331" s="35"/>
      <c r="N331" s="37">
        <v>-30</v>
      </c>
    </row>
    <row r="332" spans="1:14">
      <c r="A332" s="35"/>
      <c r="B332" s="35"/>
      <c r="C332" s="35"/>
      <c r="D332" s="35" t="s">
        <v>23</v>
      </c>
      <c r="E332" s="35"/>
      <c r="F332" s="36">
        <v>44236</v>
      </c>
      <c r="G332" s="35"/>
      <c r="H332" s="35" t="s">
        <v>276</v>
      </c>
      <c r="I332" s="35"/>
      <c r="J332" s="35" t="s">
        <v>182</v>
      </c>
      <c r="K332" s="35"/>
      <c r="L332" s="35"/>
      <c r="M332" s="35"/>
      <c r="N332" s="37">
        <v>-167.56</v>
      </c>
    </row>
    <row r="333" spans="1:14">
      <c r="A333" s="35"/>
      <c r="B333" s="35"/>
      <c r="C333" s="35"/>
      <c r="D333" s="35" t="s">
        <v>23</v>
      </c>
      <c r="E333" s="35"/>
      <c r="F333" s="36">
        <v>44236</v>
      </c>
      <c r="G333" s="35"/>
      <c r="H333" s="35" t="s">
        <v>277</v>
      </c>
      <c r="I333" s="35"/>
      <c r="J333" s="35" t="s">
        <v>278</v>
      </c>
      <c r="K333" s="35"/>
      <c r="L333" s="35"/>
      <c r="M333" s="35"/>
      <c r="N333" s="37">
        <v>-12.92</v>
      </c>
    </row>
    <row r="334" spans="1:14">
      <c r="A334" s="35"/>
      <c r="B334" s="35"/>
      <c r="C334" s="35"/>
      <c r="D334" s="35" t="s">
        <v>23</v>
      </c>
      <c r="E334" s="35"/>
      <c r="F334" s="36">
        <v>44245</v>
      </c>
      <c r="G334" s="35"/>
      <c r="H334" s="35" t="s">
        <v>279</v>
      </c>
      <c r="I334" s="35"/>
      <c r="J334" s="35" t="s">
        <v>172</v>
      </c>
      <c r="K334" s="35"/>
      <c r="L334" s="35"/>
      <c r="M334" s="35"/>
      <c r="N334" s="37">
        <v>-552.16</v>
      </c>
    </row>
    <row r="335" spans="1:14">
      <c r="A335" s="35"/>
      <c r="B335" s="35"/>
      <c r="C335" s="35"/>
      <c r="D335" s="35" t="s">
        <v>23</v>
      </c>
      <c r="E335" s="35"/>
      <c r="F335" s="36">
        <v>44245</v>
      </c>
      <c r="G335" s="35"/>
      <c r="H335" s="35" t="s">
        <v>280</v>
      </c>
      <c r="I335" s="35"/>
      <c r="J335" s="35" t="s">
        <v>228</v>
      </c>
      <c r="K335" s="35"/>
      <c r="L335" s="35"/>
      <c r="M335" s="35"/>
      <c r="N335" s="37">
        <v>-1949.51</v>
      </c>
    </row>
    <row r="336" spans="1:14">
      <c r="A336" s="35"/>
      <c r="B336" s="35"/>
      <c r="C336" s="35"/>
      <c r="D336" s="35" t="s">
        <v>23</v>
      </c>
      <c r="E336" s="35"/>
      <c r="F336" s="36">
        <v>44245</v>
      </c>
      <c r="G336" s="35"/>
      <c r="H336" s="35" t="s">
        <v>281</v>
      </c>
      <c r="I336" s="35"/>
      <c r="J336" s="35" t="s">
        <v>176</v>
      </c>
      <c r="K336" s="35"/>
      <c r="L336" s="35"/>
      <c r="M336" s="35"/>
      <c r="N336" s="37">
        <v>-1450</v>
      </c>
    </row>
    <row r="337" spans="1:14">
      <c r="A337" s="35"/>
      <c r="B337" s="35"/>
      <c r="C337" s="35"/>
      <c r="D337" s="35" t="s">
        <v>23</v>
      </c>
      <c r="E337" s="35"/>
      <c r="F337" s="36">
        <v>44245</v>
      </c>
      <c r="G337" s="35"/>
      <c r="H337" s="35" t="s">
        <v>282</v>
      </c>
      <c r="I337" s="35"/>
      <c r="J337" s="35" t="s">
        <v>283</v>
      </c>
      <c r="K337" s="35"/>
      <c r="L337" s="35"/>
      <c r="M337" s="35"/>
      <c r="N337" s="37">
        <v>-472.99</v>
      </c>
    </row>
    <row r="338" spans="1:14">
      <c r="A338" s="35"/>
      <c r="B338" s="35"/>
      <c r="C338" s="35"/>
      <c r="D338" s="35" t="s">
        <v>23</v>
      </c>
      <c r="E338" s="35"/>
      <c r="F338" s="36">
        <v>44245</v>
      </c>
      <c r="G338" s="35"/>
      <c r="H338" s="35" t="s">
        <v>284</v>
      </c>
      <c r="I338" s="35"/>
      <c r="J338" s="35" t="s">
        <v>192</v>
      </c>
      <c r="K338" s="35"/>
      <c r="L338" s="35"/>
      <c r="M338" s="35"/>
      <c r="N338" s="37">
        <v>-100</v>
      </c>
    </row>
    <row r="339" spans="1:14">
      <c r="A339" s="35"/>
      <c r="B339" s="35"/>
      <c r="C339" s="35"/>
      <c r="D339" s="35" t="s">
        <v>23</v>
      </c>
      <c r="E339" s="35"/>
      <c r="F339" s="36">
        <v>44245</v>
      </c>
      <c r="G339" s="35"/>
      <c r="H339" s="35" t="s">
        <v>285</v>
      </c>
      <c r="I339" s="35"/>
      <c r="J339" s="35" t="s">
        <v>194</v>
      </c>
      <c r="K339" s="35"/>
      <c r="L339" s="35"/>
      <c r="M339" s="35"/>
      <c r="N339" s="37">
        <v>-55.2</v>
      </c>
    </row>
    <row r="340" spans="1:14">
      <c r="A340" s="35"/>
      <c r="B340" s="35"/>
      <c r="C340" s="35"/>
      <c r="D340" s="35" t="s">
        <v>23</v>
      </c>
      <c r="E340" s="35"/>
      <c r="F340" s="36">
        <v>44251</v>
      </c>
      <c r="G340" s="35"/>
      <c r="H340" s="35" t="s">
        <v>286</v>
      </c>
      <c r="I340" s="35"/>
      <c r="J340" s="35" t="s">
        <v>270</v>
      </c>
      <c r="K340" s="35"/>
      <c r="L340" s="35"/>
      <c r="M340" s="35"/>
      <c r="N340" s="37">
        <v>-430.9</v>
      </c>
    </row>
    <row r="341" spans="1:14">
      <c r="A341" s="35"/>
      <c r="B341" s="35"/>
      <c r="C341" s="35"/>
      <c r="D341" s="35" t="s">
        <v>23</v>
      </c>
      <c r="E341" s="35"/>
      <c r="F341" s="36">
        <v>44251</v>
      </c>
      <c r="G341" s="35"/>
      <c r="H341" s="35" t="s">
        <v>287</v>
      </c>
      <c r="I341" s="35"/>
      <c r="J341" s="35" t="s">
        <v>275</v>
      </c>
      <c r="K341" s="35"/>
      <c r="L341" s="35"/>
      <c r="M341" s="35"/>
      <c r="N341" s="37">
        <v>-20</v>
      </c>
    </row>
    <row r="342" spans="1:14">
      <c r="A342" s="35"/>
      <c r="B342" s="35"/>
      <c r="C342" s="35"/>
      <c r="D342" s="35" t="s">
        <v>23</v>
      </c>
      <c r="E342" s="35"/>
      <c r="F342" s="36">
        <v>44251</v>
      </c>
      <c r="G342" s="35"/>
      <c r="H342" s="35" t="s">
        <v>288</v>
      </c>
      <c r="I342" s="35"/>
      <c r="J342" s="35" t="s">
        <v>180</v>
      </c>
      <c r="K342" s="35"/>
      <c r="L342" s="35"/>
      <c r="M342" s="35"/>
      <c r="N342" s="37">
        <v>-2516.4699999999998</v>
      </c>
    </row>
    <row r="343" spans="1:14">
      <c r="A343" s="35"/>
      <c r="B343" s="35"/>
      <c r="C343" s="35"/>
      <c r="D343" s="35" t="s">
        <v>23</v>
      </c>
      <c r="E343" s="35"/>
      <c r="F343" s="36">
        <v>44251</v>
      </c>
      <c r="G343" s="35"/>
      <c r="H343" s="35" t="s">
        <v>289</v>
      </c>
      <c r="I343" s="35"/>
      <c r="J343" s="35" t="s">
        <v>290</v>
      </c>
      <c r="K343" s="35"/>
      <c r="L343" s="35" t="s">
        <v>291</v>
      </c>
      <c r="M343" s="35"/>
      <c r="N343" s="37">
        <v>-89.95</v>
      </c>
    </row>
    <row r="344" spans="1:14">
      <c r="A344" s="35"/>
      <c r="B344" s="35"/>
      <c r="C344" s="35"/>
      <c r="D344" s="35" t="s">
        <v>23</v>
      </c>
      <c r="E344" s="35"/>
      <c r="F344" s="36">
        <v>44251</v>
      </c>
      <c r="G344" s="35"/>
      <c r="H344" s="35" t="s">
        <v>292</v>
      </c>
      <c r="I344" s="35"/>
      <c r="J344" s="35" t="s">
        <v>182</v>
      </c>
      <c r="K344" s="35"/>
      <c r="L344" s="35"/>
      <c r="M344" s="35"/>
      <c r="N344" s="37">
        <v>-116.71</v>
      </c>
    </row>
    <row r="345" spans="1:14">
      <c r="A345" s="35"/>
      <c r="B345" s="35"/>
      <c r="C345" s="35"/>
      <c r="D345" s="35" t="s">
        <v>23</v>
      </c>
      <c r="E345" s="35"/>
      <c r="F345" s="36">
        <v>44251</v>
      </c>
      <c r="G345" s="35"/>
      <c r="H345" s="35" t="s">
        <v>293</v>
      </c>
      <c r="I345" s="35"/>
      <c r="J345" s="35" t="s">
        <v>294</v>
      </c>
      <c r="K345" s="35"/>
      <c r="L345" s="35"/>
      <c r="M345" s="35"/>
      <c r="N345" s="37">
        <v>-13.08</v>
      </c>
    </row>
    <row r="346" spans="1:14">
      <c r="A346" s="35"/>
      <c r="B346" s="35"/>
      <c r="C346" s="35"/>
      <c r="D346" s="35" t="s">
        <v>23</v>
      </c>
      <c r="E346" s="35"/>
      <c r="F346" s="36">
        <v>44251</v>
      </c>
      <c r="G346" s="35"/>
      <c r="H346" s="35" t="s">
        <v>295</v>
      </c>
      <c r="I346" s="35"/>
      <c r="J346" s="35" t="s">
        <v>296</v>
      </c>
      <c r="K346" s="35"/>
      <c r="L346" s="35" t="s">
        <v>297</v>
      </c>
      <c r="M346" s="35"/>
      <c r="N346" s="37">
        <v>-100</v>
      </c>
    </row>
    <row r="347" spans="1:14">
      <c r="A347" s="35"/>
      <c r="B347" s="35"/>
      <c r="C347" s="35"/>
      <c r="D347" s="35" t="s">
        <v>70</v>
      </c>
      <c r="E347" s="35"/>
      <c r="F347" s="36">
        <v>44253</v>
      </c>
      <c r="G347" s="35"/>
      <c r="H347" s="35" t="s">
        <v>298</v>
      </c>
      <c r="I347" s="35"/>
      <c r="J347" s="35" t="s">
        <v>213</v>
      </c>
      <c r="K347" s="35"/>
      <c r="L347" s="35" t="s">
        <v>299</v>
      </c>
      <c r="M347" s="35"/>
      <c r="N347" s="37">
        <v>-354.67</v>
      </c>
    </row>
    <row r="348" spans="1:14">
      <c r="A348" s="35"/>
      <c r="B348" s="35"/>
      <c r="C348" s="35"/>
      <c r="D348" s="35" t="s">
        <v>44</v>
      </c>
      <c r="E348" s="35"/>
      <c r="F348" s="36">
        <v>44253</v>
      </c>
      <c r="G348" s="35"/>
      <c r="H348" s="35" t="s">
        <v>300</v>
      </c>
      <c r="I348" s="35"/>
      <c r="J348" s="35" t="s">
        <v>255</v>
      </c>
      <c r="K348" s="35"/>
      <c r="L348" s="35" t="s">
        <v>301</v>
      </c>
      <c r="M348" s="35"/>
      <c r="N348" s="37">
        <v>0</v>
      </c>
    </row>
    <row r="349" spans="1:14">
      <c r="A349" s="35"/>
      <c r="B349" s="35"/>
      <c r="C349" s="35"/>
      <c r="D349" s="35" t="s">
        <v>70</v>
      </c>
      <c r="E349" s="35"/>
      <c r="F349" s="36">
        <v>44253</v>
      </c>
      <c r="G349" s="35"/>
      <c r="H349" s="35" t="s">
        <v>302</v>
      </c>
      <c r="I349" s="35"/>
      <c r="J349" s="35" t="s">
        <v>213</v>
      </c>
      <c r="K349" s="35"/>
      <c r="L349" s="35"/>
      <c r="M349" s="35"/>
      <c r="N349" s="37">
        <v>-3250.29</v>
      </c>
    </row>
    <row r="350" spans="1:14">
      <c r="A350" s="35"/>
      <c r="B350" s="35"/>
      <c r="C350" s="35"/>
      <c r="D350" s="35" t="s">
        <v>70</v>
      </c>
      <c r="E350" s="35"/>
      <c r="F350" s="36">
        <v>44253</v>
      </c>
      <c r="G350" s="35"/>
      <c r="H350" s="35" t="s">
        <v>303</v>
      </c>
      <c r="I350" s="35"/>
      <c r="J350" s="35" t="s">
        <v>213</v>
      </c>
      <c r="K350" s="35"/>
      <c r="L350" s="35"/>
      <c r="M350" s="35"/>
      <c r="N350" s="37">
        <v>-8497.01</v>
      </c>
    </row>
    <row r="351" spans="1:14">
      <c r="A351" s="35"/>
      <c r="B351" s="35"/>
      <c r="C351" s="35"/>
      <c r="D351" s="35" t="s">
        <v>23</v>
      </c>
      <c r="E351" s="35"/>
      <c r="F351" s="36">
        <v>44251</v>
      </c>
      <c r="G351" s="35"/>
      <c r="H351" s="35" t="s">
        <v>304</v>
      </c>
      <c r="I351" s="35"/>
      <c r="J351" s="35" t="s">
        <v>180</v>
      </c>
      <c r="K351" s="35"/>
      <c r="L351" s="35"/>
      <c r="M351" s="35"/>
      <c r="N351" s="37">
        <v>-661.81</v>
      </c>
    </row>
    <row r="352" spans="1:14">
      <c r="A352" s="35"/>
      <c r="B352" s="35"/>
      <c r="C352" s="35"/>
      <c r="D352" s="35" t="s">
        <v>10</v>
      </c>
      <c r="E352" s="35"/>
      <c r="F352" s="36">
        <v>44253</v>
      </c>
      <c r="G352" s="35"/>
      <c r="H352" s="35" t="s">
        <v>305</v>
      </c>
      <c r="I352" s="35"/>
      <c r="J352" s="35" t="s">
        <v>306</v>
      </c>
      <c r="K352" s="35"/>
      <c r="L352" s="35" t="s">
        <v>307</v>
      </c>
      <c r="M352" s="35"/>
      <c r="N352" s="37">
        <v>0</v>
      </c>
    </row>
    <row r="353" spans="1:14">
      <c r="A353" s="35"/>
      <c r="B353" s="35"/>
      <c r="C353" s="35"/>
      <c r="D353" s="35" t="s">
        <v>70</v>
      </c>
      <c r="E353" s="35"/>
      <c r="F353" s="36">
        <v>44253</v>
      </c>
      <c r="G353" s="35"/>
      <c r="H353" s="35" t="s">
        <v>308</v>
      </c>
      <c r="I353" s="35"/>
      <c r="J353" s="35" t="s">
        <v>255</v>
      </c>
      <c r="K353" s="35"/>
      <c r="L353" s="35"/>
      <c r="M353" s="35"/>
      <c r="N353" s="37">
        <v>-1568.37</v>
      </c>
    </row>
    <row r="354" spans="1:14">
      <c r="A354" s="35"/>
      <c r="B354" s="35"/>
      <c r="C354" s="35"/>
      <c r="D354" s="35" t="s">
        <v>10</v>
      </c>
      <c r="E354" s="35"/>
      <c r="F354" s="36">
        <v>44253</v>
      </c>
      <c r="G354" s="35"/>
      <c r="H354" s="35" t="s">
        <v>309</v>
      </c>
      <c r="I354" s="35"/>
      <c r="J354" s="35" t="s">
        <v>306</v>
      </c>
      <c r="K354" s="35"/>
      <c r="L354" s="35" t="s">
        <v>310</v>
      </c>
      <c r="M354" s="35"/>
      <c r="N354" s="37">
        <v>-392.09</v>
      </c>
    </row>
    <row r="355" spans="1:14">
      <c r="A355" s="35"/>
      <c r="B355" s="35"/>
      <c r="C355" s="35"/>
      <c r="D355" s="35" t="s">
        <v>70</v>
      </c>
      <c r="E355" s="35"/>
      <c r="F355" s="36">
        <v>44258</v>
      </c>
      <c r="G355" s="35"/>
      <c r="H355" s="35" t="s">
        <v>311</v>
      </c>
      <c r="I355" s="35"/>
      <c r="J355" s="35" t="s">
        <v>213</v>
      </c>
      <c r="K355" s="35"/>
      <c r="L355" s="35"/>
      <c r="M355" s="35"/>
      <c r="N355" s="37">
        <v>-1603.92</v>
      </c>
    </row>
    <row r="356" spans="1:14">
      <c r="A356" s="35"/>
      <c r="B356" s="35"/>
      <c r="C356" s="35"/>
      <c r="D356" s="35" t="s">
        <v>23</v>
      </c>
      <c r="E356" s="35"/>
      <c r="F356" s="36">
        <v>44259</v>
      </c>
      <c r="G356" s="35"/>
      <c r="H356" s="35" t="s">
        <v>312</v>
      </c>
      <c r="I356" s="35"/>
      <c r="J356" s="35" t="s">
        <v>167</v>
      </c>
      <c r="K356" s="35"/>
      <c r="L356" s="35" t="s">
        <v>168</v>
      </c>
      <c r="M356" s="35"/>
      <c r="N356" s="37">
        <v>-106.16</v>
      </c>
    </row>
    <row r="357" spans="1:14">
      <c r="A357" s="35"/>
      <c r="B357" s="35"/>
      <c r="C357" s="35"/>
      <c r="D357" s="35" t="s">
        <v>23</v>
      </c>
      <c r="E357" s="35"/>
      <c r="F357" s="36">
        <v>44259</v>
      </c>
      <c r="G357" s="35"/>
      <c r="H357" s="35" t="s">
        <v>313</v>
      </c>
      <c r="I357" s="35"/>
      <c r="J357" s="35" t="s">
        <v>246</v>
      </c>
      <c r="K357" s="35"/>
      <c r="L357" s="35"/>
      <c r="M357" s="35"/>
      <c r="N357" s="37">
        <v>-573.52</v>
      </c>
    </row>
    <row r="358" spans="1:14">
      <c r="A358" s="35"/>
      <c r="B358" s="35"/>
      <c r="C358" s="35"/>
      <c r="D358" s="35" t="s">
        <v>23</v>
      </c>
      <c r="E358" s="35"/>
      <c r="F358" s="36">
        <v>44259</v>
      </c>
      <c r="G358" s="35"/>
      <c r="H358" s="35" t="s">
        <v>314</v>
      </c>
      <c r="I358" s="35"/>
      <c r="J358" s="35" t="s">
        <v>170</v>
      </c>
      <c r="K358" s="35"/>
      <c r="L358" s="35" t="s">
        <v>168</v>
      </c>
      <c r="M358" s="35"/>
      <c r="N358" s="37">
        <v>-26.51</v>
      </c>
    </row>
    <row r="359" spans="1:14">
      <c r="A359" s="35"/>
      <c r="B359" s="35"/>
      <c r="C359" s="35"/>
      <c r="D359" s="35" t="s">
        <v>23</v>
      </c>
      <c r="E359" s="35"/>
      <c r="F359" s="36">
        <v>44259</v>
      </c>
      <c r="G359" s="35"/>
      <c r="H359" s="35" t="s">
        <v>315</v>
      </c>
      <c r="I359" s="35"/>
      <c r="J359" s="35" t="s">
        <v>265</v>
      </c>
      <c r="K359" s="35"/>
      <c r="L359" s="35"/>
      <c r="M359" s="35"/>
      <c r="N359" s="37">
        <v>-773.87</v>
      </c>
    </row>
    <row r="360" spans="1:14">
      <c r="A360" s="35"/>
      <c r="B360" s="35"/>
      <c r="C360" s="35"/>
      <c r="D360" s="35" t="s">
        <v>23</v>
      </c>
      <c r="E360" s="35"/>
      <c r="F360" s="36">
        <v>44259</v>
      </c>
      <c r="G360" s="35"/>
      <c r="H360" s="35" t="s">
        <v>316</v>
      </c>
      <c r="I360" s="35"/>
      <c r="J360" s="35" t="s">
        <v>270</v>
      </c>
      <c r="K360" s="35"/>
      <c r="L360" s="35"/>
      <c r="M360" s="35"/>
      <c r="N360" s="37">
        <v>-219.83</v>
      </c>
    </row>
    <row r="361" spans="1:14">
      <c r="A361" s="35"/>
      <c r="B361" s="35"/>
      <c r="C361" s="35"/>
      <c r="D361" s="35" t="s">
        <v>23</v>
      </c>
      <c r="E361" s="35"/>
      <c r="F361" s="36">
        <v>44259</v>
      </c>
      <c r="G361" s="35"/>
      <c r="H361" s="35" t="s">
        <v>317</v>
      </c>
      <c r="I361" s="35"/>
      <c r="J361" s="35" t="s">
        <v>318</v>
      </c>
      <c r="K361" s="35"/>
      <c r="L361" s="35"/>
      <c r="M361" s="35"/>
      <c r="N361" s="37">
        <v>-727</v>
      </c>
    </row>
    <row r="362" spans="1:14">
      <c r="A362" s="35"/>
      <c r="B362" s="35"/>
      <c r="C362" s="35"/>
      <c r="D362" s="35" t="s">
        <v>23</v>
      </c>
      <c r="E362" s="35"/>
      <c r="F362" s="36">
        <v>44259</v>
      </c>
      <c r="G362" s="35"/>
      <c r="H362" s="35" t="s">
        <v>319</v>
      </c>
      <c r="I362" s="35"/>
      <c r="J362" s="35" t="s">
        <v>320</v>
      </c>
      <c r="K362" s="35"/>
      <c r="L362" s="35"/>
      <c r="M362" s="35"/>
      <c r="N362" s="37">
        <v>-9.99</v>
      </c>
    </row>
    <row r="363" spans="1:14">
      <c r="A363" s="35"/>
      <c r="B363" s="35"/>
      <c r="C363" s="35"/>
      <c r="D363" s="35" t="s">
        <v>23</v>
      </c>
      <c r="E363" s="35"/>
      <c r="F363" s="36">
        <v>44259</v>
      </c>
      <c r="G363" s="35"/>
      <c r="H363" s="35" t="s">
        <v>321</v>
      </c>
      <c r="I363" s="35"/>
      <c r="J363" s="35" t="s">
        <v>186</v>
      </c>
      <c r="K363" s="35"/>
      <c r="L363" s="35" t="s">
        <v>187</v>
      </c>
      <c r="M363" s="35"/>
      <c r="N363" s="37">
        <v>-234</v>
      </c>
    </row>
    <row r="364" spans="1:14">
      <c r="A364" s="35"/>
      <c r="B364" s="35"/>
      <c r="C364" s="35"/>
      <c r="D364" s="35" t="s">
        <v>23</v>
      </c>
      <c r="E364" s="35"/>
      <c r="F364" s="36">
        <v>44259</v>
      </c>
      <c r="G364" s="35"/>
      <c r="H364" s="35" t="s">
        <v>322</v>
      </c>
      <c r="I364" s="35"/>
      <c r="J364" s="35" t="s">
        <v>323</v>
      </c>
      <c r="K364" s="35"/>
      <c r="L364" s="35"/>
      <c r="M364" s="35"/>
      <c r="N364" s="37">
        <v>-5567.2</v>
      </c>
    </row>
    <row r="365" spans="1:14">
      <c r="A365" s="35"/>
      <c r="B365" s="35"/>
      <c r="C365" s="35"/>
      <c r="D365" s="35" t="s">
        <v>23</v>
      </c>
      <c r="E365" s="35"/>
      <c r="F365" s="36">
        <v>44259</v>
      </c>
      <c r="G365" s="35"/>
      <c r="H365" s="35" t="s">
        <v>324</v>
      </c>
      <c r="I365" s="35"/>
      <c r="J365" s="35" t="s">
        <v>192</v>
      </c>
      <c r="K365" s="35"/>
      <c r="L365" s="35"/>
      <c r="M365" s="35"/>
      <c r="N365" s="37">
        <v>-180</v>
      </c>
    </row>
    <row r="366" spans="1:14">
      <c r="A366" s="35"/>
      <c r="B366" s="35"/>
      <c r="C366" s="35"/>
      <c r="D366" s="35" t="s">
        <v>23</v>
      </c>
      <c r="E366" s="35"/>
      <c r="F366" s="36">
        <v>44260</v>
      </c>
      <c r="G366" s="35"/>
      <c r="H366" s="35" t="s">
        <v>325</v>
      </c>
      <c r="I366" s="35"/>
      <c r="J366" s="35" t="s">
        <v>283</v>
      </c>
      <c r="K366" s="35"/>
      <c r="L366" s="35"/>
      <c r="M366" s="35"/>
      <c r="N366" s="37">
        <v>-466.53</v>
      </c>
    </row>
    <row r="367" spans="1:14">
      <c r="A367" s="35"/>
      <c r="B367" s="35"/>
      <c r="C367" s="35"/>
      <c r="D367" s="35" t="s">
        <v>23</v>
      </c>
      <c r="E367" s="35"/>
      <c r="F367" s="36">
        <v>44260</v>
      </c>
      <c r="G367" s="35"/>
      <c r="H367" s="35" t="s">
        <v>326</v>
      </c>
      <c r="I367" s="35"/>
      <c r="J367" s="35" t="s">
        <v>270</v>
      </c>
      <c r="K367" s="35"/>
      <c r="L367" s="35"/>
      <c r="M367" s="35"/>
      <c r="N367" s="37">
        <v>-108.8</v>
      </c>
    </row>
    <row r="368" spans="1:14">
      <c r="A368" s="35"/>
      <c r="B368" s="35"/>
      <c r="C368" s="35"/>
      <c r="D368" s="35" t="s">
        <v>23</v>
      </c>
      <c r="E368" s="35"/>
      <c r="F368" s="36">
        <v>44265</v>
      </c>
      <c r="G368" s="35"/>
      <c r="H368" s="35" t="s">
        <v>327</v>
      </c>
      <c r="I368" s="35"/>
      <c r="J368" s="35" t="s">
        <v>328</v>
      </c>
      <c r="K368" s="35"/>
      <c r="L368" s="35"/>
      <c r="M368" s="35"/>
      <c r="N368" s="37">
        <v>-80</v>
      </c>
    </row>
    <row r="369" spans="1:14">
      <c r="A369" s="35"/>
      <c r="B369" s="35"/>
      <c r="C369" s="35"/>
      <c r="D369" s="35" t="s">
        <v>23</v>
      </c>
      <c r="E369" s="35"/>
      <c r="F369" s="36">
        <v>44265</v>
      </c>
      <c r="G369" s="35"/>
      <c r="H369" s="35" t="s">
        <v>329</v>
      </c>
      <c r="I369" s="35"/>
      <c r="J369" s="35" t="s">
        <v>228</v>
      </c>
      <c r="K369" s="35"/>
      <c r="L369" s="35"/>
      <c r="M369" s="35"/>
      <c r="N369" s="37">
        <v>-1948.82</v>
      </c>
    </row>
    <row r="370" spans="1:14">
      <c r="A370" s="35"/>
      <c r="B370" s="35"/>
      <c r="C370" s="35"/>
      <c r="D370" s="35" t="s">
        <v>23</v>
      </c>
      <c r="E370" s="35"/>
      <c r="F370" s="36">
        <v>44265</v>
      </c>
      <c r="G370" s="35"/>
      <c r="H370" s="35" t="s">
        <v>330</v>
      </c>
      <c r="I370" s="35"/>
      <c r="J370" s="35" t="s">
        <v>275</v>
      </c>
      <c r="K370" s="35"/>
      <c r="L370" s="35"/>
      <c r="M370" s="35"/>
      <c r="N370" s="37">
        <v>-50</v>
      </c>
    </row>
    <row r="371" spans="1:14">
      <c r="A371" s="35"/>
      <c r="B371" s="35"/>
      <c r="C371" s="35"/>
      <c r="D371" s="35" t="s">
        <v>23</v>
      </c>
      <c r="E371" s="35"/>
      <c r="F371" s="36">
        <v>44265</v>
      </c>
      <c r="G371" s="35"/>
      <c r="H371" s="35" t="s">
        <v>331</v>
      </c>
      <c r="I371" s="35"/>
      <c r="J371" s="35" t="s">
        <v>176</v>
      </c>
      <c r="K371" s="35"/>
      <c r="L371" s="35"/>
      <c r="M371" s="35"/>
      <c r="N371" s="37">
        <v>-1450</v>
      </c>
    </row>
    <row r="372" spans="1:14">
      <c r="A372" s="35"/>
      <c r="B372" s="35"/>
      <c r="C372" s="35"/>
      <c r="D372" s="35" t="s">
        <v>23</v>
      </c>
      <c r="E372" s="35"/>
      <c r="F372" s="36">
        <v>44265</v>
      </c>
      <c r="G372" s="35"/>
      <c r="H372" s="35" t="s">
        <v>332</v>
      </c>
      <c r="I372" s="35"/>
      <c r="J372" s="35" t="s">
        <v>30</v>
      </c>
      <c r="K372" s="35"/>
      <c r="L372" s="35"/>
      <c r="M372" s="35"/>
      <c r="N372" s="37">
        <v>-261.52</v>
      </c>
    </row>
    <row r="373" spans="1:14">
      <c r="A373" s="35"/>
      <c r="B373" s="35"/>
      <c r="C373" s="35"/>
      <c r="D373" s="35" t="s">
        <v>23</v>
      </c>
      <c r="E373" s="35"/>
      <c r="F373" s="36">
        <v>44265</v>
      </c>
      <c r="G373" s="35"/>
      <c r="H373" s="35" t="s">
        <v>333</v>
      </c>
      <c r="I373" s="35"/>
      <c r="J373" s="35" t="s">
        <v>334</v>
      </c>
      <c r="K373" s="35"/>
      <c r="L373" s="35" t="s">
        <v>335</v>
      </c>
      <c r="M373" s="35"/>
      <c r="N373" s="37">
        <v>0</v>
      </c>
    </row>
    <row r="374" spans="1:14">
      <c r="A374" s="35"/>
      <c r="B374" s="35"/>
      <c r="C374" s="35"/>
      <c r="D374" s="35" t="s">
        <v>23</v>
      </c>
      <c r="E374" s="35"/>
      <c r="F374" s="36">
        <v>44265</v>
      </c>
      <c r="G374" s="35"/>
      <c r="H374" s="35" t="s">
        <v>336</v>
      </c>
      <c r="I374" s="35"/>
      <c r="J374" s="35" t="s">
        <v>334</v>
      </c>
      <c r="K374" s="35"/>
      <c r="L374" s="35"/>
      <c r="M374" s="35"/>
      <c r="N374" s="37">
        <v>-537.22</v>
      </c>
    </row>
    <row r="375" spans="1:14">
      <c r="A375" s="35"/>
      <c r="B375" s="35"/>
      <c r="C375" s="35"/>
      <c r="D375" s="35" t="s">
        <v>23</v>
      </c>
      <c r="E375" s="35"/>
      <c r="F375" s="36">
        <v>44265</v>
      </c>
      <c r="G375" s="35"/>
      <c r="H375" s="35" t="s">
        <v>337</v>
      </c>
      <c r="I375" s="35"/>
      <c r="J375" s="35" t="s">
        <v>226</v>
      </c>
      <c r="K375" s="35"/>
      <c r="L375" s="35"/>
      <c r="M375" s="35"/>
      <c r="N375" s="37">
        <v>-13.98</v>
      </c>
    </row>
    <row r="376" spans="1:14">
      <c r="A376" s="35"/>
      <c r="B376" s="35"/>
      <c r="C376" s="35"/>
      <c r="D376" s="35" t="s">
        <v>23</v>
      </c>
      <c r="E376" s="35"/>
      <c r="F376" s="36">
        <v>44274</v>
      </c>
      <c r="G376" s="35"/>
      <c r="H376" s="35" t="s">
        <v>338</v>
      </c>
      <c r="I376" s="35"/>
      <c r="J376" s="35" t="s">
        <v>328</v>
      </c>
      <c r="K376" s="35"/>
      <c r="L376" s="35"/>
      <c r="M376" s="35"/>
      <c r="N376" s="37">
        <v>-80</v>
      </c>
    </row>
    <row r="377" spans="1:14">
      <c r="A377" s="35"/>
      <c r="B377" s="35"/>
      <c r="C377" s="35"/>
      <c r="D377" s="35" t="s">
        <v>23</v>
      </c>
      <c r="E377" s="35"/>
      <c r="F377" s="36">
        <v>44274</v>
      </c>
      <c r="G377" s="35"/>
      <c r="H377" s="35" t="s">
        <v>339</v>
      </c>
      <c r="I377" s="35"/>
      <c r="J377" s="35" t="s">
        <v>270</v>
      </c>
      <c r="K377" s="35"/>
      <c r="L377" s="35"/>
      <c r="M377" s="35"/>
      <c r="N377" s="37">
        <v>-256.99</v>
      </c>
    </row>
    <row r="378" spans="1:14">
      <c r="A378" s="35"/>
      <c r="B378" s="35"/>
      <c r="C378" s="35"/>
      <c r="D378" s="35" t="s">
        <v>23</v>
      </c>
      <c r="E378" s="35"/>
      <c r="F378" s="36">
        <v>44274</v>
      </c>
      <c r="G378" s="35"/>
      <c r="H378" s="35" t="s">
        <v>340</v>
      </c>
      <c r="I378" s="35"/>
      <c r="J378" s="35" t="s">
        <v>172</v>
      </c>
      <c r="K378" s="35"/>
      <c r="L378" s="35"/>
      <c r="M378" s="35"/>
      <c r="N378" s="37">
        <v>-553.91</v>
      </c>
    </row>
    <row r="379" spans="1:14">
      <c r="A379" s="35"/>
      <c r="B379" s="35"/>
      <c r="C379" s="35"/>
      <c r="D379" s="35" t="s">
        <v>23</v>
      </c>
      <c r="E379" s="35"/>
      <c r="F379" s="36">
        <v>44274</v>
      </c>
      <c r="G379" s="35"/>
      <c r="H379" s="35" t="s">
        <v>341</v>
      </c>
      <c r="I379" s="35"/>
      <c r="J379" s="35" t="s">
        <v>275</v>
      </c>
      <c r="K379" s="35"/>
      <c r="L379" s="35"/>
      <c r="M379" s="35"/>
      <c r="N379" s="37">
        <v>-20</v>
      </c>
    </row>
    <row r="380" spans="1:14">
      <c r="A380" s="35"/>
      <c r="B380" s="35"/>
      <c r="C380" s="35"/>
      <c r="D380" s="35" t="s">
        <v>23</v>
      </c>
      <c r="E380" s="35"/>
      <c r="F380" s="36">
        <v>44274</v>
      </c>
      <c r="G380" s="35"/>
      <c r="H380" s="35" t="s">
        <v>342</v>
      </c>
      <c r="I380" s="35"/>
      <c r="J380" s="35" t="s">
        <v>176</v>
      </c>
      <c r="K380" s="35"/>
      <c r="L380" s="35"/>
      <c r="M380" s="35"/>
      <c r="N380" s="37">
        <v>-2695</v>
      </c>
    </row>
    <row r="381" spans="1:14">
      <c r="A381" s="35"/>
      <c r="B381" s="35"/>
      <c r="C381" s="35"/>
      <c r="D381" s="35" t="s">
        <v>23</v>
      </c>
      <c r="E381" s="35"/>
      <c r="F381" s="36">
        <v>44274</v>
      </c>
      <c r="G381" s="35"/>
      <c r="H381" s="35" t="s">
        <v>343</v>
      </c>
      <c r="I381" s="35"/>
      <c r="J381" s="35" t="s">
        <v>182</v>
      </c>
      <c r="K381" s="35"/>
      <c r="L381" s="35"/>
      <c r="M381" s="35"/>
      <c r="N381" s="37">
        <v>-146.6</v>
      </c>
    </row>
    <row r="382" spans="1:14">
      <c r="A382" s="35"/>
      <c r="B382" s="35"/>
      <c r="C382" s="35"/>
      <c r="D382" s="35" t="s">
        <v>23</v>
      </c>
      <c r="E382" s="35"/>
      <c r="F382" s="36">
        <v>44274</v>
      </c>
      <c r="G382" s="35"/>
      <c r="H382" s="35" t="s">
        <v>344</v>
      </c>
      <c r="I382" s="35"/>
      <c r="J382" s="35" t="s">
        <v>294</v>
      </c>
      <c r="K382" s="35"/>
      <c r="L382" s="35"/>
      <c r="M382" s="35"/>
      <c r="N382" s="37">
        <v>-153.38999999999999</v>
      </c>
    </row>
    <row r="383" spans="1:14">
      <c r="A383" s="35"/>
      <c r="B383" s="35"/>
      <c r="C383" s="35"/>
      <c r="D383" s="35" t="s">
        <v>23</v>
      </c>
      <c r="E383" s="35"/>
      <c r="F383" s="36">
        <v>44274</v>
      </c>
      <c r="G383" s="35"/>
      <c r="H383" s="35" t="s">
        <v>345</v>
      </c>
      <c r="I383" s="35"/>
      <c r="J383" s="35" t="s">
        <v>283</v>
      </c>
      <c r="K383" s="35"/>
      <c r="L383" s="35"/>
      <c r="M383" s="35"/>
      <c r="N383" s="37">
        <v>-61.24</v>
      </c>
    </row>
    <row r="384" spans="1:14">
      <c r="A384" s="35"/>
      <c r="B384" s="35"/>
      <c r="C384" s="35"/>
      <c r="D384" s="35" t="s">
        <v>23</v>
      </c>
      <c r="E384" s="35"/>
      <c r="F384" s="36">
        <v>44274</v>
      </c>
      <c r="G384" s="35"/>
      <c r="H384" s="35" t="s">
        <v>346</v>
      </c>
      <c r="I384" s="35"/>
      <c r="J384" s="35" t="s">
        <v>30</v>
      </c>
      <c r="K384" s="35"/>
      <c r="L384" s="35"/>
      <c r="M384" s="35"/>
      <c r="N384" s="37">
        <v>-249.98</v>
      </c>
    </row>
    <row r="385" spans="1:14">
      <c r="A385" s="35"/>
      <c r="B385" s="35"/>
      <c r="C385" s="35"/>
      <c r="D385" s="35" t="s">
        <v>23</v>
      </c>
      <c r="E385" s="35"/>
      <c r="F385" s="36">
        <v>44274</v>
      </c>
      <c r="G385" s="35"/>
      <c r="H385" s="35" t="s">
        <v>347</v>
      </c>
      <c r="I385" s="35"/>
      <c r="J385" s="35" t="s">
        <v>192</v>
      </c>
      <c r="K385" s="35"/>
      <c r="L385" s="35"/>
      <c r="M385" s="35"/>
      <c r="N385" s="37">
        <v>-200</v>
      </c>
    </row>
    <row r="386" spans="1:14">
      <c r="A386" s="35"/>
      <c r="B386" s="35"/>
      <c r="C386" s="35"/>
      <c r="D386" s="35" t="s">
        <v>23</v>
      </c>
      <c r="E386" s="35"/>
      <c r="F386" s="36">
        <v>44274</v>
      </c>
      <c r="G386" s="35"/>
      <c r="H386" s="35" t="s">
        <v>348</v>
      </c>
      <c r="I386" s="35"/>
      <c r="J386" s="35" t="s">
        <v>196</v>
      </c>
      <c r="K386" s="35"/>
      <c r="L386" s="35" t="s">
        <v>197</v>
      </c>
      <c r="M386" s="35"/>
      <c r="N386" s="37">
        <v>-127.28</v>
      </c>
    </row>
    <row r="387" spans="1:14">
      <c r="A387" s="35"/>
      <c r="B387" s="35"/>
      <c r="C387" s="35"/>
      <c r="D387" s="35" t="s">
        <v>23</v>
      </c>
      <c r="E387" s="35"/>
      <c r="F387" s="36">
        <v>44281</v>
      </c>
      <c r="G387" s="35"/>
      <c r="H387" s="35" t="s">
        <v>349</v>
      </c>
      <c r="I387" s="35"/>
      <c r="J387" s="35" t="s">
        <v>246</v>
      </c>
      <c r="K387" s="35"/>
      <c r="L387" s="35"/>
      <c r="M387" s="35"/>
      <c r="N387" s="37">
        <v>-513.02</v>
      </c>
    </row>
    <row r="388" spans="1:14">
      <c r="A388" s="35"/>
      <c r="B388" s="35"/>
      <c r="C388" s="35"/>
      <c r="D388" s="35" t="s">
        <v>23</v>
      </c>
      <c r="E388" s="35"/>
      <c r="F388" s="36">
        <v>44281</v>
      </c>
      <c r="G388" s="35"/>
      <c r="H388" s="35" t="s">
        <v>350</v>
      </c>
      <c r="I388" s="35"/>
      <c r="J388" s="35" t="s">
        <v>351</v>
      </c>
      <c r="K388" s="35"/>
      <c r="L388" s="35"/>
      <c r="M388" s="35"/>
      <c r="N388" s="37">
        <v>-279.95</v>
      </c>
    </row>
    <row r="389" spans="1:14">
      <c r="A389" s="35"/>
      <c r="B389" s="35"/>
      <c r="C389" s="35"/>
      <c r="D389" s="35" t="s">
        <v>23</v>
      </c>
      <c r="E389" s="35"/>
      <c r="F389" s="36">
        <v>44281</v>
      </c>
      <c r="G389" s="35"/>
      <c r="H389" s="35" t="s">
        <v>352</v>
      </c>
      <c r="I389" s="35"/>
      <c r="J389" s="35" t="s">
        <v>294</v>
      </c>
      <c r="K389" s="35"/>
      <c r="L389" s="35"/>
      <c r="M389" s="35"/>
      <c r="N389" s="37">
        <v>-365.34</v>
      </c>
    </row>
    <row r="390" spans="1:14">
      <c r="A390" s="35"/>
      <c r="B390" s="35"/>
      <c r="C390" s="35"/>
      <c r="D390" s="35" t="s">
        <v>23</v>
      </c>
      <c r="E390" s="35"/>
      <c r="F390" s="36">
        <v>44281</v>
      </c>
      <c r="G390" s="35"/>
      <c r="H390" s="35" t="s">
        <v>353</v>
      </c>
      <c r="I390" s="35"/>
      <c r="J390" s="35" t="s">
        <v>354</v>
      </c>
      <c r="K390" s="35"/>
      <c r="L390" s="35"/>
      <c r="M390" s="35"/>
      <c r="N390" s="37">
        <v>-693.85</v>
      </c>
    </row>
    <row r="391" spans="1:14">
      <c r="A391" s="35"/>
      <c r="B391" s="35"/>
      <c r="C391" s="35"/>
      <c r="D391" s="35" t="s">
        <v>23</v>
      </c>
      <c r="E391" s="35"/>
      <c r="F391" s="36">
        <v>44281</v>
      </c>
      <c r="G391" s="35"/>
      <c r="H391" s="35" t="s">
        <v>355</v>
      </c>
      <c r="I391" s="35"/>
      <c r="J391" s="35" t="s">
        <v>194</v>
      </c>
      <c r="K391" s="35"/>
      <c r="L391" s="35"/>
      <c r="M391" s="35"/>
      <c r="N391" s="37">
        <v>-55.2</v>
      </c>
    </row>
    <row r="392" spans="1:14">
      <c r="A392" s="35"/>
      <c r="B392" s="35"/>
      <c r="C392" s="35"/>
      <c r="D392" s="35" t="s">
        <v>70</v>
      </c>
      <c r="E392" s="35"/>
      <c r="F392" s="36">
        <v>44286</v>
      </c>
      <c r="G392" s="35"/>
      <c r="H392" s="35" t="s">
        <v>356</v>
      </c>
      <c r="I392" s="35"/>
      <c r="J392" s="35" t="s">
        <v>255</v>
      </c>
      <c r="K392" s="35"/>
      <c r="L392" s="35"/>
      <c r="M392" s="35"/>
      <c r="N392" s="37">
        <v>-1748.67</v>
      </c>
    </row>
    <row r="393" spans="1:14">
      <c r="A393" s="35"/>
      <c r="B393" s="35"/>
      <c r="C393" s="35"/>
      <c r="D393" s="35" t="s">
        <v>10</v>
      </c>
      <c r="E393" s="35"/>
      <c r="F393" s="36">
        <v>44286</v>
      </c>
      <c r="G393" s="35"/>
      <c r="H393" s="35" t="s">
        <v>357</v>
      </c>
      <c r="I393" s="35"/>
      <c r="J393" s="35" t="s">
        <v>306</v>
      </c>
      <c r="K393" s="35"/>
      <c r="L393" s="35" t="s">
        <v>358</v>
      </c>
      <c r="M393" s="35"/>
      <c r="N393" s="37">
        <v>-437.17</v>
      </c>
    </row>
    <row r="394" spans="1:14">
      <c r="A394" s="35"/>
      <c r="B394" s="35"/>
      <c r="C394" s="35"/>
      <c r="D394" s="35" t="s">
        <v>23</v>
      </c>
      <c r="E394" s="35"/>
      <c r="F394" s="36">
        <v>44287</v>
      </c>
      <c r="G394" s="35"/>
      <c r="H394" s="35" t="s">
        <v>359</v>
      </c>
      <c r="I394" s="35"/>
      <c r="J394" s="35" t="s">
        <v>270</v>
      </c>
      <c r="K394" s="35"/>
      <c r="L394" s="35"/>
      <c r="M394" s="35"/>
      <c r="N394" s="37">
        <v>-34.17</v>
      </c>
    </row>
    <row r="395" spans="1:14">
      <c r="A395" s="35"/>
      <c r="B395" s="35"/>
      <c r="C395" s="35"/>
      <c r="D395" s="35" t="s">
        <v>23</v>
      </c>
      <c r="E395" s="35"/>
      <c r="F395" s="36">
        <v>44287</v>
      </c>
      <c r="G395" s="35"/>
      <c r="H395" s="35" t="s">
        <v>360</v>
      </c>
      <c r="I395" s="35"/>
      <c r="J395" s="35" t="s">
        <v>275</v>
      </c>
      <c r="K395" s="35"/>
      <c r="L395" s="35"/>
      <c r="M395" s="35"/>
      <c r="N395" s="37">
        <v>-150</v>
      </c>
    </row>
    <row r="396" spans="1:14">
      <c r="A396" s="35"/>
      <c r="B396" s="35"/>
      <c r="C396" s="35"/>
      <c r="D396" s="35" t="s">
        <v>23</v>
      </c>
      <c r="E396" s="35"/>
      <c r="F396" s="36">
        <v>44287</v>
      </c>
      <c r="G396" s="35"/>
      <c r="H396" s="35" t="s">
        <v>361</v>
      </c>
      <c r="I396" s="35"/>
      <c r="J396" s="35" t="s">
        <v>362</v>
      </c>
      <c r="K396" s="35"/>
      <c r="L396" s="35"/>
      <c r="M396" s="35"/>
      <c r="N396" s="37">
        <v>-37500</v>
      </c>
    </row>
    <row r="397" spans="1:14">
      <c r="A397" s="35"/>
      <c r="B397" s="35"/>
      <c r="C397" s="35"/>
      <c r="D397" s="35" t="s">
        <v>23</v>
      </c>
      <c r="E397" s="35"/>
      <c r="F397" s="36">
        <v>44287</v>
      </c>
      <c r="G397" s="35"/>
      <c r="H397" s="35" t="s">
        <v>363</v>
      </c>
      <c r="I397" s="35"/>
      <c r="J397" s="35" t="s">
        <v>364</v>
      </c>
      <c r="K397" s="35"/>
      <c r="L397" s="35"/>
      <c r="M397" s="35"/>
      <c r="N397" s="37">
        <v>-270</v>
      </c>
    </row>
    <row r="398" spans="1:14">
      <c r="A398" s="35"/>
      <c r="B398" s="35"/>
      <c r="C398" s="35"/>
      <c r="D398" s="35" t="s">
        <v>23</v>
      </c>
      <c r="E398" s="35"/>
      <c r="F398" s="36">
        <v>44287</v>
      </c>
      <c r="G398" s="35"/>
      <c r="H398" s="35" t="s">
        <v>365</v>
      </c>
      <c r="I398" s="35"/>
      <c r="J398" s="35" t="s">
        <v>186</v>
      </c>
      <c r="K398" s="35"/>
      <c r="L398" s="35" t="s">
        <v>187</v>
      </c>
      <c r="M398" s="35"/>
      <c r="N398" s="37">
        <v>-696.5</v>
      </c>
    </row>
    <row r="399" spans="1:14">
      <c r="A399" s="35"/>
      <c r="B399" s="35"/>
      <c r="C399" s="35"/>
      <c r="D399" s="35" t="s">
        <v>23</v>
      </c>
      <c r="E399" s="35"/>
      <c r="F399" s="36">
        <v>44287</v>
      </c>
      <c r="G399" s="35"/>
      <c r="H399" s="35" t="s">
        <v>366</v>
      </c>
      <c r="I399" s="35"/>
      <c r="J399" s="35" t="s">
        <v>192</v>
      </c>
      <c r="K399" s="35"/>
      <c r="L399" s="35"/>
      <c r="M399" s="35"/>
      <c r="N399" s="37">
        <v>-180</v>
      </c>
    </row>
    <row r="400" spans="1:14">
      <c r="A400" s="35"/>
      <c r="B400" s="35"/>
      <c r="C400" s="35"/>
      <c r="D400" s="35" t="s">
        <v>23</v>
      </c>
      <c r="E400" s="35"/>
      <c r="F400" s="36">
        <v>44295</v>
      </c>
      <c r="G400" s="35"/>
      <c r="H400" s="35" t="s">
        <v>367</v>
      </c>
      <c r="I400" s="35"/>
      <c r="J400" s="35" t="s">
        <v>167</v>
      </c>
      <c r="K400" s="35"/>
      <c r="L400" s="35" t="s">
        <v>168</v>
      </c>
      <c r="M400" s="35"/>
      <c r="N400" s="37">
        <v>-992.75</v>
      </c>
    </row>
    <row r="401" spans="1:14">
      <c r="A401" s="35"/>
      <c r="B401" s="35"/>
      <c r="C401" s="35"/>
      <c r="D401" s="35" t="s">
        <v>23</v>
      </c>
      <c r="E401" s="35"/>
      <c r="F401" s="36">
        <v>44295</v>
      </c>
      <c r="G401" s="35"/>
      <c r="H401" s="35" t="s">
        <v>368</v>
      </c>
      <c r="I401" s="35"/>
      <c r="J401" s="35" t="s">
        <v>170</v>
      </c>
      <c r="K401" s="35"/>
      <c r="L401" s="35" t="s">
        <v>168</v>
      </c>
      <c r="M401" s="35"/>
      <c r="N401" s="37">
        <v>-252.9</v>
      </c>
    </row>
    <row r="402" spans="1:14">
      <c r="A402" s="35"/>
      <c r="B402" s="35"/>
      <c r="C402" s="35"/>
      <c r="D402" s="35" t="s">
        <v>23</v>
      </c>
      <c r="E402" s="35"/>
      <c r="F402" s="36">
        <v>44295</v>
      </c>
      <c r="G402" s="35"/>
      <c r="H402" s="35" t="s">
        <v>369</v>
      </c>
      <c r="I402" s="35"/>
      <c r="J402" s="35" t="s">
        <v>265</v>
      </c>
      <c r="K402" s="35"/>
      <c r="L402" s="35"/>
      <c r="M402" s="35"/>
      <c r="N402" s="37">
        <v>-365.15</v>
      </c>
    </row>
    <row r="403" spans="1:14">
      <c r="A403" s="35"/>
      <c r="B403" s="35"/>
      <c r="C403" s="35"/>
      <c r="D403" s="35" t="s">
        <v>23</v>
      </c>
      <c r="E403" s="35"/>
      <c r="F403" s="36">
        <v>44295</v>
      </c>
      <c r="G403" s="35"/>
      <c r="H403" s="35" t="s">
        <v>370</v>
      </c>
      <c r="I403" s="35"/>
      <c r="J403" s="35" t="s">
        <v>270</v>
      </c>
      <c r="K403" s="35"/>
      <c r="L403" s="35"/>
      <c r="M403" s="35"/>
      <c r="N403" s="37">
        <v>-228.87</v>
      </c>
    </row>
    <row r="404" spans="1:14">
      <c r="A404" s="35"/>
      <c r="B404" s="35"/>
      <c r="C404" s="35"/>
      <c r="D404" s="35" t="s">
        <v>23</v>
      </c>
      <c r="E404" s="35"/>
      <c r="F404" s="36">
        <v>44295</v>
      </c>
      <c r="G404" s="35"/>
      <c r="H404" s="35" t="s">
        <v>371</v>
      </c>
      <c r="I404" s="35"/>
      <c r="J404" s="35" t="s">
        <v>228</v>
      </c>
      <c r="K404" s="35"/>
      <c r="L404" s="35"/>
      <c r="M404" s="35"/>
      <c r="N404" s="37">
        <v>-2416.69</v>
      </c>
    </row>
    <row r="405" spans="1:14">
      <c r="A405" s="35"/>
      <c r="B405" s="35"/>
      <c r="C405" s="35"/>
      <c r="D405" s="35" t="s">
        <v>23</v>
      </c>
      <c r="E405" s="35"/>
      <c r="F405" s="36">
        <v>44295</v>
      </c>
      <c r="G405" s="35"/>
      <c r="H405" s="35" t="s">
        <v>372</v>
      </c>
      <c r="I405" s="35"/>
      <c r="J405" s="35" t="s">
        <v>176</v>
      </c>
      <c r="K405" s="35"/>
      <c r="L405" s="35"/>
      <c r="M405" s="35"/>
      <c r="N405" s="37">
        <v>-1450</v>
      </c>
    </row>
    <row r="406" spans="1:14">
      <c r="A406" s="35"/>
      <c r="B406" s="35"/>
      <c r="C406" s="35"/>
      <c r="D406" s="35" t="s">
        <v>23</v>
      </c>
      <c r="E406" s="35"/>
      <c r="F406" s="36">
        <v>44295</v>
      </c>
      <c r="G406" s="35"/>
      <c r="H406" s="35" t="s">
        <v>373</v>
      </c>
      <c r="I406" s="35"/>
      <c r="J406" s="35" t="s">
        <v>178</v>
      </c>
      <c r="K406" s="35"/>
      <c r="L406" s="35"/>
      <c r="M406" s="35"/>
      <c r="N406" s="37">
        <v>-1395.1</v>
      </c>
    </row>
    <row r="407" spans="1:14">
      <c r="A407" s="35"/>
      <c r="B407" s="35"/>
      <c r="C407" s="35"/>
      <c r="D407" s="35" t="s">
        <v>23</v>
      </c>
      <c r="E407" s="35"/>
      <c r="F407" s="36">
        <v>44295</v>
      </c>
      <c r="G407" s="35"/>
      <c r="H407" s="35" t="s">
        <v>374</v>
      </c>
      <c r="I407" s="35"/>
      <c r="J407" s="35" t="s">
        <v>294</v>
      </c>
      <c r="K407" s="35"/>
      <c r="L407" s="35"/>
      <c r="M407" s="35"/>
      <c r="N407" s="37">
        <v>-171.76</v>
      </c>
    </row>
    <row r="408" spans="1:14">
      <c r="A408" s="35"/>
      <c r="B408" s="35"/>
      <c r="C408" s="35"/>
      <c r="D408" s="35" t="s">
        <v>23</v>
      </c>
      <c r="E408" s="35"/>
      <c r="F408" s="36">
        <v>44295</v>
      </c>
      <c r="G408" s="35"/>
      <c r="H408" s="35" t="s">
        <v>375</v>
      </c>
      <c r="I408" s="35"/>
      <c r="J408" s="35" t="s">
        <v>283</v>
      </c>
      <c r="K408" s="35"/>
      <c r="L408" s="35"/>
      <c r="M408" s="35"/>
      <c r="N408" s="37">
        <v>-26.19</v>
      </c>
    </row>
    <row r="409" spans="1:14">
      <c r="A409" s="35"/>
      <c r="B409" s="35"/>
      <c r="C409" s="35"/>
      <c r="D409" s="35" t="s">
        <v>23</v>
      </c>
      <c r="E409" s="35"/>
      <c r="F409" s="36">
        <v>44295</v>
      </c>
      <c r="G409" s="35"/>
      <c r="H409" s="35" t="s">
        <v>376</v>
      </c>
      <c r="I409" s="35"/>
      <c r="J409" s="35" t="s">
        <v>81</v>
      </c>
      <c r="K409" s="35"/>
      <c r="L409" s="35" t="s">
        <v>377</v>
      </c>
      <c r="M409" s="35"/>
      <c r="N409" s="37">
        <v>-3854.87</v>
      </c>
    </row>
    <row r="410" spans="1:14">
      <c r="A410" s="35"/>
      <c r="B410" s="35"/>
      <c r="C410" s="35"/>
      <c r="D410" s="35" t="s">
        <v>23</v>
      </c>
      <c r="E410" s="35"/>
      <c r="F410" s="36">
        <v>44295</v>
      </c>
      <c r="G410" s="35"/>
      <c r="H410" s="35" t="s">
        <v>378</v>
      </c>
      <c r="I410" s="35"/>
      <c r="J410" s="35" t="s">
        <v>379</v>
      </c>
      <c r="K410" s="35"/>
      <c r="L410" s="35"/>
      <c r="M410" s="35"/>
      <c r="N410" s="37">
        <v>-1050</v>
      </c>
    </row>
    <row r="411" spans="1:14">
      <c r="A411" s="35"/>
      <c r="B411" s="35"/>
      <c r="C411" s="35"/>
      <c r="D411" s="35" t="s">
        <v>23</v>
      </c>
      <c r="E411" s="35"/>
      <c r="F411" s="36">
        <v>44295</v>
      </c>
      <c r="G411" s="35"/>
      <c r="H411" s="35" t="s">
        <v>380</v>
      </c>
      <c r="I411" s="35"/>
      <c r="J411" s="35" t="s">
        <v>215</v>
      </c>
      <c r="K411" s="35"/>
      <c r="L411" s="35" t="s">
        <v>216</v>
      </c>
      <c r="M411" s="35"/>
      <c r="N411" s="37">
        <v>-81.510000000000005</v>
      </c>
    </row>
    <row r="412" spans="1:14">
      <c r="A412" s="35"/>
      <c r="B412" s="35"/>
      <c r="C412" s="35"/>
      <c r="D412" s="35" t="s">
        <v>23</v>
      </c>
      <c r="E412" s="35"/>
      <c r="F412" s="36">
        <v>44295</v>
      </c>
      <c r="G412" s="35"/>
      <c r="H412" s="35" t="s">
        <v>381</v>
      </c>
      <c r="I412" s="35"/>
      <c r="J412" s="35" t="s">
        <v>41</v>
      </c>
      <c r="K412" s="35"/>
      <c r="L412" s="35" t="s">
        <v>42</v>
      </c>
      <c r="M412" s="35"/>
      <c r="N412" s="37">
        <v>-999</v>
      </c>
    </row>
    <row r="413" spans="1:14">
      <c r="A413" s="35"/>
      <c r="B413" s="35"/>
      <c r="C413" s="35"/>
      <c r="D413" s="35" t="s">
        <v>23</v>
      </c>
      <c r="E413" s="35"/>
      <c r="F413" s="36">
        <v>44295</v>
      </c>
      <c r="G413" s="35"/>
      <c r="H413" s="35" t="s">
        <v>382</v>
      </c>
      <c r="I413" s="35"/>
      <c r="J413" s="35" t="s">
        <v>205</v>
      </c>
      <c r="K413" s="35"/>
      <c r="L413" s="35"/>
      <c r="M413" s="35"/>
      <c r="N413" s="37">
        <v>-1174.92</v>
      </c>
    </row>
    <row r="414" spans="1:14">
      <c r="A414" s="35"/>
      <c r="B414" s="35"/>
      <c r="C414" s="35"/>
      <c r="D414" s="35" t="s">
        <v>23</v>
      </c>
      <c r="E414" s="35"/>
      <c r="F414" s="36">
        <v>44315</v>
      </c>
      <c r="G414" s="35"/>
      <c r="H414" s="35" t="s">
        <v>383</v>
      </c>
      <c r="I414" s="35"/>
      <c r="J414" s="35" t="s">
        <v>246</v>
      </c>
      <c r="K414" s="35"/>
      <c r="L414" s="35"/>
      <c r="M414" s="35"/>
      <c r="N414" s="37">
        <v>-487.52</v>
      </c>
    </row>
    <row r="415" spans="1:14">
      <c r="A415" s="35"/>
      <c r="B415" s="35"/>
      <c r="C415" s="35"/>
      <c r="D415" s="35" t="s">
        <v>23</v>
      </c>
      <c r="E415" s="35"/>
      <c r="F415" s="36">
        <v>44315</v>
      </c>
      <c r="G415" s="35"/>
      <c r="H415" s="35" t="s">
        <v>384</v>
      </c>
      <c r="I415" s="35"/>
      <c r="J415" s="35" t="s">
        <v>385</v>
      </c>
      <c r="K415" s="35"/>
      <c r="L415" s="35"/>
      <c r="M415" s="35"/>
      <c r="N415" s="37">
        <v>-670.81</v>
      </c>
    </row>
    <row r="416" spans="1:14">
      <c r="A416" s="35"/>
      <c r="B416" s="35"/>
      <c r="C416" s="35"/>
      <c r="D416" s="35" t="s">
        <v>23</v>
      </c>
      <c r="E416" s="35"/>
      <c r="F416" s="36">
        <v>44315</v>
      </c>
      <c r="G416" s="35"/>
      <c r="H416" s="35" t="s">
        <v>386</v>
      </c>
      <c r="I416" s="35"/>
      <c r="J416" s="35" t="s">
        <v>387</v>
      </c>
      <c r="K416" s="35"/>
      <c r="L416" s="35"/>
      <c r="M416" s="35"/>
      <c r="N416" s="37">
        <v>-2650</v>
      </c>
    </row>
    <row r="417" spans="1:14">
      <c r="A417" s="35"/>
      <c r="B417" s="35"/>
      <c r="C417" s="35"/>
      <c r="D417" s="35" t="s">
        <v>23</v>
      </c>
      <c r="E417" s="35"/>
      <c r="F417" s="36">
        <v>44315</v>
      </c>
      <c r="G417" s="35"/>
      <c r="H417" s="35" t="s">
        <v>388</v>
      </c>
      <c r="I417" s="35"/>
      <c r="J417" s="35" t="s">
        <v>270</v>
      </c>
      <c r="K417" s="35"/>
      <c r="L417" s="35"/>
      <c r="M417" s="35"/>
      <c r="N417" s="37">
        <v>-369.95</v>
      </c>
    </row>
    <row r="418" spans="1:14">
      <c r="A418" s="35"/>
      <c r="B418" s="35"/>
      <c r="C418" s="35"/>
      <c r="D418" s="35" t="s">
        <v>23</v>
      </c>
      <c r="E418" s="35"/>
      <c r="F418" s="36">
        <v>44315</v>
      </c>
      <c r="G418" s="35"/>
      <c r="H418" s="35" t="s">
        <v>389</v>
      </c>
      <c r="I418" s="35"/>
      <c r="J418" s="35" t="s">
        <v>172</v>
      </c>
      <c r="K418" s="35"/>
      <c r="L418" s="35"/>
      <c r="M418" s="35"/>
      <c r="N418" s="37">
        <v>-554.12</v>
      </c>
    </row>
    <row r="419" spans="1:14">
      <c r="A419" s="35"/>
      <c r="B419" s="35"/>
      <c r="C419" s="35"/>
      <c r="D419" s="35" t="s">
        <v>23</v>
      </c>
      <c r="E419" s="35"/>
      <c r="F419" s="36">
        <v>44315</v>
      </c>
      <c r="G419" s="35"/>
      <c r="H419" s="35" t="s">
        <v>390</v>
      </c>
      <c r="I419" s="35"/>
      <c r="J419" s="35" t="s">
        <v>391</v>
      </c>
      <c r="K419" s="35"/>
      <c r="L419" s="35"/>
      <c r="M419" s="35"/>
      <c r="N419" s="37">
        <v>-42.28</v>
      </c>
    </row>
    <row r="420" spans="1:14">
      <c r="A420" s="35"/>
      <c r="B420" s="35"/>
      <c r="C420" s="35"/>
      <c r="D420" s="35" t="s">
        <v>23</v>
      </c>
      <c r="E420" s="35"/>
      <c r="F420" s="36">
        <v>44315</v>
      </c>
      <c r="G420" s="35"/>
      <c r="H420" s="35" t="s">
        <v>392</v>
      </c>
      <c r="I420" s="35"/>
      <c r="J420" s="35" t="s">
        <v>176</v>
      </c>
      <c r="K420" s="35"/>
      <c r="L420" s="35"/>
      <c r="M420" s="35"/>
      <c r="N420" s="37">
        <v>-605</v>
      </c>
    </row>
    <row r="421" spans="1:14">
      <c r="A421" s="35"/>
      <c r="B421" s="35"/>
      <c r="C421" s="35"/>
      <c r="D421" s="35" t="s">
        <v>23</v>
      </c>
      <c r="E421" s="35"/>
      <c r="F421" s="36">
        <v>44315</v>
      </c>
      <c r="G421" s="35"/>
      <c r="H421" s="35" t="s">
        <v>393</v>
      </c>
      <c r="I421" s="35"/>
      <c r="J421" s="35" t="s">
        <v>178</v>
      </c>
      <c r="K421" s="35"/>
      <c r="L421" s="35"/>
      <c r="M421" s="35"/>
      <c r="N421" s="37">
        <v>-386.92</v>
      </c>
    </row>
    <row r="422" spans="1:14">
      <c r="A422" s="35"/>
      <c r="B422" s="35"/>
      <c r="C422" s="35"/>
      <c r="D422" s="35" t="s">
        <v>23</v>
      </c>
      <c r="E422" s="35"/>
      <c r="F422" s="36">
        <v>44315</v>
      </c>
      <c r="G422" s="35"/>
      <c r="H422" s="35" t="s">
        <v>394</v>
      </c>
      <c r="I422" s="35"/>
      <c r="J422" s="35" t="s">
        <v>395</v>
      </c>
      <c r="K422" s="35"/>
      <c r="L422" s="35"/>
      <c r="M422" s="35"/>
      <c r="N422" s="37">
        <v>-113</v>
      </c>
    </row>
    <row r="423" spans="1:14">
      <c r="A423" s="35"/>
      <c r="B423" s="35"/>
      <c r="C423" s="35"/>
      <c r="D423" s="35" t="s">
        <v>23</v>
      </c>
      <c r="E423" s="35"/>
      <c r="F423" s="36">
        <v>44315</v>
      </c>
      <c r="G423" s="35"/>
      <c r="H423" s="35" t="s">
        <v>396</v>
      </c>
      <c r="I423" s="35"/>
      <c r="J423" s="35" t="s">
        <v>182</v>
      </c>
      <c r="K423" s="35"/>
      <c r="L423" s="35"/>
      <c r="M423" s="35"/>
      <c r="N423" s="37">
        <v>-112.7</v>
      </c>
    </row>
    <row r="424" spans="1:14">
      <c r="A424" s="35"/>
      <c r="B424" s="35"/>
      <c r="C424" s="35"/>
      <c r="D424" s="35" t="s">
        <v>23</v>
      </c>
      <c r="E424" s="35"/>
      <c r="F424" s="36">
        <v>44315</v>
      </c>
      <c r="G424" s="35"/>
      <c r="H424" s="35" t="s">
        <v>397</v>
      </c>
      <c r="I424" s="35"/>
      <c r="J424" s="35" t="s">
        <v>398</v>
      </c>
      <c r="K424" s="35"/>
      <c r="L424" s="35"/>
      <c r="M424" s="35"/>
      <c r="N424" s="37">
        <v>-78</v>
      </c>
    </row>
    <row r="425" spans="1:14">
      <c r="A425" s="35"/>
      <c r="B425" s="35"/>
      <c r="C425" s="35"/>
      <c r="D425" s="35" t="s">
        <v>23</v>
      </c>
      <c r="E425" s="35"/>
      <c r="F425" s="36">
        <v>44315</v>
      </c>
      <c r="G425" s="35"/>
      <c r="H425" s="35" t="s">
        <v>399</v>
      </c>
      <c r="I425" s="35"/>
      <c r="J425" s="35" t="s">
        <v>400</v>
      </c>
      <c r="K425" s="35"/>
      <c r="L425" s="35"/>
      <c r="M425" s="35"/>
      <c r="N425" s="37">
        <v>-909.59</v>
      </c>
    </row>
    <row r="426" spans="1:14">
      <c r="A426" s="35"/>
      <c r="B426" s="35"/>
      <c r="C426" s="35"/>
      <c r="D426" s="35" t="s">
        <v>23</v>
      </c>
      <c r="E426" s="35"/>
      <c r="F426" s="36">
        <v>44315</v>
      </c>
      <c r="G426" s="35"/>
      <c r="H426" s="35" t="s">
        <v>401</v>
      </c>
      <c r="I426" s="35"/>
      <c r="J426" s="35" t="s">
        <v>334</v>
      </c>
      <c r="K426" s="35"/>
      <c r="L426" s="35"/>
      <c r="M426" s="35"/>
      <c r="N426" s="37">
        <v>-34.49</v>
      </c>
    </row>
    <row r="427" spans="1:14">
      <c r="A427" s="35"/>
      <c r="B427" s="35"/>
      <c r="C427" s="35"/>
      <c r="D427" s="35" t="s">
        <v>23</v>
      </c>
      <c r="E427" s="35"/>
      <c r="F427" s="36">
        <v>44315</v>
      </c>
      <c r="G427" s="35"/>
      <c r="H427" s="35" t="s">
        <v>402</v>
      </c>
      <c r="I427" s="35"/>
      <c r="J427" s="35" t="s">
        <v>196</v>
      </c>
      <c r="K427" s="35"/>
      <c r="L427" s="35" t="s">
        <v>197</v>
      </c>
      <c r="M427" s="35"/>
      <c r="N427" s="37">
        <v>-152.38999999999999</v>
      </c>
    </row>
    <row r="428" spans="1:14">
      <c r="A428" s="35"/>
      <c r="B428" s="35"/>
      <c r="C428" s="35"/>
      <c r="D428" s="35" t="s">
        <v>23</v>
      </c>
      <c r="E428" s="35"/>
      <c r="F428" s="36">
        <v>44315</v>
      </c>
      <c r="G428" s="35"/>
      <c r="H428" s="35" t="s">
        <v>403</v>
      </c>
      <c r="I428" s="35"/>
      <c r="J428" s="35" t="s">
        <v>296</v>
      </c>
      <c r="K428" s="35"/>
      <c r="L428" s="35" t="s">
        <v>404</v>
      </c>
      <c r="M428" s="35"/>
      <c r="N428" s="37">
        <v>-17740</v>
      </c>
    </row>
    <row r="429" spans="1:14">
      <c r="A429" s="35"/>
      <c r="B429" s="35"/>
      <c r="C429" s="35"/>
      <c r="D429" s="35" t="s">
        <v>10</v>
      </c>
      <c r="E429" s="35"/>
      <c r="F429" s="36">
        <v>44316</v>
      </c>
      <c r="G429" s="35"/>
      <c r="H429" s="35" t="s">
        <v>405</v>
      </c>
      <c r="I429" s="35"/>
      <c r="J429" s="35" t="s">
        <v>306</v>
      </c>
      <c r="K429" s="35"/>
      <c r="L429" s="35" t="s">
        <v>358</v>
      </c>
      <c r="M429" s="35"/>
      <c r="N429" s="37">
        <v>-408.16</v>
      </c>
    </row>
    <row r="430" spans="1:14">
      <c r="A430" s="35"/>
      <c r="B430" s="35"/>
      <c r="C430" s="35"/>
      <c r="D430" s="35" t="s">
        <v>23</v>
      </c>
      <c r="E430" s="35"/>
      <c r="F430" s="36">
        <v>44315</v>
      </c>
      <c r="G430" s="35"/>
      <c r="H430" s="35" t="s">
        <v>406</v>
      </c>
      <c r="I430" s="35"/>
      <c r="J430" s="35" t="s">
        <v>81</v>
      </c>
      <c r="K430" s="35"/>
      <c r="L430" s="35" t="s">
        <v>407</v>
      </c>
      <c r="M430" s="35"/>
      <c r="N430" s="37">
        <v>-280</v>
      </c>
    </row>
    <row r="431" spans="1:14">
      <c r="A431" s="35"/>
      <c r="B431" s="35"/>
      <c r="C431" s="35"/>
      <c r="D431" s="35" t="s">
        <v>70</v>
      </c>
      <c r="E431" s="35"/>
      <c r="F431" s="36">
        <v>44316</v>
      </c>
      <c r="G431" s="35"/>
      <c r="H431" s="35" t="s">
        <v>408</v>
      </c>
      <c r="I431" s="35"/>
      <c r="J431" s="35" t="s">
        <v>255</v>
      </c>
      <c r="K431" s="35"/>
      <c r="L431" s="35"/>
      <c r="M431" s="35"/>
      <c r="N431" s="37">
        <v>-1632.65</v>
      </c>
    </row>
    <row r="432" spans="1:14">
      <c r="A432" s="35"/>
      <c r="B432" s="35"/>
      <c r="C432" s="35"/>
      <c r="D432" s="35" t="s">
        <v>23</v>
      </c>
      <c r="E432" s="35"/>
      <c r="F432" s="36">
        <v>44330</v>
      </c>
      <c r="G432" s="35"/>
      <c r="H432" s="35" t="s">
        <v>409</v>
      </c>
      <c r="I432" s="35"/>
      <c r="J432" s="35" t="s">
        <v>167</v>
      </c>
      <c r="K432" s="35"/>
      <c r="L432" s="35" t="s">
        <v>168</v>
      </c>
      <c r="M432" s="35"/>
      <c r="N432" s="37">
        <v>-398.77</v>
      </c>
    </row>
    <row r="433" spans="1:14">
      <c r="A433" s="35"/>
      <c r="B433" s="35"/>
      <c r="C433" s="35"/>
      <c r="D433" s="35" t="s">
        <v>23</v>
      </c>
      <c r="E433" s="35"/>
      <c r="F433" s="36">
        <v>44330</v>
      </c>
      <c r="G433" s="35"/>
      <c r="H433" s="35" t="s">
        <v>410</v>
      </c>
      <c r="I433" s="35"/>
      <c r="J433" s="35" t="s">
        <v>170</v>
      </c>
      <c r="K433" s="35"/>
      <c r="L433" s="35" t="s">
        <v>168</v>
      </c>
      <c r="M433" s="35"/>
      <c r="N433" s="37">
        <v>-49.2</v>
      </c>
    </row>
    <row r="434" spans="1:14">
      <c r="A434" s="35"/>
      <c r="B434" s="35"/>
      <c r="C434" s="35"/>
      <c r="D434" s="35" t="s">
        <v>23</v>
      </c>
      <c r="E434" s="35"/>
      <c r="F434" s="36">
        <v>44330</v>
      </c>
      <c r="G434" s="35"/>
      <c r="H434" s="35" t="s">
        <v>411</v>
      </c>
      <c r="I434" s="35"/>
      <c r="J434" s="35" t="s">
        <v>228</v>
      </c>
      <c r="K434" s="35"/>
      <c r="L434" s="35"/>
      <c r="M434" s="35"/>
      <c r="N434" s="37">
        <v>-1639.95</v>
      </c>
    </row>
    <row r="435" spans="1:14">
      <c r="A435" s="35"/>
      <c r="B435" s="35"/>
      <c r="C435" s="35"/>
      <c r="D435" s="35" t="s">
        <v>23</v>
      </c>
      <c r="E435" s="35"/>
      <c r="F435" s="36">
        <v>44330</v>
      </c>
      <c r="G435" s="35"/>
      <c r="H435" s="35" t="s">
        <v>412</v>
      </c>
      <c r="I435" s="35"/>
      <c r="J435" s="35" t="s">
        <v>186</v>
      </c>
      <c r="K435" s="35"/>
      <c r="L435" s="35" t="s">
        <v>187</v>
      </c>
      <c r="M435" s="35"/>
      <c r="N435" s="37">
        <v>-390</v>
      </c>
    </row>
    <row r="436" spans="1:14">
      <c r="A436" s="35"/>
      <c r="B436" s="35"/>
      <c r="C436" s="35"/>
      <c r="D436" s="35" t="s">
        <v>23</v>
      </c>
      <c r="E436" s="35"/>
      <c r="F436" s="36">
        <v>44330</v>
      </c>
      <c r="G436" s="35"/>
      <c r="H436" s="35" t="s">
        <v>413</v>
      </c>
      <c r="I436" s="35"/>
      <c r="J436" s="35" t="s">
        <v>414</v>
      </c>
      <c r="K436" s="35"/>
      <c r="L436" s="35" t="s">
        <v>415</v>
      </c>
      <c r="M436" s="35"/>
      <c r="N436" s="37">
        <v>0</v>
      </c>
    </row>
    <row r="437" spans="1:14">
      <c r="A437" s="35"/>
      <c r="B437" s="35"/>
      <c r="C437" s="35"/>
      <c r="D437" s="35" t="s">
        <v>23</v>
      </c>
      <c r="E437" s="35"/>
      <c r="F437" s="36">
        <v>44330</v>
      </c>
      <c r="G437" s="35"/>
      <c r="H437" s="35" t="s">
        <v>416</v>
      </c>
      <c r="I437" s="35"/>
      <c r="J437" s="35" t="s">
        <v>283</v>
      </c>
      <c r="K437" s="35"/>
      <c r="L437" s="35"/>
      <c r="M437" s="35"/>
      <c r="N437" s="37">
        <v>-304.52999999999997</v>
      </c>
    </row>
    <row r="438" spans="1:14">
      <c r="A438" s="35"/>
      <c r="B438" s="35"/>
      <c r="C438" s="35"/>
      <c r="D438" s="35" t="s">
        <v>23</v>
      </c>
      <c r="E438" s="35"/>
      <c r="F438" s="36">
        <v>44330</v>
      </c>
      <c r="G438" s="35"/>
      <c r="H438" s="35" t="s">
        <v>417</v>
      </c>
      <c r="I438" s="35"/>
      <c r="J438" s="35" t="s">
        <v>283</v>
      </c>
      <c r="K438" s="35"/>
      <c r="L438" s="35" t="s">
        <v>418</v>
      </c>
      <c r="M438" s="35"/>
      <c r="N438" s="37">
        <v>0</v>
      </c>
    </row>
    <row r="439" spans="1:14">
      <c r="A439" s="35"/>
      <c r="B439" s="35"/>
      <c r="C439" s="35"/>
      <c r="D439" s="35" t="s">
        <v>23</v>
      </c>
      <c r="E439" s="35"/>
      <c r="F439" s="36">
        <v>44330</v>
      </c>
      <c r="G439" s="35"/>
      <c r="H439" s="35" t="s">
        <v>419</v>
      </c>
      <c r="I439" s="35"/>
      <c r="J439" s="35" t="s">
        <v>420</v>
      </c>
      <c r="K439" s="35"/>
      <c r="L439" s="35"/>
      <c r="M439" s="35"/>
      <c r="N439" s="37">
        <v>-196</v>
      </c>
    </row>
    <row r="440" spans="1:14">
      <c r="A440" s="35"/>
      <c r="B440" s="35"/>
      <c r="C440" s="35"/>
      <c r="D440" s="35" t="s">
        <v>23</v>
      </c>
      <c r="E440" s="35"/>
      <c r="F440" s="36">
        <v>44330</v>
      </c>
      <c r="G440" s="35"/>
      <c r="H440" s="35" t="s">
        <v>421</v>
      </c>
      <c r="I440" s="35"/>
      <c r="J440" s="35" t="s">
        <v>422</v>
      </c>
      <c r="K440" s="35"/>
      <c r="L440" s="35" t="s">
        <v>418</v>
      </c>
      <c r="M440" s="35"/>
      <c r="N440" s="37">
        <v>0</v>
      </c>
    </row>
    <row r="441" spans="1:14">
      <c r="A441" s="35"/>
      <c r="B441" s="35"/>
      <c r="C441" s="35"/>
      <c r="D441" s="35" t="s">
        <v>23</v>
      </c>
      <c r="E441" s="35"/>
      <c r="F441" s="36">
        <v>44330</v>
      </c>
      <c r="G441" s="35"/>
      <c r="H441" s="35" t="s">
        <v>423</v>
      </c>
      <c r="I441" s="35"/>
      <c r="J441" s="35" t="s">
        <v>194</v>
      </c>
      <c r="K441" s="35"/>
      <c r="L441" s="35"/>
      <c r="M441" s="35"/>
      <c r="N441" s="37">
        <v>-55.2</v>
      </c>
    </row>
    <row r="442" spans="1:14">
      <c r="A442" s="35"/>
      <c r="B442" s="35"/>
      <c r="C442" s="35"/>
      <c r="D442" s="35" t="s">
        <v>23</v>
      </c>
      <c r="E442" s="35"/>
      <c r="F442" s="36">
        <v>44330</v>
      </c>
      <c r="G442" s="35"/>
      <c r="H442" s="35" t="s">
        <v>424</v>
      </c>
      <c r="I442" s="35"/>
      <c r="J442" s="35" t="s">
        <v>196</v>
      </c>
      <c r="K442" s="35"/>
      <c r="L442" s="35" t="s">
        <v>197</v>
      </c>
      <c r="M442" s="35"/>
      <c r="N442" s="37">
        <v>-135.72</v>
      </c>
    </row>
    <row r="443" spans="1:14">
      <c r="A443" s="35"/>
      <c r="B443" s="35"/>
      <c r="C443" s="35"/>
      <c r="D443" s="35" t="s">
        <v>23</v>
      </c>
      <c r="E443" s="35"/>
      <c r="F443" s="36">
        <v>44330</v>
      </c>
      <c r="G443" s="35"/>
      <c r="H443" s="35" t="s">
        <v>425</v>
      </c>
      <c r="I443" s="35"/>
      <c r="J443" s="35" t="s">
        <v>215</v>
      </c>
      <c r="K443" s="35"/>
      <c r="L443" s="35" t="s">
        <v>216</v>
      </c>
      <c r="M443" s="35"/>
      <c r="N443" s="37">
        <v>-24.5</v>
      </c>
    </row>
    <row r="444" spans="1:14">
      <c r="A444" s="35"/>
      <c r="B444" s="35"/>
      <c r="C444" s="35"/>
      <c r="D444" s="35" t="s">
        <v>23</v>
      </c>
      <c r="E444" s="35"/>
      <c r="F444" s="36">
        <v>44330</v>
      </c>
      <c r="G444" s="35"/>
      <c r="H444" s="35" t="s">
        <v>426</v>
      </c>
      <c r="I444" s="35"/>
      <c r="J444" s="35" t="s">
        <v>414</v>
      </c>
      <c r="K444" s="35"/>
      <c r="L444" s="35"/>
      <c r="M444" s="35"/>
      <c r="N444" s="37">
        <v>-42.34</v>
      </c>
    </row>
    <row r="445" spans="1:14">
      <c r="A445" s="35"/>
      <c r="B445" s="35"/>
      <c r="C445" s="35"/>
      <c r="D445" s="35" t="s">
        <v>23</v>
      </c>
      <c r="E445" s="35"/>
      <c r="F445" s="36">
        <v>44330</v>
      </c>
      <c r="G445" s="35"/>
      <c r="H445" s="35" t="s">
        <v>427</v>
      </c>
      <c r="I445" s="35"/>
      <c r="J445" s="35" t="s">
        <v>422</v>
      </c>
      <c r="K445" s="35"/>
      <c r="L445" s="35"/>
      <c r="M445" s="35"/>
      <c r="N445" s="37">
        <v>-57405.64</v>
      </c>
    </row>
    <row r="446" spans="1:14">
      <c r="A446" s="35"/>
      <c r="B446" s="35"/>
      <c r="C446" s="35"/>
      <c r="D446" s="35" t="s">
        <v>23</v>
      </c>
      <c r="E446" s="35"/>
      <c r="F446" s="36">
        <v>44335</v>
      </c>
      <c r="G446" s="35"/>
      <c r="H446" s="35" t="s">
        <v>428</v>
      </c>
      <c r="I446" s="35"/>
      <c r="J446" s="35" t="s">
        <v>172</v>
      </c>
      <c r="K446" s="35"/>
      <c r="L446" s="35"/>
      <c r="M446" s="35"/>
      <c r="N446" s="37">
        <v>-555.22</v>
      </c>
    </row>
    <row r="447" spans="1:14">
      <c r="A447" s="35"/>
      <c r="B447" s="35"/>
      <c r="C447" s="35"/>
      <c r="D447" s="35" t="s">
        <v>23</v>
      </c>
      <c r="E447" s="35"/>
      <c r="F447" s="36">
        <v>44335</v>
      </c>
      <c r="G447" s="35"/>
      <c r="H447" s="35" t="s">
        <v>429</v>
      </c>
      <c r="I447" s="35"/>
      <c r="J447" s="35" t="s">
        <v>176</v>
      </c>
      <c r="K447" s="35"/>
      <c r="L447" s="35"/>
      <c r="M447" s="35"/>
      <c r="N447" s="37">
        <v>-1450</v>
      </c>
    </row>
    <row r="448" spans="1:14">
      <c r="A448" s="35"/>
      <c r="B448" s="35"/>
      <c r="C448" s="35"/>
      <c r="D448" s="35" t="s">
        <v>23</v>
      </c>
      <c r="E448" s="35"/>
      <c r="F448" s="36">
        <v>44335</v>
      </c>
      <c r="G448" s="35"/>
      <c r="H448" s="35" t="s">
        <v>430</v>
      </c>
      <c r="I448" s="35"/>
      <c r="J448" s="35" t="s">
        <v>182</v>
      </c>
      <c r="K448" s="35"/>
      <c r="L448" s="35"/>
      <c r="M448" s="35"/>
      <c r="N448" s="37">
        <v>-109.06</v>
      </c>
    </row>
    <row r="449" spans="1:14">
      <c r="A449" s="35"/>
      <c r="B449" s="35"/>
      <c r="C449" s="35"/>
      <c r="D449" s="35" t="s">
        <v>23</v>
      </c>
      <c r="E449" s="35"/>
      <c r="F449" s="36">
        <v>44335</v>
      </c>
      <c r="G449" s="35"/>
      <c r="H449" s="35" t="s">
        <v>431</v>
      </c>
      <c r="I449" s="35"/>
      <c r="J449" s="35" t="s">
        <v>432</v>
      </c>
      <c r="K449" s="35"/>
      <c r="L449" s="35"/>
      <c r="M449" s="35"/>
      <c r="N449" s="37">
        <v>-4613.1099999999997</v>
      </c>
    </row>
    <row r="450" spans="1:14">
      <c r="A450" s="35"/>
      <c r="B450" s="35"/>
      <c r="C450" s="35"/>
      <c r="D450" s="35" t="s">
        <v>23</v>
      </c>
      <c r="E450" s="35"/>
      <c r="F450" s="36">
        <v>44335</v>
      </c>
      <c r="G450" s="35"/>
      <c r="H450" s="35" t="s">
        <v>433</v>
      </c>
      <c r="I450" s="35"/>
      <c r="J450" s="35" t="s">
        <v>434</v>
      </c>
      <c r="K450" s="35"/>
      <c r="L450" s="35"/>
      <c r="M450" s="35"/>
      <c r="N450" s="37">
        <v>-1075.29</v>
      </c>
    </row>
    <row r="451" spans="1:14">
      <c r="A451" s="35"/>
      <c r="B451" s="35"/>
      <c r="C451" s="35"/>
      <c r="D451" s="35" t="s">
        <v>23</v>
      </c>
      <c r="E451" s="35"/>
      <c r="F451" s="36">
        <v>44335</v>
      </c>
      <c r="G451" s="35"/>
      <c r="H451" s="35" t="s">
        <v>435</v>
      </c>
      <c r="I451" s="35"/>
      <c r="J451" s="35" t="s">
        <v>283</v>
      </c>
      <c r="K451" s="35"/>
      <c r="L451" s="35"/>
      <c r="M451" s="35"/>
      <c r="N451" s="37">
        <v>-37.950000000000003</v>
      </c>
    </row>
    <row r="452" spans="1:14">
      <c r="A452" s="35"/>
      <c r="B452" s="35"/>
      <c r="C452" s="35"/>
      <c r="D452" s="35" t="s">
        <v>23</v>
      </c>
      <c r="E452" s="35"/>
      <c r="F452" s="36">
        <v>44335</v>
      </c>
      <c r="G452" s="35"/>
      <c r="H452" s="35" t="s">
        <v>436</v>
      </c>
      <c r="I452" s="35"/>
      <c r="J452" s="35" t="s">
        <v>296</v>
      </c>
      <c r="K452" s="35"/>
      <c r="L452" s="35" t="s">
        <v>404</v>
      </c>
      <c r="M452" s="35"/>
      <c r="N452" s="37">
        <v>-63</v>
      </c>
    </row>
    <row r="453" spans="1:14">
      <c r="A453" s="35"/>
      <c r="B453" s="35"/>
      <c r="C453" s="35"/>
      <c r="D453" s="35" t="s">
        <v>23</v>
      </c>
      <c r="E453" s="35"/>
      <c r="F453" s="36">
        <v>44335</v>
      </c>
      <c r="G453" s="35"/>
      <c r="H453" s="35" t="s">
        <v>437</v>
      </c>
      <c r="I453" s="35"/>
      <c r="J453" s="35" t="s">
        <v>199</v>
      </c>
      <c r="K453" s="35"/>
      <c r="L453" s="35"/>
      <c r="M453" s="35"/>
      <c r="N453" s="37">
        <v>-43.83</v>
      </c>
    </row>
    <row r="454" spans="1:14">
      <c r="A454" s="35"/>
      <c r="B454" s="35"/>
      <c r="C454" s="35"/>
      <c r="D454" s="35" t="s">
        <v>23</v>
      </c>
      <c r="E454" s="35"/>
      <c r="F454" s="36">
        <v>44335</v>
      </c>
      <c r="G454" s="35"/>
      <c r="H454" s="35" t="s">
        <v>438</v>
      </c>
      <c r="I454" s="35"/>
      <c r="J454" s="35" t="s">
        <v>201</v>
      </c>
      <c r="K454" s="35"/>
      <c r="L454" s="35"/>
      <c r="M454" s="35"/>
      <c r="N454" s="37">
        <v>-125.25</v>
      </c>
    </row>
    <row r="455" spans="1:14">
      <c r="A455" s="35"/>
      <c r="B455" s="35"/>
      <c r="C455" s="35"/>
      <c r="D455" s="35" t="s">
        <v>23</v>
      </c>
      <c r="E455" s="35"/>
      <c r="F455" s="36">
        <v>44335</v>
      </c>
      <c r="G455" s="35"/>
      <c r="H455" s="35" t="s">
        <v>439</v>
      </c>
      <c r="I455" s="35"/>
      <c r="J455" s="35" t="s">
        <v>440</v>
      </c>
      <c r="K455" s="35"/>
      <c r="L455" s="35"/>
      <c r="M455" s="35"/>
      <c r="N455" s="37">
        <v>-62.62</v>
      </c>
    </row>
    <row r="456" spans="1:14">
      <c r="A456" s="35"/>
      <c r="B456" s="35"/>
      <c r="C456" s="35"/>
      <c r="D456" s="35" t="s">
        <v>23</v>
      </c>
      <c r="E456" s="35"/>
      <c r="F456" s="36">
        <v>44335</v>
      </c>
      <c r="G456" s="35"/>
      <c r="H456" s="35" t="s">
        <v>441</v>
      </c>
      <c r="I456" s="35"/>
      <c r="J456" s="35" t="s">
        <v>203</v>
      </c>
      <c r="K456" s="35"/>
      <c r="L456" s="35"/>
      <c r="M456" s="35"/>
      <c r="N456" s="37">
        <v>-107.92</v>
      </c>
    </row>
    <row r="457" spans="1:14">
      <c r="A457" s="35"/>
      <c r="B457" s="35"/>
      <c r="C457" s="35"/>
      <c r="D457" s="35" t="s">
        <v>23</v>
      </c>
      <c r="E457" s="35"/>
      <c r="F457" s="36">
        <v>44335</v>
      </c>
      <c r="G457" s="35"/>
      <c r="H457" s="35" t="s">
        <v>442</v>
      </c>
      <c r="I457" s="35"/>
      <c r="J457" s="35" t="s">
        <v>443</v>
      </c>
      <c r="K457" s="35"/>
      <c r="L457" s="35"/>
      <c r="M457" s="35"/>
      <c r="N457" s="37">
        <v>-60.27</v>
      </c>
    </row>
    <row r="458" spans="1:14">
      <c r="A458" s="35"/>
      <c r="B458" s="35"/>
      <c r="C458" s="35"/>
      <c r="D458" s="35" t="s">
        <v>23</v>
      </c>
      <c r="E458" s="35"/>
      <c r="F458" s="36">
        <v>44335</v>
      </c>
      <c r="G458" s="35"/>
      <c r="H458" s="35" t="s">
        <v>444</v>
      </c>
      <c r="I458" s="35"/>
      <c r="J458" s="35" t="s">
        <v>184</v>
      </c>
      <c r="K458" s="35"/>
      <c r="L458" s="35" t="s">
        <v>445</v>
      </c>
      <c r="M458" s="35"/>
      <c r="N458" s="37">
        <v>0</v>
      </c>
    </row>
    <row r="459" spans="1:14">
      <c r="A459" s="35"/>
      <c r="B459" s="35"/>
      <c r="C459" s="35"/>
      <c r="D459" s="35" t="s">
        <v>23</v>
      </c>
      <c r="E459" s="35"/>
      <c r="F459" s="36">
        <v>44335</v>
      </c>
      <c r="G459" s="35"/>
      <c r="H459" s="35" t="s">
        <v>446</v>
      </c>
      <c r="I459" s="35"/>
      <c r="J459" s="35" t="s">
        <v>447</v>
      </c>
      <c r="K459" s="35"/>
      <c r="L459" s="35"/>
      <c r="M459" s="35"/>
      <c r="N459" s="37">
        <v>-43.83</v>
      </c>
    </row>
    <row r="460" spans="1:14">
      <c r="A460" s="35"/>
      <c r="B460" s="35"/>
      <c r="C460" s="35"/>
      <c r="D460" s="35" t="s">
        <v>23</v>
      </c>
      <c r="E460" s="35"/>
      <c r="F460" s="36">
        <v>44335</v>
      </c>
      <c r="G460" s="35"/>
      <c r="H460" s="35" t="s">
        <v>448</v>
      </c>
      <c r="I460" s="35"/>
      <c r="J460" s="35" t="s">
        <v>351</v>
      </c>
      <c r="K460" s="35"/>
      <c r="L460" s="35"/>
      <c r="M460" s="35"/>
      <c r="N460" s="37">
        <v>-187.87</v>
      </c>
    </row>
    <row r="461" spans="1:14">
      <c r="A461" s="35"/>
      <c r="B461" s="35"/>
      <c r="C461" s="35"/>
      <c r="D461" s="35" t="s">
        <v>23</v>
      </c>
      <c r="E461" s="35"/>
      <c r="F461" s="36">
        <v>44335</v>
      </c>
      <c r="G461" s="35"/>
      <c r="H461" s="35" t="s">
        <v>449</v>
      </c>
      <c r="I461" s="35"/>
      <c r="J461" s="35" t="s">
        <v>450</v>
      </c>
      <c r="K461" s="35"/>
      <c r="L461" s="35"/>
      <c r="M461" s="35"/>
      <c r="N461" s="37">
        <v>-122.9</v>
      </c>
    </row>
    <row r="462" spans="1:14">
      <c r="A462" s="35"/>
      <c r="B462" s="35"/>
      <c r="C462" s="35"/>
      <c r="D462" s="35" t="s">
        <v>23</v>
      </c>
      <c r="E462" s="35"/>
      <c r="F462" s="36">
        <v>44335</v>
      </c>
      <c r="G462" s="35"/>
      <c r="H462" s="35" t="s">
        <v>451</v>
      </c>
      <c r="I462" s="35"/>
      <c r="J462" s="35" t="s">
        <v>452</v>
      </c>
      <c r="K462" s="35"/>
      <c r="L462" s="35"/>
      <c r="M462" s="35"/>
      <c r="N462" s="37">
        <v>-116.63</v>
      </c>
    </row>
    <row r="463" spans="1:14">
      <c r="A463" s="35"/>
      <c r="B463" s="35"/>
      <c r="C463" s="35"/>
      <c r="D463" s="35" t="s">
        <v>23</v>
      </c>
      <c r="E463" s="35"/>
      <c r="F463" s="36">
        <v>44335</v>
      </c>
      <c r="G463" s="35"/>
      <c r="H463" s="35" t="s">
        <v>453</v>
      </c>
      <c r="I463" s="35"/>
      <c r="J463" s="35" t="s">
        <v>184</v>
      </c>
      <c r="K463" s="35"/>
      <c r="L463" s="35"/>
      <c r="M463" s="35"/>
      <c r="N463" s="37">
        <v>-171.43</v>
      </c>
    </row>
    <row r="464" spans="1:14">
      <c r="A464" s="35"/>
      <c r="B464" s="35"/>
      <c r="C464" s="35"/>
      <c r="D464" s="35" t="s">
        <v>23</v>
      </c>
      <c r="E464" s="35"/>
      <c r="F464" s="36">
        <v>44342</v>
      </c>
      <c r="G464" s="35"/>
      <c r="H464" s="35" t="s">
        <v>454</v>
      </c>
      <c r="I464" s="35"/>
      <c r="J464" s="35" t="s">
        <v>246</v>
      </c>
      <c r="K464" s="35"/>
      <c r="L464" s="35"/>
      <c r="M464" s="35"/>
      <c r="N464" s="37">
        <v>-487.48</v>
      </c>
    </row>
    <row r="465" spans="1:14">
      <c r="A465" s="35"/>
      <c r="B465" s="35"/>
      <c r="C465" s="35"/>
      <c r="D465" s="35" t="s">
        <v>23</v>
      </c>
      <c r="E465" s="35"/>
      <c r="F465" s="36">
        <v>44342</v>
      </c>
      <c r="G465" s="35"/>
      <c r="H465" s="35" t="s">
        <v>455</v>
      </c>
      <c r="I465" s="35"/>
      <c r="J465" s="35" t="s">
        <v>385</v>
      </c>
      <c r="K465" s="35"/>
      <c r="L465" s="35"/>
      <c r="M465" s="35"/>
      <c r="N465" s="37">
        <v>-155.19999999999999</v>
      </c>
    </row>
    <row r="466" spans="1:14">
      <c r="A466" s="35"/>
      <c r="B466" s="35"/>
      <c r="C466" s="35"/>
      <c r="D466" s="35" t="s">
        <v>23</v>
      </c>
      <c r="E466" s="35"/>
      <c r="F466" s="36">
        <v>44342</v>
      </c>
      <c r="G466" s="35"/>
      <c r="H466" s="35" t="s">
        <v>456</v>
      </c>
      <c r="I466" s="35"/>
      <c r="J466" s="35" t="s">
        <v>234</v>
      </c>
      <c r="K466" s="35"/>
      <c r="L466" s="35"/>
      <c r="M466" s="35"/>
      <c r="N466" s="37">
        <v>-137.5</v>
      </c>
    </row>
    <row r="467" spans="1:14">
      <c r="A467" s="35"/>
      <c r="B467" s="35"/>
      <c r="C467" s="35"/>
      <c r="D467" s="35" t="s">
        <v>23</v>
      </c>
      <c r="E467" s="35"/>
      <c r="F467" s="36">
        <v>44342</v>
      </c>
      <c r="G467" s="35"/>
      <c r="H467" s="35" t="s">
        <v>457</v>
      </c>
      <c r="I467" s="35"/>
      <c r="J467" s="35" t="s">
        <v>283</v>
      </c>
      <c r="K467" s="35"/>
      <c r="L467" s="35"/>
      <c r="M467" s="35"/>
      <c r="N467" s="37">
        <v>-402.17</v>
      </c>
    </row>
    <row r="468" spans="1:14">
      <c r="A468" s="35"/>
      <c r="B468" s="35"/>
      <c r="C468" s="35"/>
      <c r="D468" s="35" t="s">
        <v>23</v>
      </c>
      <c r="E468" s="35"/>
      <c r="F468" s="36">
        <v>44342</v>
      </c>
      <c r="G468" s="35"/>
      <c r="H468" s="35" t="s">
        <v>458</v>
      </c>
      <c r="I468" s="35"/>
      <c r="J468" s="35" t="s">
        <v>30</v>
      </c>
      <c r="K468" s="35"/>
      <c r="L468" s="35"/>
      <c r="M468" s="35"/>
      <c r="N468" s="37">
        <v>-263.52</v>
      </c>
    </row>
    <row r="469" spans="1:14">
      <c r="A469" s="35"/>
      <c r="B469" s="35"/>
      <c r="C469" s="35"/>
      <c r="D469" s="35" t="s">
        <v>70</v>
      </c>
      <c r="E469" s="35"/>
      <c r="F469" s="36">
        <v>44344</v>
      </c>
      <c r="G469" s="35"/>
      <c r="H469" s="35" t="s">
        <v>459</v>
      </c>
      <c r="I469" s="35"/>
      <c r="J469" s="35" t="s">
        <v>255</v>
      </c>
      <c r="K469" s="35"/>
      <c r="L469" s="35"/>
      <c r="M469" s="35"/>
      <c r="N469" s="37">
        <v>-1529.95</v>
      </c>
    </row>
    <row r="470" spans="1:14">
      <c r="A470" s="35"/>
      <c r="B470" s="35"/>
      <c r="C470" s="35"/>
      <c r="D470" s="35" t="s">
        <v>10</v>
      </c>
      <c r="E470" s="35"/>
      <c r="F470" s="36">
        <v>44348</v>
      </c>
      <c r="G470" s="35"/>
      <c r="H470" s="35" t="s">
        <v>460</v>
      </c>
      <c r="I470" s="35"/>
      <c r="J470" s="35" t="s">
        <v>306</v>
      </c>
      <c r="K470" s="35"/>
      <c r="L470" s="35" t="s">
        <v>358</v>
      </c>
      <c r="M470" s="35"/>
      <c r="N470" s="37">
        <v>-382.49</v>
      </c>
    </row>
    <row r="471" spans="1:14">
      <c r="A471" s="35"/>
      <c r="B471" s="35"/>
      <c r="C471" s="35"/>
      <c r="D471" s="35" t="s">
        <v>23</v>
      </c>
      <c r="E471" s="35"/>
      <c r="F471" s="36">
        <v>44351</v>
      </c>
      <c r="G471" s="35"/>
      <c r="H471" s="35" t="s">
        <v>461</v>
      </c>
      <c r="I471" s="35"/>
      <c r="J471" s="35" t="s">
        <v>167</v>
      </c>
      <c r="K471" s="35"/>
      <c r="L471" s="35" t="s">
        <v>168</v>
      </c>
      <c r="M471" s="35"/>
      <c r="N471" s="37">
        <v>-531.49</v>
      </c>
    </row>
    <row r="472" spans="1:14">
      <c r="A472" s="35"/>
      <c r="B472" s="35"/>
      <c r="C472" s="35"/>
      <c r="D472" s="35" t="s">
        <v>23</v>
      </c>
      <c r="E472" s="35"/>
      <c r="F472" s="36">
        <v>44351</v>
      </c>
      <c r="G472" s="35"/>
      <c r="H472" s="35" t="s">
        <v>462</v>
      </c>
      <c r="I472" s="35"/>
      <c r="J472" s="35" t="s">
        <v>270</v>
      </c>
      <c r="K472" s="35"/>
      <c r="L472" s="35"/>
      <c r="M472" s="35"/>
      <c r="N472" s="37">
        <v>-68.8</v>
      </c>
    </row>
    <row r="473" spans="1:14">
      <c r="A473" s="35"/>
      <c r="B473" s="35"/>
      <c r="C473" s="35"/>
      <c r="D473" s="35" t="s">
        <v>23</v>
      </c>
      <c r="E473" s="35"/>
      <c r="F473" s="36">
        <v>44351</v>
      </c>
      <c r="G473" s="35"/>
      <c r="H473" s="35" t="s">
        <v>463</v>
      </c>
      <c r="I473" s="35"/>
      <c r="J473" s="35" t="s">
        <v>464</v>
      </c>
      <c r="K473" s="35"/>
      <c r="L473" s="35"/>
      <c r="M473" s="35"/>
      <c r="N473" s="37">
        <v>-175</v>
      </c>
    </row>
    <row r="474" spans="1:14">
      <c r="A474" s="35"/>
      <c r="B474" s="35"/>
      <c r="C474" s="35"/>
      <c r="D474" s="35" t="s">
        <v>23</v>
      </c>
      <c r="E474" s="35"/>
      <c r="F474" s="36">
        <v>44351</v>
      </c>
      <c r="G474" s="35"/>
      <c r="H474" s="35" t="s">
        <v>465</v>
      </c>
      <c r="I474" s="35"/>
      <c r="J474" s="35" t="s">
        <v>186</v>
      </c>
      <c r="K474" s="35"/>
      <c r="L474" s="35" t="s">
        <v>187</v>
      </c>
      <c r="M474" s="35"/>
      <c r="N474" s="37">
        <v>-423.5</v>
      </c>
    </row>
    <row r="475" spans="1:14">
      <c r="A475" s="35"/>
      <c r="B475" s="35"/>
      <c r="C475" s="35"/>
      <c r="D475" s="35" t="s">
        <v>23</v>
      </c>
      <c r="E475" s="35"/>
      <c r="F475" s="36">
        <v>44351</v>
      </c>
      <c r="G475" s="35"/>
      <c r="H475" s="35" t="s">
        <v>466</v>
      </c>
      <c r="I475" s="35"/>
      <c r="J475" s="35" t="s">
        <v>81</v>
      </c>
      <c r="K475" s="35"/>
      <c r="L475" s="35" t="s">
        <v>467</v>
      </c>
      <c r="M475" s="35"/>
      <c r="N475" s="37">
        <v>-516.5</v>
      </c>
    </row>
    <row r="476" spans="1:14">
      <c r="A476" s="35"/>
      <c r="B476" s="35"/>
      <c r="C476" s="35"/>
      <c r="D476" s="35" t="s">
        <v>23</v>
      </c>
      <c r="E476" s="35"/>
      <c r="F476" s="36">
        <v>44351</v>
      </c>
      <c r="G476" s="35"/>
      <c r="H476" s="35" t="s">
        <v>468</v>
      </c>
      <c r="I476" s="35"/>
      <c r="J476" s="35" t="s">
        <v>420</v>
      </c>
      <c r="K476" s="35"/>
      <c r="L476" s="35"/>
      <c r="M476" s="35"/>
      <c r="N476" s="37">
        <v>-319</v>
      </c>
    </row>
    <row r="477" spans="1:14">
      <c r="A477" s="35"/>
      <c r="B477" s="35"/>
      <c r="C477" s="35"/>
      <c r="D477" s="35" t="s">
        <v>23</v>
      </c>
      <c r="E477" s="35"/>
      <c r="F477" s="36">
        <v>44357</v>
      </c>
      <c r="G477" s="35"/>
      <c r="H477" s="35" t="s">
        <v>469</v>
      </c>
      <c r="I477" s="35"/>
      <c r="J477" s="35" t="s">
        <v>170</v>
      </c>
      <c r="K477" s="35"/>
      <c r="L477" s="35" t="s">
        <v>168</v>
      </c>
      <c r="M477" s="35"/>
      <c r="N477" s="37">
        <v>-587.97</v>
      </c>
    </row>
    <row r="478" spans="1:14">
      <c r="A478" s="35"/>
      <c r="B478" s="35"/>
      <c r="C478" s="35"/>
      <c r="D478" s="35" t="s">
        <v>23</v>
      </c>
      <c r="E478" s="35"/>
      <c r="F478" s="36">
        <v>44357</v>
      </c>
      <c r="G478" s="35"/>
      <c r="H478" s="35" t="s">
        <v>470</v>
      </c>
      <c r="I478" s="35"/>
      <c r="J478" s="35" t="s">
        <v>265</v>
      </c>
      <c r="K478" s="35"/>
      <c r="L478" s="35"/>
      <c r="M478" s="35"/>
      <c r="N478" s="37">
        <v>-768.36</v>
      </c>
    </row>
    <row r="479" spans="1:14">
      <c r="A479" s="35"/>
      <c r="B479" s="35"/>
      <c r="C479" s="35"/>
      <c r="D479" s="35" t="s">
        <v>23</v>
      </c>
      <c r="E479" s="35"/>
      <c r="F479" s="36">
        <v>44357</v>
      </c>
      <c r="G479" s="35"/>
      <c r="H479" s="35" t="s">
        <v>471</v>
      </c>
      <c r="I479" s="35"/>
      <c r="J479" s="35" t="s">
        <v>270</v>
      </c>
      <c r="K479" s="35"/>
      <c r="L479" s="35"/>
      <c r="M479" s="35"/>
      <c r="N479" s="37">
        <v>-55.5</v>
      </c>
    </row>
    <row r="480" spans="1:14">
      <c r="A480" s="35"/>
      <c r="B480" s="35"/>
      <c r="C480" s="35"/>
      <c r="D480" s="35" t="s">
        <v>23</v>
      </c>
      <c r="E480" s="35"/>
      <c r="F480" s="36">
        <v>44357</v>
      </c>
      <c r="G480" s="35"/>
      <c r="H480" s="35" t="s">
        <v>472</v>
      </c>
      <c r="I480" s="35"/>
      <c r="J480" s="35" t="s">
        <v>182</v>
      </c>
      <c r="K480" s="35"/>
      <c r="L480" s="35"/>
      <c r="M480" s="35"/>
      <c r="N480" s="37">
        <v>-112.7</v>
      </c>
    </row>
    <row r="481" spans="1:14">
      <c r="A481" s="35"/>
      <c r="B481" s="35"/>
      <c r="C481" s="35"/>
      <c r="D481" s="35" t="s">
        <v>23</v>
      </c>
      <c r="E481" s="35"/>
      <c r="F481" s="36">
        <v>44357</v>
      </c>
      <c r="G481" s="35"/>
      <c r="H481" s="35" t="s">
        <v>473</v>
      </c>
      <c r="I481" s="35"/>
      <c r="J481" s="35" t="s">
        <v>474</v>
      </c>
      <c r="K481" s="35"/>
      <c r="L481" s="35"/>
      <c r="M481" s="35"/>
      <c r="N481" s="37">
        <v>-14.33</v>
      </c>
    </row>
    <row r="482" spans="1:14">
      <c r="A482" s="35"/>
      <c r="B482" s="35"/>
      <c r="C482" s="35"/>
      <c r="D482" s="35" t="s">
        <v>23</v>
      </c>
      <c r="E482" s="35"/>
      <c r="F482" s="36">
        <v>44357</v>
      </c>
      <c r="G482" s="35"/>
      <c r="H482" s="35" t="s">
        <v>475</v>
      </c>
      <c r="I482" s="35"/>
      <c r="J482" s="35" t="s">
        <v>196</v>
      </c>
      <c r="K482" s="35"/>
      <c r="L482" s="35" t="s">
        <v>197</v>
      </c>
      <c r="M482" s="35"/>
      <c r="N482" s="37">
        <v>-116.65</v>
      </c>
    </row>
    <row r="483" spans="1:14">
      <c r="A483" s="35"/>
      <c r="B483" s="35"/>
      <c r="C483" s="35"/>
      <c r="D483" s="35" t="s">
        <v>23</v>
      </c>
      <c r="E483" s="35"/>
      <c r="F483" s="36">
        <v>44357</v>
      </c>
      <c r="G483" s="35"/>
      <c r="H483" s="35" t="s">
        <v>476</v>
      </c>
      <c r="I483" s="35"/>
      <c r="J483" s="35" t="s">
        <v>215</v>
      </c>
      <c r="K483" s="35"/>
      <c r="L483" s="35" t="s">
        <v>216</v>
      </c>
      <c r="M483" s="35"/>
      <c r="N483" s="37">
        <v>-82.75</v>
      </c>
    </row>
    <row r="484" spans="1:14">
      <c r="A484" s="35"/>
      <c r="B484" s="35"/>
      <c r="C484" s="35"/>
      <c r="D484" s="35" t="s">
        <v>23</v>
      </c>
      <c r="E484" s="35"/>
      <c r="F484" s="36">
        <v>44364</v>
      </c>
      <c r="G484" s="35"/>
      <c r="H484" s="35" t="s">
        <v>477</v>
      </c>
      <c r="I484" s="35"/>
      <c r="J484" s="35" t="s">
        <v>172</v>
      </c>
      <c r="K484" s="35"/>
      <c r="L484" s="35"/>
      <c r="M484" s="35"/>
      <c r="N484" s="37">
        <v>-555.22</v>
      </c>
    </row>
    <row r="485" spans="1:14">
      <c r="A485" s="35"/>
      <c r="B485" s="35"/>
      <c r="C485" s="35"/>
      <c r="D485" s="35" t="s">
        <v>23</v>
      </c>
      <c r="E485" s="35"/>
      <c r="F485" s="36">
        <v>44364</v>
      </c>
      <c r="G485" s="35"/>
      <c r="H485" s="35" t="s">
        <v>478</v>
      </c>
      <c r="I485" s="35"/>
      <c r="J485" s="35" t="s">
        <v>228</v>
      </c>
      <c r="K485" s="35"/>
      <c r="L485" s="35"/>
      <c r="M485" s="35"/>
      <c r="N485" s="37">
        <v>-7036.92</v>
      </c>
    </row>
    <row r="486" spans="1:14">
      <c r="A486" s="35"/>
      <c r="B486" s="35"/>
      <c r="C486" s="35"/>
      <c r="D486" s="35" t="s">
        <v>44</v>
      </c>
      <c r="E486" s="35"/>
      <c r="F486" s="36">
        <v>44375</v>
      </c>
      <c r="G486" s="35"/>
      <c r="H486" s="35" t="s">
        <v>479</v>
      </c>
      <c r="I486" s="35"/>
      <c r="J486" s="35" t="s">
        <v>480</v>
      </c>
      <c r="K486" s="35"/>
      <c r="L486" s="35" t="s">
        <v>481</v>
      </c>
      <c r="M486" s="35"/>
      <c r="N486" s="37">
        <v>0</v>
      </c>
    </row>
    <row r="487" spans="1:14">
      <c r="A487" s="35"/>
      <c r="B487" s="35"/>
      <c r="C487" s="35"/>
      <c r="D487" s="35" t="s">
        <v>23</v>
      </c>
      <c r="E487" s="35"/>
      <c r="F487" s="36">
        <v>44375</v>
      </c>
      <c r="G487" s="35"/>
      <c r="H487" s="35" t="s">
        <v>482</v>
      </c>
      <c r="I487" s="35"/>
      <c r="J487" s="35" t="s">
        <v>246</v>
      </c>
      <c r="K487" s="35"/>
      <c r="L487" s="35"/>
      <c r="M487" s="35"/>
      <c r="N487" s="37">
        <v>-487.48</v>
      </c>
    </row>
    <row r="488" spans="1:14">
      <c r="A488" s="35"/>
      <c r="B488" s="35"/>
      <c r="C488" s="35"/>
      <c r="D488" s="35" t="s">
        <v>23</v>
      </c>
      <c r="E488" s="35"/>
      <c r="F488" s="36">
        <v>44375</v>
      </c>
      <c r="G488" s="35"/>
      <c r="H488" s="35" t="s">
        <v>483</v>
      </c>
      <c r="I488" s="35"/>
      <c r="J488" s="35" t="s">
        <v>270</v>
      </c>
      <c r="K488" s="35"/>
      <c r="L488" s="35"/>
      <c r="M488" s="35"/>
      <c r="N488" s="37">
        <v>-555.29</v>
      </c>
    </row>
    <row r="489" spans="1:14">
      <c r="A489" s="35"/>
      <c r="B489" s="35"/>
      <c r="C489" s="35"/>
      <c r="D489" s="35" t="s">
        <v>23</v>
      </c>
      <c r="E489" s="35"/>
      <c r="F489" s="36">
        <v>44375</v>
      </c>
      <c r="G489" s="35"/>
      <c r="H489" s="35" t="s">
        <v>484</v>
      </c>
      <c r="I489" s="35"/>
      <c r="J489" s="35" t="s">
        <v>176</v>
      </c>
      <c r="K489" s="35"/>
      <c r="L489" s="35"/>
      <c r="M489" s="35"/>
      <c r="N489" s="37">
        <v>-1450</v>
      </c>
    </row>
    <row r="490" spans="1:14">
      <c r="A490" s="35"/>
      <c r="B490" s="35"/>
      <c r="C490" s="35"/>
      <c r="D490" s="35" t="s">
        <v>23</v>
      </c>
      <c r="E490" s="35"/>
      <c r="F490" s="36">
        <v>44375</v>
      </c>
      <c r="G490" s="35"/>
      <c r="H490" s="35" t="s">
        <v>485</v>
      </c>
      <c r="I490" s="35"/>
      <c r="J490" s="35" t="s">
        <v>283</v>
      </c>
      <c r="K490" s="35"/>
      <c r="L490" s="35" t="s">
        <v>335</v>
      </c>
      <c r="M490" s="35"/>
      <c r="N490" s="37">
        <v>0</v>
      </c>
    </row>
    <row r="491" spans="1:14">
      <c r="A491" s="35"/>
      <c r="B491" s="35"/>
      <c r="C491" s="35"/>
      <c r="D491" s="35" t="s">
        <v>23</v>
      </c>
      <c r="E491" s="35"/>
      <c r="F491" s="36">
        <v>44375</v>
      </c>
      <c r="G491" s="35"/>
      <c r="H491" s="35" t="s">
        <v>486</v>
      </c>
      <c r="I491" s="35"/>
      <c r="J491" s="35" t="s">
        <v>354</v>
      </c>
      <c r="K491" s="35"/>
      <c r="L491" s="35" t="s">
        <v>335</v>
      </c>
      <c r="M491" s="35"/>
      <c r="N491" s="37">
        <v>0</v>
      </c>
    </row>
    <row r="492" spans="1:14">
      <c r="A492" s="35"/>
      <c r="B492" s="35"/>
      <c r="C492" s="35"/>
      <c r="D492" s="35" t="s">
        <v>23</v>
      </c>
      <c r="E492" s="35"/>
      <c r="F492" s="36">
        <v>44375</v>
      </c>
      <c r="G492" s="35"/>
      <c r="H492" s="35" t="s">
        <v>487</v>
      </c>
      <c r="I492" s="35"/>
      <c r="J492" s="35" t="s">
        <v>81</v>
      </c>
      <c r="K492" s="35"/>
      <c r="L492" s="35" t="s">
        <v>488</v>
      </c>
      <c r="M492" s="35"/>
      <c r="N492" s="37">
        <v>-148.25</v>
      </c>
    </row>
    <row r="493" spans="1:14">
      <c r="A493" s="35"/>
      <c r="B493" s="35"/>
      <c r="C493" s="35"/>
      <c r="D493" s="35" t="s">
        <v>23</v>
      </c>
      <c r="E493" s="35"/>
      <c r="F493" s="36">
        <v>44375</v>
      </c>
      <c r="G493" s="35"/>
      <c r="H493" s="35" t="s">
        <v>489</v>
      </c>
      <c r="I493" s="35"/>
      <c r="J493" s="35" t="s">
        <v>354</v>
      </c>
      <c r="K493" s="35"/>
      <c r="L493" s="35"/>
      <c r="M493" s="35"/>
      <c r="N493" s="37">
        <v>-257.95</v>
      </c>
    </row>
    <row r="494" spans="1:14">
      <c r="A494" s="35"/>
      <c r="B494" s="35"/>
      <c r="C494" s="35"/>
      <c r="D494" s="35" t="s">
        <v>70</v>
      </c>
      <c r="E494" s="35"/>
      <c r="F494" s="36">
        <v>44377</v>
      </c>
      <c r="G494" s="35"/>
      <c r="H494" s="35" t="s">
        <v>490</v>
      </c>
      <c r="I494" s="35"/>
      <c r="J494" s="35" t="s">
        <v>255</v>
      </c>
      <c r="K494" s="35"/>
      <c r="L494" s="35"/>
      <c r="M494" s="35"/>
      <c r="N494" s="37">
        <v>-1696.92</v>
      </c>
    </row>
    <row r="495" spans="1:14">
      <c r="A495" s="35"/>
      <c r="B495" s="35"/>
      <c r="C495" s="35"/>
      <c r="D495" s="35" t="s">
        <v>10</v>
      </c>
      <c r="E495" s="35"/>
      <c r="F495" s="36">
        <v>44378</v>
      </c>
      <c r="G495" s="35"/>
      <c r="H495" s="35" t="s">
        <v>491</v>
      </c>
      <c r="I495" s="35"/>
      <c r="J495" s="35" t="s">
        <v>306</v>
      </c>
      <c r="K495" s="35"/>
      <c r="L495" s="35" t="s">
        <v>358</v>
      </c>
      <c r="M495" s="35"/>
      <c r="N495" s="37">
        <v>-424.23</v>
      </c>
    </row>
    <row r="496" spans="1:14">
      <c r="A496" s="35"/>
      <c r="B496" s="35"/>
      <c r="C496" s="35"/>
      <c r="D496" s="35" t="s">
        <v>23</v>
      </c>
      <c r="E496" s="35"/>
      <c r="F496" s="36">
        <v>44384</v>
      </c>
      <c r="G496" s="35"/>
      <c r="H496" s="35" t="s">
        <v>492</v>
      </c>
      <c r="I496" s="35"/>
      <c r="J496" s="35" t="s">
        <v>167</v>
      </c>
      <c r="K496" s="35"/>
      <c r="L496" s="35" t="s">
        <v>168</v>
      </c>
      <c r="M496" s="35"/>
      <c r="N496" s="37">
        <v>-165.72</v>
      </c>
    </row>
    <row r="497" spans="1:14">
      <c r="A497" s="35"/>
      <c r="B497" s="35"/>
      <c r="C497" s="35"/>
      <c r="D497" s="35" t="s">
        <v>23</v>
      </c>
      <c r="E497" s="35"/>
      <c r="F497" s="36">
        <v>44384</v>
      </c>
      <c r="G497" s="35"/>
      <c r="H497" s="35" t="s">
        <v>493</v>
      </c>
      <c r="I497" s="35"/>
      <c r="J497" s="35" t="s">
        <v>170</v>
      </c>
      <c r="K497" s="35"/>
      <c r="L497" s="35" t="s">
        <v>168</v>
      </c>
      <c r="M497" s="35"/>
      <c r="N497" s="37">
        <v>-28.66</v>
      </c>
    </row>
    <row r="498" spans="1:14">
      <c r="A498" s="35"/>
      <c r="B498" s="35"/>
      <c r="C498" s="35"/>
      <c r="D498" s="35" t="s">
        <v>23</v>
      </c>
      <c r="E498" s="35"/>
      <c r="F498" s="36">
        <v>44384</v>
      </c>
      <c r="G498" s="35"/>
      <c r="H498" s="35" t="s">
        <v>494</v>
      </c>
      <c r="I498" s="35"/>
      <c r="J498" s="35" t="s">
        <v>414</v>
      </c>
      <c r="K498" s="35"/>
      <c r="L498" s="35"/>
      <c r="M498" s="35"/>
      <c r="N498" s="37">
        <v>-4.59</v>
      </c>
    </row>
    <row r="499" spans="1:14">
      <c r="A499" s="35"/>
      <c r="B499" s="35"/>
      <c r="C499" s="35"/>
      <c r="D499" s="35" t="s">
        <v>23</v>
      </c>
      <c r="E499" s="35"/>
      <c r="F499" s="36">
        <v>44384</v>
      </c>
      <c r="G499" s="35"/>
      <c r="H499" s="35" t="s">
        <v>495</v>
      </c>
      <c r="I499" s="35"/>
      <c r="J499" s="35" t="s">
        <v>41</v>
      </c>
      <c r="K499" s="35"/>
      <c r="L499" s="35" t="s">
        <v>496</v>
      </c>
      <c r="M499" s="35"/>
      <c r="N499" s="37">
        <v>0</v>
      </c>
    </row>
    <row r="500" spans="1:14">
      <c r="A500" s="35"/>
      <c r="B500" s="35"/>
      <c r="C500" s="35"/>
      <c r="D500" s="35" t="s">
        <v>23</v>
      </c>
      <c r="E500" s="35"/>
      <c r="F500" s="36">
        <v>44384</v>
      </c>
      <c r="G500" s="35"/>
      <c r="H500" s="35" t="s">
        <v>497</v>
      </c>
      <c r="I500" s="35"/>
      <c r="J500" s="35" t="s">
        <v>196</v>
      </c>
      <c r="K500" s="35"/>
      <c r="L500" s="35" t="s">
        <v>197</v>
      </c>
      <c r="M500" s="35"/>
      <c r="N500" s="37">
        <v>-117.06</v>
      </c>
    </row>
    <row r="501" spans="1:14">
      <c r="A501" s="35"/>
      <c r="B501" s="35"/>
      <c r="C501" s="35"/>
      <c r="D501" s="35" t="s">
        <v>23</v>
      </c>
      <c r="E501" s="35"/>
      <c r="F501" s="36">
        <v>44384</v>
      </c>
      <c r="G501" s="35"/>
      <c r="H501" s="35" t="s">
        <v>498</v>
      </c>
      <c r="I501" s="35"/>
      <c r="J501" s="35" t="s">
        <v>283</v>
      </c>
      <c r="K501" s="35"/>
      <c r="L501" s="35"/>
      <c r="M501" s="35"/>
      <c r="N501" s="37">
        <v>-133.75</v>
      </c>
    </row>
    <row r="502" spans="1:14">
      <c r="A502" s="35"/>
      <c r="B502" s="35"/>
      <c r="C502" s="35"/>
      <c r="D502" s="35" t="s">
        <v>23</v>
      </c>
      <c r="E502" s="35"/>
      <c r="F502" s="36">
        <v>44392</v>
      </c>
      <c r="G502" s="35"/>
      <c r="H502" s="35" t="s">
        <v>499</v>
      </c>
      <c r="I502" s="35"/>
      <c r="J502" s="35" t="s">
        <v>172</v>
      </c>
      <c r="K502" s="35"/>
      <c r="L502" s="35"/>
      <c r="M502" s="35"/>
      <c r="N502" s="37">
        <v>-542.05999999999995</v>
      </c>
    </row>
    <row r="503" spans="1:14">
      <c r="A503" s="35"/>
      <c r="B503" s="35"/>
      <c r="C503" s="35"/>
      <c r="D503" s="35" t="s">
        <v>23</v>
      </c>
      <c r="E503" s="35"/>
      <c r="F503" s="36">
        <v>44392</v>
      </c>
      <c r="G503" s="35"/>
      <c r="H503" s="35" t="s">
        <v>500</v>
      </c>
      <c r="I503" s="35"/>
      <c r="J503" s="35" t="s">
        <v>228</v>
      </c>
      <c r="K503" s="35"/>
      <c r="L503" s="35"/>
      <c r="M503" s="35"/>
      <c r="N503" s="37">
        <v>-6140.75</v>
      </c>
    </row>
    <row r="504" spans="1:14">
      <c r="A504" s="35"/>
      <c r="B504" s="35"/>
      <c r="C504" s="35"/>
      <c r="D504" s="35" t="s">
        <v>23</v>
      </c>
      <c r="E504" s="35"/>
      <c r="F504" s="36">
        <v>44392</v>
      </c>
      <c r="G504" s="35"/>
      <c r="H504" s="35" t="s">
        <v>501</v>
      </c>
      <c r="I504" s="35"/>
      <c r="J504" s="35" t="s">
        <v>182</v>
      </c>
      <c r="K504" s="35"/>
      <c r="L504" s="35"/>
      <c r="M504" s="35"/>
      <c r="N504" s="37">
        <v>-109.06</v>
      </c>
    </row>
    <row r="505" spans="1:14">
      <c r="A505" s="35"/>
      <c r="B505" s="35"/>
      <c r="C505" s="35"/>
      <c r="D505" s="35" t="s">
        <v>23</v>
      </c>
      <c r="E505" s="35"/>
      <c r="F505" s="36">
        <v>44392</v>
      </c>
      <c r="G505" s="35"/>
      <c r="H505" s="35" t="s">
        <v>502</v>
      </c>
      <c r="I505" s="35"/>
      <c r="J505" s="35" t="s">
        <v>503</v>
      </c>
      <c r="K505" s="35"/>
      <c r="L505" s="35"/>
      <c r="M505" s="35"/>
      <c r="N505" s="37">
        <v>-2500</v>
      </c>
    </row>
    <row r="506" spans="1:14">
      <c r="A506" s="35"/>
      <c r="B506" s="35"/>
      <c r="C506" s="35"/>
      <c r="D506" s="35" t="s">
        <v>23</v>
      </c>
      <c r="E506" s="35"/>
      <c r="F506" s="36">
        <v>44392</v>
      </c>
      <c r="G506" s="35"/>
      <c r="H506" s="35" t="s">
        <v>504</v>
      </c>
      <c r="I506" s="35"/>
      <c r="J506" s="35" t="s">
        <v>283</v>
      </c>
      <c r="K506" s="35"/>
      <c r="L506" s="35"/>
      <c r="M506" s="35"/>
      <c r="N506" s="37">
        <v>-241.32</v>
      </c>
    </row>
    <row r="507" spans="1:14">
      <c r="A507" s="35"/>
      <c r="B507" s="35"/>
      <c r="C507" s="35"/>
      <c r="D507" s="35" t="s">
        <v>23</v>
      </c>
      <c r="E507" s="35"/>
      <c r="F507" s="36">
        <v>44392</v>
      </c>
      <c r="G507" s="35"/>
      <c r="H507" s="35" t="s">
        <v>505</v>
      </c>
      <c r="I507" s="35"/>
      <c r="J507" s="35" t="s">
        <v>506</v>
      </c>
      <c r="K507" s="35"/>
      <c r="L507" s="35"/>
      <c r="M507" s="35"/>
      <c r="N507" s="37">
        <v>-571.29999999999995</v>
      </c>
    </row>
    <row r="508" spans="1:14">
      <c r="A508" s="35"/>
      <c r="B508" s="35"/>
      <c r="C508" s="35"/>
      <c r="D508" s="35" t="s">
        <v>23</v>
      </c>
      <c r="E508" s="35"/>
      <c r="F508" s="36">
        <v>44392</v>
      </c>
      <c r="G508" s="35"/>
      <c r="H508" s="35" t="s">
        <v>507</v>
      </c>
      <c r="I508" s="35"/>
      <c r="J508" s="35" t="s">
        <v>215</v>
      </c>
      <c r="K508" s="35"/>
      <c r="L508" s="35" t="s">
        <v>216</v>
      </c>
      <c r="M508" s="35"/>
      <c r="N508" s="37">
        <v>-82.75</v>
      </c>
    </row>
    <row r="509" spans="1:14">
      <c r="A509" s="35"/>
      <c r="B509" s="35"/>
      <c r="C509" s="35"/>
      <c r="D509" s="35" t="s">
        <v>23</v>
      </c>
      <c r="E509" s="35"/>
      <c r="F509" s="36">
        <v>44392</v>
      </c>
      <c r="G509" s="35"/>
      <c r="H509" s="35" t="s">
        <v>508</v>
      </c>
      <c r="I509" s="35"/>
      <c r="J509" s="35" t="s">
        <v>226</v>
      </c>
      <c r="K509" s="35"/>
      <c r="L509" s="35"/>
      <c r="M509" s="35"/>
      <c r="N509" s="37">
        <v>-93.99</v>
      </c>
    </row>
    <row r="510" spans="1:14">
      <c r="A510" s="35"/>
      <c r="B510" s="35"/>
      <c r="C510" s="35"/>
      <c r="D510" s="35" t="s">
        <v>23</v>
      </c>
      <c r="E510" s="35"/>
      <c r="F510" s="36">
        <v>44392</v>
      </c>
      <c r="G510" s="35"/>
      <c r="H510" s="35" t="s">
        <v>509</v>
      </c>
      <c r="I510" s="35"/>
      <c r="J510" s="35" t="s">
        <v>265</v>
      </c>
      <c r="K510" s="35"/>
      <c r="L510" s="35"/>
      <c r="M510" s="35"/>
      <c r="N510" s="37">
        <v>-374.95</v>
      </c>
    </row>
    <row r="511" spans="1:14">
      <c r="A511" s="35"/>
      <c r="B511" s="35"/>
      <c r="C511" s="35"/>
      <c r="D511" s="35" t="s">
        <v>23</v>
      </c>
      <c r="E511" s="35"/>
      <c r="F511" s="36">
        <v>44396</v>
      </c>
      <c r="G511" s="35"/>
      <c r="H511" s="35" t="s">
        <v>510</v>
      </c>
      <c r="I511" s="35"/>
      <c r="J511" s="35" t="s">
        <v>176</v>
      </c>
      <c r="K511" s="35"/>
      <c r="L511" s="35"/>
      <c r="M511" s="35"/>
      <c r="N511" s="37">
        <v>-1450</v>
      </c>
    </row>
    <row r="512" spans="1:14">
      <c r="A512" s="35"/>
      <c r="B512" s="35"/>
      <c r="C512" s="35"/>
      <c r="D512" s="35" t="s">
        <v>23</v>
      </c>
      <c r="E512" s="35"/>
      <c r="F512" s="36">
        <v>44405</v>
      </c>
      <c r="G512" s="35"/>
      <c r="H512" s="35" t="s">
        <v>511</v>
      </c>
      <c r="I512" s="35"/>
      <c r="J512" s="35" t="s">
        <v>512</v>
      </c>
      <c r="K512" s="35"/>
      <c r="L512" s="35"/>
      <c r="M512" s="35"/>
      <c r="N512" s="37">
        <v>-170</v>
      </c>
    </row>
    <row r="513" spans="1:14">
      <c r="A513" s="35"/>
      <c r="B513" s="35"/>
      <c r="C513" s="35"/>
      <c r="D513" s="35" t="s">
        <v>23</v>
      </c>
      <c r="E513" s="35"/>
      <c r="F513" s="36">
        <v>44405</v>
      </c>
      <c r="G513" s="35"/>
      <c r="H513" s="35" t="s">
        <v>513</v>
      </c>
      <c r="I513" s="35"/>
      <c r="J513" s="35" t="s">
        <v>246</v>
      </c>
      <c r="K513" s="35"/>
      <c r="L513" s="35"/>
      <c r="M513" s="35"/>
      <c r="N513" s="37">
        <v>-487.29</v>
      </c>
    </row>
    <row r="514" spans="1:14">
      <c r="A514" s="35"/>
      <c r="B514" s="35"/>
      <c r="C514" s="35"/>
      <c r="D514" s="35" t="s">
        <v>23</v>
      </c>
      <c r="E514" s="35"/>
      <c r="F514" s="36">
        <v>44405</v>
      </c>
      <c r="G514" s="35"/>
      <c r="H514" s="35" t="s">
        <v>514</v>
      </c>
      <c r="I514" s="35"/>
      <c r="J514" s="35" t="s">
        <v>515</v>
      </c>
      <c r="K514" s="35"/>
      <c r="L514" s="35"/>
      <c r="M514" s="35"/>
      <c r="N514" s="37">
        <v>-55</v>
      </c>
    </row>
    <row r="515" spans="1:14">
      <c r="A515" s="35"/>
      <c r="B515" s="35"/>
      <c r="C515" s="35"/>
      <c r="D515" s="35" t="s">
        <v>23</v>
      </c>
      <c r="E515" s="35"/>
      <c r="F515" s="36">
        <v>44405</v>
      </c>
      <c r="G515" s="35"/>
      <c r="H515" s="35" t="s">
        <v>516</v>
      </c>
      <c r="I515" s="35"/>
      <c r="J515" s="35" t="s">
        <v>517</v>
      </c>
      <c r="K515" s="35"/>
      <c r="L515" s="35"/>
      <c r="M515" s="35"/>
      <c r="N515" s="37">
        <v>-31.37</v>
      </c>
    </row>
    <row r="516" spans="1:14">
      <c r="A516" s="35"/>
      <c r="B516" s="35"/>
      <c r="C516" s="35"/>
      <c r="D516" s="35" t="s">
        <v>23</v>
      </c>
      <c r="E516" s="35"/>
      <c r="F516" s="36">
        <v>44405</v>
      </c>
      <c r="G516" s="35"/>
      <c r="H516" s="35" t="s">
        <v>518</v>
      </c>
      <c r="I516" s="35"/>
      <c r="J516" s="35" t="s">
        <v>283</v>
      </c>
      <c r="K516" s="35"/>
      <c r="L516" s="35"/>
      <c r="M516" s="35"/>
      <c r="N516" s="37">
        <v>-173.19</v>
      </c>
    </row>
    <row r="517" spans="1:14">
      <c r="A517" s="35"/>
      <c r="B517" s="35"/>
      <c r="C517" s="35"/>
      <c r="D517" s="35" t="s">
        <v>23</v>
      </c>
      <c r="E517" s="35"/>
      <c r="F517" s="36">
        <v>44405</v>
      </c>
      <c r="G517" s="35"/>
      <c r="H517" s="35" t="s">
        <v>519</v>
      </c>
      <c r="I517" s="35"/>
      <c r="J517" s="35" t="s">
        <v>520</v>
      </c>
      <c r="K517" s="35"/>
      <c r="L517" s="35"/>
      <c r="M517" s="35"/>
      <c r="N517" s="37">
        <v>-318.08</v>
      </c>
    </row>
    <row r="518" spans="1:14">
      <c r="A518" s="35"/>
      <c r="B518" s="35"/>
      <c r="C518" s="35"/>
      <c r="D518" s="35" t="s">
        <v>70</v>
      </c>
      <c r="E518" s="35"/>
      <c r="F518" s="36">
        <v>44407</v>
      </c>
      <c r="G518" s="35"/>
      <c r="H518" s="35" t="s">
        <v>521</v>
      </c>
      <c r="I518" s="35"/>
      <c r="J518" s="35" t="s">
        <v>255</v>
      </c>
      <c r="K518" s="35"/>
      <c r="L518" s="35"/>
      <c r="M518" s="35"/>
      <c r="N518" s="37">
        <v>-1684.4</v>
      </c>
    </row>
    <row r="519" spans="1:14">
      <c r="A519" s="35"/>
      <c r="B519" s="35"/>
      <c r="C519" s="35"/>
      <c r="D519" s="35" t="s">
        <v>10</v>
      </c>
      <c r="E519" s="35"/>
      <c r="F519" s="36">
        <v>44407</v>
      </c>
      <c r="G519" s="35"/>
      <c r="H519" s="35" t="s">
        <v>522</v>
      </c>
      <c r="I519" s="35"/>
      <c r="J519" s="35" t="s">
        <v>306</v>
      </c>
      <c r="K519" s="35"/>
      <c r="L519" s="35" t="s">
        <v>358</v>
      </c>
      <c r="M519" s="35"/>
      <c r="N519" s="37">
        <v>-421.1</v>
      </c>
    </row>
    <row r="520" spans="1:14">
      <c r="A520" s="35"/>
      <c r="B520" s="35"/>
      <c r="C520" s="35"/>
      <c r="D520" s="35" t="s">
        <v>23</v>
      </c>
      <c r="E520" s="35"/>
      <c r="F520" s="36">
        <v>44405</v>
      </c>
      <c r="G520" s="35"/>
      <c r="H520" s="35" t="s">
        <v>523</v>
      </c>
      <c r="I520" s="35"/>
      <c r="J520" s="35" t="s">
        <v>524</v>
      </c>
      <c r="K520" s="35"/>
      <c r="L520" s="35"/>
      <c r="M520" s="35"/>
      <c r="N520" s="37">
        <v>-51.73</v>
      </c>
    </row>
    <row r="521" spans="1:14">
      <c r="A521" s="35"/>
      <c r="B521" s="35"/>
      <c r="C521" s="35"/>
      <c r="D521" s="35" t="s">
        <v>23</v>
      </c>
      <c r="E521" s="35"/>
      <c r="F521" s="36">
        <v>44414</v>
      </c>
      <c r="G521" s="35"/>
      <c r="H521" s="35" t="s">
        <v>525</v>
      </c>
      <c r="I521" s="35"/>
      <c r="J521" s="35" t="s">
        <v>167</v>
      </c>
      <c r="K521" s="35"/>
      <c r="L521" s="35" t="s">
        <v>168</v>
      </c>
      <c r="M521" s="35"/>
      <c r="N521" s="37">
        <v>-237.93</v>
      </c>
    </row>
    <row r="522" spans="1:14">
      <c r="A522" s="35"/>
      <c r="B522" s="35"/>
      <c r="C522" s="35"/>
      <c r="D522" s="35" t="s">
        <v>23</v>
      </c>
      <c r="E522" s="35"/>
      <c r="F522" s="36">
        <v>44414</v>
      </c>
      <c r="G522" s="35"/>
      <c r="H522" s="35" t="s">
        <v>526</v>
      </c>
      <c r="I522" s="35"/>
      <c r="J522" s="35" t="s">
        <v>270</v>
      </c>
      <c r="K522" s="35"/>
      <c r="L522" s="35"/>
      <c r="M522" s="35"/>
      <c r="N522" s="37">
        <v>-209.42</v>
      </c>
    </row>
    <row r="523" spans="1:14">
      <c r="A523" s="35"/>
      <c r="B523" s="35"/>
      <c r="C523" s="35"/>
      <c r="D523" s="35" t="s">
        <v>23</v>
      </c>
      <c r="E523" s="35"/>
      <c r="F523" s="36">
        <v>44414</v>
      </c>
      <c r="G523" s="35"/>
      <c r="H523" s="35" t="s">
        <v>527</v>
      </c>
      <c r="I523" s="35"/>
      <c r="J523" s="35" t="s">
        <v>528</v>
      </c>
      <c r="K523" s="35"/>
      <c r="L523" s="35"/>
      <c r="M523" s="35"/>
      <c r="N523" s="37">
        <v>-1948.62</v>
      </c>
    </row>
    <row r="524" spans="1:14">
      <c r="A524" s="35"/>
      <c r="B524" s="35"/>
      <c r="C524" s="35"/>
      <c r="D524" s="35" t="s">
        <v>23</v>
      </c>
      <c r="E524" s="35"/>
      <c r="F524" s="36">
        <v>44414</v>
      </c>
      <c r="G524" s="35"/>
      <c r="H524" s="35" t="s">
        <v>529</v>
      </c>
      <c r="I524" s="35"/>
      <c r="J524" s="35" t="s">
        <v>320</v>
      </c>
      <c r="K524" s="35"/>
      <c r="L524" s="35" t="s">
        <v>530</v>
      </c>
      <c r="M524" s="35"/>
      <c r="N524" s="37">
        <v>-3066.72</v>
      </c>
    </row>
    <row r="525" spans="1:14">
      <c r="A525" s="35"/>
      <c r="B525" s="35"/>
      <c r="C525" s="35"/>
      <c r="D525" s="35" t="s">
        <v>23</v>
      </c>
      <c r="E525" s="35"/>
      <c r="F525" s="36">
        <v>44414</v>
      </c>
      <c r="G525" s="35"/>
      <c r="H525" s="35" t="s">
        <v>531</v>
      </c>
      <c r="I525" s="35"/>
      <c r="J525" s="35" t="s">
        <v>180</v>
      </c>
      <c r="K525" s="35"/>
      <c r="L525" s="35"/>
      <c r="M525" s="35"/>
      <c r="N525" s="37">
        <v>-2335.7600000000002</v>
      </c>
    </row>
    <row r="526" spans="1:14">
      <c r="A526" s="35"/>
      <c r="B526" s="35"/>
      <c r="C526" s="35"/>
      <c r="D526" s="35" t="s">
        <v>23</v>
      </c>
      <c r="E526" s="35"/>
      <c r="F526" s="36">
        <v>44414</v>
      </c>
      <c r="G526" s="35"/>
      <c r="H526" s="35" t="s">
        <v>532</v>
      </c>
      <c r="I526" s="35"/>
      <c r="J526" s="35" t="s">
        <v>81</v>
      </c>
      <c r="K526" s="35"/>
      <c r="L526" s="35" t="s">
        <v>533</v>
      </c>
      <c r="M526" s="35"/>
      <c r="N526" s="37">
        <v>-511</v>
      </c>
    </row>
    <row r="527" spans="1:14">
      <c r="A527" s="35"/>
      <c r="B527" s="35"/>
      <c r="C527" s="35"/>
      <c r="D527" s="35" t="s">
        <v>23</v>
      </c>
      <c r="E527" s="35"/>
      <c r="F527" s="36">
        <v>44414</v>
      </c>
      <c r="G527" s="35"/>
      <c r="H527" s="35" t="s">
        <v>534</v>
      </c>
      <c r="I527" s="35"/>
      <c r="J527" s="35" t="s">
        <v>180</v>
      </c>
      <c r="K527" s="35"/>
      <c r="L527" s="35"/>
      <c r="M527" s="35"/>
      <c r="N527" s="37">
        <v>-7775.64</v>
      </c>
    </row>
    <row r="528" spans="1:14">
      <c r="A528" s="35"/>
      <c r="B528" s="35"/>
      <c r="C528" s="35"/>
      <c r="D528" s="35" t="s">
        <v>23</v>
      </c>
      <c r="E528" s="35"/>
      <c r="F528" s="36">
        <v>44414</v>
      </c>
      <c r="G528" s="35"/>
      <c r="H528" s="35" t="s">
        <v>535</v>
      </c>
      <c r="I528" s="35"/>
      <c r="J528" s="35" t="s">
        <v>283</v>
      </c>
      <c r="K528" s="35"/>
      <c r="L528" s="35"/>
      <c r="M528" s="35"/>
      <c r="N528" s="37">
        <v>-14.1</v>
      </c>
    </row>
    <row r="529" spans="1:14">
      <c r="A529" s="35"/>
      <c r="B529" s="35"/>
      <c r="C529" s="35"/>
      <c r="D529" s="35" t="s">
        <v>23</v>
      </c>
      <c r="E529" s="35"/>
      <c r="F529" s="36">
        <v>44420</v>
      </c>
      <c r="G529" s="35"/>
      <c r="H529" s="35" t="s">
        <v>536</v>
      </c>
      <c r="I529" s="35"/>
      <c r="J529" s="35" t="s">
        <v>170</v>
      </c>
      <c r="K529" s="35"/>
      <c r="L529" s="35" t="s">
        <v>168</v>
      </c>
      <c r="M529" s="35"/>
      <c r="N529" s="37">
        <v>-71.08</v>
      </c>
    </row>
    <row r="530" spans="1:14">
      <c r="A530" s="35"/>
      <c r="B530" s="35"/>
      <c r="C530" s="35"/>
      <c r="D530" s="35" t="s">
        <v>23</v>
      </c>
      <c r="E530" s="35"/>
      <c r="F530" s="36">
        <v>44420</v>
      </c>
      <c r="G530" s="35"/>
      <c r="H530" s="35" t="s">
        <v>537</v>
      </c>
      <c r="I530" s="35"/>
      <c r="J530" s="35" t="s">
        <v>228</v>
      </c>
      <c r="K530" s="35"/>
      <c r="L530" s="35"/>
      <c r="M530" s="35"/>
      <c r="N530" s="37">
        <v>-2201.34</v>
      </c>
    </row>
    <row r="531" spans="1:14">
      <c r="A531" s="35"/>
      <c r="B531" s="35"/>
      <c r="C531" s="35"/>
      <c r="D531" s="35" t="s">
        <v>23</v>
      </c>
      <c r="E531" s="35"/>
      <c r="F531" s="36">
        <v>44420</v>
      </c>
      <c r="G531" s="35"/>
      <c r="H531" s="35" t="s">
        <v>538</v>
      </c>
      <c r="I531" s="35"/>
      <c r="J531" s="35" t="s">
        <v>176</v>
      </c>
      <c r="K531" s="35"/>
      <c r="L531" s="35"/>
      <c r="M531" s="35"/>
      <c r="N531" s="37">
        <v>-1450</v>
      </c>
    </row>
    <row r="532" spans="1:14">
      <c r="A532" s="35"/>
      <c r="B532" s="35"/>
      <c r="C532" s="35"/>
      <c r="D532" s="35" t="s">
        <v>23</v>
      </c>
      <c r="E532" s="35"/>
      <c r="F532" s="36">
        <v>44420</v>
      </c>
      <c r="G532" s="35"/>
      <c r="H532" s="35" t="s">
        <v>539</v>
      </c>
      <c r="I532" s="35"/>
      <c r="J532" s="35" t="s">
        <v>182</v>
      </c>
      <c r="K532" s="35"/>
      <c r="L532" s="35"/>
      <c r="M532" s="35"/>
      <c r="N532" s="37">
        <v>-112.7</v>
      </c>
    </row>
    <row r="533" spans="1:14">
      <c r="A533" s="35"/>
      <c r="B533" s="35"/>
      <c r="C533" s="35"/>
      <c r="D533" s="35" t="s">
        <v>23</v>
      </c>
      <c r="E533" s="35"/>
      <c r="F533" s="36">
        <v>44420</v>
      </c>
      <c r="G533" s="35"/>
      <c r="H533" s="35" t="s">
        <v>540</v>
      </c>
      <c r="I533" s="35"/>
      <c r="J533" s="35" t="s">
        <v>541</v>
      </c>
      <c r="K533" s="35"/>
      <c r="L533" s="35"/>
      <c r="M533" s="35"/>
      <c r="N533" s="37">
        <v>-265</v>
      </c>
    </row>
    <row r="534" spans="1:14">
      <c r="A534" s="35"/>
      <c r="B534" s="35"/>
      <c r="C534" s="35"/>
      <c r="D534" s="35" t="s">
        <v>23</v>
      </c>
      <c r="E534" s="35"/>
      <c r="F534" s="36">
        <v>44420</v>
      </c>
      <c r="G534" s="35"/>
      <c r="H534" s="35" t="s">
        <v>542</v>
      </c>
      <c r="I534" s="35"/>
      <c r="J534" s="35" t="s">
        <v>283</v>
      </c>
      <c r="K534" s="35"/>
      <c r="L534" s="35"/>
      <c r="M534" s="35"/>
      <c r="N534" s="37">
        <v>-21.58</v>
      </c>
    </row>
    <row r="535" spans="1:14">
      <c r="A535" s="35"/>
      <c r="B535" s="35"/>
      <c r="C535" s="35"/>
      <c r="D535" s="35" t="s">
        <v>23</v>
      </c>
      <c r="E535" s="35"/>
      <c r="F535" s="36">
        <v>44420</v>
      </c>
      <c r="G535" s="35"/>
      <c r="H535" s="35" t="s">
        <v>543</v>
      </c>
      <c r="I535" s="35"/>
      <c r="J535" s="35" t="s">
        <v>81</v>
      </c>
      <c r="K535" s="35"/>
      <c r="L535" s="35" t="s">
        <v>544</v>
      </c>
      <c r="M535" s="35"/>
      <c r="N535" s="37">
        <v>-83.58</v>
      </c>
    </row>
    <row r="536" spans="1:14">
      <c r="A536" s="35"/>
      <c r="B536" s="35"/>
      <c r="C536" s="35"/>
      <c r="D536" s="35" t="s">
        <v>23</v>
      </c>
      <c r="E536" s="35"/>
      <c r="F536" s="36">
        <v>44420</v>
      </c>
      <c r="G536" s="35"/>
      <c r="H536" s="35" t="s">
        <v>545</v>
      </c>
      <c r="I536" s="35"/>
      <c r="J536" s="35" t="s">
        <v>520</v>
      </c>
      <c r="K536" s="35"/>
      <c r="L536" s="35"/>
      <c r="M536" s="35"/>
      <c r="N536" s="37">
        <v>-1060.02</v>
      </c>
    </row>
    <row r="537" spans="1:14">
      <c r="A537" s="35"/>
      <c r="B537" s="35"/>
      <c r="C537" s="35"/>
      <c r="D537" s="35" t="s">
        <v>23</v>
      </c>
      <c r="E537" s="35"/>
      <c r="F537" s="36">
        <v>44420</v>
      </c>
      <c r="G537" s="35"/>
      <c r="H537" s="35" t="s">
        <v>546</v>
      </c>
      <c r="I537" s="35"/>
      <c r="J537" s="35" t="s">
        <v>196</v>
      </c>
      <c r="K537" s="35"/>
      <c r="L537" s="35" t="s">
        <v>197</v>
      </c>
      <c r="M537" s="35"/>
      <c r="N537" s="37">
        <v>-116.9</v>
      </c>
    </row>
    <row r="538" spans="1:14">
      <c r="A538" s="35"/>
      <c r="B538" s="35"/>
      <c r="C538" s="35"/>
      <c r="D538" s="35" t="s">
        <v>23</v>
      </c>
      <c r="E538" s="35"/>
      <c r="F538" s="36">
        <v>44420</v>
      </c>
      <c r="G538" s="35"/>
      <c r="H538" s="35" t="s">
        <v>547</v>
      </c>
      <c r="I538" s="35"/>
      <c r="J538" s="35" t="s">
        <v>215</v>
      </c>
      <c r="K538" s="35"/>
      <c r="L538" s="35" t="s">
        <v>216</v>
      </c>
      <c r="M538" s="35"/>
      <c r="N538" s="37">
        <v>-24.5</v>
      </c>
    </row>
    <row r="539" spans="1:14">
      <c r="A539" s="35"/>
      <c r="B539" s="35"/>
      <c r="C539" s="35"/>
      <c r="D539" s="35" t="s">
        <v>23</v>
      </c>
      <c r="E539" s="35"/>
      <c r="F539" s="36">
        <v>44420</v>
      </c>
      <c r="G539" s="35"/>
      <c r="H539" s="35" t="s">
        <v>548</v>
      </c>
      <c r="I539" s="35"/>
      <c r="J539" s="35" t="s">
        <v>172</v>
      </c>
      <c r="K539" s="35"/>
      <c r="L539" s="35"/>
      <c r="M539" s="35"/>
      <c r="N539" s="37">
        <v>-540.96</v>
      </c>
    </row>
    <row r="540" spans="1:14">
      <c r="A540" s="35"/>
      <c r="B540" s="35"/>
      <c r="C540" s="35"/>
      <c r="D540" s="35" t="s">
        <v>23</v>
      </c>
      <c r="E540" s="35"/>
      <c r="F540" s="36">
        <v>44420</v>
      </c>
      <c r="G540" s="35"/>
      <c r="H540" s="35" t="s">
        <v>549</v>
      </c>
      <c r="I540" s="35"/>
      <c r="J540" s="35" t="s">
        <v>528</v>
      </c>
      <c r="K540" s="35"/>
      <c r="L540" s="35"/>
      <c r="M540" s="35"/>
      <c r="N540" s="37">
        <v>-654.71</v>
      </c>
    </row>
    <row r="541" spans="1:14">
      <c r="A541" s="35"/>
      <c r="B541" s="35"/>
      <c r="C541" s="35"/>
      <c r="D541" s="35" t="s">
        <v>23</v>
      </c>
      <c r="E541" s="35"/>
      <c r="F541" s="36">
        <v>44421</v>
      </c>
      <c r="G541" s="35"/>
      <c r="H541" s="35" t="s">
        <v>550</v>
      </c>
      <c r="I541" s="35"/>
      <c r="J541" s="35" t="s">
        <v>551</v>
      </c>
      <c r="K541" s="35"/>
      <c r="L541" s="35"/>
      <c r="M541" s="35"/>
      <c r="N541" s="37">
        <v>-8787.4599999999991</v>
      </c>
    </row>
    <row r="542" spans="1:14">
      <c r="A542" s="35"/>
      <c r="B542" s="35"/>
      <c r="C542" s="35"/>
      <c r="D542" s="35" t="s">
        <v>23</v>
      </c>
      <c r="E542" s="35"/>
      <c r="F542" s="36">
        <v>44435</v>
      </c>
      <c r="G542" s="35"/>
      <c r="H542" s="35" t="s">
        <v>552</v>
      </c>
      <c r="I542" s="35"/>
      <c r="J542" s="35" t="s">
        <v>551</v>
      </c>
      <c r="K542" s="35"/>
      <c r="L542" s="35"/>
      <c r="M542" s="35"/>
      <c r="N542" s="37">
        <v>-452.81</v>
      </c>
    </row>
    <row r="543" spans="1:14">
      <c r="A543" s="35"/>
      <c r="B543" s="35"/>
      <c r="C543" s="35"/>
      <c r="D543" s="35" t="s">
        <v>23</v>
      </c>
      <c r="E543" s="35"/>
      <c r="F543" s="36">
        <v>44435</v>
      </c>
      <c r="G543" s="35"/>
      <c r="H543" s="35" t="s">
        <v>553</v>
      </c>
      <c r="I543" s="35"/>
      <c r="J543" s="35" t="s">
        <v>554</v>
      </c>
      <c r="K543" s="35"/>
      <c r="L543" s="35"/>
      <c r="M543" s="35"/>
      <c r="N543" s="37">
        <v>-198.5</v>
      </c>
    </row>
    <row r="544" spans="1:14">
      <c r="A544" s="35"/>
      <c r="B544" s="35"/>
      <c r="C544" s="35"/>
      <c r="D544" s="35" t="s">
        <v>23</v>
      </c>
      <c r="E544" s="35"/>
      <c r="F544" s="36">
        <v>44435</v>
      </c>
      <c r="G544" s="35"/>
      <c r="H544" s="35" t="s">
        <v>555</v>
      </c>
      <c r="I544" s="35"/>
      <c r="J544" s="35" t="s">
        <v>265</v>
      </c>
      <c r="K544" s="35"/>
      <c r="L544" s="35"/>
      <c r="M544" s="35"/>
      <c r="N544" s="37">
        <v>-685.09</v>
      </c>
    </row>
    <row r="545" spans="1:14">
      <c r="A545" s="35"/>
      <c r="B545" s="35"/>
      <c r="C545" s="35"/>
      <c r="D545" s="35" t="s">
        <v>23</v>
      </c>
      <c r="E545" s="35"/>
      <c r="F545" s="36">
        <v>44435</v>
      </c>
      <c r="G545" s="35"/>
      <c r="H545" s="35" t="s">
        <v>556</v>
      </c>
      <c r="I545" s="35"/>
      <c r="J545" s="35" t="s">
        <v>391</v>
      </c>
      <c r="K545" s="35"/>
      <c r="L545" s="35"/>
      <c r="M545" s="35"/>
      <c r="N545" s="37">
        <v>-27.89</v>
      </c>
    </row>
    <row r="546" spans="1:14">
      <c r="A546" s="35"/>
      <c r="B546" s="35"/>
      <c r="C546" s="35"/>
      <c r="D546" s="35" t="s">
        <v>23</v>
      </c>
      <c r="E546" s="35"/>
      <c r="F546" s="36">
        <v>44435</v>
      </c>
      <c r="G546" s="35"/>
      <c r="H546" s="35" t="s">
        <v>557</v>
      </c>
      <c r="I546" s="35"/>
      <c r="J546" s="35" t="s">
        <v>558</v>
      </c>
      <c r="K546" s="35"/>
      <c r="L546" s="35"/>
      <c r="M546" s="35"/>
      <c r="N546" s="37">
        <v>-1706.53</v>
      </c>
    </row>
    <row r="547" spans="1:14">
      <c r="A547" s="35"/>
      <c r="B547" s="35"/>
      <c r="C547" s="35"/>
      <c r="D547" s="35" t="s">
        <v>23</v>
      </c>
      <c r="E547" s="35"/>
      <c r="F547" s="36">
        <v>44435</v>
      </c>
      <c r="G547" s="35"/>
      <c r="H547" s="35" t="s">
        <v>559</v>
      </c>
      <c r="I547" s="35"/>
      <c r="J547" s="35" t="s">
        <v>398</v>
      </c>
      <c r="K547" s="35"/>
      <c r="L547" s="35"/>
      <c r="M547" s="35"/>
      <c r="N547" s="37">
        <v>-75.599999999999994</v>
      </c>
    </row>
    <row r="548" spans="1:14">
      <c r="A548" s="35"/>
      <c r="B548" s="35"/>
      <c r="C548" s="35"/>
      <c r="D548" s="35" t="s">
        <v>23</v>
      </c>
      <c r="E548" s="35"/>
      <c r="F548" s="36">
        <v>44435</v>
      </c>
      <c r="G548" s="35"/>
      <c r="H548" s="35" t="s">
        <v>560</v>
      </c>
      <c r="I548" s="35"/>
      <c r="J548" s="35" t="s">
        <v>283</v>
      </c>
      <c r="K548" s="35"/>
      <c r="L548" s="35"/>
      <c r="M548" s="35"/>
      <c r="N548" s="37">
        <v>-542.19000000000005</v>
      </c>
    </row>
    <row r="549" spans="1:14">
      <c r="A549" s="35"/>
      <c r="B549" s="35"/>
      <c r="C549" s="35"/>
      <c r="D549" s="35" t="s">
        <v>23</v>
      </c>
      <c r="E549" s="35"/>
      <c r="F549" s="36">
        <v>44435</v>
      </c>
      <c r="G549" s="35"/>
      <c r="H549" s="35" t="s">
        <v>561</v>
      </c>
      <c r="I549" s="35"/>
      <c r="J549" s="35" t="s">
        <v>296</v>
      </c>
      <c r="K549" s="35"/>
      <c r="L549" s="35" t="s">
        <v>562</v>
      </c>
      <c r="M549" s="35"/>
      <c r="N549" s="37">
        <v>-1157.58</v>
      </c>
    </row>
    <row r="550" spans="1:14">
      <c r="A550" s="35"/>
      <c r="B550" s="35"/>
      <c r="C550" s="35"/>
      <c r="D550" s="35" t="s">
        <v>23</v>
      </c>
      <c r="E550" s="35"/>
      <c r="F550" s="36">
        <v>44435</v>
      </c>
      <c r="G550" s="35"/>
      <c r="H550" s="35" t="s">
        <v>563</v>
      </c>
      <c r="I550" s="35"/>
      <c r="J550" s="35" t="s">
        <v>564</v>
      </c>
      <c r="K550" s="35"/>
      <c r="L550" s="35"/>
      <c r="M550" s="35"/>
      <c r="N550" s="37">
        <v>-240</v>
      </c>
    </row>
    <row r="551" spans="1:14">
      <c r="A551" s="35"/>
      <c r="B551" s="35"/>
      <c r="C551" s="35"/>
      <c r="D551" s="35" t="s">
        <v>23</v>
      </c>
      <c r="E551" s="35"/>
      <c r="F551" s="36">
        <v>44435</v>
      </c>
      <c r="G551" s="35"/>
      <c r="H551" s="35" t="s">
        <v>565</v>
      </c>
      <c r="I551" s="35"/>
      <c r="J551" s="35" t="s">
        <v>566</v>
      </c>
      <c r="K551" s="35"/>
      <c r="L551" s="35"/>
      <c r="M551" s="35"/>
      <c r="N551" s="37">
        <v>-329</v>
      </c>
    </row>
    <row r="552" spans="1:14">
      <c r="A552" s="35"/>
      <c r="B552" s="35"/>
      <c r="C552" s="35"/>
      <c r="D552" s="35" t="s">
        <v>23</v>
      </c>
      <c r="E552" s="35"/>
      <c r="F552" s="36">
        <v>44435</v>
      </c>
      <c r="G552" s="35"/>
      <c r="H552" s="35" t="s">
        <v>567</v>
      </c>
      <c r="I552" s="35"/>
      <c r="J552" s="35" t="s">
        <v>568</v>
      </c>
      <c r="K552" s="35"/>
      <c r="L552" s="35"/>
      <c r="M552" s="35"/>
      <c r="N552" s="37">
        <v>-1350</v>
      </c>
    </row>
    <row r="553" spans="1:14">
      <c r="A553" s="35"/>
      <c r="B553" s="35"/>
      <c r="C553" s="35"/>
      <c r="D553" s="35" t="s">
        <v>70</v>
      </c>
      <c r="E553" s="35"/>
      <c r="F553" s="36">
        <v>44439</v>
      </c>
      <c r="G553" s="35"/>
      <c r="H553" s="35" t="s">
        <v>569</v>
      </c>
      <c r="I553" s="35"/>
      <c r="J553" s="35" t="s">
        <v>255</v>
      </c>
      <c r="K553" s="35"/>
      <c r="L553" s="35"/>
      <c r="M553" s="35"/>
      <c r="N553" s="37">
        <v>-1762.01</v>
      </c>
    </row>
    <row r="554" spans="1:14">
      <c r="A554" s="35"/>
      <c r="B554" s="35"/>
      <c r="C554" s="35"/>
      <c r="D554" s="35" t="s">
        <v>10</v>
      </c>
      <c r="E554" s="35"/>
      <c r="F554" s="36">
        <v>44440</v>
      </c>
      <c r="G554" s="35"/>
      <c r="H554" s="35" t="s">
        <v>570</v>
      </c>
      <c r="I554" s="35"/>
      <c r="J554" s="35" t="s">
        <v>306</v>
      </c>
      <c r="K554" s="35"/>
      <c r="L554" s="35" t="s">
        <v>358</v>
      </c>
      <c r="M554" s="35"/>
      <c r="N554" s="37">
        <v>-440.5</v>
      </c>
    </row>
    <row r="555" spans="1:14">
      <c r="A555" s="35"/>
      <c r="B555" s="35"/>
      <c r="C555" s="35"/>
      <c r="D555" s="35" t="s">
        <v>23</v>
      </c>
      <c r="E555" s="35"/>
      <c r="F555" s="36">
        <v>44442</v>
      </c>
      <c r="G555" s="35"/>
      <c r="H555" s="35" t="s">
        <v>571</v>
      </c>
      <c r="I555" s="35"/>
      <c r="J555" s="35" t="s">
        <v>167</v>
      </c>
      <c r="K555" s="35"/>
      <c r="L555" s="35" t="s">
        <v>168</v>
      </c>
      <c r="M555" s="35"/>
      <c r="N555" s="37">
        <v>-194.63</v>
      </c>
    </row>
    <row r="556" spans="1:14">
      <c r="A556" s="35"/>
      <c r="B556" s="35"/>
      <c r="C556" s="35"/>
      <c r="D556" s="35" t="s">
        <v>23</v>
      </c>
      <c r="E556" s="35"/>
      <c r="F556" s="36">
        <v>44442</v>
      </c>
      <c r="G556" s="35"/>
      <c r="H556" s="35" t="s">
        <v>572</v>
      </c>
      <c r="I556" s="35"/>
      <c r="J556" s="35" t="s">
        <v>246</v>
      </c>
      <c r="K556" s="35"/>
      <c r="L556" s="35"/>
      <c r="M556" s="35"/>
      <c r="N556" s="37">
        <v>-487.29</v>
      </c>
    </row>
    <row r="557" spans="1:14">
      <c r="A557" s="35"/>
      <c r="B557" s="35"/>
      <c r="C557" s="35"/>
      <c r="D557" s="35" t="s">
        <v>23</v>
      </c>
      <c r="E557" s="35"/>
      <c r="F557" s="36">
        <v>44442</v>
      </c>
      <c r="G557" s="35"/>
      <c r="H557" s="35" t="s">
        <v>573</v>
      </c>
      <c r="I557" s="35"/>
      <c r="J557" s="35" t="s">
        <v>574</v>
      </c>
      <c r="K557" s="35"/>
      <c r="L557" s="35"/>
      <c r="M557" s="35"/>
      <c r="N557" s="37">
        <v>-58.79</v>
      </c>
    </row>
    <row r="558" spans="1:14">
      <c r="A558" s="35"/>
      <c r="B558" s="35"/>
      <c r="C558" s="35"/>
      <c r="D558" s="35" t="s">
        <v>23</v>
      </c>
      <c r="E558" s="35"/>
      <c r="F558" s="36">
        <v>44442</v>
      </c>
      <c r="G558" s="35"/>
      <c r="H558" s="35" t="s">
        <v>575</v>
      </c>
      <c r="I558" s="35"/>
      <c r="J558" s="35" t="s">
        <v>270</v>
      </c>
      <c r="K558" s="35"/>
      <c r="L558" s="35"/>
      <c r="M558" s="35"/>
      <c r="N558" s="37">
        <v>-118.59</v>
      </c>
    </row>
    <row r="559" spans="1:14">
      <c r="A559" s="35"/>
      <c r="B559" s="35"/>
      <c r="C559" s="35"/>
      <c r="D559" s="35" t="s">
        <v>23</v>
      </c>
      <c r="E559" s="35"/>
      <c r="F559" s="36">
        <v>44448</v>
      </c>
      <c r="G559" s="35"/>
      <c r="H559" s="35" t="s">
        <v>576</v>
      </c>
      <c r="I559" s="35"/>
      <c r="J559" s="35" t="s">
        <v>170</v>
      </c>
      <c r="K559" s="35"/>
      <c r="L559" s="35" t="s">
        <v>168</v>
      </c>
      <c r="M559" s="35"/>
      <c r="N559" s="37">
        <v>-32.86</v>
      </c>
    </row>
    <row r="560" spans="1:14">
      <c r="A560" s="35"/>
      <c r="B560" s="35"/>
      <c r="C560" s="35"/>
      <c r="D560" s="35" t="s">
        <v>23</v>
      </c>
      <c r="E560" s="35"/>
      <c r="F560" s="36">
        <v>44448</v>
      </c>
      <c r="G560" s="35"/>
      <c r="H560" s="35" t="s">
        <v>577</v>
      </c>
      <c r="I560" s="35"/>
      <c r="J560" s="35" t="s">
        <v>176</v>
      </c>
      <c r="K560" s="35"/>
      <c r="L560" s="35"/>
      <c r="M560" s="35"/>
      <c r="N560" s="37">
        <v>-1450</v>
      </c>
    </row>
    <row r="561" spans="1:14">
      <c r="A561" s="35"/>
      <c r="B561" s="35"/>
      <c r="C561" s="35"/>
      <c r="D561" s="35" t="s">
        <v>23</v>
      </c>
      <c r="E561" s="35"/>
      <c r="F561" s="36">
        <v>44448</v>
      </c>
      <c r="G561" s="35"/>
      <c r="H561" s="35" t="s">
        <v>578</v>
      </c>
      <c r="I561" s="35"/>
      <c r="J561" s="35" t="s">
        <v>579</v>
      </c>
      <c r="K561" s="35"/>
      <c r="L561" s="35"/>
      <c r="M561" s="35"/>
      <c r="N561" s="37">
        <v>-178.18</v>
      </c>
    </row>
    <row r="562" spans="1:14">
      <c r="A562" s="35"/>
      <c r="B562" s="35"/>
      <c r="C562" s="35"/>
      <c r="D562" s="35" t="s">
        <v>23</v>
      </c>
      <c r="E562" s="35"/>
      <c r="F562" s="36">
        <v>44448</v>
      </c>
      <c r="G562" s="35"/>
      <c r="H562" s="35" t="s">
        <v>580</v>
      </c>
      <c r="I562" s="35"/>
      <c r="J562" s="35" t="s">
        <v>351</v>
      </c>
      <c r="K562" s="35"/>
      <c r="L562" s="35"/>
      <c r="M562" s="35"/>
      <c r="N562" s="37">
        <v>-335.09</v>
      </c>
    </row>
    <row r="563" spans="1:14">
      <c r="A563" s="35"/>
      <c r="B563" s="35"/>
      <c r="C563" s="35"/>
      <c r="D563" s="35" t="s">
        <v>23</v>
      </c>
      <c r="E563" s="35"/>
      <c r="F563" s="36">
        <v>44448</v>
      </c>
      <c r="G563" s="35"/>
      <c r="H563" s="35" t="s">
        <v>581</v>
      </c>
      <c r="I563" s="35"/>
      <c r="J563" s="35" t="s">
        <v>196</v>
      </c>
      <c r="K563" s="35"/>
      <c r="L563" s="35" t="s">
        <v>197</v>
      </c>
      <c r="M563" s="35"/>
      <c r="N563" s="37">
        <v>-142.69999999999999</v>
      </c>
    </row>
    <row r="564" spans="1:14">
      <c r="A564" s="35"/>
      <c r="B564" s="35"/>
      <c r="C564" s="35"/>
      <c r="D564" s="35" t="s">
        <v>23</v>
      </c>
      <c r="E564" s="35"/>
      <c r="F564" s="36">
        <v>44448</v>
      </c>
      <c r="G564" s="35"/>
      <c r="H564" s="35" t="s">
        <v>582</v>
      </c>
      <c r="I564" s="35"/>
      <c r="J564" s="35" t="s">
        <v>215</v>
      </c>
      <c r="K564" s="35"/>
      <c r="L564" s="35" t="s">
        <v>216</v>
      </c>
      <c r="M564" s="35"/>
      <c r="N564" s="37">
        <v>-82.75</v>
      </c>
    </row>
    <row r="565" spans="1:14">
      <c r="A565" s="35"/>
      <c r="B565" s="35"/>
      <c r="C565" s="35"/>
      <c r="D565" s="35" t="s">
        <v>23</v>
      </c>
      <c r="E565" s="35"/>
      <c r="F565" s="36">
        <v>44448</v>
      </c>
      <c r="G565" s="35"/>
      <c r="H565" s="35" t="s">
        <v>583</v>
      </c>
      <c r="I565" s="35"/>
      <c r="J565" s="35" t="s">
        <v>228</v>
      </c>
      <c r="K565" s="35"/>
      <c r="L565" s="35"/>
      <c r="M565" s="35"/>
      <c r="N565" s="37">
        <v>-2385.7800000000002</v>
      </c>
    </row>
    <row r="566" spans="1:14">
      <c r="A566" s="35"/>
      <c r="B566" s="35"/>
      <c r="C566" s="35"/>
      <c r="D566" s="35" t="s">
        <v>23</v>
      </c>
      <c r="E566" s="35"/>
      <c r="F566" s="36">
        <v>44456</v>
      </c>
      <c r="G566" s="35"/>
      <c r="H566" s="35" t="s">
        <v>584</v>
      </c>
      <c r="I566" s="35"/>
      <c r="J566" s="35" t="s">
        <v>270</v>
      </c>
      <c r="K566" s="35"/>
      <c r="L566" s="35"/>
      <c r="M566" s="35"/>
      <c r="N566" s="37">
        <v>-72.47</v>
      </c>
    </row>
    <row r="567" spans="1:14">
      <c r="A567" s="35"/>
      <c r="B567" s="35"/>
      <c r="C567" s="35"/>
      <c r="D567" s="35" t="s">
        <v>23</v>
      </c>
      <c r="E567" s="35"/>
      <c r="F567" s="36">
        <v>44456</v>
      </c>
      <c r="G567" s="35"/>
      <c r="H567" s="35" t="s">
        <v>585</v>
      </c>
      <c r="I567" s="35"/>
      <c r="J567" s="35" t="s">
        <v>172</v>
      </c>
      <c r="K567" s="35"/>
      <c r="L567" s="35"/>
      <c r="M567" s="35"/>
      <c r="N567" s="37">
        <v>-540.96</v>
      </c>
    </row>
    <row r="568" spans="1:14">
      <c r="A568" s="35"/>
      <c r="B568" s="35"/>
      <c r="C568" s="35"/>
      <c r="D568" s="35" t="s">
        <v>23</v>
      </c>
      <c r="E568" s="35"/>
      <c r="F568" s="36">
        <v>44456</v>
      </c>
      <c r="G568" s="35"/>
      <c r="H568" s="35" t="s">
        <v>586</v>
      </c>
      <c r="I568" s="35"/>
      <c r="J568" s="35" t="s">
        <v>182</v>
      </c>
      <c r="K568" s="35"/>
      <c r="L568" s="35"/>
      <c r="M568" s="35"/>
      <c r="N568" s="37">
        <v>-112.69</v>
      </c>
    </row>
    <row r="569" spans="1:14">
      <c r="A569" s="35"/>
      <c r="B569" s="35"/>
      <c r="C569" s="35"/>
      <c r="D569" s="35" t="s">
        <v>23</v>
      </c>
      <c r="E569" s="35"/>
      <c r="F569" s="36">
        <v>44456</v>
      </c>
      <c r="G569" s="35"/>
      <c r="H569" s="35" t="s">
        <v>587</v>
      </c>
      <c r="I569" s="35"/>
      <c r="J569" s="35" t="s">
        <v>588</v>
      </c>
      <c r="K569" s="35"/>
      <c r="L569" s="35"/>
      <c r="M569" s="35"/>
      <c r="N569" s="37">
        <v>-86.89</v>
      </c>
    </row>
    <row r="570" spans="1:14">
      <c r="A570" s="35"/>
      <c r="B570" s="35"/>
      <c r="C570" s="35"/>
      <c r="D570" s="35" t="s">
        <v>23</v>
      </c>
      <c r="E570" s="35"/>
      <c r="F570" s="36">
        <v>44468</v>
      </c>
      <c r="G570" s="35"/>
      <c r="H570" s="35" t="s">
        <v>589</v>
      </c>
      <c r="I570" s="35"/>
      <c r="J570" s="35" t="s">
        <v>246</v>
      </c>
      <c r="K570" s="35"/>
      <c r="L570" s="35"/>
      <c r="M570" s="35"/>
      <c r="N570" s="37">
        <v>-487.29</v>
      </c>
    </row>
    <row r="571" spans="1:14">
      <c r="A571" s="35"/>
      <c r="B571" s="35"/>
      <c r="C571" s="35"/>
      <c r="D571" s="35" t="s">
        <v>23</v>
      </c>
      <c r="E571" s="35"/>
      <c r="F571" s="36">
        <v>44468</v>
      </c>
      <c r="G571" s="35"/>
      <c r="H571" s="35" t="s">
        <v>590</v>
      </c>
      <c r="I571" s="35"/>
      <c r="J571" s="35" t="s">
        <v>591</v>
      </c>
      <c r="K571" s="35"/>
      <c r="L571" s="35"/>
      <c r="M571" s="35"/>
      <c r="N571" s="37">
        <v>-9864.61</v>
      </c>
    </row>
    <row r="572" spans="1:14">
      <c r="A572" s="35"/>
      <c r="B572" s="35"/>
      <c r="C572" s="35"/>
      <c r="D572" s="35" t="s">
        <v>23</v>
      </c>
      <c r="E572" s="35"/>
      <c r="F572" s="36">
        <v>44468</v>
      </c>
      <c r="G572" s="35"/>
      <c r="H572" s="35" t="s">
        <v>592</v>
      </c>
      <c r="I572" s="35"/>
      <c r="J572" s="35" t="s">
        <v>593</v>
      </c>
      <c r="K572" s="35"/>
      <c r="L572" s="35"/>
      <c r="M572" s="35"/>
      <c r="N572" s="37">
        <v>-139.99</v>
      </c>
    </row>
    <row r="573" spans="1:14">
      <c r="A573" s="35"/>
      <c r="B573" s="35"/>
      <c r="C573" s="35"/>
      <c r="D573" s="35" t="s">
        <v>23</v>
      </c>
      <c r="E573" s="35"/>
      <c r="F573" s="36">
        <v>44468</v>
      </c>
      <c r="G573" s="35"/>
      <c r="H573" s="35" t="s">
        <v>594</v>
      </c>
      <c r="I573" s="35"/>
      <c r="J573" s="35" t="s">
        <v>558</v>
      </c>
      <c r="K573" s="35"/>
      <c r="L573" s="35"/>
      <c r="M573" s="35"/>
      <c r="N573" s="37">
        <v>-1706.51</v>
      </c>
    </row>
    <row r="574" spans="1:14">
      <c r="A574" s="35"/>
      <c r="B574" s="35"/>
      <c r="C574" s="35"/>
      <c r="D574" s="35" t="s">
        <v>23</v>
      </c>
      <c r="E574" s="35"/>
      <c r="F574" s="36">
        <v>44468</v>
      </c>
      <c r="G574" s="35"/>
      <c r="H574" s="35" t="s">
        <v>595</v>
      </c>
      <c r="I574" s="35"/>
      <c r="J574" s="35" t="s">
        <v>205</v>
      </c>
      <c r="K574" s="35"/>
      <c r="L574" s="35"/>
      <c r="M574" s="35"/>
      <c r="N574" s="37">
        <v>-800</v>
      </c>
    </row>
    <row r="575" spans="1:14">
      <c r="A575" s="35"/>
      <c r="B575" s="35"/>
      <c r="C575" s="35"/>
      <c r="D575" s="35" t="s">
        <v>23</v>
      </c>
      <c r="E575" s="35"/>
      <c r="F575" s="36">
        <v>44468</v>
      </c>
      <c r="G575" s="35"/>
      <c r="H575" s="35" t="s">
        <v>596</v>
      </c>
      <c r="I575" s="35"/>
      <c r="J575" s="35" t="s">
        <v>186</v>
      </c>
      <c r="K575" s="35"/>
      <c r="L575" s="35" t="s">
        <v>187</v>
      </c>
      <c r="M575" s="35"/>
      <c r="N575" s="37">
        <v>-2053</v>
      </c>
    </row>
    <row r="576" spans="1:14">
      <c r="A576" s="35"/>
      <c r="B576" s="35"/>
      <c r="C576" s="35"/>
      <c r="D576" s="35" t="s">
        <v>23</v>
      </c>
      <c r="E576" s="35"/>
      <c r="F576" s="36">
        <v>44468</v>
      </c>
      <c r="G576" s="35"/>
      <c r="H576" s="35" t="s">
        <v>597</v>
      </c>
      <c r="I576" s="35"/>
      <c r="J576" s="35" t="s">
        <v>598</v>
      </c>
      <c r="K576" s="35"/>
      <c r="L576" s="35"/>
      <c r="M576" s="35"/>
      <c r="N576" s="37">
        <v>-7056.26</v>
      </c>
    </row>
    <row r="577" spans="1:14">
      <c r="A577" s="35"/>
      <c r="B577" s="35"/>
      <c r="C577" s="35"/>
      <c r="D577" s="35" t="s">
        <v>23</v>
      </c>
      <c r="E577" s="35"/>
      <c r="F577" s="36">
        <v>44468</v>
      </c>
      <c r="G577" s="35"/>
      <c r="H577" s="35" t="s">
        <v>599</v>
      </c>
      <c r="I577" s="35"/>
      <c r="J577" s="35" t="s">
        <v>420</v>
      </c>
      <c r="K577" s="35"/>
      <c r="L577" s="35"/>
      <c r="M577" s="35"/>
      <c r="N577" s="37">
        <v>-808</v>
      </c>
    </row>
    <row r="578" spans="1:14">
      <c r="A578" s="35"/>
      <c r="B578" s="35"/>
      <c r="C578" s="35"/>
      <c r="D578" s="35" t="s">
        <v>70</v>
      </c>
      <c r="E578" s="35"/>
      <c r="F578" s="36">
        <v>44469</v>
      </c>
      <c r="G578" s="35"/>
      <c r="H578" s="35" t="s">
        <v>600</v>
      </c>
      <c r="I578" s="35"/>
      <c r="J578" s="35" t="s">
        <v>255</v>
      </c>
      <c r="K578" s="35"/>
      <c r="L578" s="35"/>
      <c r="M578" s="35"/>
      <c r="N578" s="37">
        <v>-2048.65</v>
      </c>
    </row>
    <row r="579" spans="1:14">
      <c r="A579" s="35"/>
      <c r="B579" s="35"/>
      <c r="C579" s="35"/>
      <c r="D579" s="35" t="s">
        <v>23</v>
      </c>
      <c r="E579" s="35"/>
      <c r="F579" s="36">
        <v>44473</v>
      </c>
      <c r="G579" s="35"/>
      <c r="H579" s="35" t="s">
        <v>601</v>
      </c>
      <c r="I579" s="35"/>
      <c r="J579" s="35" t="s">
        <v>270</v>
      </c>
      <c r="K579" s="35"/>
      <c r="L579" s="35"/>
      <c r="M579" s="35"/>
      <c r="N579" s="37">
        <v>-19.98</v>
      </c>
    </row>
    <row r="580" spans="1:14">
      <c r="A580" s="35"/>
      <c r="B580" s="35"/>
      <c r="C580" s="35"/>
      <c r="D580" s="35" t="s">
        <v>23</v>
      </c>
      <c r="E580" s="35"/>
      <c r="F580" s="36">
        <v>44473</v>
      </c>
      <c r="G580" s="35"/>
      <c r="H580" s="35" t="s">
        <v>602</v>
      </c>
      <c r="I580" s="35"/>
      <c r="J580" s="35" t="s">
        <v>603</v>
      </c>
      <c r="K580" s="35"/>
      <c r="L580" s="35"/>
      <c r="M580" s="35"/>
      <c r="N580" s="37">
        <v>-380.4</v>
      </c>
    </row>
    <row r="581" spans="1:14">
      <c r="A581" s="35"/>
      <c r="B581" s="35"/>
      <c r="C581" s="35"/>
      <c r="D581" s="35" t="s">
        <v>23</v>
      </c>
      <c r="E581" s="35"/>
      <c r="F581" s="36">
        <v>44473</v>
      </c>
      <c r="G581" s="35"/>
      <c r="H581" s="35" t="s">
        <v>604</v>
      </c>
      <c r="I581" s="35"/>
      <c r="J581" s="35" t="s">
        <v>275</v>
      </c>
      <c r="K581" s="35"/>
      <c r="L581" s="35" t="s">
        <v>335</v>
      </c>
      <c r="M581" s="35"/>
      <c r="N581" s="37">
        <v>0</v>
      </c>
    </row>
    <row r="582" spans="1:14">
      <c r="A582" s="35"/>
      <c r="B582" s="35"/>
      <c r="C582" s="35"/>
      <c r="D582" s="35" t="s">
        <v>23</v>
      </c>
      <c r="E582" s="35"/>
      <c r="F582" s="36">
        <v>44473</v>
      </c>
      <c r="G582" s="35"/>
      <c r="H582" s="35" t="s">
        <v>605</v>
      </c>
      <c r="I582" s="35"/>
      <c r="J582" s="35" t="s">
        <v>318</v>
      </c>
      <c r="K582" s="35"/>
      <c r="L582" s="35"/>
      <c r="M582" s="35"/>
      <c r="N582" s="37">
        <v>-1871.63</v>
      </c>
    </row>
    <row r="583" spans="1:14">
      <c r="A583" s="35"/>
      <c r="B583" s="35"/>
      <c r="C583" s="35"/>
      <c r="D583" s="35" t="s">
        <v>23</v>
      </c>
      <c r="E583" s="35"/>
      <c r="F583" s="36">
        <v>44483</v>
      </c>
      <c r="G583" s="35"/>
      <c r="H583" s="35" t="s">
        <v>606</v>
      </c>
      <c r="I583" s="35"/>
      <c r="J583" s="35" t="s">
        <v>167</v>
      </c>
      <c r="K583" s="35"/>
      <c r="L583" s="35" t="s">
        <v>168</v>
      </c>
      <c r="M583" s="35"/>
      <c r="N583" s="37">
        <v>-89.12</v>
      </c>
    </row>
    <row r="584" spans="1:14">
      <c r="A584" s="35"/>
      <c r="B584" s="35"/>
      <c r="C584" s="35"/>
      <c r="D584" s="35" t="s">
        <v>23</v>
      </c>
      <c r="E584" s="35"/>
      <c r="F584" s="36">
        <v>44483</v>
      </c>
      <c r="G584" s="35"/>
      <c r="H584" s="35" t="s">
        <v>607</v>
      </c>
      <c r="I584" s="35"/>
      <c r="J584" s="35" t="s">
        <v>170</v>
      </c>
      <c r="K584" s="35"/>
      <c r="L584" s="35" t="s">
        <v>168</v>
      </c>
      <c r="M584" s="35"/>
      <c r="N584" s="37">
        <v>-79.739999999999995</v>
      </c>
    </row>
    <row r="585" spans="1:14">
      <c r="A585" s="35"/>
      <c r="B585" s="35"/>
      <c r="C585" s="35"/>
      <c r="D585" s="35" t="s">
        <v>23</v>
      </c>
      <c r="E585" s="35"/>
      <c r="F585" s="36">
        <v>44483</v>
      </c>
      <c r="G585" s="35"/>
      <c r="H585" s="35" t="s">
        <v>608</v>
      </c>
      <c r="I585" s="35"/>
      <c r="J585" s="35" t="s">
        <v>528</v>
      </c>
      <c r="K585" s="35"/>
      <c r="L585" s="35"/>
      <c r="M585" s="35"/>
      <c r="N585" s="37">
        <v>-382.38</v>
      </c>
    </row>
    <row r="586" spans="1:14">
      <c r="A586" s="35"/>
      <c r="B586" s="35"/>
      <c r="C586" s="35"/>
      <c r="D586" s="35" t="s">
        <v>23</v>
      </c>
      <c r="E586" s="35"/>
      <c r="F586" s="36">
        <v>44483</v>
      </c>
      <c r="G586" s="35"/>
      <c r="H586" s="35" t="s">
        <v>609</v>
      </c>
      <c r="I586" s="35"/>
      <c r="J586" s="35" t="s">
        <v>172</v>
      </c>
      <c r="K586" s="35"/>
      <c r="L586" s="35"/>
      <c r="M586" s="35"/>
      <c r="N586" s="37">
        <v>-543.38</v>
      </c>
    </row>
    <row r="587" spans="1:14">
      <c r="A587" s="35"/>
      <c r="B587" s="35"/>
      <c r="C587" s="35"/>
      <c r="D587" s="35" t="s">
        <v>23</v>
      </c>
      <c r="E587" s="35"/>
      <c r="F587" s="36">
        <v>44483</v>
      </c>
      <c r="G587" s="35"/>
      <c r="H587" s="35" t="s">
        <v>610</v>
      </c>
      <c r="I587" s="35"/>
      <c r="J587" s="35" t="s">
        <v>593</v>
      </c>
      <c r="K587" s="35"/>
      <c r="L587" s="35"/>
      <c r="M587" s="35"/>
      <c r="N587" s="37">
        <v>-139.99</v>
      </c>
    </row>
    <row r="588" spans="1:14">
      <c r="A588" s="35"/>
      <c r="B588" s="35"/>
      <c r="C588" s="35"/>
      <c r="D588" s="35" t="s">
        <v>23</v>
      </c>
      <c r="E588" s="35"/>
      <c r="F588" s="36">
        <v>44483</v>
      </c>
      <c r="G588" s="35"/>
      <c r="H588" s="35" t="s">
        <v>611</v>
      </c>
      <c r="I588" s="35"/>
      <c r="J588" s="35" t="s">
        <v>182</v>
      </c>
      <c r="K588" s="35"/>
      <c r="L588" s="35"/>
      <c r="M588" s="35"/>
      <c r="N588" s="37">
        <v>-113.07</v>
      </c>
    </row>
    <row r="589" spans="1:14">
      <c r="A589" s="35"/>
      <c r="B589" s="35"/>
      <c r="C589" s="35"/>
      <c r="D589" s="35" t="s">
        <v>23</v>
      </c>
      <c r="E589" s="35"/>
      <c r="F589" s="36">
        <v>44483</v>
      </c>
      <c r="G589" s="35"/>
      <c r="H589" s="35" t="s">
        <v>612</v>
      </c>
      <c r="I589" s="35"/>
      <c r="J589" s="35" t="s">
        <v>294</v>
      </c>
      <c r="K589" s="35"/>
      <c r="L589" s="35"/>
      <c r="M589" s="35"/>
      <c r="N589" s="37">
        <v>-477.46</v>
      </c>
    </row>
    <row r="590" spans="1:14">
      <c r="A590" s="35"/>
      <c r="B590" s="35"/>
      <c r="C590" s="35"/>
      <c r="D590" s="35" t="s">
        <v>23</v>
      </c>
      <c r="E590" s="35"/>
      <c r="F590" s="36">
        <v>44483</v>
      </c>
      <c r="G590" s="35"/>
      <c r="H590" s="35" t="s">
        <v>613</v>
      </c>
      <c r="I590" s="35"/>
      <c r="J590" s="35" t="s">
        <v>30</v>
      </c>
      <c r="K590" s="35"/>
      <c r="L590" s="35"/>
      <c r="M590" s="35"/>
      <c r="N590" s="37">
        <v>-592.29999999999995</v>
      </c>
    </row>
    <row r="591" spans="1:14">
      <c r="A591" s="35"/>
      <c r="B591" s="35"/>
      <c r="C591" s="35"/>
      <c r="D591" s="35" t="s">
        <v>23</v>
      </c>
      <c r="E591" s="35"/>
      <c r="F591" s="36">
        <v>44483</v>
      </c>
      <c r="G591" s="35"/>
      <c r="H591" s="35" t="s">
        <v>614</v>
      </c>
      <c r="I591" s="35"/>
      <c r="J591" s="35" t="s">
        <v>420</v>
      </c>
      <c r="K591" s="35"/>
      <c r="L591" s="35"/>
      <c r="M591" s="35"/>
      <c r="N591" s="37">
        <v>-3757</v>
      </c>
    </row>
    <row r="592" spans="1:14">
      <c r="A592" s="35"/>
      <c r="B592" s="35"/>
      <c r="C592" s="35"/>
      <c r="D592" s="35" t="s">
        <v>23</v>
      </c>
      <c r="E592" s="35"/>
      <c r="F592" s="36">
        <v>44483</v>
      </c>
      <c r="G592" s="35"/>
      <c r="H592" s="35" t="s">
        <v>615</v>
      </c>
      <c r="I592" s="35"/>
      <c r="J592" s="35" t="s">
        <v>196</v>
      </c>
      <c r="K592" s="35"/>
      <c r="L592" s="35" t="s">
        <v>197</v>
      </c>
      <c r="M592" s="35"/>
      <c r="N592" s="37">
        <v>-138.13999999999999</v>
      </c>
    </row>
    <row r="593" spans="1:14">
      <c r="A593" s="35"/>
      <c r="B593" s="35"/>
      <c r="C593" s="35"/>
      <c r="D593" s="35" t="s">
        <v>23</v>
      </c>
      <c r="E593" s="35"/>
      <c r="F593" s="36">
        <v>44483</v>
      </c>
      <c r="G593" s="35"/>
      <c r="H593" s="35" t="s">
        <v>616</v>
      </c>
      <c r="I593" s="35"/>
      <c r="J593" s="35" t="s">
        <v>215</v>
      </c>
      <c r="K593" s="35"/>
      <c r="L593" s="35" t="s">
        <v>216</v>
      </c>
      <c r="M593" s="35"/>
      <c r="N593" s="37">
        <v>-24.5</v>
      </c>
    </row>
    <row r="594" spans="1:14">
      <c r="A594" s="35"/>
      <c r="B594" s="35"/>
      <c r="C594" s="35"/>
      <c r="D594" s="35" t="s">
        <v>23</v>
      </c>
      <c r="E594" s="35"/>
      <c r="F594" s="36">
        <v>44483</v>
      </c>
      <c r="G594" s="35"/>
      <c r="H594" s="35" t="s">
        <v>617</v>
      </c>
      <c r="I594" s="35"/>
      <c r="J594" s="35" t="s">
        <v>579</v>
      </c>
      <c r="K594" s="35"/>
      <c r="L594" s="35"/>
      <c r="M594" s="35"/>
      <c r="N594" s="37">
        <v>-161.65</v>
      </c>
    </row>
    <row r="595" spans="1:14">
      <c r="A595" s="35"/>
      <c r="B595" s="35"/>
      <c r="C595" s="35"/>
      <c r="D595" s="35" t="s">
        <v>23</v>
      </c>
      <c r="E595" s="35"/>
      <c r="F595" s="36">
        <v>44483</v>
      </c>
      <c r="G595" s="35"/>
      <c r="H595" s="35" t="s">
        <v>618</v>
      </c>
      <c r="I595" s="35"/>
      <c r="J595" s="35" t="s">
        <v>228</v>
      </c>
      <c r="K595" s="35"/>
      <c r="L595" s="35"/>
      <c r="M595" s="35"/>
      <c r="N595" s="37">
        <v>-6109.49</v>
      </c>
    </row>
    <row r="596" spans="1:14">
      <c r="A596" s="35"/>
      <c r="B596" s="35"/>
      <c r="C596" s="35"/>
      <c r="D596" s="35" t="s">
        <v>23</v>
      </c>
      <c r="E596" s="35"/>
      <c r="F596" s="36">
        <v>44483</v>
      </c>
      <c r="G596" s="35"/>
      <c r="H596" s="35" t="s">
        <v>619</v>
      </c>
      <c r="I596" s="35"/>
      <c r="J596" s="35" t="s">
        <v>81</v>
      </c>
      <c r="K596" s="35"/>
      <c r="L596" s="35" t="s">
        <v>620</v>
      </c>
      <c r="M596" s="35"/>
      <c r="N596" s="37">
        <v>-110</v>
      </c>
    </row>
    <row r="597" spans="1:14">
      <c r="A597" s="35"/>
      <c r="B597" s="35"/>
      <c r="C597" s="35"/>
      <c r="D597" s="35" t="s">
        <v>23</v>
      </c>
      <c r="E597" s="35"/>
      <c r="F597" s="36">
        <v>44496</v>
      </c>
      <c r="G597" s="35"/>
      <c r="H597" s="35" t="s">
        <v>621</v>
      </c>
      <c r="I597" s="35"/>
      <c r="J597" s="35" t="s">
        <v>246</v>
      </c>
      <c r="K597" s="35"/>
      <c r="L597" s="35"/>
      <c r="M597" s="35"/>
      <c r="N597" s="37">
        <v>-372.75</v>
      </c>
    </row>
    <row r="598" spans="1:14">
      <c r="A598" s="35"/>
      <c r="B598" s="35"/>
      <c r="C598" s="35"/>
      <c r="D598" s="35" t="s">
        <v>23</v>
      </c>
      <c r="E598" s="35"/>
      <c r="F598" s="36">
        <v>44496</v>
      </c>
      <c r="G598" s="35"/>
      <c r="H598" s="35" t="s">
        <v>622</v>
      </c>
      <c r="I598" s="35"/>
      <c r="J598" s="35" t="s">
        <v>270</v>
      </c>
      <c r="K598" s="35"/>
      <c r="L598" s="35"/>
      <c r="M598" s="35"/>
      <c r="N598" s="37">
        <v>-38.22</v>
      </c>
    </row>
    <row r="599" spans="1:14">
      <c r="A599" s="35"/>
      <c r="B599" s="35"/>
      <c r="C599" s="35"/>
      <c r="D599" s="35" t="s">
        <v>23</v>
      </c>
      <c r="E599" s="35"/>
      <c r="F599" s="36">
        <v>44496</v>
      </c>
      <c r="G599" s="35"/>
      <c r="H599" s="35" t="s">
        <v>623</v>
      </c>
      <c r="I599" s="35"/>
      <c r="J599" s="35" t="s">
        <v>515</v>
      </c>
      <c r="K599" s="35"/>
      <c r="L599" s="35"/>
      <c r="M599" s="35"/>
      <c r="N599" s="37">
        <v>-325</v>
      </c>
    </row>
    <row r="600" spans="1:14">
      <c r="A600" s="35"/>
      <c r="B600" s="35"/>
      <c r="C600" s="35"/>
      <c r="D600" s="35" t="s">
        <v>23</v>
      </c>
      <c r="E600" s="35"/>
      <c r="F600" s="36">
        <v>44496</v>
      </c>
      <c r="G600" s="35"/>
      <c r="H600" s="35" t="s">
        <v>624</v>
      </c>
      <c r="I600" s="35"/>
      <c r="J600" s="35" t="s">
        <v>275</v>
      </c>
      <c r="K600" s="35"/>
      <c r="L600" s="35"/>
      <c r="M600" s="35"/>
      <c r="N600" s="37">
        <v>-20</v>
      </c>
    </row>
    <row r="601" spans="1:14">
      <c r="A601" s="35"/>
      <c r="B601" s="35"/>
      <c r="C601" s="35"/>
      <c r="D601" s="35" t="s">
        <v>23</v>
      </c>
      <c r="E601" s="35"/>
      <c r="F601" s="36">
        <v>44496</v>
      </c>
      <c r="G601" s="35"/>
      <c r="H601" s="35" t="s">
        <v>625</v>
      </c>
      <c r="I601" s="35"/>
      <c r="J601" s="35" t="s">
        <v>176</v>
      </c>
      <c r="K601" s="35"/>
      <c r="L601" s="35"/>
      <c r="M601" s="35"/>
      <c r="N601" s="37">
        <v>-1450</v>
      </c>
    </row>
    <row r="602" spans="1:14">
      <c r="A602" s="35"/>
      <c r="B602" s="35"/>
      <c r="C602" s="35"/>
      <c r="D602" s="35" t="s">
        <v>23</v>
      </c>
      <c r="E602" s="35"/>
      <c r="F602" s="36">
        <v>44496</v>
      </c>
      <c r="G602" s="35"/>
      <c r="H602" s="35" t="s">
        <v>626</v>
      </c>
      <c r="I602" s="35"/>
      <c r="J602" s="35" t="s">
        <v>568</v>
      </c>
      <c r="K602" s="35"/>
      <c r="L602" s="35"/>
      <c r="M602" s="35"/>
      <c r="N602" s="37">
        <v>-505.5</v>
      </c>
    </row>
    <row r="603" spans="1:14">
      <c r="A603" s="35"/>
      <c r="B603" s="35"/>
      <c r="C603" s="35"/>
      <c r="D603" s="35" t="s">
        <v>23</v>
      </c>
      <c r="E603" s="35"/>
      <c r="F603" s="36">
        <v>44496</v>
      </c>
      <c r="G603" s="35"/>
      <c r="H603" s="35" t="s">
        <v>627</v>
      </c>
      <c r="I603" s="35"/>
      <c r="J603" s="35" t="s">
        <v>234</v>
      </c>
      <c r="K603" s="35"/>
      <c r="L603" s="35"/>
      <c r="M603" s="35"/>
      <c r="N603" s="37">
        <v>-35</v>
      </c>
    </row>
    <row r="604" spans="1:14">
      <c r="A604" s="35"/>
      <c r="B604" s="35"/>
      <c r="C604" s="35"/>
      <c r="D604" s="35" t="s">
        <v>23</v>
      </c>
      <c r="E604" s="35"/>
      <c r="F604" s="36">
        <v>44496</v>
      </c>
      <c r="G604" s="35"/>
      <c r="H604" s="35" t="s">
        <v>628</v>
      </c>
      <c r="I604" s="35"/>
      <c r="J604" s="35" t="s">
        <v>250</v>
      </c>
      <c r="K604" s="35"/>
      <c r="L604" s="35"/>
      <c r="M604" s="35"/>
      <c r="N604" s="37">
        <v>-61.5</v>
      </c>
    </row>
    <row r="605" spans="1:14">
      <c r="A605" s="35"/>
      <c r="B605" s="35"/>
      <c r="C605" s="35"/>
      <c r="D605" s="35" t="s">
        <v>23</v>
      </c>
      <c r="E605" s="35"/>
      <c r="F605" s="36">
        <v>44496</v>
      </c>
      <c r="G605" s="35"/>
      <c r="H605" s="35" t="s">
        <v>629</v>
      </c>
      <c r="I605" s="35"/>
      <c r="J605" s="35" t="s">
        <v>283</v>
      </c>
      <c r="K605" s="35"/>
      <c r="L605" s="35"/>
      <c r="M605" s="35"/>
      <c r="N605" s="37">
        <v>-679.49</v>
      </c>
    </row>
    <row r="606" spans="1:14">
      <c r="A606" s="35"/>
      <c r="B606" s="35"/>
      <c r="C606" s="35"/>
      <c r="D606" s="35" t="s">
        <v>70</v>
      </c>
      <c r="E606" s="35"/>
      <c r="F606" s="36">
        <v>44498</v>
      </c>
      <c r="G606" s="35"/>
      <c r="H606" s="35" t="s">
        <v>630</v>
      </c>
      <c r="I606" s="35"/>
      <c r="J606" s="35" t="s">
        <v>255</v>
      </c>
      <c r="K606" s="35"/>
      <c r="L606" s="35"/>
      <c r="M606" s="35"/>
      <c r="N606" s="37">
        <v>-1960.45</v>
      </c>
    </row>
    <row r="607" spans="1:14">
      <c r="A607" s="35"/>
      <c r="B607" s="35"/>
      <c r="C607" s="35"/>
      <c r="D607" s="35" t="s">
        <v>23</v>
      </c>
      <c r="E607" s="35"/>
      <c r="F607" s="36">
        <v>44497</v>
      </c>
      <c r="G607" s="35"/>
      <c r="H607" s="35" t="s">
        <v>631</v>
      </c>
      <c r="I607" s="35"/>
      <c r="J607" s="35" t="s">
        <v>632</v>
      </c>
      <c r="K607" s="35"/>
      <c r="L607" s="35"/>
      <c r="M607" s="35"/>
      <c r="N607" s="37">
        <v>-24</v>
      </c>
    </row>
    <row r="608" spans="1:14">
      <c r="A608" s="35"/>
      <c r="B608" s="35"/>
      <c r="C608" s="35"/>
      <c r="D608" s="35" t="s">
        <v>23</v>
      </c>
      <c r="E608" s="35"/>
      <c r="F608" s="36">
        <v>44497</v>
      </c>
      <c r="G608" s="35"/>
      <c r="H608" s="35" t="s">
        <v>633</v>
      </c>
      <c r="I608" s="35"/>
      <c r="J608" s="35" t="s">
        <v>634</v>
      </c>
      <c r="K608" s="35"/>
      <c r="L608" s="35"/>
      <c r="M608" s="35"/>
      <c r="N608" s="37">
        <v>-6716.7</v>
      </c>
    </row>
    <row r="609" spans="1:14">
      <c r="A609" s="35"/>
      <c r="B609" s="35"/>
      <c r="C609" s="35"/>
      <c r="D609" s="35" t="s">
        <v>23</v>
      </c>
      <c r="E609" s="35"/>
      <c r="F609" s="36">
        <v>44504</v>
      </c>
      <c r="G609" s="35"/>
      <c r="H609" s="35" t="s">
        <v>635</v>
      </c>
      <c r="I609" s="35"/>
      <c r="J609" s="35" t="s">
        <v>180</v>
      </c>
      <c r="K609" s="35"/>
      <c r="L609" s="35"/>
      <c r="M609" s="35"/>
      <c r="N609" s="37">
        <v>-1380.87</v>
      </c>
    </row>
    <row r="610" spans="1:14">
      <c r="A610" s="35"/>
      <c r="B610" s="35"/>
      <c r="C610" s="35"/>
      <c r="D610" s="35" t="s">
        <v>23</v>
      </c>
      <c r="E610" s="35"/>
      <c r="F610" s="36">
        <v>44504</v>
      </c>
      <c r="G610" s="35"/>
      <c r="H610" s="35" t="s">
        <v>636</v>
      </c>
      <c r="I610" s="35"/>
      <c r="J610" s="35" t="s">
        <v>528</v>
      </c>
      <c r="K610" s="35"/>
      <c r="L610" s="35"/>
      <c r="M610" s="35"/>
      <c r="N610" s="37">
        <v>-107.29</v>
      </c>
    </row>
    <row r="611" spans="1:14">
      <c r="A611" s="35"/>
      <c r="B611" s="35"/>
      <c r="C611" s="35"/>
      <c r="D611" s="35" t="s">
        <v>23</v>
      </c>
      <c r="E611" s="35"/>
      <c r="F611" s="36">
        <v>44504</v>
      </c>
      <c r="G611" s="35"/>
      <c r="H611" s="35" t="s">
        <v>637</v>
      </c>
      <c r="I611" s="35"/>
      <c r="J611" s="35" t="s">
        <v>167</v>
      </c>
      <c r="K611" s="35"/>
      <c r="L611" s="35" t="s">
        <v>168</v>
      </c>
      <c r="M611" s="35"/>
      <c r="N611" s="37">
        <v>-235.2</v>
      </c>
    </row>
    <row r="612" spans="1:14">
      <c r="A612" s="35"/>
      <c r="B612" s="35"/>
      <c r="C612" s="35"/>
      <c r="D612" s="35" t="s">
        <v>23</v>
      </c>
      <c r="E612" s="35"/>
      <c r="F612" s="36">
        <v>44504</v>
      </c>
      <c r="G612" s="35"/>
      <c r="H612" s="35" t="s">
        <v>638</v>
      </c>
      <c r="I612" s="35"/>
      <c r="J612" s="35" t="s">
        <v>226</v>
      </c>
      <c r="K612" s="35"/>
      <c r="L612" s="35"/>
      <c r="M612" s="35"/>
      <c r="N612" s="37">
        <v>-131.18</v>
      </c>
    </row>
    <row r="613" spans="1:14">
      <c r="A613" s="35"/>
      <c r="B613" s="35"/>
      <c r="C613" s="35"/>
      <c r="D613" s="35" t="s">
        <v>23</v>
      </c>
      <c r="E613" s="35"/>
      <c r="F613" s="36">
        <v>44504</v>
      </c>
      <c r="G613" s="35"/>
      <c r="H613" s="35" t="s">
        <v>639</v>
      </c>
      <c r="I613" s="35"/>
      <c r="J613" s="35" t="s">
        <v>275</v>
      </c>
      <c r="K613" s="35"/>
      <c r="L613" s="35"/>
      <c r="M613" s="35"/>
      <c r="N613" s="37">
        <v>-20</v>
      </c>
    </row>
    <row r="614" spans="1:14">
      <c r="A614" s="35"/>
      <c r="B614" s="35"/>
      <c r="C614" s="35"/>
      <c r="D614" s="35" t="s">
        <v>23</v>
      </c>
      <c r="E614" s="35"/>
      <c r="F614" s="36">
        <v>44504</v>
      </c>
      <c r="G614" s="35"/>
      <c r="H614" s="35" t="s">
        <v>640</v>
      </c>
      <c r="I614" s="35"/>
      <c r="J614" s="35" t="s">
        <v>176</v>
      </c>
      <c r="K614" s="35"/>
      <c r="L614" s="35"/>
      <c r="M614" s="35"/>
      <c r="N614" s="37">
        <v>-9500</v>
      </c>
    </row>
    <row r="615" spans="1:14">
      <c r="A615" s="35"/>
      <c r="B615" s="35"/>
      <c r="C615" s="35"/>
      <c r="D615" s="35" t="s">
        <v>23</v>
      </c>
      <c r="E615" s="35"/>
      <c r="F615" s="36">
        <v>44504</v>
      </c>
      <c r="G615" s="35"/>
      <c r="H615" s="35" t="s">
        <v>641</v>
      </c>
      <c r="I615" s="35"/>
      <c r="J615" s="35" t="s">
        <v>593</v>
      </c>
      <c r="K615" s="35"/>
      <c r="L615" s="35"/>
      <c r="M615" s="35"/>
      <c r="N615" s="37">
        <v>-319.98</v>
      </c>
    </row>
    <row r="616" spans="1:14">
      <c r="A616" s="35"/>
      <c r="B616" s="35"/>
      <c r="C616" s="35"/>
      <c r="D616" s="35" t="s">
        <v>23</v>
      </c>
      <c r="E616" s="35"/>
      <c r="F616" s="36">
        <v>44504</v>
      </c>
      <c r="G616" s="35"/>
      <c r="H616" s="35" t="s">
        <v>642</v>
      </c>
      <c r="I616" s="35"/>
      <c r="J616" s="35" t="s">
        <v>186</v>
      </c>
      <c r="K616" s="35"/>
      <c r="L616" s="35" t="s">
        <v>187</v>
      </c>
      <c r="M616" s="35"/>
      <c r="N616" s="37">
        <v>-312</v>
      </c>
    </row>
    <row r="617" spans="1:14">
      <c r="A617" s="35"/>
      <c r="B617" s="35"/>
      <c r="C617" s="35"/>
      <c r="D617" s="35" t="s">
        <v>23</v>
      </c>
      <c r="E617" s="35"/>
      <c r="F617" s="36">
        <v>44504</v>
      </c>
      <c r="G617" s="35"/>
      <c r="H617" s="35" t="s">
        <v>643</v>
      </c>
      <c r="I617" s="35"/>
      <c r="J617" s="35" t="s">
        <v>598</v>
      </c>
      <c r="K617" s="35"/>
      <c r="L617" s="35"/>
      <c r="M617" s="35"/>
      <c r="N617" s="37">
        <v>-4559.3599999999997</v>
      </c>
    </row>
    <row r="618" spans="1:14">
      <c r="A618" s="35"/>
      <c r="B618" s="35"/>
      <c r="C618" s="35"/>
      <c r="D618" s="35" t="s">
        <v>23</v>
      </c>
      <c r="E618" s="35"/>
      <c r="F618" s="36">
        <v>44504</v>
      </c>
      <c r="G618" s="35"/>
      <c r="H618" s="35" t="s">
        <v>644</v>
      </c>
      <c r="I618" s="35"/>
      <c r="J618" s="35" t="s">
        <v>192</v>
      </c>
      <c r="K618" s="35"/>
      <c r="L618" s="35"/>
      <c r="M618" s="35"/>
      <c r="N618" s="37">
        <v>-900</v>
      </c>
    </row>
    <row r="619" spans="1:14">
      <c r="A619" s="35"/>
      <c r="B619" s="35"/>
      <c r="C619" s="35"/>
      <c r="D619" s="35" t="s">
        <v>23</v>
      </c>
      <c r="E619" s="35"/>
      <c r="F619" s="36">
        <v>44504</v>
      </c>
      <c r="G619" s="35"/>
      <c r="H619" s="35" t="s">
        <v>645</v>
      </c>
      <c r="I619" s="35"/>
      <c r="J619" s="35" t="s">
        <v>646</v>
      </c>
      <c r="K619" s="35"/>
      <c r="L619" s="35" t="s">
        <v>335</v>
      </c>
      <c r="M619" s="35"/>
      <c r="N619" s="37">
        <v>0</v>
      </c>
    </row>
    <row r="620" spans="1:14">
      <c r="A620" s="35"/>
      <c r="B620" s="35"/>
      <c r="C620" s="35"/>
      <c r="D620" s="35" t="s">
        <v>23</v>
      </c>
      <c r="E620" s="35"/>
      <c r="F620" s="36">
        <v>44504</v>
      </c>
      <c r="G620" s="35"/>
      <c r="H620" s="35" t="s">
        <v>647</v>
      </c>
      <c r="I620" s="35"/>
      <c r="J620" s="35" t="s">
        <v>646</v>
      </c>
      <c r="K620" s="35"/>
      <c r="L620" s="35"/>
      <c r="M620" s="35"/>
      <c r="N620" s="37">
        <v>-72</v>
      </c>
    </row>
    <row r="621" spans="1:14">
      <c r="A621" s="35"/>
      <c r="B621" s="35"/>
      <c r="C621" s="35"/>
      <c r="D621" s="35" t="s">
        <v>23</v>
      </c>
      <c r="E621" s="35"/>
      <c r="F621" s="36">
        <v>44505</v>
      </c>
      <c r="G621" s="35"/>
      <c r="H621" s="35" t="s">
        <v>648</v>
      </c>
      <c r="I621" s="35"/>
      <c r="J621" s="35" t="s">
        <v>170</v>
      </c>
      <c r="K621" s="35"/>
      <c r="L621" s="35" t="s">
        <v>168</v>
      </c>
      <c r="M621" s="35"/>
      <c r="N621" s="37">
        <v>-360.42</v>
      </c>
    </row>
    <row r="622" spans="1:14">
      <c r="A622" s="35"/>
      <c r="B622" s="35"/>
      <c r="C622" s="35"/>
      <c r="D622" s="35" t="s">
        <v>23</v>
      </c>
      <c r="E622" s="35"/>
      <c r="F622" s="36">
        <v>44505</v>
      </c>
      <c r="G622" s="35"/>
      <c r="H622" s="35" t="s">
        <v>649</v>
      </c>
      <c r="I622" s="35"/>
      <c r="J622" s="35" t="s">
        <v>603</v>
      </c>
      <c r="K622" s="35"/>
      <c r="L622" s="35"/>
      <c r="M622" s="35"/>
      <c r="N622" s="37">
        <v>-40</v>
      </c>
    </row>
    <row r="623" spans="1:14">
      <c r="A623" s="35"/>
      <c r="B623" s="35"/>
      <c r="C623" s="35"/>
      <c r="D623" s="35" t="s">
        <v>23</v>
      </c>
      <c r="E623" s="35"/>
      <c r="F623" s="36">
        <v>44505</v>
      </c>
      <c r="G623" s="35"/>
      <c r="H623" s="35" t="s">
        <v>650</v>
      </c>
      <c r="I623" s="35"/>
      <c r="J623" s="35" t="s">
        <v>180</v>
      </c>
      <c r="K623" s="35"/>
      <c r="L623" s="35"/>
      <c r="M623" s="35"/>
      <c r="N623" s="37">
        <v>-549.19000000000005</v>
      </c>
    </row>
    <row r="624" spans="1:14">
      <c r="A624" s="35"/>
      <c r="B624" s="35"/>
      <c r="C624" s="35"/>
      <c r="D624" s="35" t="s">
        <v>23</v>
      </c>
      <c r="E624" s="35"/>
      <c r="F624" s="36">
        <v>44505</v>
      </c>
      <c r="G624" s="35"/>
      <c r="H624" s="35" t="s">
        <v>651</v>
      </c>
      <c r="I624" s="35"/>
      <c r="J624" s="35" t="s">
        <v>652</v>
      </c>
      <c r="K624" s="35"/>
      <c r="L624" s="35"/>
      <c r="M624" s="35"/>
      <c r="N624" s="37">
        <v>-55.2</v>
      </c>
    </row>
    <row r="625" spans="1:14">
      <c r="A625" s="35"/>
      <c r="B625" s="35"/>
      <c r="C625" s="35"/>
      <c r="D625" s="35" t="s">
        <v>23</v>
      </c>
      <c r="E625" s="35"/>
      <c r="F625" s="36">
        <v>44512</v>
      </c>
      <c r="G625" s="35"/>
      <c r="H625" s="35" t="s">
        <v>653</v>
      </c>
      <c r="I625" s="35"/>
      <c r="J625" s="35" t="s">
        <v>199</v>
      </c>
      <c r="K625" s="35"/>
      <c r="L625" s="35"/>
      <c r="M625" s="35"/>
      <c r="N625" s="37">
        <v>-229</v>
      </c>
    </row>
    <row r="626" spans="1:14">
      <c r="A626" s="35"/>
      <c r="B626" s="35"/>
      <c r="C626" s="35"/>
      <c r="D626" s="35" t="s">
        <v>23</v>
      </c>
      <c r="E626" s="35"/>
      <c r="F626" s="36">
        <v>44512</v>
      </c>
      <c r="G626" s="35"/>
      <c r="H626" s="35" t="s">
        <v>654</v>
      </c>
      <c r="I626" s="35"/>
      <c r="J626" s="35" t="s">
        <v>270</v>
      </c>
      <c r="K626" s="35"/>
      <c r="L626" s="35"/>
      <c r="M626" s="35"/>
      <c r="N626" s="37">
        <v>-394.29</v>
      </c>
    </row>
    <row r="627" spans="1:14">
      <c r="A627" s="35"/>
      <c r="B627" s="35"/>
      <c r="C627" s="35"/>
      <c r="D627" s="35" t="s">
        <v>23</v>
      </c>
      <c r="E627" s="35"/>
      <c r="F627" s="36">
        <v>44512</v>
      </c>
      <c r="G627" s="35"/>
      <c r="H627" s="35" t="s">
        <v>655</v>
      </c>
      <c r="I627" s="35"/>
      <c r="J627" s="35" t="s">
        <v>656</v>
      </c>
      <c r="K627" s="35"/>
      <c r="L627" s="35"/>
      <c r="M627" s="35"/>
      <c r="N627" s="37">
        <v>-1225.3399999999999</v>
      </c>
    </row>
    <row r="628" spans="1:14">
      <c r="A628" s="35"/>
      <c r="B628" s="35"/>
      <c r="C628" s="35"/>
      <c r="D628" s="35" t="s">
        <v>23</v>
      </c>
      <c r="E628" s="35"/>
      <c r="F628" s="36">
        <v>44512</v>
      </c>
      <c r="G628" s="35"/>
      <c r="H628" s="35" t="s">
        <v>657</v>
      </c>
      <c r="I628" s="35"/>
      <c r="J628" s="35" t="s">
        <v>182</v>
      </c>
      <c r="K628" s="35"/>
      <c r="L628" s="35"/>
      <c r="M628" s="35"/>
      <c r="N628" s="37">
        <v>-268.33999999999997</v>
      </c>
    </row>
    <row r="629" spans="1:14">
      <c r="A629" s="35"/>
      <c r="B629" s="35"/>
      <c r="C629" s="35"/>
      <c r="D629" s="35" t="s">
        <v>23</v>
      </c>
      <c r="E629" s="35"/>
      <c r="F629" s="36">
        <v>44512</v>
      </c>
      <c r="G629" s="35"/>
      <c r="H629" s="35" t="s">
        <v>658</v>
      </c>
      <c r="I629" s="35"/>
      <c r="J629" s="35" t="s">
        <v>659</v>
      </c>
      <c r="K629" s="35"/>
      <c r="L629" s="35"/>
      <c r="M629" s="35"/>
      <c r="N629" s="37">
        <v>-8.36</v>
      </c>
    </row>
    <row r="630" spans="1:14">
      <c r="A630" s="35"/>
      <c r="B630" s="35"/>
      <c r="C630" s="35"/>
      <c r="D630" s="35" t="s">
        <v>23</v>
      </c>
      <c r="E630" s="35"/>
      <c r="F630" s="36">
        <v>44512</v>
      </c>
      <c r="G630" s="35"/>
      <c r="H630" s="35" t="s">
        <v>660</v>
      </c>
      <c r="I630" s="35"/>
      <c r="J630" s="35" t="s">
        <v>351</v>
      </c>
      <c r="K630" s="35"/>
      <c r="L630" s="35"/>
      <c r="M630" s="35"/>
      <c r="N630" s="37">
        <v>-123.1</v>
      </c>
    </row>
    <row r="631" spans="1:14">
      <c r="A631" s="35"/>
      <c r="B631" s="35"/>
      <c r="C631" s="35"/>
      <c r="D631" s="35" t="s">
        <v>23</v>
      </c>
      <c r="E631" s="35"/>
      <c r="F631" s="36">
        <v>44512</v>
      </c>
      <c r="G631" s="35"/>
      <c r="H631" s="35" t="s">
        <v>661</v>
      </c>
      <c r="I631" s="35"/>
      <c r="J631" s="35" t="s">
        <v>662</v>
      </c>
      <c r="K631" s="35"/>
      <c r="L631" s="35"/>
      <c r="M631" s="35"/>
      <c r="N631" s="37">
        <v>-1316.5</v>
      </c>
    </row>
    <row r="632" spans="1:14">
      <c r="A632" s="35"/>
      <c r="B632" s="35"/>
      <c r="C632" s="35"/>
      <c r="D632" s="35" t="s">
        <v>23</v>
      </c>
      <c r="E632" s="35"/>
      <c r="F632" s="36">
        <v>44512</v>
      </c>
      <c r="G632" s="35"/>
      <c r="H632" s="35" t="s">
        <v>663</v>
      </c>
      <c r="I632" s="35"/>
      <c r="J632" s="35" t="s">
        <v>196</v>
      </c>
      <c r="K632" s="35"/>
      <c r="L632" s="35" t="s">
        <v>197</v>
      </c>
      <c r="M632" s="35"/>
      <c r="N632" s="37">
        <v>-138.15</v>
      </c>
    </row>
    <row r="633" spans="1:14">
      <c r="A633" s="35"/>
      <c r="B633" s="35"/>
      <c r="C633" s="35"/>
      <c r="D633" s="35" t="s">
        <v>23</v>
      </c>
      <c r="E633" s="35"/>
      <c r="F633" s="36">
        <v>44512</v>
      </c>
      <c r="G633" s="35"/>
      <c r="H633" s="35" t="s">
        <v>664</v>
      </c>
      <c r="I633" s="35"/>
      <c r="J633" s="35" t="s">
        <v>296</v>
      </c>
      <c r="K633" s="35"/>
      <c r="L633" s="35" t="s">
        <v>665</v>
      </c>
      <c r="M633" s="35"/>
      <c r="N633" s="37">
        <v>-3323</v>
      </c>
    </row>
    <row r="634" spans="1:14">
      <c r="A634" s="35"/>
      <c r="B634" s="35"/>
      <c r="C634" s="35"/>
      <c r="D634" s="35" t="s">
        <v>23</v>
      </c>
      <c r="E634" s="35"/>
      <c r="F634" s="36">
        <v>44512</v>
      </c>
      <c r="G634" s="35"/>
      <c r="H634" s="35" t="s">
        <v>666</v>
      </c>
      <c r="I634" s="35"/>
      <c r="J634" s="35" t="s">
        <v>215</v>
      </c>
      <c r="K634" s="35"/>
      <c r="L634" s="35" t="s">
        <v>216</v>
      </c>
      <c r="M634" s="35"/>
      <c r="N634" s="37">
        <v>-84.5</v>
      </c>
    </row>
    <row r="635" spans="1:14">
      <c r="A635" s="35"/>
      <c r="B635" s="35"/>
      <c r="C635" s="35"/>
      <c r="D635" s="35" t="s">
        <v>23</v>
      </c>
      <c r="E635" s="35"/>
      <c r="F635" s="36">
        <v>44512</v>
      </c>
      <c r="G635" s="35"/>
      <c r="H635" s="35" t="s">
        <v>667</v>
      </c>
      <c r="I635" s="35"/>
      <c r="J635" s="35" t="s">
        <v>176</v>
      </c>
      <c r="K635" s="35"/>
      <c r="L635" s="35"/>
      <c r="M635" s="35"/>
      <c r="N635" s="37">
        <v>-1450</v>
      </c>
    </row>
    <row r="636" spans="1:14">
      <c r="A636" s="35"/>
      <c r="B636" s="35"/>
      <c r="C636" s="35"/>
      <c r="D636" s="35" t="s">
        <v>23</v>
      </c>
      <c r="E636" s="35"/>
      <c r="F636" s="36">
        <v>44512</v>
      </c>
      <c r="G636" s="35"/>
      <c r="H636" s="35" t="s">
        <v>668</v>
      </c>
      <c r="I636" s="35"/>
      <c r="J636" s="35" t="s">
        <v>228</v>
      </c>
      <c r="K636" s="35"/>
      <c r="L636" s="35"/>
      <c r="M636" s="35"/>
      <c r="N636" s="37">
        <v>-2167.42</v>
      </c>
    </row>
    <row r="637" spans="1:14">
      <c r="A637" s="35"/>
      <c r="B637" s="35"/>
      <c r="C637" s="35"/>
      <c r="D637" s="35" t="s">
        <v>23</v>
      </c>
      <c r="E637" s="35"/>
      <c r="F637" s="36">
        <v>44512</v>
      </c>
      <c r="G637" s="35"/>
      <c r="H637" s="35" t="s">
        <v>669</v>
      </c>
      <c r="I637" s="35"/>
      <c r="J637" s="35" t="s">
        <v>275</v>
      </c>
      <c r="K637" s="35"/>
      <c r="L637" s="35"/>
      <c r="M637" s="35"/>
      <c r="N637" s="37">
        <v>-200</v>
      </c>
    </row>
    <row r="638" spans="1:14">
      <c r="A638" s="35"/>
      <c r="B638" s="35"/>
      <c r="C638" s="35"/>
      <c r="D638" s="35" t="s">
        <v>23</v>
      </c>
      <c r="E638" s="35"/>
      <c r="F638" s="36">
        <v>44512</v>
      </c>
      <c r="G638" s="35"/>
      <c r="H638" s="35" t="s">
        <v>670</v>
      </c>
      <c r="I638" s="35"/>
      <c r="J638" s="35" t="s">
        <v>275</v>
      </c>
      <c r="K638" s="35"/>
      <c r="L638" s="35"/>
      <c r="M638" s="35"/>
      <c r="N638" s="37">
        <v>-220</v>
      </c>
    </row>
    <row r="639" spans="1:14">
      <c r="A639" s="35"/>
      <c r="B639" s="35"/>
      <c r="C639" s="35"/>
      <c r="D639" s="35" t="s">
        <v>23</v>
      </c>
      <c r="E639" s="35"/>
      <c r="F639" s="36">
        <v>44512</v>
      </c>
      <c r="G639" s="35"/>
      <c r="H639" s="35" t="s">
        <v>671</v>
      </c>
      <c r="I639" s="35"/>
      <c r="J639" s="35" t="s">
        <v>588</v>
      </c>
      <c r="K639" s="35"/>
      <c r="L639" s="35"/>
      <c r="M639" s="35"/>
      <c r="N639" s="37">
        <v>-494.99</v>
      </c>
    </row>
    <row r="640" spans="1:14">
      <c r="A640" s="35"/>
      <c r="B640" s="35"/>
      <c r="C640" s="35"/>
      <c r="D640" s="35" t="s">
        <v>23</v>
      </c>
      <c r="E640" s="35"/>
      <c r="F640" s="36">
        <v>44522</v>
      </c>
      <c r="G640" s="35"/>
      <c r="H640" s="35" t="s">
        <v>672</v>
      </c>
      <c r="I640" s="35"/>
      <c r="J640" s="35" t="s">
        <v>172</v>
      </c>
      <c r="K640" s="35"/>
      <c r="L640" s="35"/>
      <c r="M640" s="35"/>
      <c r="N640" s="37">
        <v>-487.97</v>
      </c>
    </row>
    <row r="641" spans="1:14">
      <c r="A641" s="35"/>
      <c r="B641" s="35"/>
      <c r="C641" s="35"/>
      <c r="D641" s="35" t="s">
        <v>23</v>
      </c>
      <c r="E641" s="35"/>
      <c r="F641" s="36">
        <v>44522</v>
      </c>
      <c r="G641" s="35"/>
      <c r="H641" s="35" t="s">
        <v>673</v>
      </c>
      <c r="I641" s="35"/>
      <c r="J641" s="35" t="s">
        <v>275</v>
      </c>
      <c r="K641" s="35"/>
      <c r="L641" s="35"/>
      <c r="M641" s="35"/>
      <c r="N641" s="37">
        <v>-30</v>
      </c>
    </row>
    <row r="642" spans="1:14">
      <c r="A642" s="35"/>
      <c r="B642" s="35"/>
      <c r="C642" s="35"/>
      <c r="D642" s="35" t="s">
        <v>23</v>
      </c>
      <c r="E642" s="35"/>
      <c r="F642" s="36">
        <v>44522</v>
      </c>
      <c r="G642" s="35"/>
      <c r="H642" s="35" t="s">
        <v>674</v>
      </c>
      <c r="I642" s="35"/>
      <c r="J642" s="35" t="s">
        <v>588</v>
      </c>
      <c r="K642" s="35"/>
      <c r="L642" s="35"/>
      <c r="M642" s="35"/>
      <c r="N642" s="37">
        <v>-10</v>
      </c>
    </row>
    <row r="643" spans="1:14">
      <c r="A643" s="35"/>
      <c r="B643" s="35"/>
      <c r="C643" s="35"/>
      <c r="D643" s="35" t="s">
        <v>23</v>
      </c>
      <c r="E643" s="35"/>
      <c r="F643" s="36">
        <v>44522</v>
      </c>
      <c r="G643" s="35"/>
      <c r="H643" s="35" t="s">
        <v>675</v>
      </c>
      <c r="I643" s="35"/>
      <c r="J643" s="35" t="s">
        <v>662</v>
      </c>
      <c r="K643" s="35"/>
      <c r="L643" s="35"/>
      <c r="M643" s="35"/>
      <c r="N643" s="37">
        <v>-95</v>
      </c>
    </row>
    <row r="644" spans="1:14">
      <c r="A644" s="35"/>
      <c r="B644" s="35"/>
      <c r="C644" s="35"/>
      <c r="D644" s="35" t="s">
        <v>23</v>
      </c>
      <c r="E644" s="35"/>
      <c r="F644" s="36">
        <v>44522</v>
      </c>
      <c r="G644" s="35"/>
      <c r="H644" s="35" t="s">
        <v>676</v>
      </c>
      <c r="I644" s="35"/>
      <c r="J644" s="35" t="s">
        <v>422</v>
      </c>
      <c r="K644" s="35"/>
      <c r="L644" s="35"/>
      <c r="M644" s="35"/>
      <c r="N644" s="37">
        <v>-14735.6</v>
      </c>
    </row>
    <row r="645" spans="1:14">
      <c r="A645" s="35"/>
      <c r="B645" s="35"/>
      <c r="C645" s="35"/>
      <c r="D645" s="35" t="s">
        <v>23</v>
      </c>
      <c r="E645" s="35"/>
      <c r="F645" s="36">
        <v>44522</v>
      </c>
      <c r="G645" s="35"/>
      <c r="H645" s="35" t="s">
        <v>677</v>
      </c>
      <c r="I645" s="35"/>
      <c r="J645" s="35" t="s">
        <v>678</v>
      </c>
      <c r="K645" s="35"/>
      <c r="L645" s="35"/>
      <c r="M645" s="35"/>
      <c r="N645" s="37">
        <v>-1802</v>
      </c>
    </row>
    <row r="646" spans="1:14">
      <c r="A646" s="35"/>
      <c r="B646" s="35"/>
      <c r="C646" s="35"/>
      <c r="D646" s="35" t="s">
        <v>23</v>
      </c>
      <c r="E646" s="35"/>
      <c r="F646" s="36">
        <v>44523</v>
      </c>
      <c r="G646" s="35"/>
      <c r="H646" s="35" t="s">
        <v>679</v>
      </c>
      <c r="I646" s="35"/>
      <c r="J646" s="35" t="s">
        <v>265</v>
      </c>
      <c r="K646" s="35"/>
      <c r="L646" s="35"/>
      <c r="M646" s="35"/>
      <c r="N646" s="37">
        <v>-696.19</v>
      </c>
    </row>
    <row r="647" spans="1:14">
      <c r="A647" s="35"/>
      <c r="B647" s="35"/>
      <c r="C647" s="35"/>
      <c r="D647" s="35" t="s">
        <v>23</v>
      </c>
      <c r="E647" s="35"/>
      <c r="F647" s="36">
        <v>44523</v>
      </c>
      <c r="G647" s="35"/>
      <c r="H647" s="35" t="s">
        <v>680</v>
      </c>
      <c r="I647" s="35"/>
      <c r="J647" s="35" t="s">
        <v>275</v>
      </c>
      <c r="K647" s="35"/>
      <c r="L647" s="35"/>
      <c r="M647" s="35"/>
      <c r="N647" s="37">
        <v>-90</v>
      </c>
    </row>
    <row r="648" spans="1:14">
      <c r="A648" s="35"/>
      <c r="B648" s="35"/>
      <c r="C648" s="35"/>
      <c r="D648" s="35" t="s">
        <v>23</v>
      </c>
      <c r="E648" s="35"/>
      <c r="F648" s="36">
        <v>44523</v>
      </c>
      <c r="G648" s="35"/>
      <c r="H648" s="35" t="s">
        <v>681</v>
      </c>
      <c r="I648" s="35"/>
      <c r="J648" s="35" t="s">
        <v>682</v>
      </c>
      <c r="K648" s="35"/>
      <c r="L648" s="35"/>
      <c r="M648" s="35"/>
      <c r="N648" s="37">
        <v>-579.07000000000005</v>
      </c>
    </row>
    <row r="649" spans="1:14">
      <c r="A649" s="35"/>
      <c r="B649" s="35"/>
      <c r="C649" s="35"/>
      <c r="D649" s="35" t="s">
        <v>70</v>
      </c>
      <c r="E649" s="35"/>
      <c r="F649" s="36">
        <v>44530</v>
      </c>
      <c r="G649" s="35"/>
      <c r="H649" s="35" t="s">
        <v>683</v>
      </c>
      <c r="I649" s="35"/>
      <c r="J649" s="35" t="s">
        <v>255</v>
      </c>
      <c r="K649" s="35"/>
      <c r="L649" s="35"/>
      <c r="M649" s="35"/>
      <c r="N649" s="37">
        <v>-1976.13</v>
      </c>
    </row>
    <row r="650" spans="1:14">
      <c r="A650" s="35"/>
      <c r="B650" s="35"/>
      <c r="C650" s="35"/>
      <c r="D650" s="35" t="s">
        <v>23</v>
      </c>
      <c r="E650" s="35"/>
      <c r="F650" s="36">
        <v>44523</v>
      </c>
      <c r="G650" s="35"/>
      <c r="H650" s="35" t="s">
        <v>684</v>
      </c>
      <c r="I650" s="35"/>
      <c r="J650" s="35" t="s">
        <v>234</v>
      </c>
      <c r="K650" s="35"/>
      <c r="L650" s="35"/>
      <c r="M650" s="35"/>
      <c r="N650" s="37">
        <v>-60</v>
      </c>
    </row>
    <row r="651" spans="1:14">
      <c r="A651" s="35"/>
      <c r="B651" s="35"/>
      <c r="C651" s="35"/>
      <c r="D651" s="35" t="s">
        <v>23</v>
      </c>
      <c r="E651" s="35"/>
      <c r="F651" s="36">
        <v>44532</v>
      </c>
      <c r="G651" s="35"/>
      <c r="H651" s="35" t="s">
        <v>685</v>
      </c>
      <c r="I651" s="35"/>
      <c r="J651" s="35" t="s">
        <v>167</v>
      </c>
      <c r="K651" s="35"/>
      <c r="L651" s="35" t="s">
        <v>168</v>
      </c>
      <c r="M651" s="35"/>
      <c r="N651" s="37">
        <v>-54.58</v>
      </c>
    </row>
    <row r="652" spans="1:14">
      <c r="A652" s="35"/>
      <c r="B652" s="35"/>
      <c r="C652" s="35"/>
      <c r="D652" s="35" t="s">
        <v>23</v>
      </c>
      <c r="E652" s="35"/>
      <c r="F652" s="36">
        <v>44532</v>
      </c>
      <c r="G652" s="35"/>
      <c r="H652" s="35" t="s">
        <v>686</v>
      </c>
      <c r="I652" s="35"/>
      <c r="J652" s="35" t="s">
        <v>228</v>
      </c>
      <c r="K652" s="35"/>
      <c r="L652" s="35" t="s">
        <v>687</v>
      </c>
      <c r="M652" s="35"/>
      <c r="N652" s="37">
        <v>-2789.82</v>
      </c>
    </row>
    <row r="653" spans="1:14">
      <c r="A653" s="35"/>
      <c r="B653" s="35"/>
      <c r="C653" s="35"/>
      <c r="D653" s="35" t="s">
        <v>23</v>
      </c>
      <c r="E653" s="35"/>
      <c r="F653" s="36">
        <v>44532</v>
      </c>
      <c r="G653" s="35"/>
      <c r="H653" s="35" t="s">
        <v>688</v>
      </c>
      <c r="I653" s="35"/>
      <c r="J653" s="35" t="s">
        <v>689</v>
      </c>
      <c r="K653" s="35"/>
      <c r="L653" s="35" t="s">
        <v>690</v>
      </c>
      <c r="M653" s="35"/>
      <c r="N653" s="37">
        <v>-2125</v>
      </c>
    </row>
    <row r="654" spans="1:14">
      <c r="A654" s="35"/>
      <c r="B654" s="35"/>
      <c r="C654" s="35"/>
      <c r="D654" s="35" t="s">
        <v>23</v>
      </c>
      <c r="E654" s="35"/>
      <c r="F654" s="36">
        <v>44532</v>
      </c>
      <c r="G654" s="35"/>
      <c r="H654" s="35" t="s">
        <v>691</v>
      </c>
      <c r="I654" s="35"/>
      <c r="J654" s="35" t="s">
        <v>328</v>
      </c>
      <c r="K654" s="35"/>
      <c r="L654" s="35"/>
      <c r="M654" s="35"/>
      <c r="N654" s="37">
        <v>-1725</v>
      </c>
    </row>
    <row r="655" spans="1:14">
      <c r="A655" s="35"/>
      <c r="B655" s="35"/>
      <c r="C655" s="35"/>
      <c r="D655" s="35" t="s">
        <v>23</v>
      </c>
      <c r="E655" s="35"/>
      <c r="F655" s="36">
        <v>44532</v>
      </c>
      <c r="G655" s="35"/>
      <c r="H655" s="35" t="s">
        <v>692</v>
      </c>
      <c r="I655" s="35"/>
      <c r="J655" s="35" t="s">
        <v>334</v>
      </c>
      <c r="K655" s="35"/>
      <c r="L655" s="35"/>
      <c r="M655" s="35"/>
      <c r="N655" s="37">
        <v>-157.07</v>
      </c>
    </row>
    <row r="656" spans="1:14">
      <c r="A656" s="35"/>
      <c r="B656" s="35"/>
      <c r="C656" s="35"/>
      <c r="D656" s="35" t="s">
        <v>23</v>
      </c>
      <c r="E656" s="35"/>
      <c r="F656" s="36">
        <v>44532</v>
      </c>
      <c r="G656" s="35"/>
      <c r="H656" s="35" t="s">
        <v>693</v>
      </c>
      <c r="I656" s="35"/>
      <c r="J656" s="35" t="s">
        <v>180</v>
      </c>
      <c r="K656" s="35"/>
      <c r="L656" s="35"/>
      <c r="M656" s="35"/>
      <c r="N656" s="37">
        <v>-10621.13</v>
      </c>
    </row>
    <row r="657" spans="1:14">
      <c r="A657" s="35"/>
      <c r="B657" s="35"/>
      <c r="C657" s="35"/>
      <c r="D657" s="35" t="s">
        <v>23</v>
      </c>
      <c r="E657" s="35"/>
      <c r="F657" s="36">
        <v>44532</v>
      </c>
      <c r="G657" s="35"/>
      <c r="H657" s="35" t="s">
        <v>694</v>
      </c>
      <c r="I657" s="35"/>
      <c r="J657" s="35" t="s">
        <v>246</v>
      </c>
      <c r="K657" s="35"/>
      <c r="L657" s="35"/>
      <c r="M657" s="35"/>
      <c r="N657" s="37">
        <v>-304.67</v>
      </c>
    </row>
    <row r="658" spans="1:14">
      <c r="A658" s="35"/>
      <c r="B658" s="35"/>
      <c r="C658" s="35"/>
      <c r="D658" s="35" t="s">
        <v>23</v>
      </c>
      <c r="E658" s="35"/>
      <c r="F658" s="36">
        <v>44532</v>
      </c>
      <c r="G658" s="35"/>
      <c r="H658" s="35" t="s">
        <v>695</v>
      </c>
      <c r="I658" s="35"/>
      <c r="J658" s="35" t="s">
        <v>180</v>
      </c>
      <c r="K658" s="35"/>
      <c r="L658" s="35"/>
      <c r="M658" s="35"/>
      <c r="N658" s="37">
        <v>-16830.95</v>
      </c>
    </row>
    <row r="659" spans="1:14">
      <c r="A659" s="35"/>
      <c r="B659" s="35"/>
      <c r="C659" s="35"/>
      <c r="D659" s="35" t="s">
        <v>23</v>
      </c>
      <c r="E659" s="35"/>
      <c r="F659" s="36">
        <v>44533</v>
      </c>
      <c r="G659" s="35"/>
      <c r="H659" s="35" t="s">
        <v>696</v>
      </c>
      <c r="I659" s="35"/>
      <c r="J659" s="35" t="s">
        <v>170</v>
      </c>
      <c r="K659" s="35"/>
      <c r="L659" s="35" t="s">
        <v>168</v>
      </c>
      <c r="M659" s="35"/>
      <c r="N659" s="37">
        <v>-101.84</v>
      </c>
    </row>
    <row r="660" spans="1:14">
      <c r="A660" s="35"/>
      <c r="B660" s="35"/>
      <c r="C660" s="35"/>
      <c r="D660" s="35" t="s">
        <v>23</v>
      </c>
      <c r="E660" s="35"/>
      <c r="F660" s="36">
        <v>44540</v>
      </c>
      <c r="G660" s="35"/>
      <c r="H660" s="35" t="s">
        <v>697</v>
      </c>
      <c r="I660" s="35"/>
      <c r="J660" s="35" t="s">
        <v>270</v>
      </c>
      <c r="K660" s="35"/>
      <c r="L660" s="35"/>
      <c r="M660" s="35"/>
      <c r="N660" s="37">
        <v>-310.58999999999997</v>
      </c>
    </row>
    <row r="661" spans="1:14">
      <c r="A661" s="35"/>
      <c r="B661" s="35"/>
      <c r="C661" s="35"/>
      <c r="D661" s="35" t="s">
        <v>23</v>
      </c>
      <c r="E661" s="35"/>
      <c r="F661" s="36">
        <v>44540</v>
      </c>
      <c r="G661" s="35"/>
      <c r="H661" s="35" t="s">
        <v>698</v>
      </c>
      <c r="I661" s="35"/>
      <c r="J661" s="35" t="s">
        <v>186</v>
      </c>
      <c r="K661" s="35"/>
      <c r="L661" s="35" t="s">
        <v>187</v>
      </c>
      <c r="M661" s="35"/>
      <c r="N661" s="37">
        <v>-273</v>
      </c>
    </row>
    <row r="662" spans="1:14">
      <c r="A662" s="35"/>
      <c r="B662" s="35"/>
      <c r="C662" s="35"/>
      <c r="D662" s="35" t="s">
        <v>23</v>
      </c>
      <c r="E662" s="35"/>
      <c r="F662" s="36">
        <v>44540</v>
      </c>
      <c r="G662" s="35"/>
      <c r="H662" s="35" t="s">
        <v>699</v>
      </c>
      <c r="I662" s="35"/>
      <c r="J662" s="35" t="s">
        <v>294</v>
      </c>
      <c r="K662" s="35"/>
      <c r="L662" s="35"/>
      <c r="M662" s="35"/>
      <c r="N662" s="37">
        <v>-402.15</v>
      </c>
    </row>
    <row r="663" spans="1:14">
      <c r="A663" s="35"/>
      <c r="B663" s="35"/>
      <c r="C663" s="35"/>
      <c r="D663" s="35" t="s">
        <v>23</v>
      </c>
      <c r="E663" s="35"/>
      <c r="F663" s="36">
        <v>44540</v>
      </c>
      <c r="G663" s="35"/>
      <c r="H663" s="35" t="s">
        <v>700</v>
      </c>
      <c r="I663" s="35"/>
      <c r="J663" s="35" t="s">
        <v>192</v>
      </c>
      <c r="K663" s="35"/>
      <c r="L663" s="35"/>
      <c r="M663" s="35"/>
      <c r="N663" s="37">
        <v>-540</v>
      </c>
    </row>
    <row r="664" spans="1:14">
      <c r="A664" s="35"/>
      <c r="B664" s="35"/>
      <c r="C664" s="35"/>
      <c r="D664" s="35" t="s">
        <v>23</v>
      </c>
      <c r="E664" s="35"/>
      <c r="F664" s="36">
        <v>44540</v>
      </c>
      <c r="G664" s="35"/>
      <c r="H664" s="35" t="s">
        <v>701</v>
      </c>
      <c r="I664" s="35"/>
      <c r="J664" s="35" t="s">
        <v>196</v>
      </c>
      <c r="K664" s="35"/>
      <c r="L664" s="35" t="s">
        <v>197</v>
      </c>
      <c r="M664" s="35"/>
      <c r="N664" s="37">
        <v>-141.65</v>
      </c>
    </row>
    <row r="665" spans="1:14">
      <c r="A665" s="35"/>
      <c r="B665" s="35"/>
      <c r="C665" s="35"/>
      <c r="D665" s="35" t="s">
        <v>23</v>
      </c>
      <c r="E665" s="35"/>
      <c r="F665" s="36">
        <v>44540</v>
      </c>
      <c r="G665" s="35"/>
      <c r="H665" s="35" t="s">
        <v>702</v>
      </c>
      <c r="I665" s="35"/>
      <c r="J665" s="35" t="s">
        <v>215</v>
      </c>
      <c r="K665" s="35"/>
      <c r="L665" s="35" t="s">
        <v>216</v>
      </c>
      <c r="M665" s="35"/>
      <c r="N665" s="37">
        <v>-144.5</v>
      </c>
    </row>
    <row r="666" spans="1:14">
      <c r="A666" s="35"/>
      <c r="B666" s="35"/>
      <c r="C666" s="35"/>
      <c r="D666" s="35" t="s">
        <v>23</v>
      </c>
      <c r="E666" s="35"/>
      <c r="F666" s="36">
        <v>44540</v>
      </c>
      <c r="G666" s="35"/>
      <c r="H666" s="35" t="s">
        <v>703</v>
      </c>
      <c r="I666" s="35"/>
      <c r="J666" s="35" t="s">
        <v>704</v>
      </c>
      <c r="K666" s="35"/>
      <c r="L666" s="35"/>
      <c r="M666" s="35"/>
      <c r="N666" s="37">
        <v>-208</v>
      </c>
    </row>
    <row r="667" spans="1:14">
      <c r="A667" s="35"/>
      <c r="B667" s="35"/>
      <c r="C667" s="35"/>
      <c r="D667" s="35" t="s">
        <v>23</v>
      </c>
      <c r="E667" s="35"/>
      <c r="F667" s="36">
        <v>44546</v>
      </c>
      <c r="G667" s="35"/>
      <c r="H667" s="35" t="s">
        <v>705</v>
      </c>
      <c r="I667" s="35"/>
      <c r="J667" s="35" t="s">
        <v>706</v>
      </c>
      <c r="K667" s="35"/>
      <c r="L667" s="35"/>
      <c r="M667" s="35"/>
      <c r="N667" s="37">
        <v>-463</v>
      </c>
    </row>
    <row r="668" spans="1:14">
      <c r="A668" s="35"/>
      <c r="B668" s="35"/>
      <c r="C668" s="35"/>
      <c r="D668" s="35" t="s">
        <v>23</v>
      </c>
      <c r="E668" s="35"/>
      <c r="F668" s="36">
        <v>44546</v>
      </c>
      <c r="G668" s="35"/>
      <c r="H668" s="35" t="s">
        <v>707</v>
      </c>
      <c r="I668" s="35"/>
      <c r="J668" s="35" t="s">
        <v>182</v>
      </c>
      <c r="K668" s="35"/>
      <c r="L668" s="35"/>
      <c r="M668" s="35"/>
      <c r="N668" s="37">
        <v>-149.88</v>
      </c>
    </row>
    <row r="669" spans="1:14">
      <c r="A669" s="35"/>
      <c r="B669" s="35"/>
      <c r="C669" s="35"/>
      <c r="D669" s="35" t="s">
        <v>23</v>
      </c>
      <c r="E669" s="35"/>
      <c r="F669" s="36">
        <v>44546</v>
      </c>
      <c r="G669" s="35"/>
      <c r="H669" s="35" t="s">
        <v>708</v>
      </c>
      <c r="I669" s="35"/>
      <c r="J669" s="35" t="s">
        <v>709</v>
      </c>
      <c r="K669" s="35"/>
      <c r="L669" s="35"/>
      <c r="M669" s="35"/>
      <c r="N669" s="37">
        <v>-875</v>
      </c>
    </row>
    <row r="670" spans="1:14">
      <c r="A670" s="35"/>
      <c r="B670" s="35"/>
      <c r="C670" s="35"/>
      <c r="D670" s="35" t="s">
        <v>23</v>
      </c>
      <c r="E670" s="35"/>
      <c r="F670" s="36">
        <v>44546</v>
      </c>
      <c r="G670" s="35"/>
      <c r="H670" s="35" t="s">
        <v>710</v>
      </c>
      <c r="I670" s="35"/>
      <c r="J670" s="35" t="s">
        <v>176</v>
      </c>
      <c r="K670" s="35"/>
      <c r="L670" s="35"/>
      <c r="M670" s="35"/>
      <c r="N670" s="37">
        <v>-1450</v>
      </c>
    </row>
    <row r="671" spans="1:14">
      <c r="A671" s="35"/>
      <c r="B671" s="35"/>
      <c r="C671" s="35"/>
      <c r="D671" s="35" t="s">
        <v>23</v>
      </c>
      <c r="E671" s="35"/>
      <c r="F671" s="36">
        <v>44546</v>
      </c>
      <c r="G671" s="35"/>
      <c r="H671" s="35" t="s">
        <v>711</v>
      </c>
      <c r="I671" s="35"/>
      <c r="J671" s="35" t="s">
        <v>275</v>
      </c>
      <c r="K671" s="35"/>
      <c r="L671" s="35"/>
      <c r="M671" s="35"/>
      <c r="N671" s="37">
        <v>-30</v>
      </c>
    </row>
    <row r="672" spans="1:14">
      <c r="A672" s="35"/>
      <c r="B672" s="35"/>
      <c r="C672" s="35"/>
      <c r="D672" s="35" t="s">
        <v>23</v>
      </c>
      <c r="E672" s="35"/>
      <c r="F672" s="36">
        <v>44546</v>
      </c>
      <c r="G672" s="35"/>
      <c r="H672" s="35" t="s">
        <v>712</v>
      </c>
      <c r="I672" s="35"/>
      <c r="J672" s="35" t="s">
        <v>172</v>
      </c>
      <c r="K672" s="35"/>
      <c r="L672" s="35"/>
      <c r="M672" s="35"/>
      <c r="N672" s="37">
        <v>-487.97</v>
      </c>
    </row>
    <row r="673" spans="1:14">
      <c r="A673" s="35"/>
      <c r="B673" s="35"/>
      <c r="C673" s="35"/>
      <c r="D673" s="35" t="s">
        <v>23</v>
      </c>
      <c r="E673" s="35"/>
      <c r="F673" s="36">
        <v>44546</v>
      </c>
      <c r="G673" s="35"/>
      <c r="H673" s="35" t="s">
        <v>713</v>
      </c>
      <c r="I673" s="35"/>
      <c r="J673" s="35" t="s">
        <v>270</v>
      </c>
      <c r="K673" s="35"/>
      <c r="L673" s="35"/>
      <c r="M673" s="35"/>
      <c r="N673" s="37">
        <v>-688.59</v>
      </c>
    </row>
    <row r="674" spans="1:14">
      <c r="A674" s="35"/>
      <c r="B674" s="35"/>
      <c r="C674" s="35"/>
      <c r="D674" s="35" t="s">
        <v>23</v>
      </c>
      <c r="E674" s="35"/>
      <c r="F674" s="36">
        <v>44546</v>
      </c>
      <c r="G674" s="35"/>
      <c r="H674" s="35" t="s">
        <v>714</v>
      </c>
      <c r="I674" s="35"/>
      <c r="J674" s="35" t="s">
        <v>328</v>
      </c>
      <c r="K674" s="35"/>
      <c r="L674" s="35"/>
      <c r="M674" s="35"/>
      <c r="N674" s="37">
        <v>-120</v>
      </c>
    </row>
    <row r="675" spans="1:14">
      <c r="A675" s="35"/>
      <c r="B675" s="35"/>
      <c r="C675" s="35"/>
      <c r="D675" s="35" t="s">
        <v>23</v>
      </c>
      <c r="E675" s="35"/>
      <c r="F675" s="36">
        <v>44546</v>
      </c>
      <c r="G675" s="35"/>
      <c r="H675" s="35" t="s">
        <v>715</v>
      </c>
      <c r="I675" s="35"/>
      <c r="J675" s="35" t="s">
        <v>716</v>
      </c>
      <c r="K675" s="35"/>
      <c r="L675" s="35" t="s">
        <v>717</v>
      </c>
      <c r="M675" s="35"/>
      <c r="N675" s="37">
        <v>-100</v>
      </c>
    </row>
    <row r="676" spans="1:14">
      <c r="A676" s="35"/>
      <c r="B676" s="35"/>
      <c r="C676" s="35"/>
      <c r="D676" s="35" t="s">
        <v>23</v>
      </c>
      <c r="E676" s="35"/>
      <c r="F676" s="36">
        <v>44546</v>
      </c>
      <c r="G676" s="35"/>
      <c r="H676" s="35" t="s">
        <v>718</v>
      </c>
      <c r="I676" s="35"/>
      <c r="J676" s="35" t="s">
        <v>719</v>
      </c>
      <c r="K676" s="35"/>
      <c r="L676" s="35" t="s">
        <v>717</v>
      </c>
      <c r="M676" s="35"/>
      <c r="N676" s="37">
        <v>-20</v>
      </c>
    </row>
    <row r="677" spans="1:14">
      <c r="A677" s="35"/>
      <c r="B677" s="35"/>
      <c r="C677" s="35"/>
      <c r="D677" s="35" t="s">
        <v>23</v>
      </c>
      <c r="E677" s="35"/>
      <c r="F677" s="36">
        <v>44546</v>
      </c>
      <c r="G677" s="35"/>
      <c r="H677" s="35" t="s">
        <v>720</v>
      </c>
      <c r="I677" s="35"/>
      <c r="J677" s="35" t="s">
        <v>721</v>
      </c>
      <c r="K677" s="35"/>
      <c r="L677" s="35" t="s">
        <v>717</v>
      </c>
      <c r="M677" s="35"/>
      <c r="N677" s="37">
        <v>-260</v>
      </c>
    </row>
    <row r="678" spans="1:14">
      <c r="A678" s="35"/>
      <c r="B678" s="35"/>
      <c r="C678" s="35"/>
      <c r="D678" s="35" t="s">
        <v>23</v>
      </c>
      <c r="E678" s="35"/>
      <c r="F678" s="36">
        <v>44546</v>
      </c>
      <c r="G678" s="35"/>
      <c r="H678" s="35" t="s">
        <v>722</v>
      </c>
      <c r="I678" s="35"/>
      <c r="J678" s="35" t="s">
        <v>723</v>
      </c>
      <c r="K678" s="35"/>
      <c r="L678" s="35" t="s">
        <v>717</v>
      </c>
      <c r="M678" s="35"/>
      <c r="N678" s="37">
        <v>-75</v>
      </c>
    </row>
    <row r="679" spans="1:14">
      <c r="A679" s="35"/>
      <c r="B679" s="35"/>
      <c r="C679" s="35"/>
      <c r="D679" s="35" t="s">
        <v>23</v>
      </c>
      <c r="E679" s="35"/>
      <c r="F679" s="36">
        <v>44546</v>
      </c>
      <c r="G679" s="35"/>
      <c r="H679" s="35" t="s">
        <v>724</v>
      </c>
      <c r="I679" s="35"/>
      <c r="J679" s="35" t="s">
        <v>725</v>
      </c>
      <c r="K679" s="35"/>
      <c r="L679" s="35" t="s">
        <v>717</v>
      </c>
      <c r="M679" s="35"/>
      <c r="N679" s="37">
        <v>-355</v>
      </c>
    </row>
    <row r="680" spans="1:14">
      <c r="A680" s="35"/>
      <c r="B680" s="35"/>
      <c r="C680" s="35"/>
      <c r="D680" s="35" t="s">
        <v>23</v>
      </c>
      <c r="E680" s="35"/>
      <c r="F680" s="36">
        <v>44546</v>
      </c>
      <c r="G680" s="35"/>
      <c r="H680" s="35" t="s">
        <v>726</v>
      </c>
      <c r="I680" s="35"/>
      <c r="J680" s="35" t="s">
        <v>452</v>
      </c>
      <c r="K680" s="35"/>
      <c r="L680" s="35" t="s">
        <v>717</v>
      </c>
      <c r="M680" s="35"/>
      <c r="N680" s="37">
        <v>-395</v>
      </c>
    </row>
    <row r="681" spans="1:14">
      <c r="A681" s="35"/>
      <c r="B681" s="35"/>
      <c r="C681" s="35"/>
      <c r="D681" s="35" t="s">
        <v>23</v>
      </c>
      <c r="E681" s="35"/>
      <c r="F681" s="36">
        <v>44546</v>
      </c>
      <c r="G681" s="35"/>
      <c r="H681" s="35" t="s">
        <v>727</v>
      </c>
      <c r="I681" s="35"/>
      <c r="J681" s="35" t="s">
        <v>450</v>
      </c>
      <c r="K681" s="35"/>
      <c r="L681" s="35" t="s">
        <v>717</v>
      </c>
      <c r="M681" s="35"/>
      <c r="N681" s="37">
        <v>-95</v>
      </c>
    </row>
    <row r="682" spans="1:14">
      <c r="A682" s="35"/>
      <c r="B682" s="35"/>
      <c r="C682" s="35"/>
      <c r="D682" s="35" t="s">
        <v>23</v>
      </c>
      <c r="E682" s="35"/>
      <c r="F682" s="36">
        <v>44546</v>
      </c>
      <c r="G682" s="35"/>
      <c r="H682" s="35" t="s">
        <v>728</v>
      </c>
      <c r="I682" s="35"/>
      <c r="J682" s="35" t="s">
        <v>351</v>
      </c>
      <c r="K682" s="35"/>
      <c r="L682" s="35" t="s">
        <v>717</v>
      </c>
      <c r="M682" s="35"/>
      <c r="N682" s="37">
        <v>-365</v>
      </c>
    </row>
    <row r="683" spans="1:14">
      <c r="A683" s="35"/>
      <c r="B683" s="35"/>
      <c r="C683" s="35"/>
      <c r="D683" s="35" t="s">
        <v>23</v>
      </c>
      <c r="E683" s="35"/>
      <c r="F683" s="36">
        <v>44546</v>
      </c>
      <c r="G683" s="35"/>
      <c r="H683" s="35" t="s">
        <v>729</v>
      </c>
      <c r="I683" s="35"/>
      <c r="J683" s="35" t="s">
        <v>447</v>
      </c>
      <c r="K683" s="35"/>
      <c r="L683" s="35" t="s">
        <v>717</v>
      </c>
      <c r="M683" s="35"/>
      <c r="N683" s="37">
        <v>-755</v>
      </c>
    </row>
    <row r="684" spans="1:14">
      <c r="A684" s="35"/>
      <c r="B684" s="35"/>
      <c r="C684" s="35"/>
      <c r="D684" s="35" t="s">
        <v>23</v>
      </c>
      <c r="E684" s="35"/>
      <c r="F684" s="36">
        <v>44546</v>
      </c>
      <c r="G684" s="35"/>
      <c r="H684" s="35" t="s">
        <v>730</v>
      </c>
      <c r="I684" s="35"/>
      <c r="J684" s="35" t="s">
        <v>184</v>
      </c>
      <c r="K684" s="35"/>
      <c r="L684" s="35" t="s">
        <v>717</v>
      </c>
      <c r="M684" s="35"/>
      <c r="N684" s="37">
        <v>-310</v>
      </c>
    </row>
    <row r="685" spans="1:14">
      <c r="A685" s="35"/>
      <c r="B685" s="35"/>
      <c r="C685" s="35"/>
      <c r="D685" s="35" t="s">
        <v>23</v>
      </c>
      <c r="E685" s="35"/>
      <c r="F685" s="36">
        <v>44546</v>
      </c>
      <c r="G685" s="35"/>
      <c r="H685" s="35" t="s">
        <v>731</v>
      </c>
      <c r="I685" s="35"/>
      <c r="J685" s="35" t="s">
        <v>732</v>
      </c>
      <c r="K685" s="35"/>
      <c r="L685" s="35" t="s">
        <v>717</v>
      </c>
      <c r="M685" s="35"/>
      <c r="N685" s="37">
        <v>-30</v>
      </c>
    </row>
    <row r="686" spans="1:14">
      <c r="A686" s="35"/>
      <c r="B686" s="35"/>
      <c r="C686" s="35"/>
      <c r="D686" s="35" t="s">
        <v>23</v>
      </c>
      <c r="E686" s="35"/>
      <c r="F686" s="36">
        <v>44546</v>
      </c>
      <c r="G686" s="35"/>
      <c r="H686" s="35" t="s">
        <v>733</v>
      </c>
      <c r="I686" s="35"/>
      <c r="J686" s="35" t="s">
        <v>734</v>
      </c>
      <c r="K686" s="35"/>
      <c r="L686" s="35" t="s">
        <v>717</v>
      </c>
      <c r="M686" s="35"/>
      <c r="N686" s="37">
        <v>-75</v>
      </c>
    </row>
    <row r="687" spans="1:14">
      <c r="A687" s="35"/>
      <c r="B687" s="35"/>
      <c r="C687" s="35"/>
      <c r="D687" s="35" t="s">
        <v>23</v>
      </c>
      <c r="E687" s="35"/>
      <c r="F687" s="36">
        <v>44546</v>
      </c>
      <c r="G687" s="35"/>
      <c r="H687" s="35" t="s">
        <v>735</v>
      </c>
      <c r="I687" s="35"/>
      <c r="J687" s="35" t="s">
        <v>234</v>
      </c>
      <c r="K687" s="35"/>
      <c r="L687" s="35" t="s">
        <v>717</v>
      </c>
      <c r="M687" s="35"/>
      <c r="N687" s="37">
        <v>-230</v>
      </c>
    </row>
    <row r="688" spans="1:14">
      <c r="A688" s="35"/>
      <c r="B688" s="35"/>
      <c r="C688" s="35"/>
      <c r="D688" s="35" t="s">
        <v>23</v>
      </c>
      <c r="E688" s="35"/>
      <c r="F688" s="36">
        <v>44546</v>
      </c>
      <c r="G688" s="35"/>
      <c r="H688" s="35" t="s">
        <v>736</v>
      </c>
      <c r="I688" s="35"/>
      <c r="J688" s="35" t="s">
        <v>737</v>
      </c>
      <c r="K688" s="35"/>
      <c r="L688" s="35" t="s">
        <v>717</v>
      </c>
      <c r="M688" s="35"/>
      <c r="N688" s="37">
        <v>-165</v>
      </c>
    </row>
    <row r="689" spans="1:14">
      <c r="A689" s="35"/>
      <c r="B689" s="35"/>
      <c r="C689" s="35"/>
      <c r="D689" s="35" t="s">
        <v>23</v>
      </c>
      <c r="E689" s="35"/>
      <c r="F689" s="36">
        <v>44546</v>
      </c>
      <c r="G689" s="35"/>
      <c r="H689" s="35" t="s">
        <v>738</v>
      </c>
      <c r="I689" s="35"/>
      <c r="J689" s="35" t="s">
        <v>739</v>
      </c>
      <c r="K689" s="35"/>
      <c r="L689" s="35" t="s">
        <v>740</v>
      </c>
      <c r="M689" s="35"/>
      <c r="N689" s="37">
        <v>0</v>
      </c>
    </row>
    <row r="690" spans="1:14">
      <c r="A690" s="35"/>
      <c r="B690" s="35"/>
      <c r="C690" s="35"/>
      <c r="D690" s="35" t="s">
        <v>23</v>
      </c>
      <c r="E690" s="35"/>
      <c r="F690" s="36">
        <v>44546</v>
      </c>
      <c r="G690" s="35"/>
      <c r="H690" s="35" t="s">
        <v>741</v>
      </c>
      <c r="I690" s="35"/>
      <c r="J690" s="35" t="s">
        <v>180</v>
      </c>
      <c r="K690" s="35"/>
      <c r="L690" s="35" t="s">
        <v>717</v>
      </c>
      <c r="M690" s="35"/>
      <c r="N690" s="37">
        <v>-145</v>
      </c>
    </row>
    <row r="691" spans="1:14">
      <c r="A691" s="35"/>
      <c r="B691" s="35"/>
      <c r="C691" s="35"/>
      <c r="D691" s="35" t="s">
        <v>23</v>
      </c>
      <c r="E691" s="35"/>
      <c r="F691" s="36">
        <v>44546</v>
      </c>
      <c r="G691" s="35"/>
      <c r="H691" s="35" t="s">
        <v>742</v>
      </c>
      <c r="I691" s="35"/>
      <c r="J691" s="35" t="s">
        <v>743</v>
      </c>
      <c r="K691" s="35"/>
      <c r="L691" s="35" t="s">
        <v>717</v>
      </c>
      <c r="M691" s="35"/>
      <c r="N691" s="37">
        <v>-70</v>
      </c>
    </row>
    <row r="692" spans="1:14">
      <c r="A692" s="35"/>
      <c r="B692" s="35"/>
      <c r="C692" s="35"/>
      <c r="D692" s="35" t="s">
        <v>23</v>
      </c>
      <c r="E692" s="35"/>
      <c r="F692" s="36">
        <v>44546</v>
      </c>
      <c r="G692" s="35"/>
      <c r="H692" s="35" t="s">
        <v>744</v>
      </c>
      <c r="I692" s="35"/>
      <c r="J692" s="35" t="s">
        <v>745</v>
      </c>
      <c r="K692" s="35"/>
      <c r="L692" s="35" t="s">
        <v>717</v>
      </c>
      <c r="M692" s="35"/>
      <c r="N692" s="37">
        <v>-15</v>
      </c>
    </row>
    <row r="693" spans="1:14">
      <c r="A693" s="35"/>
      <c r="B693" s="35"/>
      <c r="C693" s="35"/>
      <c r="D693" s="35" t="s">
        <v>23</v>
      </c>
      <c r="E693" s="35"/>
      <c r="F693" s="36">
        <v>44546</v>
      </c>
      <c r="G693" s="35"/>
      <c r="H693" s="35" t="s">
        <v>746</v>
      </c>
      <c r="I693" s="35"/>
      <c r="J693" s="35" t="s">
        <v>203</v>
      </c>
      <c r="K693" s="35"/>
      <c r="L693" s="35" t="s">
        <v>717</v>
      </c>
      <c r="M693" s="35"/>
      <c r="N693" s="37">
        <v>-160</v>
      </c>
    </row>
    <row r="694" spans="1:14">
      <c r="A694" s="35"/>
      <c r="B694" s="35"/>
      <c r="C694" s="35"/>
      <c r="D694" s="35" t="s">
        <v>23</v>
      </c>
      <c r="E694" s="35"/>
      <c r="F694" s="36">
        <v>44546</v>
      </c>
      <c r="G694" s="35"/>
      <c r="H694" s="35" t="s">
        <v>747</v>
      </c>
      <c r="I694" s="35"/>
      <c r="J694" s="35" t="s">
        <v>748</v>
      </c>
      <c r="K694" s="35"/>
      <c r="L694" s="35" t="s">
        <v>717</v>
      </c>
      <c r="M694" s="35"/>
      <c r="N694" s="37">
        <v>-30</v>
      </c>
    </row>
    <row r="695" spans="1:14">
      <c r="A695" s="35"/>
      <c r="B695" s="35"/>
      <c r="C695" s="35"/>
      <c r="D695" s="35" t="s">
        <v>23</v>
      </c>
      <c r="E695" s="35"/>
      <c r="F695" s="36">
        <v>44546</v>
      </c>
      <c r="G695" s="35"/>
      <c r="H695" s="35" t="s">
        <v>749</v>
      </c>
      <c r="I695" s="35"/>
      <c r="J695" s="35" t="s">
        <v>440</v>
      </c>
      <c r="K695" s="35"/>
      <c r="L695" s="35" t="s">
        <v>717</v>
      </c>
      <c r="M695" s="35"/>
      <c r="N695" s="37">
        <v>-55</v>
      </c>
    </row>
    <row r="696" spans="1:14">
      <c r="A696" s="35"/>
      <c r="B696" s="35"/>
      <c r="C696" s="35"/>
      <c r="D696" s="35" t="s">
        <v>23</v>
      </c>
      <c r="E696" s="35"/>
      <c r="F696" s="36">
        <v>44546</v>
      </c>
      <c r="G696" s="35"/>
      <c r="H696" s="35" t="s">
        <v>750</v>
      </c>
      <c r="I696" s="35"/>
      <c r="J696" s="35" t="s">
        <v>201</v>
      </c>
      <c r="K696" s="35"/>
      <c r="L696" s="35" t="s">
        <v>717</v>
      </c>
      <c r="M696" s="35"/>
      <c r="N696" s="37">
        <v>-485</v>
      </c>
    </row>
    <row r="697" spans="1:14">
      <c r="A697" s="35"/>
      <c r="B697" s="35"/>
      <c r="C697" s="35"/>
      <c r="D697" s="35" t="s">
        <v>23</v>
      </c>
      <c r="E697" s="35"/>
      <c r="F697" s="36">
        <v>44546</v>
      </c>
      <c r="G697" s="35"/>
      <c r="H697" s="35" t="s">
        <v>751</v>
      </c>
      <c r="I697" s="35"/>
      <c r="J697" s="35" t="s">
        <v>752</v>
      </c>
      <c r="K697" s="35"/>
      <c r="L697" s="35" t="s">
        <v>717</v>
      </c>
      <c r="M697" s="35"/>
      <c r="N697" s="37">
        <v>-35</v>
      </c>
    </row>
    <row r="698" spans="1:14">
      <c r="A698" s="35"/>
      <c r="B698" s="35"/>
      <c r="C698" s="35"/>
      <c r="D698" s="35" t="s">
        <v>23</v>
      </c>
      <c r="E698" s="35"/>
      <c r="F698" s="36">
        <v>44546</v>
      </c>
      <c r="G698" s="35"/>
      <c r="H698" s="35" t="s">
        <v>753</v>
      </c>
      <c r="I698" s="35"/>
      <c r="J698" s="35" t="s">
        <v>199</v>
      </c>
      <c r="K698" s="35"/>
      <c r="L698" s="35" t="s">
        <v>717</v>
      </c>
      <c r="M698" s="35"/>
      <c r="N698" s="37">
        <v>-785</v>
      </c>
    </row>
    <row r="699" spans="1:14">
      <c r="A699" s="35"/>
      <c r="B699" s="35"/>
      <c r="C699" s="35"/>
      <c r="D699" s="35" t="s">
        <v>23</v>
      </c>
      <c r="E699" s="35"/>
      <c r="F699" s="36">
        <v>44546</v>
      </c>
      <c r="G699" s="35"/>
      <c r="H699" s="35" t="s">
        <v>754</v>
      </c>
      <c r="I699" s="35"/>
      <c r="J699" s="35" t="s">
        <v>646</v>
      </c>
      <c r="K699" s="35"/>
      <c r="L699" s="35" t="s">
        <v>717</v>
      </c>
      <c r="M699" s="35"/>
      <c r="N699" s="37">
        <v>-295</v>
      </c>
    </row>
    <row r="700" spans="1:14">
      <c r="A700" s="35"/>
      <c r="B700" s="35"/>
      <c r="C700" s="35"/>
      <c r="D700" s="35" t="s">
        <v>23</v>
      </c>
      <c r="E700" s="35"/>
      <c r="F700" s="36">
        <v>44546</v>
      </c>
      <c r="G700" s="35"/>
      <c r="H700" s="35" t="s">
        <v>755</v>
      </c>
      <c r="I700" s="35"/>
      <c r="J700" s="35" t="s">
        <v>756</v>
      </c>
      <c r="K700" s="35"/>
      <c r="L700" s="35" t="s">
        <v>717</v>
      </c>
      <c r="M700" s="35"/>
      <c r="N700" s="37">
        <v>-25</v>
      </c>
    </row>
    <row r="701" spans="1:14">
      <c r="A701" s="35"/>
      <c r="B701" s="35"/>
      <c r="C701" s="35"/>
      <c r="D701" s="35" t="s">
        <v>23</v>
      </c>
      <c r="E701" s="35"/>
      <c r="F701" s="36">
        <v>44546</v>
      </c>
      <c r="G701" s="35"/>
      <c r="H701" s="35" t="s">
        <v>757</v>
      </c>
      <c r="I701" s="35"/>
      <c r="J701" s="35" t="s">
        <v>228</v>
      </c>
      <c r="K701" s="35"/>
      <c r="L701" s="35"/>
      <c r="M701" s="35"/>
      <c r="N701" s="37">
        <v>-1455.85</v>
      </c>
    </row>
    <row r="702" spans="1:14">
      <c r="A702" s="35"/>
      <c r="B702" s="35"/>
      <c r="C702" s="35"/>
      <c r="D702" s="35" t="s">
        <v>23</v>
      </c>
      <c r="E702" s="35"/>
      <c r="F702" s="36">
        <v>44559</v>
      </c>
      <c r="G702" s="35"/>
      <c r="H702" s="35" t="s">
        <v>758</v>
      </c>
      <c r="I702" s="35"/>
      <c r="J702" s="35" t="s">
        <v>704</v>
      </c>
      <c r="K702" s="35"/>
      <c r="L702" s="35"/>
      <c r="M702" s="35"/>
      <c r="N702" s="37">
        <v>-634</v>
      </c>
    </row>
    <row r="703" spans="1:14">
      <c r="A703" s="35"/>
      <c r="B703" s="35"/>
      <c r="C703" s="35"/>
      <c r="D703" s="35" t="s">
        <v>23</v>
      </c>
      <c r="E703" s="35"/>
      <c r="F703" s="36">
        <v>44559</v>
      </c>
      <c r="G703" s="35"/>
      <c r="H703" s="35" t="s">
        <v>759</v>
      </c>
      <c r="I703" s="35"/>
      <c r="J703" s="35" t="s">
        <v>246</v>
      </c>
      <c r="K703" s="35"/>
      <c r="L703" s="35"/>
      <c r="M703" s="35"/>
      <c r="N703" s="37">
        <v>-304.67</v>
      </c>
    </row>
    <row r="704" spans="1:14">
      <c r="A704" s="35"/>
      <c r="B704" s="35"/>
      <c r="C704" s="35"/>
      <c r="D704" s="35" t="s">
        <v>23</v>
      </c>
      <c r="E704" s="35"/>
      <c r="F704" s="36">
        <v>44559</v>
      </c>
      <c r="G704" s="35"/>
      <c r="H704" s="35" t="s">
        <v>760</v>
      </c>
      <c r="I704" s="35"/>
      <c r="J704" s="35" t="s">
        <v>265</v>
      </c>
      <c r="K704" s="35"/>
      <c r="L704" s="35"/>
      <c r="M704" s="35"/>
      <c r="N704" s="37">
        <v>-476.79</v>
      </c>
    </row>
    <row r="705" spans="1:14">
      <c r="A705" s="35"/>
      <c r="B705" s="35"/>
      <c r="C705" s="35"/>
      <c r="D705" s="35" t="s">
        <v>23</v>
      </c>
      <c r="E705" s="35"/>
      <c r="F705" s="36">
        <v>44559</v>
      </c>
      <c r="G705" s="35"/>
      <c r="H705" s="35" t="s">
        <v>761</v>
      </c>
      <c r="I705" s="35"/>
      <c r="J705" s="35" t="s">
        <v>762</v>
      </c>
      <c r="K705" s="35"/>
      <c r="L705" s="35" t="s">
        <v>335</v>
      </c>
      <c r="M705" s="35"/>
      <c r="N705" s="37">
        <v>0</v>
      </c>
    </row>
    <row r="706" spans="1:14">
      <c r="A706" s="35"/>
      <c r="B706" s="35"/>
      <c r="C706" s="35"/>
      <c r="D706" s="35" t="s">
        <v>23</v>
      </c>
      <c r="E706" s="35"/>
      <c r="F706" s="36">
        <v>44559</v>
      </c>
      <c r="G706" s="35"/>
      <c r="H706" s="35" t="s">
        <v>763</v>
      </c>
      <c r="I706" s="35"/>
      <c r="J706" s="35" t="s">
        <v>223</v>
      </c>
      <c r="K706" s="35"/>
      <c r="L706" s="35" t="s">
        <v>764</v>
      </c>
      <c r="M706" s="35"/>
      <c r="N706" s="37">
        <v>-99.5</v>
      </c>
    </row>
    <row r="707" spans="1:14">
      <c r="A707" s="35"/>
      <c r="B707" s="35"/>
      <c r="C707" s="35"/>
      <c r="D707" s="35" t="s">
        <v>23</v>
      </c>
      <c r="E707" s="35"/>
      <c r="F707" s="36">
        <v>44559</v>
      </c>
      <c r="G707" s="35"/>
      <c r="H707" s="35" t="s">
        <v>765</v>
      </c>
      <c r="I707" s="35"/>
      <c r="J707" s="35" t="s">
        <v>766</v>
      </c>
      <c r="K707" s="35"/>
      <c r="L707" s="35"/>
      <c r="M707" s="35"/>
      <c r="N707" s="37">
        <v>-150</v>
      </c>
    </row>
    <row r="708" spans="1:14">
      <c r="A708" s="35"/>
      <c r="B708" s="35"/>
      <c r="C708" s="35"/>
      <c r="D708" s="35" t="s">
        <v>23</v>
      </c>
      <c r="E708" s="35"/>
      <c r="F708" s="36">
        <v>44559</v>
      </c>
      <c r="G708" s="35"/>
      <c r="H708" s="35" t="s">
        <v>767</v>
      </c>
      <c r="I708" s="35"/>
      <c r="J708" s="35" t="s">
        <v>768</v>
      </c>
      <c r="K708" s="35"/>
      <c r="L708" s="35"/>
      <c r="M708" s="35"/>
      <c r="N708" s="37">
        <v>-145</v>
      </c>
    </row>
    <row r="709" spans="1:14">
      <c r="A709" s="35"/>
      <c r="B709" s="35"/>
      <c r="C709" s="35"/>
      <c r="D709" s="35" t="s">
        <v>23</v>
      </c>
      <c r="E709" s="35"/>
      <c r="F709" s="36">
        <v>44559</v>
      </c>
      <c r="G709" s="35"/>
      <c r="H709" s="35" t="s">
        <v>769</v>
      </c>
      <c r="I709" s="35"/>
      <c r="J709" s="35" t="s">
        <v>420</v>
      </c>
      <c r="K709" s="35"/>
      <c r="L709" s="35"/>
      <c r="M709" s="35"/>
      <c r="N709" s="37">
        <v>-13275</v>
      </c>
    </row>
    <row r="710" spans="1:14">
      <c r="A710" s="35"/>
      <c r="B710" s="35"/>
      <c r="C710" s="35"/>
      <c r="D710" s="35" t="s">
        <v>23</v>
      </c>
      <c r="E710" s="35"/>
      <c r="F710" s="36">
        <v>44559</v>
      </c>
      <c r="G710" s="35"/>
      <c r="H710" s="35" t="s">
        <v>770</v>
      </c>
      <c r="I710" s="35"/>
      <c r="J710" s="35" t="s">
        <v>420</v>
      </c>
      <c r="K710" s="35"/>
      <c r="L710" s="35"/>
      <c r="M710" s="35"/>
      <c r="N710" s="37">
        <v>-41030</v>
      </c>
    </row>
    <row r="711" spans="1:14">
      <c r="A711" s="35"/>
      <c r="B711" s="35"/>
      <c r="C711" s="35"/>
      <c r="D711" s="35" t="s">
        <v>23</v>
      </c>
      <c r="E711" s="35"/>
      <c r="F711" s="36">
        <v>44559</v>
      </c>
      <c r="G711" s="35"/>
      <c r="H711" s="35" t="s">
        <v>771</v>
      </c>
      <c r="I711" s="35"/>
      <c r="J711" s="35" t="s">
        <v>275</v>
      </c>
      <c r="K711" s="35"/>
      <c r="L711" s="35"/>
      <c r="M711" s="35"/>
      <c r="N711" s="37">
        <v>-80</v>
      </c>
    </row>
    <row r="712" spans="1:14">
      <c r="A712" s="35"/>
      <c r="B712" s="35"/>
      <c r="C712" s="35"/>
      <c r="D712" s="35" t="s">
        <v>70</v>
      </c>
      <c r="E712" s="35"/>
      <c r="F712" s="36">
        <v>44561</v>
      </c>
      <c r="G712" s="35"/>
      <c r="H712" s="35" t="s">
        <v>772</v>
      </c>
      <c r="I712" s="35"/>
      <c r="J712" s="35" t="s">
        <v>255</v>
      </c>
      <c r="K712" s="35"/>
      <c r="L712" s="35"/>
      <c r="M712" s="35"/>
      <c r="N712" s="37">
        <v>-2008.45</v>
      </c>
    </row>
    <row r="713" spans="1:14" ht="15" thickBot="1">
      <c r="A713" s="35"/>
      <c r="B713" s="35"/>
      <c r="C713" s="35"/>
      <c r="D713" s="35" t="s">
        <v>23</v>
      </c>
      <c r="E713" s="35"/>
      <c r="F713" s="36">
        <v>44560</v>
      </c>
      <c r="G713" s="35"/>
      <c r="H713" s="35" t="s">
        <v>773</v>
      </c>
      <c r="I713" s="35"/>
      <c r="J713" s="35" t="s">
        <v>228</v>
      </c>
      <c r="K713" s="35"/>
      <c r="L713" s="35" t="s">
        <v>687</v>
      </c>
      <c r="M713" s="35"/>
      <c r="N713" s="37">
        <v>-7180.5</v>
      </c>
    </row>
    <row r="714" spans="1:14" s="21" customFormat="1" ht="10.9" thickBot="1">
      <c r="A714" s="19" t="s">
        <v>6</v>
      </c>
      <c r="B714" s="19"/>
      <c r="C714" s="19"/>
      <c r="D714" s="19"/>
      <c r="E714" s="19"/>
      <c r="F714" s="38"/>
      <c r="G714" s="19"/>
      <c r="H714" s="19"/>
      <c r="I714" s="19"/>
      <c r="J714" s="19"/>
      <c r="K714" s="19"/>
      <c r="L714" s="19"/>
      <c r="M714" s="19"/>
      <c r="N714" s="20">
        <f>ROUND(SUM(N2:N713),5)</f>
        <v>-40430.07</v>
      </c>
    </row>
    <row r="715" spans="1:14" ht="15" thickTop="1"/>
  </sheetData>
  <pageMargins left="0.7" right="0.7" top="0.75" bottom="0.75" header="0.1" footer="0.3"/>
  <pageSetup orientation="portrait" r:id="rId1"/>
  <headerFooter>
    <oddHeader>&amp;L&amp;"Arial,Bold"&amp;8 5:17 PM
&amp;"Arial,Bold"&amp;8 01/09/22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6145" r:id="rId6" name="FILTER"/>
      </mc:Fallback>
    </mc:AlternateContent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6146" r:id="rId4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50"/>
  <sheetViews>
    <sheetView topLeftCell="A40" workbookViewId="0">
      <selection activeCell="A32" sqref="A32"/>
    </sheetView>
  </sheetViews>
  <sheetFormatPr defaultRowHeight="14.45"/>
  <cols>
    <col min="2" max="2" width="14.85546875" customWidth="1"/>
    <col min="3" max="3" width="18" customWidth="1"/>
    <col min="4" max="4" width="16" customWidth="1"/>
  </cols>
  <sheetData>
    <row r="1" spans="1:5" ht="15.6">
      <c r="A1" s="1"/>
      <c r="B1" s="1"/>
      <c r="C1" s="1"/>
      <c r="D1" s="2" t="s">
        <v>774</v>
      </c>
      <c r="E1" s="1"/>
    </row>
    <row r="2" spans="1:5" ht="15.6">
      <c r="A2" s="1"/>
      <c r="B2" s="1"/>
      <c r="C2" s="1"/>
      <c r="D2" s="3">
        <v>44561</v>
      </c>
      <c r="E2" s="1"/>
    </row>
    <row r="3" spans="1:5" ht="15.6">
      <c r="A3" s="1"/>
      <c r="B3" s="1"/>
      <c r="C3" s="1"/>
      <c r="D3" s="2"/>
      <c r="E3" s="1"/>
    </row>
    <row r="4" spans="1:5" ht="15.6">
      <c r="A4" s="1"/>
      <c r="B4" s="1"/>
      <c r="C4" s="1"/>
      <c r="D4" s="4" t="s">
        <v>775</v>
      </c>
      <c r="E4" s="1"/>
    </row>
    <row r="5" spans="1:5" ht="15.6">
      <c r="A5" s="1"/>
      <c r="B5" s="1"/>
      <c r="C5" s="1"/>
      <c r="D5" s="2"/>
      <c r="E5" s="1"/>
    </row>
    <row r="6" spans="1:5" ht="15.6">
      <c r="A6" s="1" t="s">
        <v>776</v>
      </c>
      <c r="B6" s="1"/>
      <c r="C6" s="1"/>
      <c r="D6" s="2">
        <v>414011.75</v>
      </c>
      <c r="E6" s="1"/>
    </row>
    <row r="7" spans="1:5" ht="15.6">
      <c r="A7" s="1" t="s">
        <v>777</v>
      </c>
      <c r="B7" s="1"/>
      <c r="C7" s="1"/>
      <c r="D7" s="2">
        <v>11936.29</v>
      </c>
      <c r="E7" s="1"/>
    </row>
    <row r="8" spans="1:5" ht="16.149999999999999" thickBot="1">
      <c r="A8" s="1" t="s">
        <v>778</v>
      </c>
      <c r="B8" s="1"/>
      <c r="C8" s="1"/>
      <c r="D8" s="5">
        <v>6580.22</v>
      </c>
      <c r="E8" s="1"/>
    </row>
    <row r="9" spans="1:5" ht="15.6">
      <c r="A9" s="1" t="s">
        <v>779</v>
      </c>
      <c r="B9" s="1"/>
      <c r="C9" s="1"/>
      <c r="D9" s="2">
        <f>SUM(D6:D8)</f>
        <v>432528.25999999995</v>
      </c>
      <c r="E9" s="1"/>
    </row>
    <row r="10" spans="1:5" ht="15.6">
      <c r="A10" s="1"/>
      <c r="B10" s="1"/>
      <c r="C10" s="1"/>
      <c r="D10" s="2"/>
      <c r="E10" s="1"/>
    </row>
    <row r="11" spans="1:5" ht="15.6">
      <c r="A11" s="1"/>
      <c r="B11" s="1"/>
      <c r="C11" s="1"/>
      <c r="D11" s="2"/>
      <c r="E11" s="1"/>
    </row>
    <row r="12" spans="1:5" ht="15.6">
      <c r="A12" s="1" t="s">
        <v>778</v>
      </c>
      <c r="B12" s="1"/>
      <c r="C12" s="1"/>
      <c r="D12" s="2">
        <v>6579.55</v>
      </c>
      <c r="E12" s="1"/>
    </row>
    <row r="13" spans="1:5" ht="15.6">
      <c r="A13" s="1" t="s">
        <v>780</v>
      </c>
      <c r="B13" s="1"/>
      <c r="C13" s="1"/>
      <c r="D13" s="2">
        <v>20000</v>
      </c>
      <c r="E13" s="1"/>
    </row>
    <row r="14" spans="1:5" ht="15.6">
      <c r="A14" s="1" t="s">
        <v>781</v>
      </c>
      <c r="B14" s="1"/>
      <c r="C14" s="1"/>
      <c r="D14" s="2">
        <v>106902.33</v>
      </c>
      <c r="E14" s="1"/>
    </row>
    <row r="15" spans="1:5" ht="15.6">
      <c r="A15" s="1" t="s">
        <v>782</v>
      </c>
      <c r="B15" s="1"/>
      <c r="C15" s="1"/>
      <c r="D15" s="2">
        <v>37300.39</v>
      </c>
      <c r="E15" s="1"/>
    </row>
    <row r="16" spans="1:5" ht="15.6">
      <c r="A16" s="1" t="s">
        <v>783</v>
      </c>
      <c r="B16" s="1"/>
      <c r="C16" s="1"/>
      <c r="D16" s="2">
        <v>2500</v>
      </c>
      <c r="E16" s="1"/>
    </row>
    <row r="17" spans="1:5" ht="15.6">
      <c r="A17" s="1" t="s">
        <v>784</v>
      </c>
      <c r="B17" s="1"/>
      <c r="C17" s="1"/>
      <c r="D17" s="2">
        <v>29760</v>
      </c>
      <c r="E17" s="1"/>
    </row>
    <row r="18" spans="1:5" ht="15.6">
      <c r="A18" s="1" t="s">
        <v>785</v>
      </c>
      <c r="B18" s="1"/>
      <c r="C18" s="1"/>
      <c r="D18" s="2">
        <v>0</v>
      </c>
      <c r="E18" s="1"/>
    </row>
    <row r="19" spans="1:5" ht="15.6">
      <c r="A19" s="1"/>
      <c r="B19" s="6"/>
      <c r="C19" s="6"/>
      <c r="D19" s="4"/>
      <c r="E19" s="1"/>
    </row>
    <row r="20" spans="1:5" ht="15.6">
      <c r="A20" s="1" t="s">
        <v>786</v>
      </c>
      <c r="B20" s="1"/>
      <c r="C20" s="1"/>
      <c r="D20" s="2">
        <f>SUM(D12:D19)</f>
        <v>203042.27000000002</v>
      </c>
      <c r="E20" s="1"/>
    </row>
    <row r="21" spans="1:5" ht="15.6">
      <c r="A21" s="1"/>
      <c r="B21" s="1"/>
      <c r="C21" s="1"/>
      <c r="D21" s="2"/>
      <c r="E21" s="1"/>
    </row>
    <row r="22" spans="1:5" ht="15.6">
      <c r="A22" s="7" t="s">
        <v>787</v>
      </c>
      <c r="B22" s="8"/>
      <c r="C22" s="6"/>
      <c r="D22" s="6"/>
      <c r="E22" s="1"/>
    </row>
    <row r="23" spans="1:5" ht="15.6">
      <c r="A23" s="1" t="s">
        <v>788</v>
      </c>
      <c r="B23" s="6"/>
      <c r="C23" s="6"/>
      <c r="D23" s="9">
        <v>500</v>
      </c>
      <c r="E23" s="1"/>
    </row>
    <row r="24" spans="1:5" ht="15.6">
      <c r="A24" s="1" t="s">
        <v>789</v>
      </c>
      <c r="B24" s="6"/>
      <c r="C24" s="6"/>
      <c r="D24" s="9">
        <v>4413.95</v>
      </c>
      <c r="E24" s="1"/>
    </row>
    <row r="25" spans="1:5" ht="15.6">
      <c r="A25" s="1" t="s">
        <v>790</v>
      </c>
      <c r="B25" s="6"/>
      <c r="C25" s="6"/>
      <c r="D25" s="10">
        <v>37767.39</v>
      </c>
      <c r="E25" s="1"/>
    </row>
    <row r="26" spans="1:5" ht="15.6">
      <c r="A26" s="1"/>
      <c r="B26" s="6"/>
      <c r="C26" s="6"/>
      <c r="D26" s="9"/>
      <c r="E26" s="1"/>
    </row>
    <row r="27" spans="1:5" ht="15.6">
      <c r="A27" s="1" t="s">
        <v>791</v>
      </c>
      <c r="B27" s="6"/>
      <c r="C27" s="6"/>
      <c r="D27" s="9">
        <f>SUM(D23:D26)</f>
        <v>42681.34</v>
      </c>
      <c r="E27" s="1"/>
    </row>
    <row r="28" spans="1:5" ht="15.6">
      <c r="A28" s="1"/>
      <c r="B28" s="6"/>
      <c r="C28" s="6"/>
      <c r="D28" s="9"/>
      <c r="E28" s="1"/>
    </row>
    <row r="29" spans="1:5" ht="15.6">
      <c r="A29" s="7" t="s">
        <v>792</v>
      </c>
      <c r="B29" s="8"/>
      <c r="C29" s="6"/>
      <c r="D29" s="9"/>
      <c r="E29" s="1"/>
    </row>
    <row r="30" spans="1:5" ht="15.6">
      <c r="A30" s="1" t="s">
        <v>793</v>
      </c>
      <c r="B30" s="6"/>
      <c r="C30" s="6"/>
      <c r="D30" s="9">
        <v>0</v>
      </c>
      <c r="E30" s="1"/>
    </row>
    <row r="31" spans="1:5" ht="15.6">
      <c r="A31" s="1" t="s">
        <v>794</v>
      </c>
      <c r="B31" s="6"/>
      <c r="C31" s="6"/>
      <c r="D31" s="10">
        <v>4413.95</v>
      </c>
      <c r="E31" s="1"/>
    </row>
    <row r="32" spans="1:5" ht="15.6">
      <c r="A32" s="1" t="s">
        <v>795</v>
      </c>
      <c r="B32" s="6"/>
      <c r="C32" s="6"/>
      <c r="D32" s="9"/>
      <c r="E32" s="1"/>
    </row>
    <row r="33" spans="1:5" ht="15.6">
      <c r="A33" s="1" t="s">
        <v>796</v>
      </c>
      <c r="B33" s="6"/>
      <c r="C33" s="6"/>
      <c r="D33" s="9">
        <f>SUM(D30:D32)</f>
        <v>4413.95</v>
      </c>
      <c r="E33" s="1"/>
    </row>
    <row r="34" spans="1:5" ht="15.6">
      <c r="A34" s="1"/>
      <c r="B34" s="6"/>
      <c r="C34" s="6"/>
      <c r="D34" s="9"/>
      <c r="E34" s="1"/>
    </row>
    <row r="35" spans="1:5" ht="15.6">
      <c r="A35" s="11" t="s">
        <v>797</v>
      </c>
      <c r="B35" s="6"/>
      <c r="C35" s="6"/>
      <c r="D35" s="12">
        <v>0</v>
      </c>
      <c r="E35" s="1"/>
    </row>
    <row r="36" spans="1:5" ht="15.6">
      <c r="B36" s="6"/>
      <c r="C36" s="6"/>
      <c r="D36" s="2"/>
      <c r="E36" s="1"/>
    </row>
    <row r="37" spans="1:5" ht="15.6">
      <c r="B37" s="6"/>
      <c r="C37" s="6"/>
      <c r="D37" s="2"/>
      <c r="E37" s="1"/>
    </row>
    <row r="38" spans="1:5" ht="18.600000000000001" thickBot="1">
      <c r="A38" s="13" t="s">
        <v>798</v>
      </c>
      <c r="B38" s="14"/>
      <c r="C38" s="6"/>
      <c r="D38" s="2"/>
      <c r="E38" s="1"/>
    </row>
    <row r="39" spans="1:5" ht="15.6">
      <c r="A39" s="1"/>
      <c r="B39" s="6"/>
      <c r="C39" s="6"/>
      <c r="D39" s="6"/>
      <c r="E39" s="1"/>
    </row>
    <row r="40" spans="1:5" ht="15.6">
      <c r="A40" s="1" t="s">
        <v>799</v>
      </c>
      <c r="B40" s="1"/>
      <c r="C40" s="1"/>
      <c r="D40" s="2">
        <v>9544.23</v>
      </c>
      <c r="E40" s="1"/>
    </row>
    <row r="41" spans="1:5" ht="15.6">
      <c r="A41" s="1" t="s">
        <v>800</v>
      </c>
      <c r="B41" s="1"/>
      <c r="C41" s="1"/>
      <c r="D41" s="2">
        <v>35952.53</v>
      </c>
      <c r="E41" s="1"/>
    </row>
    <row r="42" spans="1:5" ht="15.6">
      <c r="A42" s="15" t="s">
        <v>801</v>
      </c>
      <c r="B42" s="15"/>
      <c r="C42" s="15"/>
      <c r="D42" s="2">
        <v>1086.54</v>
      </c>
      <c r="E42" s="15"/>
    </row>
    <row r="43" spans="1:5" ht="15.6">
      <c r="A43" s="15" t="s">
        <v>802</v>
      </c>
      <c r="B43" s="15"/>
      <c r="C43" s="15"/>
      <c r="D43" s="2">
        <v>2197.8200000000002</v>
      </c>
      <c r="E43" s="15"/>
    </row>
    <row r="44" spans="1:5" ht="15.6">
      <c r="A44" s="1" t="s">
        <v>803</v>
      </c>
      <c r="B44" s="1"/>
      <c r="C44" s="1"/>
      <c r="D44" s="2">
        <v>9902.2999999999993</v>
      </c>
      <c r="E44" s="1"/>
    </row>
    <row r="45" spans="1:5" ht="15.6">
      <c r="A45" s="1" t="s">
        <v>804</v>
      </c>
      <c r="B45" s="1"/>
      <c r="C45" s="1"/>
      <c r="D45" s="2">
        <v>0</v>
      </c>
      <c r="E45" s="1"/>
    </row>
    <row r="46" spans="1:5" ht="15.6">
      <c r="A46" s="1" t="s">
        <v>805</v>
      </c>
      <c r="B46" s="1"/>
      <c r="C46" s="1"/>
      <c r="D46" s="2">
        <v>126.36</v>
      </c>
      <c r="E46" s="1"/>
    </row>
    <row r="47" spans="1:5" ht="15.6">
      <c r="A47" s="1" t="s">
        <v>806</v>
      </c>
      <c r="B47" s="1"/>
      <c r="C47" s="1"/>
      <c r="D47" s="2">
        <f>SUM(D40:D46)</f>
        <v>58809.78</v>
      </c>
      <c r="E47" s="1"/>
    </row>
    <row r="48" spans="1:5" ht="15.6">
      <c r="A48" s="1"/>
      <c r="B48" s="1"/>
      <c r="C48" s="1"/>
      <c r="D48" s="2"/>
      <c r="E48" s="1"/>
    </row>
    <row r="49" spans="1:5" ht="15.6">
      <c r="A49" s="1"/>
      <c r="B49" s="6"/>
      <c r="C49" s="6"/>
      <c r="D49" s="6"/>
      <c r="E49" s="1"/>
    </row>
    <row r="50" spans="1:5" ht="15.6">
      <c r="A50" s="1" t="s">
        <v>807</v>
      </c>
      <c r="B50" s="1"/>
      <c r="C50" s="1"/>
      <c r="D50" s="2">
        <f>D9-(D20+D47)+D23+D25+D30+D31</f>
        <v>213357.54999999993</v>
      </c>
      <c r="E5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5"/>
  <sheetViews>
    <sheetView topLeftCell="A7" workbookViewId="0">
      <selection activeCell="A24" sqref="A24"/>
    </sheetView>
  </sheetViews>
  <sheetFormatPr defaultRowHeight="14.45"/>
  <cols>
    <col min="1" max="1" width="26.7109375" customWidth="1"/>
    <col min="2" max="2" width="18.85546875" customWidth="1"/>
  </cols>
  <sheetData>
    <row r="1" spans="1:2" ht="17.45">
      <c r="B1" s="16">
        <v>44561</v>
      </c>
    </row>
    <row r="2" spans="1:2">
      <c r="B2" s="17"/>
    </row>
    <row r="3" spans="1:2">
      <c r="B3" s="17"/>
    </row>
    <row r="4" spans="1:2">
      <c r="B4" s="17"/>
    </row>
    <row r="5" spans="1:2">
      <c r="A5" t="s">
        <v>808</v>
      </c>
      <c r="B5" s="17">
        <v>112492.17</v>
      </c>
    </row>
    <row r="6" spans="1:2">
      <c r="A6" t="s">
        <v>809</v>
      </c>
      <c r="B6" s="17"/>
    </row>
    <row r="7" spans="1:2">
      <c r="B7" s="17"/>
    </row>
    <row r="8" spans="1:2">
      <c r="B8" s="17"/>
    </row>
    <row r="9" spans="1:2">
      <c r="A9" t="s">
        <v>810</v>
      </c>
      <c r="B9" s="17">
        <v>3399.75</v>
      </c>
    </row>
    <row r="10" spans="1:2">
      <c r="A10" t="s">
        <v>811</v>
      </c>
      <c r="B10" s="17">
        <v>148523.09</v>
      </c>
    </row>
    <row r="11" spans="1:2">
      <c r="A11" t="s">
        <v>812</v>
      </c>
      <c r="B11" s="17">
        <v>-51057.46</v>
      </c>
    </row>
    <row r="12" spans="1:2">
      <c r="B12" s="17"/>
    </row>
    <row r="13" spans="1:2">
      <c r="A13" t="s">
        <v>813</v>
      </c>
      <c r="B13" s="17">
        <f>SUM(B5:B12)</f>
        <v>213357.55000000002</v>
      </c>
    </row>
    <row r="14" spans="1:2">
      <c r="B14" s="17"/>
    </row>
    <row r="15" spans="1:2">
      <c r="B15" s="18"/>
    </row>
    <row r="16" spans="1:2">
      <c r="B16" s="17"/>
    </row>
    <row r="17" spans="1:2">
      <c r="A17" t="s">
        <v>814</v>
      </c>
      <c r="B17" s="17">
        <f>SUM(B13:B16)</f>
        <v>213357.55000000002</v>
      </c>
    </row>
    <row r="19" spans="1:2">
      <c r="A19" t="s">
        <v>815</v>
      </c>
      <c r="B19" s="17">
        <v>213357.55</v>
      </c>
    </row>
    <row r="21" spans="1:2">
      <c r="A21" t="s">
        <v>816</v>
      </c>
      <c r="B21" s="17">
        <f>B17-B19</f>
        <v>0</v>
      </c>
    </row>
    <row r="23" spans="1:2">
      <c r="B23" s="31"/>
    </row>
    <row r="24" spans="1:2">
      <c r="B24" s="31"/>
    </row>
    <row r="25" spans="1:2">
      <c r="B2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C2AC5-ED0C-418B-95C0-69C5215FD557}">
  <sheetPr codeName="Sheet2"/>
  <dimension ref="A1:H74"/>
  <sheetViews>
    <sheetView workbookViewId="0">
      <pane xSplit="7" ySplit="1" topLeftCell="H2" activePane="bottomRight" state="frozenSplit"/>
      <selection pane="bottomRight"/>
      <selection pane="bottomLeft" activeCell="A2" sqref="A2"/>
      <selection pane="topRight" activeCell="H1" sqref="H1"/>
    </sheetView>
  </sheetViews>
  <sheetFormatPr defaultRowHeight="14.45"/>
  <cols>
    <col min="1" max="6" width="3" style="21" customWidth="1"/>
    <col min="7" max="7" width="16.140625" style="21" customWidth="1"/>
    <col min="8" max="8" width="9.5703125" bestFit="1" customWidth="1"/>
  </cols>
  <sheetData>
    <row r="1" spans="1:8" s="23" customFormat="1" ht="15" thickBot="1">
      <c r="A1" s="28"/>
      <c r="B1" s="28"/>
      <c r="C1" s="28"/>
      <c r="D1" s="28"/>
      <c r="E1" s="28"/>
      <c r="F1" s="28"/>
      <c r="G1" s="28"/>
      <c r="H1" s="40" t="s">
        <v>817</v>
      </c>
    </row>
    <row r="2" spans="1:8" ht="15" thickTop="1">
      <c r="A2" s="19" t="s">
        <v>818</v>
      </c>
      <c r="B2" s="19"/>
      <c r="C2" s="19"/>
      <c r="D2" s="19"/>
      <c r="E2" s="19"/>
      <c r="F2" s="19"/>
      <c r="G2" s="19"/>
      <c r="H2" s="24"/>
    </row>
    <row r="3" spans="1:8">
      <c r="A3" s="19"/>
      <c r="B3" s="19" t="s">
        <v>819</v>
      </c>
      <c r="C3" s="19"/>
      <c r="D3" s="19"/>
      <c r="E3" s="19"/>
      <c r="F3" s="19"/>
      <c r="G3" s="19"/>
      <c r="H3" s="24"/>
    </row>
    <row r="4" spans="1:8">
      <c r="A4" s="19"/>
      <c r="B4" s="19"/>
      <c r="C4" s="19" t="s">
        <v>820</v>
      </c>
      <c r="D4" s="19"/>
      <c r="E4" s="19"/>
      <c r="F4" s="19"/>
      <c r="G4" s="19"/>
      <c r="H4" s="24"/>
    </row>
    <row r="5" spans="1:8">
      <c r="A5" s="19"/>
      <c r="B5" s="19"/>
      <c r="C5" s="19"/>
      <c r="D5" s="19" t="s">
        <v>821</v>
      </c>
      <c r="E5" s="19"/>
      <c r="F5" s="19"/>
      <c r="G5" s="19"/>
      <c r="H5" s="24"/>
    </row>
    <row r="6" spans="1:8">
      <c r="A6" s="19"/>
      <c r="B6" s="19"/>
      <c r="C6" s="19"/>
      <c r="D6" s="19"/>
      <c r="E6" s="19" t="s">
        <v>822</v>
      </c>
      <c r="F6" s="19"/>
      <c r="G6" s="19"/>
      <c r="H6" s="24">
        <v>414011.75</v>
      </c>
    </row>
    <row r="7" spans="1:8">
      <c r="A7" s="19"/>
      <c r="B7" s="19"/>
      <c r="C7" s="19"/>
      <c r="D7" s="19"/>
      <c r="E7" s="19" t="s">
        <v>823</v>
      </c>
      <c r="F7" s="19"/>
      <c r="G7" s="19"/>
      <c r="H7" s="24">
        <v>11936.29</v>
      </c>
    </row>
    <row r="8" spans="1:8" ht="15" thickBot="1">
      <c r="A8" s="19"/>
      <c r="B8" s="19"/>
      <c r="C8" s="19"/>
      <c r="D8" s="19"/>
      <c r="E8" s="19" t="s">
        <v>778</v>
      </c>
      <c r="F8" s="19"/>
      <c r="G8" s="19"/>
      <c r="H8" s="24">
        <v>6580.22</v>
      </c>
    </row>
    <row r="9" spans="1:8" ht="15" thickBot="1">
      <c r="A9" s="19"/>
      <c r="B9" s="19"/>
      <c r="C9" s="19"/>
      <c r="D9" s="19" t="s">
        <v>824</v>
      </c>
      <c r="E9" s="19"/>
      <c r="F9" s="19"/>
      <c r="G9" s="19"/>
      <c r="H9" s="25">
        <f>ROUND(SUM(H5:H8),5)</f>
        <v>432528.26</v>
      </c>
    </row>
    <row r="10" spans="1:8">
      <c r="A10" s="19"/>
      <c r="B10" s="19"/>
      <c r="C10" s="19" t="s">
        <v>825</v>
      </c>
      <c r="D10" s="19"/>
      <c r="E10" s="19"/>
      <c r="F10" s="19"/>
      <c r="G10" s="19"/>
      <c r="H10" s="24">
        <f>ROUND(H4+H9,5)</f>
        <v>432528.26</v>
      </c>
    </row>
    <row r="11" spans="1:8">
      <c r="A11" s="19"/>
      <c r="B11" s="19"/>
      <c r="C11" s="19" t="s">
        <v>826</v>
      </c>
      <c r="D11" s="19"/>
      <c r="E11" s="19"/>
      <c r="F11" s="19"/>
      <c r="G11" s="19"/>
      <c r="H11" s="24"/>
    </row>
    <row r="12" spans="1:8">
      <c r="A12" s="19"/>
      <c r="B12" s="19"/>
      <c r="C12" s="19"/>
      <c r="D12" s="19" t="s">
        <v>827</v>
      </c>
      <c r="E12" s="19"/>
      <c r="F12" s="19"/>
      <c r="G12" s="19"/>
      <c r="H12" s="24">
        <v>37767.39</v>
      </c>
    </row>
    <row r="13" spans="1:8">
      <c r="A13" s="19"/>
      <c r="B13" s="19"/>
      <c r="C13" s="19"/>
      <c r="D13" s="19" t="s">
        <v>828</v>
      </c>
      <c r="E13" s="19"/>
      <c r="F13" s="19"/>
      <c r="G13" s="19"/>
      <c r="H13" s="24">
        <v>500</v>
      </c>
    </row>
    <row r="14" spans="1:8" ht="15" thickBot="1">
      <c r="A14" s="19"/>
      <c r="B14" s="19"/>
      <c r="C14" s="19"/>
      <c r="D14" s="19" t="s">
        <v>826</v>
      </c>
      <c r="E14" s="19"/>
      <c r="F14" s="19"/>
      <c r="G14" s="19"/>
      <c r="H14" s="24">
        <v>4413.95</v>
      </c>
    </row>
    <row r="15" spans="1:8" ht="15" thickBot="1">
      <c r="A15" s="19"/>
      <c r="B15" s="19"/>
      <c r="C15" s="19" t="s">
        <v>791</v>
      </c>
      <c r="D15" s="19"/>
      <c r="E15" s="19"/>
      <c r="F15" s="19"/>
      <c r="G15" s="19"/>
      <c r="H15" s="25">
        <f>ROUND(SUM(H11:H14),5)</f>
        <v>42681.34</v>
      </c>
    </row>
    <row r="16" spans="1:8">
      <c r="A16" s="19"/>
      <c r="B16" s="19" t="s">
        <v>829</v>
      </c>
      <c r="C16" s="19"/>
      <c r="D16" s="19"/>
      <c r="E16" s="19"/>
      <c r="F16" s="19"/>
      <c r="G16" s="19"/>
      <c r="H16" s="24">
        <f>ROUND(H3+H10+H15,5)</f>
        <v>475209.6</v>
      </c>
    </row>
    <row r="17" spans="1:8">
      <c r="A17" s="19"/>
      <c r="B17" s="19" t="s">
        <v>830</v>
      </c>
      <c r="C17" s="19"/>
      <c r="D17" s="19"/>
      <c r="E17" s="19"/>
      <c r="F17" s="19"/>
      <c r="G17" s="19"/>
      <c r="H17" s="24"/>
    </row>
    <row r="18" spans="1:8">
      <c r="A18" s="19"/>
      <c r="B18" s="19"/>
      <c r="C18" s="19" t="s">
        <v>831</v>
      </c>
      <c r="D18" s="19"/>
      <c r="E18" s="19"/>
      <c r="F18" s="19"/>
      <c r="G18" s="19"/>
      <c r="H18" s="24">
        <v>2442425.06</v>
      </c>
    </row>
    <row r="19" spans="1:8">
      <c r="A19" s="19"/>
      <c r="B19" s="19"/>
      <c r="C19" s="19" t="s">
        <v>832</v>
      </c>
      <c r="D19" s="19"/>
      <c r="E19" s="19"/>
      <c r="F19" s="19"/>
      <c r="G19" s="19"/>
      <c r="H19" s="24">
        <v>430111.73</v>
      </c>
    </row>
    <row r="20" spans="1:8">
      <c r="A20" s="19"/>
      <c r="B20" s="19"/>
      <c r="C20" s="19" t="s">
        <v>833</v>
      </c>
      <c r="D20" s="19"/>
      <c r="E20" s="19"/>
      <c r="F20" s="19"/>
      <c r="G20" s="19"/>
      <c r="H20" s="24">
        <v>129838</v>
      </c>
    </row>
    <row r="21" spans="1:8">
      <c r="A21" s="19"/>
      <c r="B21" s="19"/>
      <c r="C21" s="19" t="s">
        <v>834</v>
      </c>
      <c r="D21" s="19"/>
      <c r="E21" s="19"/>
      <c r="F21" s="19"/>
      <c r="G21" s="19"/>
      <c r="H21" s="24">
        <v>141816.29999999999</v>
      </c>
    </row>
    <row r="22" spans="1:8">
      <c r="A22" s="19"/>
      <c r="B22" s="19"/>
      <c r="C22" s="19" t="s">
        <v>835</v>
      </c>
      <c r="D22" s="19"/>
      <c r="E22" s="19"/>
      <c r="F22" s="19"/>
      <c r="G22" s="19"/>
      <c r="H22" s="24">
        <v>7000</v>
      </c>
    </row>
    <row r="23" spans="1:8">
      <c r="A23" s="19"/>
      <c r="B23" s="19"/>
      <c r="C23" s="19" t="s">
        <v>836</v>
      </c>
      <c r="D23" s="19"/>
      <c r="E23" s="19"/>
      <c r="F23" s="19"/>
      <c r="G23" s="19"/>
      <c r="H23" s="24">
        <v>90735.85</v>
      </c>
    </row>
    <row r="24" spans="1:8">
      <c r="A24" s="19"/>
      <c r="B24" s="19"/>
      <c r="C24" s="19" t="s">
        <v>837</v>
      </c>
      <c r="D24" s="19"/>
      <c r="E24" s="19"/>
      <c r="F24" s="19"/>
      <c r="G24" s="19"/>
      <c r="H24" s="24">
        <v>1591932.98</v>
      </c>
    </row>
    <row r="25" spans="1:8">
      <c r="A25" s="19"/>
      <c r="B25" s="19"/>
      <c r="C25" s="19" t="s">
        <v>838</v>
      </c>
      <c r="D25" s="19"/>
      <c r="E25" s="19"/>
      <c r="F25" s="19"/>
      <c r="G25" s="19"/>
      <c r="H25" s="24">
        <v>-2841758</v>
      </c>
    </row>
    <row r="26" spans="1:8" ht="15" thickBot="1">
      <c r="A26" s="19"/>
      <c r="B26" s="19"/>
      <c r="C26" s="19" t="s">
        <v>839</v>
      </c>
      <c r="D26" s="19"/>
      <c r="E26" s="19"/>
      <c r="F26" s="19"/>
      <c r="G26" s="19"/>
      <c r="H26" s="24">
        <v>-1992101.92</v>
      </c>
    </row>
    <row r="27" spans="1:8" ht="15" thickBot="1">
      <c r="A27" s="19"/>
      <c r="B27" s="19" t="s">
        <v>840</v>
      </c>
      <c r="C27" s="19"/>
      <c r="D27" s="19"/>
      <c r="E27" s="19"/>
      <c r="F27" s="19"/>
      <c r="G27" s="19"/>
      <c r="H27" s="26">
        <f>ROUND(SUM(H17:H26),5)</f>
        <v>0</v>
      </c>
    </row>
    <row r="28" spans="1:8" s="21" customFormat="1" ht="10.9" thickBot="1">
      <c r="A28" s="19" t="s">
        <v>841</v>
      </c>
      <c r="B28" s="19"/>
      <c r="C28" s="19"/>
      <c r="D28" s="19"/>
      <c r="E28" s="19"/>
      <c r="F28" s="19"/>
      <c r="G28" s="19"/>
      <c r="H28" s="20">
        <f>ROUND(H2+H16+H27,5)</f>
        <v>475209.6</v>
      </c>
    </row>
    <row r="29" spans="1:8" ht="15" thickTop="1">
      <c r="A29" s="19" t="s">
        <v>842</v>
      </c>
      <c r="B29" s="19"/>
      <c r="C29" s="19"/>
      <c r="D29" s="19"/>
      <c r="E29" s="19"/>
      <c r="F29" s="19"/>
      <c r="G29" s="19"/>
      <c r="H29" s="24"/>
    </row>
    <row r="30" spans="1:8">
      <c r="A30" s="19"/>
      <c r="B30" s="19" t="s">
        <v>843</v>
      </c>
      <c r="C30" s="19"/>
      <c r="D30" s="19"/>
      <c r="E30" s="19"/>
      <c r="F30" s="19"/>
      <c r="G30" s="19"/>
      <c r="H30" s="24"/>
    </row>
    <row r="31" spans="1:8">
      <c r="A31" s="19"/>
      <c r="B31" s="19"/>
      <c r="C31" s="19" t="s">
        <v>844</v>
      </c>
      <c r="D31" s="19"/>
      <c r="E31" s="19"/>
      <c r="F31" s="19"/>
      <c r="G31" s="19"/>
      <c r="H31" s="24"/>
    </row>
    <row r="32" spans="1:8">
      <c r="A32" s="19"/>
      <c r="B32" s="19"/>
      <c r="C32" s="19"/>
      <c r="D32" s="19" t="s">
        <v>799</v>
      </c>
      <c r="E32" s="19"/>
      <c r="F32" s="19"/>
      <c r="G32" s="19"/>
      <c r="H32" s="24"/>
    </row>
    <row r="33" spans="1:8" ht="15" thickBot="1">
      <c r="A33" s="19"/>
      <c r="B33" s="19"/>
      <c r="C33" s="19"/>
      <c r="D33" s="19"/>
      <c r="E33" s="19" t="s">
        <v>799</v>
      </c>
      <c r="F33" s="19"/>
      <c r="G33" s="19"/>
      <c r="H33" s="27">
        <v>9544.23</v>
      </c>
    </row>
    <row r="34" spans="1:8">
      <c r="A34" s="19"/>
      <c r="B34" s="19"/>
      <c r="C34" s="19"/>
      <c r="D34" s="19" t="s">
        <v>845</v>
      </c>
      <c r="E34" s="19"/>
      <c r="F34" s="19"/>
      <c r="G34" s="19"/>
      <c r="H34" s="24">
        <f>ROUND(SUM(H32:H33),5)</f>
        <v>9544.23</v>
      </c>
    </row>
    <row r="35" spans="1:8">
      <c r="A35" s="19"/>
      <c r="B35" s="19"/>
      <c r="C35" s="19"/>
      <c r="D35" s="19" t="s">
        <v>846</v>
      </c>
      <c r="E35" s="19"/>
      <c r="F35" s="19"/>
      <c r="G35" s="19"/>
      <c r="H35" s="24"/>
    </row>
    <row r="36" spans="1:8">
      <c r="A36" s="19"/>
      <c r="B36" s="19"/>
      <c r="C36" s="19"/>
      <c r="D36" s="19"/>
      <c r="E36" s="19" t="s">
        <v>847</v>
      </c>
      <c r="F36" s="19"/>
      <c r="G36" s="19"/>
      <c r="H36" s="24">
        <v>1086.54</v>
      </c>
    </row>
    <row r="37" spans="1:8" ht="15" thickBot="1">
      <c r="A37" s="19"/>
      <c r="B37" s="19"/>
      <c r="C37" s="19"/>
      <c r="D37" s="19"/>
      <c r="E37" s="19" t="s">
        <v>848</v>
      </c>
      <c r="F37" s="19"/>
      <c r="G37" s="19"/>
      <c r="H37" s="27">
        <v>2197.8200000000002</v>
      </c>
    </row>
    <row r="38" spans="1:8">
      <c r="A38" s="19"/>
      <c r="B38" s="19"/>
      <c r="C38" s="19"/>
      <c r="D38" s="19" t="s">
        <v>849</v>
      </c>
      <c r="E38" s="19"/>
      <c r="F38" s="19"/>
      <c r="G38" s="19"/>
      <c r="H38" s="24">
        <f>ROUND(SUM(H35:H37),5)</f>
        <v>3284.36</v>
      </c>
    </row>
    <row r="39" spans="1:8">
      <c r="A39" s="19"/>
      <c r="B39" s="19"/>
      <c r="C39" s="19"/>
      <c r="D39" s="19" t="s">
        <v>850</v>
      </c>
      <c r="E39" s="19"/>
      <c r="F39" s="19"/>
      <c r="G39" s="19"/>
      <c r="H39" s="24"/>
    </row>
    <row r="40" spans="1:8">
      <c r="A40" s="19"/>
      <c r="B40" s="19"/>
      <c r="C40" s="19"/>
      <c r="D40" s="19"/>
      <c r="E40" s="19" t="s">
        <v>851</v>
      </c>
      <c r="F40" s="19"/>
      <c r="G40" s="19"/>
      <c r="H40" s="24">
        <v>35952.53</v>
      </c>
    </row>
    <row r="41" spans="1:8">
      <c r="A41" s="19"/>
      <c r="B41" s="19"/>
      <c r="C41" s="19"/>
      <c r="D41" s="19"/>
      <c r="E41" s="19" t="s">
        <v>852</v>
      </c>
      <c r="F41" s="19"/>
      <c r="G41" s="19"/>
      <c r="H41" s="24"/>
    </row>
    <row r="42" spans="1:8" ht="15" thickBot="1">
      <c r="A42" s="19"/>
      <c r="B42" s="19"/>
      <c r="C42" s="19"/>
      <c r="D42" s="19"/>
      <c r="E42" s="19"/>
      <c r="F42" s="19" t="s">
        <v>34</v>
      </c>
      <c r="G42" s="19"/>
      <c r="H42" s="27">
        <v>126.36</v>
      </c>
    </row>
    <row r="43" spans="1:8">
      <c r="A43" s="19"/>
      <c r="B43" s="19"/>
      <c r="C43" s="19"/>
      <c r="D43" s="19"/>
      <c r="E43" s="19" t="s">
        <v>853</v>
      </c>
      <c r="F43" s="19"/>
      <c r="G43" s="19"/>
      <c r="H43" s="24">
        <f>ROUND(SUM(H41:H42),5)</f>
        <v>126.36</v>
      </c>
    </row>
    <row r="44" spans="1:8">
      <c r="A44" s="19"/>
      <c r="B44" s="19"/>
      <c r="C44" s="19"/>
      <c r="D44" s="19"/>
      <c r="E44" s="19" t="s">
        <v>854</v>
      </c>
      <c r="F44" s="19"/>
      <c r="G44" s="19"/>
      <c r="H44" s="24"/>
    </row>
    <row r="45" spans="1:8">
      <c r="A45" s="19"/>
      <c r="B45" s="19"/>
      <c r="C45" s="19"/>
      <c r="D45" s="19"/>
      <c r="E45" s="19"/>
      <c r="F45" s="19" t="s">
        <v>855</v>
      </c>
      <c r="G45" s="19"/>
      <c r="H45" s="24">
        <v>3313</v>
      </c>
    </row>
    <row r="46" spans="1:8">
      <c r="A46" s="19"/>
      <c r="B46" s="19"/>
      <c r="C46" s="19"/>
      <c r="D46" s="19"/>
      <c r="E46" s="19"/>
      <c r="F46" s="19" t="s">
        <v>856</v>
      </c>
      <c r="G46" s="19"/>
      <c r="H46" s="24"/>
    </row>
    <row r="47" spans="1:8">
      <c r="A47" s="19"/>
      <c r="B47" s="19"/>
      <c r="C47" s="19"/>
      <c r="D47" s="19"/>
      <c r="E47" s="19"/>
      <c r="F47" s="19"/>
      <c r="G47" s="19" t="s">
        <v>857</v>
      </c>
      <c r="H47" s="24">
        <v>493.66</v>
      </c>
    </row>
    <row r="48" spans="1:8" ht="15" thickBot="1">
      <c r="A48" s="19"/>
      <c r="B48" s="19"/>
      <c r="C48" s="19"/>
      <c r="D48" s="19"/>
      <c r="E48" s="19"/>
      <c r="F48" s="19"/>
      <c r="G48" s="19" t="s">
        <v>858</v>
      </c>
      <c r="H48" s="27">
        <v>493.66</v>
      </c>
    </row>
    <row r="49" spans="1:8">
      <c r="A49" s="19"/>
      <c r="B49" s="19"/>
      <c r="C49" s="19"/>
      <c r="D49" s="19"/>
      <c r="E49" s="19"/>
      <c r="F49" s="19" t="s">
        <v>859</v>
      </c>
      <c r="G49" s="19"/>
      <c r="H49" s="24">
        <f>ROUND(SUM(H46:H48),5)</f>
        <v>987.32</v>
      </c>
    </row>
    <row r="50" spans="1:8">
      <c r="A50" s="19"/>
      <c r="B50" s="19"/>
      <c r="C50" s="19"/>
      <c r="D50" s="19"/>
      <c r="E50" s="19"/>
      <c r="F50" s="19" t="s">
        <v>860</v>
      </c>
      <c r="G50" s="19"/>
      <c r="H50" s="24"/>
    </row>
    <row r="51" spans="1:8">
      <c r="A51" s="19"/>
      <c r="B51" s="19"/>
      <c r="C51" s="19"/>
      <c r="D51" s="19"/>
      <c r="E51" s="19"/>
      <c r="F51" s="19"/>
      <c r="G51" s="19" t="s">
        <v>857</v>
      </c>
      <c r="H51" s="24">
        <v>585.49</v>
      </c>
    </row>
    <row r="52" spans="1:8" ht="15" thickBot="1">
      <c r="A52" s="19"/>
      <c r="B52" s="19"/>
      <c r="C52" s="19"/>
      <c r="D52" s="19"/>
      <c r="E52" s="19"/>
      <c r="F52" s="19"/>
      <c r="G52" s="19" t="s">
        <v>858</v>
      </c>
      <c r="H52" s="27">
        <v>585.49</v>
      </c>
    </row>
    <row r="53" spans="1:8">
      <c r="A53" s="19"/>
      <c r="B53" s="19"/>
      <c r="C53" s="19"/>
      <c r="D53" s="19"/>
      <c r="E53" s="19"/>
      <c r="F53" s="19" t="s">
        <v>861</v>
      </c>
      <c r="G53" s="19"/>
      <c r="H53" s="24">
        <f>ROUND(SUM(H50:H52),5)</f>
        <v>1170.98</v>
      </c>
    </row>
    <row r="54" spans="1:8" ht="15" thickBot="1">
      <c r="A54" s="19"/>
      <c r="B54" s="19"/>
      <c r="C54" s="19"/>
      <c r="D54" s="19"/>
      <c r="E54" s="19"/>
      <c r="F54" s="19" t="s">
        <v>862</v>
      </c>
      <c r="G54" s="19"/>
      <c r="H54" s="24">
        <v>4431</v>
      </c>
    </row>
    <row r="55" spans="1:8" ht="15" thickBot="1">
      <c r="A55" s="19"/>
      <c r="B55" s="19"/>
      <c r="C55" s="19"/>
      <c r="D55" s="19"/>
      <c r="E55" s="19" t="s">
        <v>863</v>
      </c>
      <c r="F55" s="19"/>
      <c r="G55" s="19"/>
      <c r="H55" s="26">
        <f>ROUND(SUM(H44:H45)+H49+SUM(H53:H54),5)</f>
        <v>9902.2999999999993</v>
      </c>
    </row>
    <row r="56" spans="1:8" ht="15" thickBot="1">
      <c r="A56" s="19"/>
      <c r="B56" s="19"/>
      <c r="C56" s="19"/>
      <c r="D56" s="19" t="s">
        <v>864</v>
      </c>
      <c r="E56" s="19"/>
      <c r="F56" s="19"/>
      <c r="G56" s="19"/>
      <c r="H56" s="26">
        <f>ROUND(SUM(H39:H40)+H43+H55,5)</f>
        <v>45981.19</v>
      </c>
    </row>
    <row r="57" spans="1:8" ht="15" thickBot="1">
      <c r="A57" s="19"/>
      <c r="B57" s="19"/>
      <c r="C57" s="19" t="s">
        <v>865</v>
      </c>
      <c r="D57" s="19"/>
      <c r="E57" s="19"/>
      <c r="F57" s="19"/>
      <c r="G57" s="19"/>
      <c r="H57" s="25">
        <f>ROUND(H31+H34+H38+H56,5)</f>
        <v>58809.78</v>
      </c>
    </row>
    <row r="58" spans="1:8">
      <c r="A58" s="19"/>
      <c r="B58" s="19" t="s">
        <v>866</v>
      </c>
      <c r="C58" s="19"/>
      <c r="D58" s="19"/>
      <c r="E58" s="19"/>
      <c r="F58" s="19"/>
      <c r="G58" s="19"/>
      <c r="H58" s="24">
        <f>ROUND(H30+H57,5)</f>
        <v>58809.78</v>
      </c>
    </row>
    <row r="59" spans="1:8">
      <c r="A59" s="19"/>
      <c r="B59" s="19" t="s">
        <v>867</v>
      </c>
      <c r="C59" s="19"/>
      <c r="D59" s="19"/>
      <c r="E59" s="19"/>
      <c r="F59" s="19"/>
      <c r="G59" s="19"/>
      <c r="H59" s="24"/>
    </row>
    <row r="60" spans="1:8">
      <c r="A60" s="19"/>
      <c r="B60" s="19"/>
      <c r="C60" s="19" t="s">
        <v>868</v>
      </c>
      <c r="D60" s="19"/>
      <c r="E60" s="19"/>
      <c r="F60" s="19"/>
      <c r="G60" s="19"/>
      <c r="H60" s="24">
        <v>3399.75</v>
      </c>
    </row>
    <row r="61" spans="1:8">
      <c r="A61" s="19"/>
      <c r="B61" s="19"/>
      <c r="C61" s="19" t="s">
        <v>869</v>
      </c>
      <c r="D61" s="19"/>
      <c r="E61" s="19"/>
      <c r="F61" s="19"/>
      <c r="G61" s="19"/>
      <c r="H61" s="24"/>
    </row>
    <row r="62" spans="1:8">
      <c r="A62" s="19"/>
      <c r="B62" s="19"/>
      <c r="C62" s="19"/>
      <c r="D62" s="19" t="s">
        <v>778</v>
      </c>
      <c r="E62" s="19"/>
      <c r="F62" s="19"/>
      <c r="G62" s="19"/>
      <c r="H62" s="24">
        <v>6579.55</v>
      </c>
    </row>
    <row r="63" spans="1:8">
      <c r="A63" s="19"/>
      <c r="B63" s="19"/>
      <c r="C63" s="19"/>
      <c r="D63" s="19" t="s">
        <v>780</v>
      </c>
      <c r="E63" s="19"/>
      <c r="F63" s="19"/>
      <c r="G63" s="19"/>
      <c r="H63" s="24">
        <v>20000</v>
      </c>
    </row>
    <row r="64" spans="1:8">
      <c r="A64" s="19"/>
      <c r="B64" s="19"/>
      <c r="C64" s="19"/>
      <c r="D64" s="19" t="s">
        <v>870</v>
      </c>
      <c r="E64" s="19"/>
      <c r="F64" s="19"/>
      <c r="G64" s="19"/>
      <c r="H64" s="24">
        <v>106902.33</v>
      </c>
    </row>
    <row r="65" spans="1:8">
      <c r="A65" s="19"/>
      <c r="B65" s="19"/>
      <c r="C65" s="19"/>
      <c r="D65" s="19" t="s">
        <v>871</v>
      </c>
      <c r="E65" s="19"/>
      <c r="F65" s="19"/>
      <c r="G65" s="19"/>
      <c r="H65" s="24">
        <v>37300.39</v>
      </c>
    </row>
    <row r="66" spans="1:8">
      <c r="A66" s="19"/>
      <c r="B66" s="19"/>
      <c r="C66" s="19"/>
      <c r="D66" s="19" t="s">
        <v>872</v>
      </c>
      <c r="E66" s="19"/>
      <c r="F66" s="19"/>
      <c r="G66" s="19"/>
      <c r="H66" s="24">
        <v>2500</v>
      </c>
    </row>
    <row r="67" spans="1:8" ht="15" thickBot="1">
      <c r="A67" s="19"/>
      <c r="B67" s="19"/>
      <c r="C67" s="19"/>
      <c r="D67" s="19" t="s">
        <v>873</v>
      </c>
      <c r="E67" s="19"/>
      <c r="F67" s="19"/>
      <c r="G67" s="19"/>
      <c r="H67" s="27">
        <v>29760</v>
      </c>
    </row>
    <row r="68" spans="1:8">
      <c r="A68" s="19"/>
      <c r="B68" s="19"/>
      <c r="C68" s="19" t="s">
        <v>874</v>
      </c>
      <c r="D68" s="19"/>
      <c r="E68" s="19"/>
      <c r="F68" s="19"/>
      <c r="G68" s="19"/>
      <c r="H68" s="24">
        <f>ROUND(SUM(H61:H67),5)</f>
        <v>203042.27</v>
      </c>
    </row>
    <row r="69" spans="1:8">
      <c r="A69" s="19"/>
      <c r="B69" s="19"/>
      <c r="C69" s="19" t="s">
        <v>875</v>
      </c>
      <c r="D69" s="19"/>
      <c r="E69" s="19"/>
      <c r="F69" s="19"/>
      <c r="G69" s="19"/>
      <c r="H69" s="24">
        <v>148523.09</v>
      </c>
    </row>
    <row r="70" spans="1:8">
      <c r="A70" s="19"/>
      <c r="B70" s="19"/>
      <c r="C70" s="19" t="s">
        <v>876</v>
      </c>
      <c r="D70" s="19"/>
      <c r="E70" s="19"/>
      <c r="F70" s="19"/>
      <c r="G70" s="19"/>
      <c r="H70" s="24">
        <v>112492.17</v>
      </c>
    </row>
    <row r="71" spans="1:8" ht="15" thickBot="1">
      <c r="A71" s="19"/>
      <c r="B71" s="19"/>
      <c r="C71" s="19" t="s">
        <v>877</v>
      </c>
      <c r="D71" s="19"/>
      <c r="E71" s="19"/>
      <c r="F71" s="19"/>
      <c r="G71" s="19"/>
      <c r="H71" s="24">
        <v>-51057.46</v>
      </c>
    </row>
    <row r="72" spans="1:8" ht="15" thickBot="1">
      <c r="A72" s="19"/>
      <c r="B72" s="19" t="s">
        <v>878</v>
      </c>
      <c r="C72" s="19"/>
      <c r="D72" s="19"/>
      <c r="E72" s="19"/>
      <c r="F72" s="19"/>
      <c r="G72" s="19"/>
      <c r="H72" s="26">
        <f>ROUND(SUM(H59:H60)+SUM(H68:H71),5)</f>
        <v>416399.82</v>
      </c>
    </row>
    <row r="73" spans="1:8" s="21" customFormat="1" ht="10.9" thickBot="1">
      <c r="A73" s="19" t="s">
        <v>879</v>
      </c>
      <c r="B73" s="19"/>
      <c r="C73" s="19"/>
      <c r="D73" s="19"/>
      <c r="E73" s="19"/>
      <c r="F73" s="19"/>
      <c r="G73" s="19"/>
      <c r="H73" s="20">
        <f>ROUND(H29+H58+H72,5)</f>
        <v>475209.6</v>
      </c>
    </row>
    <row r="74" spans="1:8" ht="15" thickTop="1"/>
  </sheetData>
  <pageMargins left="0.7" right="0.7" top="0.75" bottom="0.75" header="0.1" footer="0.3"/>
  <pageSetup orientation="portrait" r:id="rId1"/>
  <headerFooter>
    <oddHeader>&amp;L&amp;"Arial,Bold"&amp;8 5:18 PM
&amp;"Arial,Bold"&amp;8 01/09/22
&amp;"Arial,Bold"&amp;8 Accrual Basis&amp;C&amp;"Arial,Bold"&amp;12 Nederland Fire Protection District
&amp;"Arial,Bold"&amp;14 Balance Sheet
&amp;"Arial,Bold"&amp;10 As of December 31,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41" r:id="rId4" name="FILTER"/>
      </mc:Fallback>
    </mc:AlternateContent>
    <mc:AlternateContent xmlns:mc="http://schemas.openxmlformats.org/markup-compatibility/2006">
      <mc:Choice Requires="x14">
        <control shapeId="1024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42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E839-5686-4F9C-93FA-82595EFC1FB5}">
  <sheetPr codeName="Sheet4"/>
  <dimension ref="A1:P192"/>
  <sheetViews>
    <sheetView tabSelected="1" workbookViewId="0">
      <pane xSplit="9" ySplit="2" topLeftCell="J219" activePane="bottomRight" state="frozenSplit"/>
      <selection pane="bottomRight" activeCell="Q1" sqref="Q1:X1048576"/>
      <selection pane="bottomLeft" activeCell="A3" sqref="A3"/>
      <selection pane="topRight" activeCell="J1" sqref="J1"/>
    </sheetView>
  </sheetViews>
  <sheetFormatPr defaultRowHeight="14.45"/>
  <cols>
    <col min="1" max="8" width="3" style="21" customWidth="1"/>
    <col min="9" max="9" width="19.7109375" style="21" customWidth="1"/>
    <col min="10" max="10" width="8.28515625" bestFit="1" customWidth="1"/>
    <col min="11" max="11" width="2.28515625" customWidth="1"/>
    <col min="12" max="12" width="7.5703125" bestFit="1" customWidth="1"/>
    <col min="13" max="13" width="2.28515625" customWidth="1"/>
    <col min="14" max="14" width="10.7109375" bestFit="1" customWidth="1"/>
    <col min="15" max="15" width="2.28515625" customWidth="1"/>
    <col min="16" max="16" width="9.140625" bestFit="1" customWidth="1"/>
  </cols>
  <sheetData>
    <row r="1" spans="1:16" ht="15" thickBot="1">
      <c r="A1" s="19"/>
      <c r="B1" s="19"/>
      <c r="C1" s="19"/>
      <c r="D1" s="19"/>
      <c r="E1" s="19"/>
      <c r="F1" s="19"/>
      <c r="G1" s="19"/>
      <c r="H1" s="19"/>
      <c r="I1" s="19"/>
      <c r="J1" s="41" t="s">
        <v>880</v>
      </c>
      <c r="K1" s="29"/>
      <c r="L1" s="30"/>
      <c r="M1" s="29"/>
      <c r="N1" s="30"/>
      <c r="O1" s="29"/>
      <c r="P1" s="30"/>
    </row>
    <row r="2" spans="1:16" s="23" customFormat="1" ht="15.6" thickTop="1" thickBot="1">
      <c r="A2" s="28"/>
      <c r="B2" s="28"/>
      <c r="C2" s="28"/>
      <c r="D2" s="28"/>
      <c r="E2" s="28"/>
      <c r="F2" s="28"/>
      <c r="G2" s="28"/>
      <c r="H2" s="28"/>
      <c r="I2" s="28"/>
      <c r="J2" s="48" t="s">
        <v>881</v>
      </c>
      <c r="K2" s="22"/>
      <c r="L2" s="48" t="s">
        <v>882</v>
      </c>
      <c r="M2" s="22"/>
      <c r="N2" s="48" t="s">
        <v>883</v>
      </c>
      <c r="O2" s="22"/>
      <c r="P2" s="48" t="s">
        <v>884</v>
      </c>
    </row>
    <row r="3" spans="1:16" ht="15" thickTop="1">
      <c r="A3" s="19"/>
      <c r="B3" s="19" t="s">
        <v>885</v>
      </c>
      <c r="C3" s="19"/>
      <c r="D3" s="19"/>
      <c r="E3" s="19"/>
      <c r="F3" s="19"/>
      <c r="G3" s="19"/>
      <c r="H3" s="19"/>
      <c r="I3" s="19"/>
      <c r="J3" s="24"/>
      <c r="K3" s="42"/>
      <c r="L3" s="24"/>
      <c r="M3" s="42"/>
      <c r="N3" s="24"/>
      <c r="O3" s="42"/>
      <c r="P3" s="43"/>
    </row>
    <row r="4" spans="1:16">
      <c r="A4" s="19"/>
      <c r="B4" s="19"/>
      <c r="C4" s="19"/>
      <c r="D4" s="19" t="s">
        <v>886</v>
      </c>
      <c r="E4" s="19"/>
      <c r="F4" s="19"/>
      <c r="G4" s="19"/>
      <c r="H4" s="19"/>
      <c r="I4" s="19"/>
      <c r="J4" s="24"/>
      <c r="K4" s="42"/>
      <c r="L4" s="24"/>
      <c r="M4" s="42"/>
      <c r="N4" s="24"/>
      <c r="O4" s="42"/>
      <c r="P4" s="43"/>
    </row>
    <row r="5" spans="1:16">
      <c r="A5" s="19"/>
      <c r="B5" s="19"/>
      <c r="C5" s="19"/>
      <c r="D5" s="19"/>
      <c r="E5" s="19" t="s">
        <v>887</v>
      </c>
      <c r="F5" s="19"/>
      <c r="G5" s="19"/>
      <c r="H5" s="19"/>
      <c r="I5" s="19"/>
      <c r="J5" s="24">
        <v>650</v>
      </c>
      <c r="K5" s="42"/>
      <c r="L5" s="24">
        <v>20</v>
      </c>
      <c r="M5" s="42"/>
      <c r="N5" s="24">
        <f>ROUND((J5-L5),5)</f>
        <v>630</v>
      </c>
      <c r="O5" s="42"/>
      <c r="P5" s="43">
        <f>ROUND(IF(L5=0, IF(J5=0, 0, 1), J5/L5),5)</f>
        <v>32.5</v>
      </c>
    </row>
    <row r="6" spans="1:16">
      <c r="A6" s="19"/>
      <c r="B6" s="19"/>
      <c r="C6" s="19"/>
      <c r="D6" s="19"/>
      <c r="E6" s="19" t="s">
        <v>888</v>
      </c>
      <c r="F6" s="19"/>
      <c r="G6" s="19"/>
      <c r="H6" s="19"/>
      <c r="I6" s="19"/>
      <c r="J6" s="24">
        <v>4.49</v>
      </c>
      <c r="K6" s="42"/>
      <c r="L6" s="24">
        <v>12</v>
      </c>
      <c r="M6" s="42"/>
      <c r="N6" s="24">
        <f>ROUND((J6-L6),5)</f>
        <v>-7.51</v>
      </c>
      <c r="O6" s="42"/>
      <c r="P6" s="43">
        <f>ROUND(IF(L6=0, IF(J6=0, 0, 1), J6/L6),5)</f>
        <v>0.37417</v>
      </c>
    </row>
    <row r="7" spans="1:16">
      <c r="A7" s="19"/>
      <c r="B7" s="19"/>
      <c r="C7" s="19"/>
      <c r="D7" s="19"/>
      <c r="E7" s="19" t="s">
        <v>889</v>
      </c>
      <c r="F7" s="19"/>
      <c r="G7" s="19"/>
      <c r="H7" s="19"/>
      <c r="I7" s="19"/>
      <c r="J7" s="24"/>
      <c r="K7" s="42"/>
      <c r="L7" s="24"/>
      <c r="M7" s="42"/>
      <c r="N7" s="24"/>
      <c r="O7" s="42"/>
      <c r="P7" s="43"/>
    </row>
    <row r="8" spans="1:16">
      <c r="A8" s="19"/>
      <c r="B8" s="19"/>
      <c r="C8" s="19"/>
      <c r="D8" s="19"/>
      <c r="E8" s="19"/>
      <c r="F8" s="19" t="s">
        <v>890</v>
      </c>
      <c r="G8" s="19"/>
      <c r="H8" s="19"/>
      <c r="I8" s="19"/>
      <c r="J8" s="24">
        <v>0</v>
      </c>
      <c r="K8" s="42"/>
      <c r="L8" s="24">
        <v>0</v>
      </c>
      <c r="M8" s="42"/>
      <c r="N8" s="24">
        <f>ROUND((J8-L8),5)</f>
        <v>0</v>
      </c>
      <c r="O8" s="42"/>
      <c r="P8" s="43">
        <f>ROUND(IF(L8=0, IF(J8=0, 0, 1), J8/L8),5)</f>
        <v>0</v>
      </c>
    </row>
    <row r="9" spans="1:16">
      <c r="A9" s="19"/>
      <c r="B9" s="19"/>
      <c r="C9" s="19"/>
      <c r="D9" s="19"/>
      <c r="E9" s="19"/>
      <c r="F9" s="19" t="s">
        <v>891</v>
      </c>
      <c r="G9" s="19"/>
      <c r="H9" s="19"/>
      <c r="I9" s="19"/>
      <c r="J9" s="24">
        <v>12791.7</v>
      </c>
      <c r="K9" s="42"/>
      <c r="L9" s="24">
        <v>9900</v>
      </c>
      <c r="M9" s="42"/>
      <c r="N9" s="24">
        <f>ROUND((J9-L9),5)</f>
        <v>2891.7</v>
      </c>
      <c r="O9" s="42"/>
      <c r="P9" s="43">
        <f>ROUND(IF(L9=0, IF(J9=0, 0, 1), J9/L9),5)</f>
        <v>1.29209</v>
      </c>
    </row>
    <row r="10" spans="1:16">
      <c r="A10" s="19"/>
      <c r="B10" s="19"/>
      <c r="C10" s="19"/>
      <c r="D10" s="19"/>
      <c r="E10" s="19"/>
      <c r="F10" s="19" t="s">
        <v>892</v>
      </c>
      <c r="G10" s="19"/>
      <c r="H10" s="19"/>
      <c r="I10" s="19"/>
      <c r="J10" s="24">
        <v>445.57</v>
      </c>
      <c r="K10" s="42"/>
      <c r="L10" s="24">
        <v>150</v>
      </c>
      <c r="M10" s="42"/>
      <c r="N10" s="24">
        <f>ROUND((J10-L10),5)</f>
        <v>295.57</v>
      </c>
      <c r="O10" s="42"/>
      <c r="P10" s="43">
        <f>ROUND(IF(L10=0, IF(J10=0, 0, 1), J10/L10),5)</f>
        <v>2.9704700000000002</v>
      </c>
    </row>
    <row r="11" spans="1:16">
      <c r="A11" s="19"/>
      <c r="B11" s="19"/>
      <c r="C11" s="19"/>
      <c r="D11" s="19"/>
      <c r="E11" s="19"/>
      <c r="F11" s="19" t="s">
        <v>893</v>
      </c>
      <c r="G11" s="19"/>
      <c r="H11" s="19"/>
      <c r="I11" s="19"/>
      <c r="J11" s="24">
        <v>8378.73</v>
      </c>
      <c r="K11" s="42"/>
      <c r="L11" s="24">
        <v>4000</v>
      </c>
      <c r="M11" s="42"/>
      <c r="N11" s="24">
        <f>ROUND((J11-L11),5)</f>
        <v>4378.7299999999996</v>
      </c>
      <c r="O11" s="42"/>
      <c r="P11" s="43">
        <f>ROUND(IF(L11=0, IF(J11=0, 0, 1), J11/L11),5)</f>
        <v>2.0946799999999999</v>
      </c>
    </row>
    <row r="12" spans="1:16">
      <c r="A12" s="19"/>
      <c r="B12" s="19"/>
      <c r="C12" s="19"/>
      <c r="D12" s="19"/>
      <c r="E12" s="19"/>
      <c r="F12" s="19" t="s">
        <v>894</v>
      </c>
      <c r="G12" s="19"/>
      <c r="H12" s="19"/>
      <c r="I12" s="19"/>
      <c r="J12" s="24">
        <v>291.86</v>
      </c>
      <c r="K12" s="42"/>
      <c r="L12" s="24">
        <v>25</v>
      </c>
      <c r="M12" s="42"/>
      <c r="N12" s="24">
        <f>ROUND((J12-L12),5)</f>
        <v>266.86</v>
      </c>
      <c r="O12" s="42"/>
      <c r="P12" s="43">
        <f>ROUND(IF(L12=0, IF(J12=0, 0, 1), J12/L12),5)</f>
        <v>11.6744</v>
      </c>
    </row>
    <row r="13" spans="1:16">
      <c r="A13" s="19"/>
      <c r="B13" s="19"/>
      <c r="C13" s="19"/>
      <c r="D13" s="19"/>
      <c r="E13" s="19"/>
      <c r="F13" s="19" t="s">
        <v>895</v>
      </c>
      <c r="G13" s="19"/>
      <c r="H13" s="19"/>
      <c r="I13" s="19"/>
      <c r="J13" s="24">
        <v>-1294.7</v>
      </c>
      <c r="K13" s="42"/>
      <c r="L13" s="24"/>
      <c r="M13" s="42"/>
      <c r="N13" s="24"/>
      <c r="O13" s="42"/>
      <c r="P13" s="43"/>
    </row>
    <row r="14" spans="1:16">
      <c r="A14" s="19"/>
      <c r="B14" s="19"/>
      <c r="C14" s="19"/>
      <c r="D14" s="19"/>
      <c r="E14" s="19"/>
      <c r="F14" s="19" t="s">
        <v>896</v>
      </c>
      <c r="G14" s="19"/>
      <c r="H14" s="19"/>
      <c r="I14" s="19"/>
      <c r="J14" s="24">
        <v>-45.1</v>
      </c>
      <c r="K14" s="42"/>
      <c r="L14" s="24"/>
      <c r="M14" s="42"/>
      <c r="N14" s="24"/>
      <c r="O14" s="42"/>
      <c r="P14" s="43"/>
    </row>
    <row r="15" spans="1:16">
      <c r="A15" s="19"/>
      <c r="B15" s="19"/>
      <c r="C15" s="19"/>
      <c r="D15" s="19"/>
      <c r="E15" s="19"/>
      <c r="F15" s="19" t="s">
        <v>897</v>
      </c>
      <c r="G15" s="19"/>
      <c r="H15" s="19"/>
      <c r="I15" s="19"/>
      <c r="J15" s="24">
        <v>898.67</v>
      </c>
      <c r="K15" s="42"/>
      <c r="L15" s="24"/>
      <c r="M15" s="42"/>
      <c r="N15" s="24"/>
      <c r="O15" s="42"/>
      <c r="P15" s="43"/>
    </row>
    <row r="16" spans="1:16">
      <c r="A16" s="19"/>
      <c r="B16" s="19"/>
      <c r="C16" s="19"/>
      <c r="D16" s="19"/>
      <c r="E16" s="19"/>
      <c r="F16" s="19" t="s">
        <v>898</v>
      </c>
      <c r="G16" s="19"/>
      <c r="H16" s="19"/>
      <c r="I16" s="19"/>
      <c r="J16" s="24">
        <v>16.38</v>
      </c>
      <c r="K16" s="42"/>
      <c r="L16" s="24"/>
      <c r="M16" s="42"/>
      <c r="N16" s="24"/>
      <c r="O16" s="42"/>
      <c r="P16" s="43"/>
    </row>
    <row r="17" spans="1:16">
      <c r="A17" s="19"/>
      <c r="B17" s="19"/>
      <c r="C17" s="19"/>
      <c r="D17" s="19"/>
      <c r="E17" s="19"/>
      <c r="F17" s="19" t="s">
        <v>899</v>
      </c>
      <c r="G17" s="19"/>
      <c r="H17" s="19"/>
      <c r="I17" s="19"/>
      <c r="J17" s="24">
        <v>-1510.52</v>
      </c>
      <c r="K17" s="42"/>
      <c r="L17" s="24"/>
      <c r="M17" s="42"/>
      <c r="N17" s="24"/>
      <c r="O17" s="42"/>
      <c r="P17" s="43"/>
    </row>
    <row r="18" spans="1:16" ht="15" thickBot="1">
      <c r="A18" s="19"/>
      <c r="B18" s="19"/>
      <c r="C18" s="19"/>
      <c r="D18" s="19"/>
      <c r="E18" s="19"/>
      <c r="F18" s="19" t="s">
        <v>900</v>
      </c>
      <c r="G18" s="19"/>
      <c r="H18" s="19"/>
      <c r="I18" s="19"/>
      <c r="J18" s="24">
        <v>31.59</v>
      </c>
      <c r="K18" s="42"/>
      <c r="L18" s="24">
        <v>50</v>
      </c>
      <c r="M18" s="42"/>
      <c r="N18" s="24">
        <f>ROUND((J18-L18),5)</f>
        <v>-18.41</v>
      </c>
      <c r="O18" s="42"/>
      <c r="P18" s="43">
        <f>ROUND(IF(L18=0, IF(J18=0, 0, 1), J18/L18),5)</f>
        <v>0.63180000000000003</v>
      </c>
    </row>
    <row r="19" spans="1:16" ht="15" thickBot="1">
      <c r="A19" s="19"/>
      <c r="B19" s="19"/>
      <c r="C19" s="19"/>
      <c r="D19" s="19"/>
      <c r="E19" s="19" t="s">
        <v>901</v>
      </c>
      <c r="F19" s="19"/>
      <c r="G19" s="19"/>
      <c r="H19" s="19"/>
      <c r="I19" s="19"/>
      <c r="J19" s="26">
        <f>ROUND(SUM(J7:J18),5)</f>
        <v>20004.18</v>
      </c>
      <c r="K19" s="42"/>
      <c r="L19" s="26">
        <f>ROUND(SUM(L7:L18),5)</f>
        <v>14125</v>
      </c>
      <c r="M19" s="42"/>
      <c r="N19" s="26">
        <f>ROUND((J19-L19),5)</f>
        <v>5879.18</v>
      </c>
      <c r="O19" s="42"/>
      <c r="P19" s="44">
        <f>ROUND(IF(L19=0, IF(J19=0, 0, 1), J19/L19),5)</f>
        <v>1.4162300000000001</v>
      </c>
    </row>
    <row r="20" spans="1:16" ht="15" thickBot="1">
      <c r="A20" s="19"/>
      <c r="B20" s="19"/>
      <c r="C20" s="19"/>
      <c r="D20" s="19" t="s">
        <v>902</v>
      </c>
      <c r="E20" s="19"/>
      <c r="F20" s="19"/>
      <c r="G20" s="19"/>
      <c r="H20" s="19"/>
      <c r="I20" s="19"/>
      <c r="J20" s="25">
        <f>ROUND(SUM(J4:J6)+J19,5)</f>
        <v>20658.669999999998</v>
      </c>
      <c r="K20" s="42"/>
      <c r="L20" s="25">
        <f>ROUND(SUM(L4:L6)+L19,5)</f>
        <v>14157</v>
      </c>
      <c r="M20" s="42"/>
      <c r="N20" s="25">
        <f>ROUND((J20-L20),5)</f>
        <v>6501.67</v>
      </c>
      <c r="O20" s="42"/>
      <c r="P20" s="45">
        <f>ROUND(IF(L20=0, IF(J20=0, 0, 1), J20/L20),5)</f>
        <v>1.4592499999999999</v>
      </c>
    </row>
    <row r="21" spans="1:16">
      <c r="A21" s="19"/>
      <c r="B21" s="19"/>
      <c r="C21" s="19" t="s">
        <v>903</v>
      </c>
      <c r="D21" s="19"/>
      <c r="E21" s="19"/>
      <c r="F21" s="19"/>
      <c r="G21" s="19"/>
      <c r="H21" s="19"/>
      <c r="I21" s="19"/>
      <c r="J21" s="24">
        <f>J20</f>
        <v>20658.669999999998</v>
      </c>
      <c r="K21" s="42"/>
      <c r="L21" s="24">
        <f>L20</f>
        <v>14157</v>
      </c>
      <c r="M21" s="42"/>
      <c r="N21" s="24">
        <f>ROUND((J21-L21),5)</f>
        <v>6501.67</v>
      </c>
      <c r="O21" s="42"/>
      <c r="P21" s="43">
        <f>ROUND(IF(L21=0, IF(J21=0, 0, 1), J21/L21),5)</f>
        <v>1.4592499999999999</v>
      </c>
    </row>
    <row r="22" spans="1:16">
      <c r="A22" s="19"/>
      <c r="B22" s="19"/>
      <c r="C22" s="19"/>
      <c r="D22" s="19" t="s">
        <v>904</v>
      </c>
      <c r="E22" s="19"/>
      <c r="F22" s="19"/>
      <c r="G22" s="19"/>
      <c r="H22" s="19"/>
      <c r="I22" s="19"/>
      <c r="J22" s="24"/>
      <c r="K22" s="42"/>
      <c r="L22" s="24"/>
      <c r="M22" s="42"/>
      <c r="N22" s="24"/>
      <c r="O22" s="42"/>
      <c r="P22" s="43"/>
    </row>
    <row r="23" spans="1:16">
      <c r="A23" s="19"/>
      <c r="B23" s="19"/>
      <c r="C23" s="19"/>
      <c r="D23" s="19"/>
      <c r="E23" s="19" t="s">
        <v>905</v>
      </c>
      <c r="F23" s="19"/>
      <c r="G23" s="19"/>
      <c r="H23" s="19"/>
      <c r="I23" s="19"/>
      <c r="J23" s="24"/>
      <c r="K23" s="42"/>
      <c r="L23" s="24"/>
      <c r="M23" s="42"/>
      <c r="N23" s="24"/>
      <c r="O23" s="42"/>
      <c r="P23" s="43"/>
    </row>
    <row r="24" spans="1:16">
      <c r="A24" s="19"/>
      <c r="B24" s="19"/>
      <c r="C24" s="19"/>
      <c r="D24" s="19"/>
      <c r="E24" s="19"/>
      <c r="F24" s="19" t="s">
        <v>906</v>
      </c>
      <c r="G24" s="19"/>
      <c r="H24" s="19"/>
      <c r="I24" s="19"/>
      <c r="J24" s="24">
        <v>0</v>
      </c>
      <c r="K24" s="42"/>
      <c r="L24" s="24">
        <v>20</v>
      </c>
      <c r="M24" s="42"/>
      <c r="N24" s="24">
        <f>ROUND((J24-L24),5)</f>
        <v>-20</v>
      </c>
      <c r="O24" s="42"/>
      <c r="P24" s="43">
        <f>ROUND(IF(L24=0, IF(J24=0, 0, 1), J24/L24),5)</f>
        <v>0</v>
      </c>
    </row>
    <row r="25" spans="1:16">
      <c r="A25" s="19"/>
      <c r="B25" s="19"/>
      <c r="C25" s="19"/>
      <c r="D25" s="19"/>
      <c r="E25" s="19"/>
      <c r="F25" s="19" t="s">
        <v>907</v>
      </c>
      <c r="G25" s="19"/>
      <c r="H25" s="19"/>
      <c r="I25" s="19"/>
      <c r="J25" s="24"/>
      <c r="K25" s="42"/>
      <c r="L25" s="24"/>
      <c r="M25" s="42"/>
      <c r="N25" s="24"/>
      <c r="O25" s="42"/>
      <c r="P25" s="43"/>
    </row>
    <row r="26" spans="1:16">
      <c r="A26" s="19"/>
      <c r="B26" s="19"/>
      <c r="C26" s="19"/>
      <c r="D26" s="19"/>
      <c r="E26" s="19"/>
      <c r="F26" s="19"/>
      <c r="G26" s="19" t="s">
        <v>908</v>
      </c>
      <c r="H26" s="19"/>
      <c r="I26" s="19"/>
      <c r="J26" s="24">
        <v>6.47</v>
      </c>
      <c r="K26" s="42"/>
      <c r="L26" s="24">
        <v>10</v>
      </c>
      <c r="M26" s="42"/>
      <c r="N26" s="24">
        <f>ROUND((J26-L26),5)</f>
        <v>-3.53</v>
      </c>
      <c r="O26" s="42"/>
      <c r="P26" s="43">
        <f>ROUND(IF(L26=0, IF(J26=0, 0, 1), J26/L26),5)</f>
        <v>0.64700000000000002</v>
      </c>
    </row>
    <row r="27" spans="1:16" ht="15" thickBot="1">
      <c r="A27" s="19"/>
      <c r="B27" s="19"/>
      <c r="C27" s="19"/>
      <c r="D27" s="19"/>
      <c r="E27" s="19"/>
      <c r="F27" s="19"/>
      <c r="G27" s="19" t="s">
        <v>909</v>
      </c>
      <c r="H27" s="19"/>
      <c r="I27" s="19"/>
      <c r="J27" s="27">
        <v>185.73</v>
      </c>
      <c r="K27" s="42"/>
      <c r="L27" s="27">
        <v>200</v>
      </c>
      <c r="M27" s="42"/>
      <c r="N27" s="27">
        <f>ROUND((J27-L27),5)</f>
        <v>-14.27</v>
      </c>
      <c r="O27" s="42"/>
      <c r="P27" s="46">
        <f>ROUND(IF(L27=0, IF(J27=0, 0, 1), J27/L27),5)</f>
        <v>0.92864999999999998</v>
      </c>
    </row>
    <row r="28" spans="1:16">
      <c r="A28" s="19"/>
      <c r="B28" s="19"/>
      <c r="C28" s="19"/>
      <c r="D28" s="19"/>
      <c r="E28" s="19"/>
      <c r="F28" s="19" t="s">
        <v>910</v>
      </c>
      <c r="G28" s="19"/>
      <c r="H28" s="19"/>
      <c r="I28" s="19"/>
      <c r="J28" s="24">
        <f>ROUND(SUM(J25:J27),5)</f>
        <v>192.2</v>
      </c>
      <c r="K28" s="42"/>
      <c r="L28" s="24">
        <f>ROUND(SUM(L25:L27),5)</f>
        <v>210</v>
      </c>
      <c r="M28" s="42"/>
      <c r="N28" s="24">
        <f>ROUND((J28-L28),5)</f>
        <v>-17.8</v>
      </c>
      <c r="O28" s="42"/>
      <c r="P28" s="43">
        <f>ROUND(IF(L28=0, IF(J28=0, 0, 1), J28/L28),5)</f>
        <v>0.91524000000000005</v>
      </c>
    </row>
    <row r="29" spans="1:16">
      <c r="A29" s="19"/>
      <c r="B29" s="19"/>
      <c r="C29" s="19"/>
      <c r="D29" s="19"/>
      <c r="E29" s="19"/>
      <c r="F29" s="19" t="s">
        <v>911</v>
      </c>
      <c r="G29" s="19"/>
      <c r="H29" s="19"/>
      <c r="I29" s="19"/>
      <c r="J29" s="24"/>
      <c r="K29" s="42"/>
      <c r="L29" s="24"/>
      <c r="M29" s="42"/>
      <c r="N29" s="24"/>
      <c r="O29" s="42"/>
      <c r="P29" s="43"/>
    </row>
    <row r="30" spans="1:16">
      <c r="A30" s="19"/>
      <c r="B30" s="19"/>
      <c r="C30" s="19"/>
      <c r="D30" s="19"/>
      <c r="E30" s="19"/>
      <c r="F30" s="19"/>
      <c r="G30" s="19" t="s">
        <v>912</v>
      </c>
      <c r="H30" s="19"/>
      <c r="I30" s="19"/>
      <c r="J30" s="24">
        <v>1156.8699999999999</v>
      </c>
      <c r="K30" s="42"/>
      <c r="L30" s="24">
        <v>0</v>
      </c>
      <c r="M30" s="42"/>
      <c r="N30" s="24">
        <f>ROUND((J30-L30),5)</f>
        <v>1156.8699999999999</v>
      </c>
      <c r="O30" s="42"/>
      <c r="P30" s="43">
        <f>ROUND(IF(L30=0, IF(J30=0, 0, 1), J30/L30),5)</f>
        <v>1</v>
      </c>
    </row>
    <row r="31" spans="1:16">
      <c r="A31" s="19"/>
      <c r="B31" s="19"/>
      <c r="C31" s="19"/>
      <c r="D31" s="19"/>
      <c r="E31" s="19"/>
      <c r="F31" s="19"/>
      <c r="G31" s="19" t="s">
        <v>913</v>
      </c>
      <c r="H31" s="19"/>
      <c r="I31" s="19"/>
      <c r="J31" s="24">
        <v>0</v>
      </c>
      <c r="K31" s="42"/>
      <c r="L31" s="24">
        <v>100</v>
      </c>
      <c r="M31" s="42"/>
      <c r="N31" s="24">
        <f>ROUND((J31-L31),5)</f>
        <v>-100</v>
      </c>
      <c r="O31" s="42"/>
      <c r="P31" s="43">
        <f>ROUND(IF(L31=0, IF(J31=0, 0, 1), J31/L31),5)</f>
        <v>0</v>
      </c>
    </row>
    <row r="32" spans="1:16">
      <c r="A32" s="19"/>
      <c r="B32" s="19"/>
      <c r="C32" s="19"/>
      <c r="D32" s="19"/>
      <c r="E32" s="19"/>
      <c r="F32" s="19"/>
      <c r="G32" s="19" t="s">
        <v>914</v>
      </c>
      <c r="H32" s="19"/>
      <c r="I32" s="19"/>
      <c r="J32" s="24">
        <v>0</v>
      </c>
      <c r="K32" s="42"/>
      <c r="L32" s="24">
        <v>0</v>
      </c>
      <c r="M32" s="42"/>
      <c r="N32" s="24">
        <f>ROUND((J32-L32),5)</f>
        <v>0</v>
      </c>
      <c r="O32" s="42"/>
      <c r="P32" s="43">
        <f>ROUND(IF(L32=0, IF(J32=0, 0, 1), J32/L32),5)</f>
        <v>0</v>
      </c>
    </row>
    <row r="33" spans="1:16">
      <c r="A33" s="19"/>
      <c r="B33" s="19"/>
      <c r="C33" s="19"/>
      <c r="D33" s="19"/>
      <c r="E33" s="19"/>
      <c r="F33" s="19"/>
      <c r="G33" s="19" t="s">
        <v>915</v>
      </c>
      <c r="H33" s="19"/>
      <c r="I33" s="19"/>
      <c r="J33" s="24">
        <v>0</v>
      </c>
      <c r="K33" s="42"/>
      <c r="L33" s="24">
        <v>125</v>
      </c>
      <c r="M33" s="42"/>
      <c r="N33" s="24">
        <f>ROUND((J33-L33),5)</f>
        <v>-125</v>
      </c>
      <c r="O33" s="42"/>
      <c r="P33" s="43">
        <f>ROUND(IF(L33=0, IF(J33=0, 0, 1), J33/L33),5)</f>
        <v>0</v>
      </c>
    </row>
    <row r="34" spans="1:16" ht="15" thickBot="1">
      <c r="A34" s="19"/>
      <c r="B34" s="19"/>
      <c r="C34" s="19"/>
      <c r="D34" s="19"/>
      <c r="E34" s="19"/>
      <c r="F34" s="19"/>
      <c r="G34" s="19" t="s">
        <v>916</v>
      </c>
      <c r="H34" s="19"/>
      <c r="I34" s="19"/>
      <c r="J34" s="27">
        <v>112.49</v>
      </c>
      <c r="K34" s="42"/>
      <c r="L34" s="27">
        <v>100</v>
      </c>
      <c r="M34" s="42"/>
      <c r="N34" s="27">
        <f>ROUND((J34-L34),5)</f>
        <v>12.49</v>
      </c>
      <c r="O34" s="42"/>
      <c r="P34" s="46">
        <f>ROUND(IF(L34=0, IF(J34=0, 0, 1), J34/L34),5)</f>
        <v>1.1249</v>
      </c>
    </row>
    <row r="35" spans="1:16">
      <c r="A35" s="19"/>
      <c r="B35" s="19"/>
      <c r="C35" s="19"/>
      <c r="D35" s="19"/>
      <c r="E35" s="19"/>
      <c r="F35" s="19" t="s">
        <v>917</v>
      </c>
      <c r="G35" s="19"/>
      <c r="H35" s="19"/>
      <c r="I35" s="19"/>
      <c r="J35" s="24">
        <f>ROUND(SUM(J29:J34),5)</f>
        <v>1269.3599999999999</v>
      </c>
      <c r="K35" s="42"/>
      <c r="L35" s="24">
        <f>ROUND(SUM(L29:L34),5)</f>
        <v>325</v>
      </c>
      <c r="M35" s="42"/>
      <c r="N35" s="24">
        <f>ROUND((J35-L35),5)</f>
        <v>944.36</v>
      </c>
      <c r="O35" s="42"/>
      <c r="P35" s="43">
        <f>ROUND(IF(L35=0, IF(J35=0, 0, 1), J35/L35),5)</f>
        <v>3.9057200000000001</v>
      </c>
    </row>
    <row r="36" spans="1:16">
      <c r="A36" s="19"/>
      <c r="B36" s="19"/>
      <c r="C36" s="19"/>
      <c r="D36" s="19"/>
      <c r="E36" s="19"/>
      <c r="F36" s="19" t="s">
        <v>918</v>
      </c>
      <c r="G36" s="19"/>
      <c r="H36" s="19"/>
      <c r="I36" s="19"/>
      <c r="J36" s="24">
        <v>0</v>
      </c>
      <c r="K36" s="42"/>
      <c r="L36" s="24">
        <v>0</v>
      </c>
      <c r="M36" s="42"/>
      <c r="N36" s="24">
        <f>ROUND((J36-L36),5)</f>
        <v>0</v>
      </c>
      <c r="O36" s="42"/>
      <c r="P36" s="43">
        <f>ROUND(IF(L36=0, IF(J36=0, 0, 1), J36/L36),5)</f>
        <v>0</v>
      </c>
    </row>
    <row r="37" spans="1:16">
      <c r="A37" s="19"/>
      <c r="B37" s="19"/>
      <c r="C37" s="19"/>
      <c r="D37" s="19"/>
      <c r="E37" s="19"/>
      <c r="F37" s="19" t="s">
        <v>919</v>
      </c>
      <c r="G37" s="19"/>
      <c r="H37" s="19"/>
      <c r="I37" s="19"/>
      <c r="J37" s="24"/>
      <c r="K37" s="42"/>
      <c r="L37" s="24"/>
      <c r="M37" s="42"/>
      <c r="N37" s="24"/>
      <c r="O37" s="42"/>
      <c r="P37" s="43"/>
    </row>
    <row r="38" spans="1:16">
      <c r="A38" s="19"/>
      <c r="B38" s="19"/>
      <c r="C38" s="19"/>
      <c r="D38" s="19"/>
      <c r="E38" s="19"/>
      <c r="F38" s="19"/>
      <c r="G38" s="19" t="s">
        <v>920</v>
      </c>
      <c r="H38" s="19"/>
      <c r="I38" s="19"/>
      <c r="J38" s="24">
        <v>0</v>
      </c>
      <c r="K38" s="42"/>
      <c r="L38" s="24">
        <v>0</v>
      </c>
      <c r="M38" s="42"/>
      <c r="N38" s="24">
        <f>ROUND((J38-L38),5)</f>
        <v>0</v>
      </c>
      <c r="O38" s="42"/>
      <c r="P38" s="43">
        <f>ROUND(IF(L38=0, IF(J38=0, 0, 1), J38/L38),5)</f>
        <v>0</v>
      </c>
    </row>
    <row r="39" spans="1:16">
      <c r="A39" s="19"/>
      <c r="B39" s="19"/>
      <c r="C39" s="19"/>
      <c r="D39" s="19"/>
      <c r="E39" s="19"/>
      <c r="F39" s="19"/>
      <c r="G39" s="19" t="s">
        <v>921</v>
      </c>
      <c r="H39" s="19"/>
      <c r="I39" s="19"/>
      <c r="J39" s="24">
        <v>0</v>
      </c>
      <c r="K39" s="42"/>
      <c r="L39" s="24">
        <v>0</v>
      </c>
      <c r="M39" s="42"/>
      <c r="N39" s="24">
        <f>ROUND((J39-L39),5)</f>
        <v>0</v>
      </c>
      <c r="O39" s="42"/>
      <c r="P39" s="43">
        <f>ROUND(IF(L39=0, IF(J39=0, 0, 1), J39/L39),5)</f>
        <v>0</v>
      </c>
    </row>
    <row r="40" spans="1:16">
      <c r="A40" s="19"/>
      <c r="B40" s="19"/>
      <c r="C40" s="19"/>
      <c r="D40" s="19"/>
      <c r="E40" s="19"/>
      <c r="F40" s="19"/>
      <c r="G40" s="19" t="s">
        <v>922</v>
      </c>
      <c r="H40" s="19"/>
      <c r="I40" s="19"/>
      <c r="J40" s="24">
        <v>0</v>
      </c>
      <c r="K40" s="42"/>
      <c r="L40" s="24">
        <v>0</v>
      </c>
      <c r="M40" s="42"/>
      <c r="N40" s="24">
        <f>ROUND((J40-L40),5)</f>
        <v>0</v>
      </c>
      <c r="O40" s="42"/>
      <c r="P40" s="43">
        <f>ROUND(IF(L40=0, IF(J40=0, 0, 1), J40/L40),5)</f>
        <v>0</v>
      </c>
    </row>
    <row r="41" spans="1:16" ht="15" thickBot="1">
      <c r="A41" s="19"/>
      <c r="B41" s="19"/>
      <c r="C41" s="19"/>
      <c r="D41" s="19"/>
      <c r="E41" s="19"/>
      <c r="F41" s="19"/>
      <c r="G41" s="19" t="s">
        <v>923</v>
      </c>
      <c r="H41" s="19"/>
      <c r="I41" s="19"/>
      <c r="J41" s="27">
        <v>0</v>
      </c>
      <c r="K41" s="42"/>
      <c r="L41" s="27">
        <v>0</v>
      </c>
      <c r="M41" s="42"/>
      <c r="N41" s="27">
        <f>ROUND((J41-L41),5)</f>
        <v>0</v>
      </c>
      <c r="O41" s="42"/>
      <c r="P41" s="46">
        <f>ROUND(IF(L41=0, IF(J41=0, 0, 1), J41/L41),5)</f>
        <v>0</v>
      </c>
    </row>
    <row r="42" spans="1:16">
      <c r="A42" s="19"/>
      <c r="B42" s="19"/>
      <c r="C42" s="19"/>
      <c r="D42" s="19"/>
      <c r="E42" s="19"/>
      <c r="F42" s="19" t="s">
        <v>924</v>
      </c>
      <c r="G42" s="19"/>
      <c r="H42" s="19"/>
      <c r="I42" s="19"/>
      <c r="J42" s="24">
        <f>ROUND(SUM(J37:J41),5)</f>
        <v>0</v>
      </c>
      <c r="K42" s="42"/>
      <c r="L42" s="24">
        <f>ROUND(SUM(L37:L41),5)</f>
        <v>0</v>
      </c>
      <c r="M42" s="42"/>
      <c r="N42" s="24">
        <f>ROUND((J42-L42),5)</f>
        <v>0</v>
      </c>
      <c r="O42" s="42"/>
      <c r="P42" s="43">
        <f>ROUND(IF(L42=0, IF(J42=0, 0, 1), J42/L42),5)</f>
        <v>0</v>
      </c>
    </row>
    <row r="43" spans="1:16">
      <c r="A43" s="19"/>
      <c r="B43" s="19"/>
      <c r="C43" s="19"/>
      <c r="D43" s="19"/>
      <c r="E43" s="19"/>
      <c r="F43" s="19" t="s">
        <v>925</v>
      </c>
      <c r="G43" s="19"/>
      <c r="H43" s="19"/>
      <c r="I43" s="19"/>
      <c r="J43" s="24">
        <v>173.37</v>
      </c>
      <c r="K43" s="42"/>
      <c r="L43" s="24">
        <v>480</v>
      </c>
      <c r="M43" s="42"/>
      <c r="N43" s="24">
        <f>ROUND((J43-L43),5)</f>
        <v>-306.63</v>
      </c>
      <c r="O43" s="42"/>
      <c r="P43" s="43">
        <f>ROUND(IF(L43=0, IF(J43=0, 0, 1), J43/L43),5)</f>
        <v>0.36119000000000001</v>
      </c>
    </row>
    <row r="44" spans="1:16">
      <c r="A44" s="19"/>
      <c r="B44" s="19"/>
      <c r="C44" s="19"/>
      <c r="D44" s="19"/>
      <c r="E44" s="19"/>
      <c r="F44" s="19" t="s">
        <v>926</v>
      </c>
      <c r="G44" s="19"/>
      <c r="H44" s="19"/>
      <c r="I44" s="19"/>
      <c r="J44" s="24"/>
      <c r="K44" s="42"/>
      <c r="L44" s="24"/>
      <c r="M44" s="42"/>
      <c r="N44" s="24"/>
      <c r="O44" s="42"/>
      <c r="P44" s="43"/>
    </row>
    <row r="45" spans="1:16">
      <c r="A45" s="19"/>
      <c r="B45" s="19"/>
      <c r="C45" s="19"/>
      <c r="D45" s="19"/>
      <c r="E45" s="19"/>
      <c r="F45" s="19"/>
      <c r="G45" s="19" t="s">
        <v>927</v>
      </c>
      <c r="H45" s="19"/>
      <c r="I45" s="19"/>
      <c r="J45" s="24"/>
      <c r="K45" s="42"/>
      <c r="L45" s="24"/>
      <c r="M45" s="42"/>
      <c r="N45" s="24"/>
      <c r="O45" s="42"/>
      <c r="P45" s="43"/>
    </row>
    <row r="46" spans="1:16">
      <c r="A46" s="19"/>
      <c r="B46" s="19"/>
      <c r="C46" s="19"/>
      <c r="D46" s="19"/>
      <c r="E46" s="19"/>
      <c r="F46" s="19"/>
      <c r="G46" s="19"/>
      <c r="H46" s="19" t="s">
        <v>928</v>
      </c>
      <c r="I46" s="19"/>
      <c r="J46" s="24"/>
      <c r="K46" s="42"/>
      <c r="L46" s="24"/>
      <c r="M46" s="42"/>
      <c r="N46" s="24"/>
      <c r="O46" s="42"/>
      <c r="P46" s="43"/>
    </row>
    <row r="47" spans="1:16">
      <c r="A47" s="19"/>
      <c r="B47" s="19"/>
      <c r="C47" s="19"/>
      <c r="D47" s="19"/>
      <c r="E47" s="19"/>
      <c r="F47" s="19"/>
      <c r="G47" s="19"/>
      <c r="H47" s="19"/>
      <c r="I47" s="19" t="s">
        <v>929</v>
      </c>
      <c r="J47" s="24">
        <v>10062.780000000001</v>
      </c>
      <c r="K47" s="42"/>
      <c r="L47" s="24">
        <v>9860.5</v>
      </c>
      <c r="M47" s="42"/>
      <c r="N47" s="24">
        <f>ROUND((J47-L47),5)</f>
        <v>202.28</v>
      </c>
      <c r="O47" s="42"/>
      <c r="P47" s="43">
        <f>ROUND(IF(L47=0, IF(J47=0, 0, 1), J47/L47),5)</f>
        <v>1.02051</v>
      </c>
    </row>
    <row r="48" spans="1:16">
      <c r="A48" s="19"/>
      <c r="B48" s="19"/>
      <c r="C48" s="19"/>
      <c r="D48" s="19"/>
      <c r="E48" s="19"/>
      <c r="F48" s="19"/>
      <c r="G48" s="19"/>
      <c r="H48" s="19"/>
      <c r="I48" s="19" t="s">
        <v>930</v>
      </c>
      <c r="J48" s="24">
        <v>0</v>
      </c>
      <c r="K48" s="42"/>
      <c r="L48" s="24">
        <v>788.84</v>
      </c>
      <c r="M48" s="42"/>
      <c r="N48" s="24">
        <f>ROUND((J48-L48),5)</f>
        <v>-788.84</v>
      </c>
      <c r="O48" s="42"/>
      <c r="P48" s="43">
        <f>ROUND(IF(L48=0, IF(J48=0, 0, 1), J48/L48),5)</f>
        <v>0</v>
      </c>
    </row>
    <row r="49" spans="1:16">
      <c r="A49" s="19"/>
      <c r="B49" s="19"/>
      <c r="C49" s="19"/>
      <c r="D49" s="19"/>
      <c r="E49" s="19"/>
      <c r="F49" s="19"/>
      <c r="G49" s="19"/>
      <c r="H49" s="19"/>
      <c r="I49" s="19" t="s">
        <v>931</v>
      </c>
      <c r="J49" s="24">
        <v>0</v>
      </c>
      <c r="K49" s="42"/>
      <c r="L49" s="24">
        <v>294.83</v>
      </c>
      <c r="M49" s="42"/>
      <c r="N49" s="24">
        <f>ROUND((J49-L49),5)</f>
        <v>-294.83</v>
      </c>
      <c r="O49" s="42"/>
      <c r="P49" s="43">
        <f>ROUND(IF(L49=0, IF(J49=0, 0, 1), J49/L49),5)</f>
        <v>0</v>
      </c>
    </row>
    <row r="50" spans="1:16">
      <c r="A50" s="19"/>
      <c r="B50" s="19"/>
      <c r="C50" s="19"/>
      <c r="D50" s="19"/>
      <c r="E50" s="19"/>
      <c r="F50" s="19"/>
      <c r="G50" s="19"/>
      <c r="H50" s="19"/>
      <c r="I50" s="19" t="s">
        <v>932</v>
      </c>
      <c r="J50" s="24">
        <v>0</v>
      </c>
      <c r="K50" s="42"/>
      <c r="L50" s="24">
        <v>591.63</v>
      </c>
      <c r="M50" s="42"/>
      <c r="N50" s="24">
        <f>ROUND((J50-L50),5)</f>
        <v>-591.63</v>
      </c>
      <c r="O50" s="42"/>
      <c r="P50" s="43">
        <f>ROUND(IF(L50=0, IF(J50=0, 0, 1), J50/L50),5)</f>
        <v>0</v>
      </c>
    </row>
    <row r="51" spans="1:16" ht="15" thickBot="1">
      <c r="A51" s="19"/>
      <c r="B51" s="19"/>
      <c r="C51" s="19"/>
      <c r="D51" s="19"/>
      <c r="E51" s="19"/>
      <c r="F51" s="19"/>
      <c r="G51" s="19"/>
      <c r="H51" s="19"/>
      <c r="I51" s="19" t="s">
        <v>933</v>
      </c>
      <c r="J51" s="27">
        <v>0</v>
      </c>
      <c r="K51" s="42"/>
      <c r="L51" s="27">
        <v>30</v>
      </c>
      <c r="M51" s="42"/>
      <c r="N51" s="27">
        <f>ROUND((J51-L51),5)</f>
        <v>-30</v>
      </c>
      <c r="O51" s="42"/>
      <c r="P51" s="46">
        <f>ROUND(IF(L51=0, IF(J51=0, 0, 1), J51/L51),5)</f>
        <v>0</v>
      </c>
    </row>
    <row r="52" spans="1:16">
      <c r="A52" s="19"/>
      <c r="B52" s="19"/>
      <c r="C52" s="19"/>
      <c r="D52" s="19"/>
      <c r="E52" s="19"/>
      <c r="F52" s="19"/>
      <c r="G52" s="19"/>
      <c r="H52" s="19" t="s">
        <v>934</v>
      </c>
      <c r="I52" s="19"/>
      <c r="J52" s="24">
        <f>ROUND(SUM(J46:J51),5)</f>
        <v>10062.780000000001</v>
      </c>
      <c r="K52" s="42"/>
      <c r="L52" s="24">
        <f>ROUND(SUM(L46:L51),5)</f>
        <v>11565.8</v>
      </c>
      <c r="M52" s="42"/>
      <c r="N52" s="24">
        <f>ROUND((J52-L52),5)</f>
        <v>-1503.02</v>
      </c>
      <c r="O52" s="42"/>
      <c r="P52" s="43">
        <f>ROUND(IF(L52=0, IF(J52=0, 0, 1), J52/L52),5)</f>
        <v>0.87004999999999999</v>
      </c>
    </row>
    <row r="53" spans="1:16">
      <c r="A53" s="19"/>
      <c r="B53" s="19"/>
      <c r="C53" s="19"/>
      <c r="D53" s="19"/>
      <c r="E53" s="19"/>
      <c r="F53" s="19"/>
      <c r="G53" s="19"/>
      <c r="H53" s="19" t="s">
        <v>935</v>
      </c>
      <c r="I53" s="19"/>
      <c r="J53" s="24">
        <v>16385.3</v>
      </c>
      <c r="K53" s="42"/>
      <c r="L53" s="24">
        <v>18883.330000000002</v>
      </c>
      <c r="M53" s="42"/>
      <c r="N53" s="24">
        <f>ROUND((J53-L53),5)</f>
        <v>-2498.0300000000002</v>
      </c>
      <c r="O53" s="42"/>
      <c r="P53" s="43">
        <f>ROUND(IF(L53=0, IF(J53=0, 0, 1), J53/L53),5)</f>
        <v>0.86770999999999998</v>
      </c>
    </row>
    <row r="54" spans="1:16">
      <c r="A54" s="19"/>
      <c r="B54" s="19"/>
      <c r="C54" s="19"/>
      <c r="D54" s="19"/>
      <c r="E54" s="19"/>
      <c r="F54" s="19"/>
      <c r="G54" s="19"/>
      <c r="H54" s="19" t="s">
        <v>936</v>
      </c>
      <c r="I54" s="19"/>
      <c r="J54" s="24">
        <v>310.60000000000002</v>
      </c>
      <c r="K54" s="42"/>
      <c r="L54" s="24"/>
      <c r="M54" s="42"/>
      <c r="N54" s="24"/>
      <c r="O54" s="42"/>
      <c r="P54" s="43"/>
    </row>
    <row r="55" spans="1:16">
      <c r="A55" s="19"/>
      <c r="B55" s="19"/>
      <c r="C55" s="19"/>
      <c r="D55" s="19"/>
      <c r="E55" s="19"/>
      <c r="F55" s="19"/>
      <c r="G55" s="19"/>
      <c r="H55" s="19" t="s">
        <v>937</v>
      </c>
      <c r="I55" s="19"/>
      <c r="J55" s="24">
        <v>3872.65</v>
      </c>
      <c r="K55" s="42"/>
      <c r="L55" s="24">
        <v>3677.75</v>
      </c>
      <c r="M55" s="42"/>
      <c r="N55" s="24">
        <f>ROUND((J55-L55),5)</f>
        <v>194.9</v>
      </c>
      <c r="O55" s="42"/>
      <c r="P55" s="43">
        <f>ROUND(IF(L55=0, IF(J55=0, 0, 1), J55/L55),5)</f>
        <v>1.0529900000000001</v>
      </c>
    </row>
    <row r="56" spans="1:16">
      <c r="A56" s="19"/>
      <c r="B56" s="19"/>
      <c r="C56" s="19"/>
      <c r="D56" s="19"/>
      <c r="E56" s="19"/>
      <c r="F56" s="19"/>
      <c r="G56" s="19"/>
      <c r="H56" s="19" t="s">
        <v>938</v>
      </c>
      <c r="I56" s="19"/>
      <c r="J56" s="24">
        <v>2556</v>
      </c>
      <c r="K56" s="42"/>
      <c r="L56" s="24">
        <v>2768.65</v>
      </c>
      <c r="M56" s="42"/>
      <c r="N56" s="24">
        <f>ROUND((J56-L56),5)</f>
        <v>-212.65</v>
      </c>
      <c r="O56" s="42"/>
      <c r="P56" s="43">
        <f>ROUND(IF(L56=0, IF(J56=0, 0, 1), J56/L56),5)</f>
        <v>0.92318999999999996</v>
      </c>
    </row>
    <row r="57" spans="1:16">
      <c r="A57" s="19"/>
      <c r="B57" s="19"/>
      <c r="C57" s="19"/>
      <c r="D57" s="19"/>
      <c r="E57" s="19"/>
      <c r="F57" s="19"/>
      <c r="G57" s="19"/>
      <c r="H57" s="19" t="s">
        <v>939</v>
      </c>
      <c r="I57" s="19"/>
      <c r="J57" s="24">
        <v>1533.6</v>
      </c>
      <c r="K57" s="42"/>
      <c r="L57" s="24">
        <v>988.84</v>
      </c>
      <c r="M57" s="42"/>
      <c r="N57" s="24">
        <f>ROUND((J57-L57),5)</f>
        <v>544.76</v>
      </c>
      <c r="O57" s="42"/>
      <c r="P57" s="43">
        <f>ROUND(IF(L57=0, IF(J57=0, 0, 1), J57/L57),5)</f>
        <v>1.55091</v>
      </c>
    </row>
    <row r="58" spans="1:16" ht="15" thickBot="1">
      <c r="A58" s="19"/>
      <c r="B58" s="19"/>
      <c r="C58" s="19"/>
      <c r="D58" s="19"/>
      <c r="E58" s="19"/>
      <c r="F58" s="19"/>
      <c r="G58" s="19"/>
      <c r="H58" s="19" t="s">
        <v>940</v>
      </c>
      <c r="I58" s="19"/>
      <c r="J58" s="27">
        <v>5656.3</v>
      </c>
      <c r="K58" s="42"/>
      <c r="L58" s="27">
        <v>4418.7</v>
      </c>
      <c r="M58" s="42"/>
      <c r="N58" s="27">
        <f>ROUND((J58-L58),5)</f>
        <v>1237.5999999999999</v>
      </c>
      <c r="O58" s="42"/>
      <c r="P58" s="46">
        <f>ROUND(IF(L58=0, IF(J58=0, 0, 1), J58/L58),5)</f>
        <v>1.2800800000000001</v>
      </c>
    </row>
    <row r="59" spans="1:16">
      <c r="A59" s="19"/>
      <c r="B59" s="19"/>
      <c r="C59" s="19"/>
      <c r="D59" s="19"/>
      <c r="E59" s="19"/>
      <c r="F59" s="19"/>
      <c r="G59" s="19" t="s">
        <v>941</v>
      </c>
      <c r="H59" s="19"/>
      <c r="I59" s="19"/>
      <c r="J59" s="24">
        <f>ROUND(J45+SUM(J52:J58),5)</f>
        <v>40377.230000000003</v>
      </c>
      <c r="K59" s="42"/>
      <c r="L59" s="24">
        <f>ROUND(L45+SUM(L52:L58),5)</f>
        <v>42303.07</v>
      </c>
      <c r="M59" s="42"/>
      <c r="N59" s="24">
        <f>ROUND((J59-L59),5)</f>
        <v>-1925.84</v>
      </c>
      <c r="O59" s="42"/>
      <c r="P59" s="43">
        <f>ROUND(IF(L59=0, IF(J59=0, 0, 1), J59/L59),5)</f>
        <v>0.95448</v>
      </c>
    </row>
    <row r="60" spans="1:16">
      <c r="A60" s="19"/>
      <c r="B60" s="19"/>
      <c r="C60" s="19"/>
      <c r="D60" s="19"/>
      <c r="E60" s="19"/>
      <c r="F60" s="19"/>
      <c r="G60" s="19" t="s">
        <v>942</v>
      </c>
      <c r="H60" s="19"/>
      <c r="I60" s="19"/>
      <c r="J60" s="24"/>
      <c r="K60" s="42"/>
      <c r="L60" s="24"/>
      <c r="M60" s="42"/>
      <c r="N60" s="24"/>
      <c r="O60" s="42"/>
      <c r="P60" s="43"/>
    </row>
    <row r="61" spans="1:16">
      <c r="A61" s="19"/>
      <c r="B61" s="19"/>
      <c r="C61" s="19"/>
      <c r="D61" s="19"/>
      <c r="E61" s="19"/>
      <c r="F61" s="19"/>
      <c r="G61" s="19"/>
      <c r="H61" s="19" t="s">
        <v>943</v>
      </c>
      <c r="I61" s="19"/>
      <c r="J61" s="24">
        <v>0</v>
      </c>
      <c r="K61" s="42"/>
      <c r="L61" s="24">
        <v>2100</v>
      </c>
      <c r="M61" s="42"/>
      <c r="N61" s="24">
        <f>ROUND((J61-L61),5)</f>
        <v>-2100</v>
      </c>
      <c r="O61" s="42"/>
      <c r="P61" s="43">
        <f>ROUND(IF(L61=0, IF(J61=0, 0, 1), J61/L61),5)</f>
        <v>0</v>
      </c>
    </row>
    <row r="62" spans="1:16">
      <c r="A62" s="19"/>
      <c r="B62" s="19"/>
      <c r="C62" s="19"/>
      <c r="D62" s="19"/>
      <c r="E62" s="19"/>
      <c r="F62" s="19"/>
      <c r="G62" s="19"/>
      <c r="H62" s="19" t="s">
        <v>944</v>
      </c>
      <c r="I62" s="19"/>
      <c r="J62" s="24">
        <v>0</v>
      </c>
      <c r="K62" s="42"/>
      <c r="L62" s="24">
        <v>6290</v>
      </c>
      <c r="M62" s="42"/>
      <c r="N62" s="24">
        <f>ROUND((J62-L62),5)</f>
        <v>-6290</v>
      </c>
      <c r="O62" s="42"/>
      <c r="P62" s="43">
        <f>ROUND(IF(L62=0, IF(J62=0, 0, 1), J62/L62),5)</f>
        <v>0</v>
      </c>
    </row>
    <row r="63" spans="1:16">
      <c r="A63" s="19"/>
      <c r="B63" s="19"/>
      <c r="C63" s="19"/>
      <c r="D63" s="19"/>
      <c r="E63" s="19"/>
      <c r="F63" s="19"/>
      <c r="G63" s="19"/>
      <c r="H63" s="19" t="s">
        <v>945</v>
      </c>
      <c r="I63" s="19"/>
      <c r="J63" s="24">
        <v>2680.21</v>
      </c>
      <c r="K63" s="42"/>
      <c r="L63" s="24">
        <v>6756.75</v>
      </c>
      <c r="M63" s="42"/>
      <c r="N63" s="24">
        <f>ROUND((J63-L63),5)</f>
        <v>-4076.54</v>
      </c>
      <c r="O63" s="42"/>
      <c r="P63" s="43">
        <f>ROUND(IF(L63=0, IF(J63=0, 0, 1), J63/L63),5)</f>
        <v>0.39667000000000002</v>
      </c>
    </row>
    <row r="64" spans="1:16">
      <c r="A64" s="19"/>
      <c r="B64" s="19"/>
      <c r="C64" s="19"/>
      <c r="D64" s="19"/>
      <c r="E64" s="19"/>
      <c r="F64" s="19"/>
      <c r="G64" s="19"/>
      <c r="H64" s="19" t="s">
        <v>946</v>
      </c>
      <c r="I64" s="19"/>
      <c r="J64" s="24">
        <v>2355.2399999999998</v>
      </c>
      <c r="K64" s="42"/>
      <c r="L64" s="24">
        <v>1980</v>
      </c>
      <c r="M64" s="42"/>
      <c r="N64" s="24">
        <f>ROUND((J64-L64),5)</f>
        <v>375.24</v>
      </c>
      <c r="O64" s="42"/>
      <c r="P64" s="43">
        <f>ROUND(IF(L64=0, IF(J64=0, 0, 1), J64/L64),5)</f>
        <v>1.1895199999999999</v>
      </c>
    </row>
    <row r="65" spans="1:16">
      <c r="A65" s="19"/>
      <c r="B65" s="19"/>
      <c r="C65" s="19"/>
      <c r="D65" s="19"/>
      <c r="E65" s="19"/>
      <c r="F65" s="19"/>
      <c r="G65" s="19"/>
      <c r="H65" s="19" t="s">
        <v>947</v>
      </c>
      <c r="I65" s="19"/>
      <c r="J65" s="24">
        <v>831.26</v>
      </c>
      <c r="K65" s="42"/>
      <c r="L65" s="24">
        <v>650</v>
      </c>
      <c r="M65" s="42"/>
      <c r="N65" s="24">
        <f>ROUND((J65-L65),5)</f>
        <v>181.26</v>
      </c>
      <c r="O65" s="42"/>
      <c r="P65" s="43">
        <f>ROUND(IF(L65=0, IF(J65=0, 0, 1), J65/L65),5)</f>
        <v>1.2788600000000001</v>
      </c>
    </row>
    <row r="66" spans="1:16">
      <c r="A66" s="19"/>
      <c r="B66" s="19"/>
      <c r="C66" s="19"/>
      <c r="D66" s="19"/>
      <c r="E66" s="19"/>
      <c r="F66" s="19"/>
      <c r="G66" s="19"/>
      <c r="H66" s="19" t="s">
        <v>948</v>
      </c>
      <c r="I66" s="19"/>
      <c r="J66" s="24">
        <v>0</v>
      </c>
      <c r="K66" s="42"/>
      <c r="L66" s="24">
        <v>333.33</v>
      </c>
      <c r="M66" s="42"/>
      <c r="N66" s="24">
        <f>ROUND((J66-L66),5)</f>
        <v>-333.33</v>
      </c>
      <c r="O66" s="42"/>
      <c r="P66" s="43">
        <f>ROUND(IF(L66=0, IF(J66=0, 0, 1), J66/L66),5)</f>
        <v>0</v>
      </c>
    </row>
    <row r="67" spans="1:16">
      <c r="A67" s="19"/>
      <c r="B67" s="19"/>
      <c r="C67" s="19"/>
      <c r="D67" s="19"/>
      <c r="E67" s="19"/>
      <c r="F67" s="19"/>
      <c r="G67" s="19"/>
      <c r="H67" s="19" t="s">
        <v>949</v>
      </c>
      <c r="I67" s="19"/>
      <c r="J67" s="24">
        <v>0</v>
      </c>
      <c r="K67" s="42"/>
      <c r="L67" s="24">
        <v>0</v>
      </c>
      <c r="M67" s="42"/>
      <c r="N67" s="24">
        <f>ROUND((J67-L67),5)</f>
        <v>0</v>
      </c>
      <c r="O67" s="42"/>
      <c r="P67" s="43">
        <f>ROUND(IF(L67=0, IF(J67=0, 0, 1), J67/L67),5)</f>
        <v>0</v>
      </c>
    </row>
    <row r="68" spans="1:16" ht="15" thickBot="1">
      <c r="A68" s="19"/>
      <c r="B68" s="19"/>
      <c r="C68" s="19"/>
      <c r="D68" s="19"/>
      <c r="E68" s="19"/>
      <c r="F68" s="19"/>
      <c r="G68" s="19"/>
      <c r="H68" s="19" t="s">
        <v>950</v>
      </c>
      <c r="I68" s="19"/>
      <c r="J68" s="27">
        <v>10.5</v>
      </c>
      <c r="K68" s="42"/>
      <c r="L68" s="27">
        <v>10</v>
      </c>
      <c r="M68" s="42"/>
      <c r="N68" s="27">
        <f>ROUND((J68-L68),5)</f>
        <v>0.5</v>
      </c>
      <c r="O68" s="42"/>
      <c r="P68" s="46">
        <f>ROUND(IF(L68=0, IF(J68=0, 0, 1), J68/L68),5)</f>
        <v>1.05</v>
      </c>
    </row>
    <row r="69" spans="1:16">
      <c r="A69" s="19"/>
      <c r="B69" s="19"/>
      <c r="C69" s="19"/>
      <c r="D69" s="19"/>
      <c r="E69" s="19"/>
      <c r="F69" s="19"/>
      <c r="G69" s="19" t="s">
        <v>951</v>
      </c>
      <c r="H69" s="19"/>
      <c r="I69" s="19"/>
      <c r="J69" s="24">
        <f>ROUND(SUM(J60:J68),5)</f>
        <v>5877.21</v>
      </c>
      <c r="K69" s="42"/>
      <c r="L69" s="24">
        <f>ROUND(SUM(L60:L68),5)</f>
        <v>18120.080000000002</v>
      </c>
      <c r="M69" s="42"/>
      <c r="N69" s="24">
        <f>ROUND((J69-L69),5)</f>
        <v>-12242.87</v>
      </c>
      <c r="O69" s="42"/>
      <c r="P69" s="43">
        <f>ROUND(IF(L69=0, IF(J69=0, 0, 1), J69/L69),5)</f>
        <v>0.32435000000000003</v>
      </c>
    </row>
    <row r="70" spans="1:16">
      <c r="A70" s="19"/>
      <c r="B70" s="19"/>
      <c r="C70" s="19"/>
      <c r="D70" s="19"/>
      <c r="E70" s="19"/>
      <c r="F70" s="19"/>
      <c r="G70" s="19" t="s">
        <v>803</v>
      </c>
      <c r="H70" s="19"/>
      <c r="I70" s="19"/>
      <c r="J70" s="24"/>
      <c r="K70" s="42"/>
      <c r="L70" s="24"/>
      <c r="M70" s="42"/>
      <c r="N70" s="24"/>
      <c r="O70" s="42"/>
      <c r="P70" s="43"/>
    </row>
    <row r="71" spans="1:16">
      <c r="A71" s="19"/>
      <c r="B71" s="19"/>
      <c r="C71" s="19"/>
      <c r="D71" s="19"/>
      <c r="E71" s="19"/>
      <c r="F71" s="19"/>
      <c r="G71" s="19"/>
      <c r="H71" s="19" t="s">
        <v>856</v>
      </c>
      <c r="I71" s="19"/>
      <c r="J71" s="24">
        <v>493.66</v>
      </c>
      <c r="K71" s="42"/>
      <c r="L71" s="24">
        <v>461</v>
      </c>
      <c r="M71" s="42"/>
      <c r="N71" s="24">
        <f>ROUND((J71-L71),5)</f>
        <v>32.659999999999997</v>
      </c>
      <c r="O71" s="42"/>
      <c r="P71" s="43">
        <f>ROUND(IF(L71=0, IF(J71=0, 0, 1), J71/L71),5)</f>
        <v>1.0708500000000001</v>
      </c>
    </row>
    <row r="72" spans="1:16">
      <c r="A72" s="19"/>
      <c r="B72" s="19"/>
      <c r="C72" s="19"/>
      <c r="D72" s="19"/>
      <c r="E72" s="19"/>
      <c r="F72" s="19"/>
      <c r="G72" s="19"/>
      <c r="H72" s="19" t="s">
        <v>860</v>
      </c>
      <c r="I72" s="19"/>
      <c r="J72" s="24">
        <v>585.49</v>
      </c>
      <c r="K72" s="42"/>
      <c r="L72" s="24">
        <v>625</v>
      </c>
      <c r="M72" s="42"/>
      <c r="N72" s="24">
        <f>ROUND((J72-L72),5)</f>
        <v>-39.51</v>
      </c>
      <c r="O72" s="42"/>
      <c r="P72" s="43">
        <f>ROUND(IF(L72=0, IF(J72=0, 0, 1), J72/L72),5)</f>
        <v>0.93677999999999995</v>
      </c>
    </row>
    <row r="73" spans="1:16" ht="15" thickBot="1">
      <c r="A73" s="19"/>
      <c r="B73" s="19"/>
      <c r="C73" s="19"/>
      <c r="D73" s="19"/>
      <c r="E73" s="19"/>
      <c r="F73" s="19"/>
      <c r="G73" s="19"/>
      <c r="H73" s="19" t="s">
        <v>952</v>
      </c>
      <c r="I73" s="19"/>
      <c r="J73" s="24">
        <v>121.14</v>
      </c>
      <c r="K73" s="42"/>
      <c r="L73" s="24">
        <v>130</v>
      </c>
      <c r="M73" s="42"/>
      <c r="N73" s="24">
        <f>ROUND((J73-L73),5)</f>
        <v>-8.86</v>
      </c>
      <c r="O73" s="42"/>
      <c r="P73" s="43">
        <f>ROUND(IF(L73=0, IF(J73=0, 0, 1), J73/L73),5)</f>
        <v>0.93184999999999996</v>
      </c>
    </row>
    <row r="74" spans="1:16" ht="15" thickBot="1">
      <c r="A74" s="19"/>
      <c r="B74" s="19"/>
      <c r="C74" s="19"/>
      <c r="D74" s="19"/>
      <c r="E74" s="19"/>
      <c r="F74" s="19"/>
      <c r="G74" s="19" t="s">
        <v>953</v>
      </c>
      <c r="H74" s="19"/>
      <c r="I74" s="19"/>
      <c r="J74" s="25">
        <f>ROUND(SUM(J70:J73),5)</f>
        <v>1200.29</v>
      </c>
      <c r="K74" s="42"/>
      <c r="L74" s="25">
        <f>ROUND(SUM(L70:L73),5)</f>
        <v>1216</v>
      </c>
      <c r="M74" s="42"/>
      <c r="N74" s="25">
        <f>ROUND((J74-L74),5)</f>
        <v>-15.71</v>
      </c>
      <c r="O74" s="42"/>
      <c r="P74" s="45">
        <f>ROUND(IF(L74=0, IF(J74=0, 0, 1), J74/L74),5)</f>
        <v>0.98707999999999996</v>
      </c>
    </row>
    <row r="75" spans="1:16">
      <c r="A75" s="19"/>
      <c r="B75" s="19"/>
      <c r="C75" s="19"/>
      <c r="D75" s="19"/>
      <c r="E75" s="19"/>
      <c r="F75" s="19" t="s">
        <v>954</v>
      </c>
      <c r="G75" s="19"/>
      <c r="H75" s="19"/>
      <c r="I75" s="19"/>
      <c r="J75" s="24">
        <f>ROUND(J44+J59+J69+J74,5)</f>
        <v>47454.73</v>
      </c>
      <c r="K75" s="42"/>
      <c r="L75" s="24">
        <f>ROUND(L44+L59+L69+L74,5)</f>
        <v>61639.15</v>
      </c>
      <c r="M75" s="42"/>
      <c r="N75" s="24">
        <f>ROUND((J75-L75),5)</f>
        <v>-14184.42</v>
      </c>
      <c r="O75" s="42"/>
      <c r="P75" s="43">
        <f>ROUND(IF(L75=0, IF(J75=0, 0, 1), J75/L75),5)</f>
        <v>0.76988000000000001</v>
      </c>
    </row>
    <row r="76" spans="1:16">
      <c r="A76" s="19"/>
      <c r="B76" s="19"/>
      <c r="C76" s="19"/>
      <c r="D76" s="19"/>
      <c r="E76" s="19"/>
      <c r="F76" s="19" t="s">
        <v>955</v>
      </c>
      <c r="G76" s="19"/>
      <c r="H76" s="19"/>
      <c r="I76" s="19"/>
      <c r="J76" s="24">
        <v>0</v>
      </c>
      <c r="K76" s="42"/>
      <c r="L76" s="24">
        <v>41.67</v>
      </c>
      <c r="M76" s="42"/>
      <c r="N76" s="24">
        <f>ROUND((J76-L76),5)</f>
        <v>-41.67</v>
      </c>
      <c r="O76" s="42"/>
      <c r="P76" s="43">
        <f>ROUND(IF(L76=0, IF(J76=0, 0, 1), J76/L76),5)</f>
        <v>0</v>
      </c>
    </row>
    <row r="77" spans="1:16">
      <c r="A77" s="19"/>
      <c r="B77" s="19"/>
      <c r="C77" s="19"/>
      <c r="D77" s="19"/>
      <c r="E77" s="19"/>
      <c r="F77" s="19" t="s">
        <v>956</v>
      </c>
      <c r="G77" s="19"/>
      <c r="H77" s="19"/>
      <c r="I77" s="19"/>
      <c r="J77" s="24">
        <v>0</v>
      </c>
      <c r="K77" s="42"/>
      <c r="L77" s="24">
        <v>50</v>
      </c>
      <c r="M77" s="42"/>
      <c r="N77" s="24">
        <f>ROUND((J77-L77),5)</f>
        <v>-50</v>
      </c>
      <c r="O77" s="42"/>
      <c r="P77" s="43">
        <f>ROUND(IF(L77=0, IF(J77=0, 0, 1), J77/L77),5)</f>
        <v>0</v>
      </c>
    </row>
    <row r="78" spans="1:16">
      <c r="A78" s="19"/>
      <c r="B78" s="19"/>
      <c r="C78" s="19"/>
      <c r="D78" s="19"/>
      <c r="E78" s="19"/>
      <c r="F78" s="19" t="s">
        <v>957</v>
      </c>
      <c r="G78" s="19"/>
      <c r="H78" s="19"/>
      <c r="I78" s="19"/>
      <c r="J78" s="24"/>
      <c r="K78" s="42"/>
      <c r="L78" s="24"/>
      <c r="M78" s="42"/>
      <c r="N78" s="24"/>
      <c r="O78" s="42"/>
      <c r="P78" s="43"/>
    </row>
    <row r="79" spans="1:16">
      <c r="A79" s="19"/>
      <c r="B79" s="19"/>
      <c r="C79" s="19"/>
      <c r="D79" s="19"/>
      <c r="E79" s="19"/>
      <c r="F79" s="19"/>
      <c r="G79" s="19" t="s">
        <v>958</v>
      </c>
      <c r="H79" s="19"/>
      <c r="I79" s="19"/>
      <c r="J79" s="24">
        <v>1450</v>
      </c>
      <c r="K79" s="42"/>
      <c r="L79" s="24">
        <v>1550</v>
      </c>
      <c r="M79" s="42"/>
      <c r="N79" s="24">
        <f>ROUND((J79-L79),5)</f>
        <v>-100</v>
      </c>
      <c r="O79" s="42"/>
      <c r="P79" s="43">
        <f>ROUND(IF(L79=0, IF(J79=0, 0, 1), J79/L79),5)</f>
        <v>0.93547999999999998</v>
      </c>
    </row>
    <row r="80" spans="1:16" ht="15" thickBot="1">
      <c r="A80" s="19"/>
      <c r="B80" s="19"/>
      <c r="C80" s="19"/>
      <c r="D80" s="19"/>
      <c r="E80" s="19"/>
      <c r="F80" s="19"/>
      <c r="G80" s="19" t="s">
        <v>959</v>
      </c>
      <c r="H80" s="19"/>
      <c r="I80" s="19"/>
      <c r="J80" s="27">
        <v>0</v>
      </c>
      <c r="K80" s="42"/>
      <c r="L80" s="27">
        <v>400</v>
      </c>
      <c r="M80" s="42"/>
      <c r="N80" s="27">
        <f>ROUND((J80-L80),5)</f>
        <v>-400</v>
      </c>
      <c r="O80" s="42"/>
      <c r="P80" s="46">
        <f>ROUND(IF(L80=0, IF(J80=0, 0, 1), J80/L80),5)</f>
        <v>0</v>
      </c>
    </row>
    <row r="81" spans="1:16">
      <c r="A81" s="19"/>
      <c r="B81" s="19"/>
      <c r="C81" s="19"/>
      <c r="D81" s="19"/>
      <c r="E81" s="19"/>
      <c r="F81" s="19" t="s">
        <v>960</v>
      </c>
      <c r="G81" s="19"/>
      <c r="H81" s="19"/>
      <c r="I81" s="19"/>
      <c r="J81" s="24">
        <f>ROUND(SUM(J78:J80),5)</f>
        <v>1450</v>
      </c>
      <c r="K81" s="42"/>
      <c r="L81" s="24">
        <f>ROUND(SUM(L78:L80),5)</f>
        <v>1950</v>
      </c>
      <c r="M81" s="42"/>
      <c r="N81" s="24">
        <f>ROUND((J81-L81),5)</f>
        <v>-500</v>
      </c>
      <c r="O81" s="42"/>
      <c r="P81" s="43">
        <f>ROUND(IF(L81=0, IF(J81=0, 0, 1), J81/L81),5)</f>
        <v>0.74358999999999997</v>
      </c>
    </row>
    <row r="82" spans="1:16">
      <c r="A82" s="19"/>
      <c r="B82" s="19"/>
      <c r="C82" s="19"/>
      <c r="D82" s="19"/>
      <c r="E82" s="19"/>
      <c r="F82" s="19" t="s">
        <v>961</v>
      </c>
      <c r="G82" s="19"/>
      <c r="H82" s="19"/>
      <c r="I82" s="19"/>
      <c r="J82" s="24"/>
      <c r="K82" s="42"/>
      <c r="L82" s="24"/>
      <c r="M82" s="42"/>
      <c r="N82" s="24"/>
      <c r="O82" s="42"/>
      <c r="P82" s="43"/>
    </row>
    <row r="83" spans="1:16">
      <c r="A83" s="19"/>
      <c r="B83" s="19"/>
      <c r="C83" s="19"/>
      <c r="D83" s="19"/>
      <c r="E83" s="19"/>
      <c r="F83" s="19"/>
      <c r="G83" s="19" t="s">
        <v>962</v>
      </c>
      <c r="H83" s="19"/>
      <c r="I83" s="19"/>
      <c r="J83" s="24"/>
      <c r="K83" s="42"/>
      <c r="L83" s="24"/>
      <c r="M83" s="42"/>
      <c r="N83" s="24"/>
      <c r="O83" s="42"/>
      <c r="P83" s="43"/>
    </row>
    <row r="84" spans="1:16">
      <c r="A84" s="19"/>
      <c r="B84" s="19"/>
      <c r="C84" s="19"/>
      <c r="D84" s="19"/>
      <c r="E84" s="19"/>
      <c r="F84" s="19"/>
      <c r="G84" s="19"/>
      <c r="H84" s="19" t="s">
        <v>963</v>
      </c>
      <c r="I84" s="19"/>
      <c r="J84" s="24">
        <v>3539.57</v>
      </c>
      <c r="K84" s="42"/>
      <c r="L84" s="24">
        <v>1000</v>
      </c>
      <c r="M84" s="42"/>
      <c r="N84" s="24">
        <f>ROUND((J84-L84),5)</f>
        <v>2539.5700000000002</v>
      </c>
      <c r="O84" s="42"/>
      <c r="P84" s="43">
        <f>ROUND(IF(L84=0, IF(J84=0, 0, 1), J84/L84),5)</f>
        <v>3.5395699999999999</v>
      </c>
    </row>
    <row r="85" spans="1:16">
      <c r="A85" s="19"/>
      <c r="B85" s="19"/>
      <c r="C85" s="19"/>
      <c r="D85" s="19"/>
      <c r="E85" s="19"/>
      <c r="F85" s="19"/>
      <c r="G85" s="19"/>
      <c r="H85" s="19" t="s">
        <v>964</v>
      </c>
      <c r="I85" s="19"/>
      <c r="J85" s="24">
        <v>0</v>
      </c>
      <c r="K85" s="42"/>
      <c r="L85" s="24">
        <v>100</v>
      </c>
      <c r="M85" s="42"/>
      <c r="N85" s="24">
        <f>ROUND((J85-L85),5)</f>
        <v>-100</v>
      </c>
      <c r="O85" s="42"/>
      <c r="P85" s="43">
        <f>ROUND(IF(L85=0, IF(J85=0, 0, 1), J85/L85),5)</f>
        <v>0</v>
      </c>
    </row>
    <row r="86" spans="1:16">
      <c r="A86" s="19"/>
      <c r="B86" s="19"/>
      <c r="C86" s="19"/>
      <c r="D86" s="19"/>
      <c r="E86" s="19"/>
      <c r="F86" s="19"/>
      <c r="G86" s="19"/>
      <c r="H86" s="19" t="s">
        <v>965</v>
      </c>
      <c r="I86" s="19"/>
      <c r="J86" s="24">
        <v>0</v>
      </c>
      <c r="K86" s="42"/>
      <c r="L86" s="24">
        <v>100</v>
      </c>
      <c r="M86" s="42"/>
      <c r="N86" s="24">
        <f>ROUND((J86-L86),5)</f>
        <v>-100</v>
      </c>
      <c r="O86" s="42"/>
      <c r="P86" s="43">
        <f>ROUND(IF(L86=0, IF(J86=0, 0, 1), J86/L86),5)</f>
        <v>0</v>
      </c>
    </row>
    <row r="87" spans="1:16" ht="15" thickBot="1">
      <c r="A87" s="19"/>
      <c r="B87" s="19"/>
      <c r="C87" s="19"/>
      <c r="D87" s="19"/>
      <c r="E87" s="19"/>
      <c r="F87" s="19"/>
      <c r="G87" s="19"/>
      <c r="H87" s="19" t="s">
        <v>966</v>
      </c>
      <c r="I87" s="19"/>
      <c r="J87" s="27">
        <v>0</v>
      </c>
      <c r="K87" s="42"/>
      <c r="L87" s="27">
        <v>125</v>
      </c>
      <c r="M87" s="42"/>
      <c r="N87" s="27">
        <f>ROUND((J87-L87),5)</f>
        <v>-125</v>
      </c>
      <c r="O87" s="42"/>
      <c r="P87" s="46">
        <f>ROUND(IF(L87=0, IF(J87=0, 0, 1), J87/L87),5)</f>
        <v>0</v>
      </c>
    </row>
    <row r="88" spans="1:16">
      <c r="A88" s="19"/>
      <c r="B88" s="19"/>
      <c r="C88" s="19"/>
      <c r="D88" s="19"/>
      <c r="E88" s="19"/>
      <c r="F88" s="19"/>
      <c r="G88" s="19" t="s">
        <v>967</v>
      </c>
      <c r="H88" s="19"/>
      <c r="I88" s="19"/>
      <c r="J88" s="24">
        <f>ROUND(SUM(J83:J87),5)</f>
        <v>3539.57</v>
      </c>
      <c r="K88" s="42"/>
      <c r="L88" s="24">
        <f>ROUND(SUM(L83:L87),5)</f>
        <v>1325</v>
      </c>
      <c r="M88" s="42"/>
      <c r="N88" s="24">
        <f>ROUND((J88-L88),5)</f>
        <v>2214.5700000000002</v>
      </c>
      <c r="O88" s="42"/>
      <c r="P88" s="43">
        <f>ROUND(IF(L88=0, IF(J88=0, 0, 1), J88/L88),5)</f>
        <v>2.67137</v>
      </c>
    </row>
    <row r="89" spans="1:16">
      <c r="A89" s="19"/>
      <c r="B89" s="19"/>
      <c r="C89" s="19"/>
      <c r="D89" s="19"/>
      <c r="E89" s="19"/>
      <c r="F89" s="19"/>
      <c r="G89" s="19" t="s">
        <v>968</v>
      </c>
      <c r="H89" s="19"/>
      <c r="I89" s="19"/>
      <c r="J89" s="24"/>
      <c r="K89" s="42"/>
      <c r="L89" s="24"/>
      <c r="M89" s="42"/>
      <c r="N89" s="24"/>
      <c r="O89" s="42"/>
      <c r="P89" s="43"/>
    </row>
    <row r="90" spans="1:16">
      <c r="A90" s="19"/>
      <c r="B90" s="19"/>
      <c r="C90" s="19"/>
      <c r="D90" s="19"/>
      <c r="E90" s="19"/>
      <c r="F90" s="19"/>
      <c r="G90" s="19"/>
      <c r="H90" s="19" t="s">
        <v>969</v>
      </c>
      <c r="I90" s="19"/>
      <c r="J90" s="24">
        <v>0</v>
      </c>
      <c r="K90" s="42"/>
      <c r="L90" s="24">
        <v>40</v>
      </c>
      <c r="M90" s="42"/>
      <c r="N90" s="24">
        <f>ROUND((J90-L90),5)</f>
        <v>-40</v>
      </c>
      <c r="O90" s="42"/>
      <c r="P90" s="43">
        <f>ROUND(IF(L90=0, IF(J90=0, 0, 1), J90/L90),5)</f>
        <v>0</v>
      </c>
    </row>
    <row r="91" spans="1:16">
      <c r="A91" s="19"/>
      <c r="B91" s="19"/>
      <c r="C91" s="19"/>
      <c r="D91" s="19"/>
      <c r="E91" s="19"/>
      <c r="F91" s="19"/>
      <c r="G91" s="19"/>
      <c r="H91" s="19" t="s">
        <v>970</v>
      </c>
      <c r="I91" s="19"/>
      <c r="J91" s="24">
        <v>120.12</v>
      </c>
      <c r="K91" s="42"/>
      <c r="L91" s="24">
        <v>166.67</v>
      </c>
      <c r="M91" s="42"/>
      <c r="N91" s="24">
        <f>ROUND((J91-L91),5)</f>
        <v>-46.55</v>
      </c>
      <c r="O91" s="42"/>
      <c r="P91" s="43">
        <f>ROUND(IF(L91=0, IF(J91=0, 0, 1), J91/L91),5)</f>
        <v>0.72070999999999996</v>
      </c>
    </row>
    <row r="92" spans="1:16">
      <c r="A92" s="19"/>
      <c r="B92" s="19"/>
      <c r="C92" s="19"/>
      <c r="D92" s="19"/>
      <c r="E92" s="19"/>
      <c r="F92" s="19"/>
      <c r="G92" s="19"/>
      <c r="H92" s="19" t="s">
        <v>971</v>
      </c>
      <c r="I92" s="19"/>
      <c r="J92" s="24">
        <v>329.93</v>
      </c>
      <c r="K92" s="42"/>
      <c r="L92" s="24">
        <v>415</v>
      </c>
      <c r="M92" s="42"/>
      <c r="N92" s="24">
        <f>ROUND((J92-L92),5)</f>
        <v>-85.07</v>
      </c>
      <c r="O92" s="42"/>
      <c r="P92" s="43">
        <f>ROUND(IF(L92=0, IF(J92=0, 0, 1), J92/L92),5)</f>
        <v>0.79500999999999999</v>
      </c>
    </row>
    <row r="93" spans="1:16">
      <c r="A93" s="19"/>
      <c r="B93" s="19"/>
      <c r="C93" s="19"/>
      <c r="D93" s="19"/>
      <c r="E93" s="19"/>
      <c r="F93" s="19"/>
      <c r="G93" s="19"/>
      <c r="H93" s="19" t="s">
        <v>972</v>
      </c>
      <c r="I93" s="19"/>
      <c r="J93" s="24">
        <v>79.02</v>
      </c>
      <c r="K93" s="42"/>
      <c r="L93" s="24">
        <v>75</v>
      </c>
      <c r="M93" s="42"/>
      <c r="N93" s="24">
        <f>ROUND((J93-L93),5)</f>
        <v>4.0199999999999996</v>
      </c>
      <c r="O93" s="42"/>
      <c r="P93" s="43">
        <f>ROUND(IF(L93=0, IF(J93=0, 0, 1), J93/L93),5)</f>
        <v>1.0536000000000001</v>
      </c>
    </row>
    <row r="94" spans="1:16" ht="15" thickBot="1">
      <c r="A94" s="19"/>
      <c r="B94" s="19"/>
      <c r="C94" s="19"/>
      <c r="D94" s="19"/>
      <c r="E94" s="19"/>
      <c r="F94" s="19"/>
      <c r="G94" s="19"/>
      <c r="H94" s="19" t="s">
        <v>973</v>
      </c>
      <c r="I94" s="19"/>
      <c r="J94" s="27">
        <v>79.02</v>
      </c>
      <c r="K94" s="42"/>
      <c r="L94" s="27">
        <v>75</v>
      </c>
      <c r="M94" s="42"/>
      <c r="N94" s="27">
        <f>ROUND((J94-L94),5)</f>
        <v>4.0199999999999996</v>
      </c>
      <c r="O94" s="42"/>
      <c r="P94" s="46">
        <f>ROUND(IF(L94=0, IF(J94=0, 0, 1), J94/L94),5)</f>
        <v>1.0536000000000001</v>
      </c>
    </row>
    <row r="95" spans="1:16">
      <c r="A95" s="19"/>
      <c r="B95" s="19"/>
      <c r="C95" s="19"/>
      <c r="D95" s="19"/>
      <c r="E95" s="19"/>
      <c r="F95" s="19"/>
      <c r="G95" s="19" t="s">
        <v>974</v>
      </c>
      <c r="H95" s="19"/>
      <c r="I95" s="19"/>
      <c r="J95" s="24">
        <f>ROUND(SUM(J89:J94),5)</f>
        <v>608.09</v>
      </c>
      <c r="K95" s="42"/>
      <c r="L95" s="24">
        <f>ROUND(SUM(L89:L94),5)</f>
        <v>771.67</v>
      </c>
      <c r="M95" s="42"/>
      <c r="N95" s="24">
        <f>ROUND((J95-L95),5)</f>
        <v>-163.58000000000001</v>
      </c>
      <c r="O95" s="42"/>
      <c r="P95" s="43">
        <f>ROUND(IF(L95=0, IF(J95=0, 0, 1), J95/L95),5)</f>
        <v>0.78802000000000005</v>
      </c>
    </row>
    <row r="96" spans="1:16">
      <c r="A96" s="19"/>
      <c r="B96" s="19"/>
      <c r="C96" s="19"/>
      <c r="D96" s="19"/>
      <c r="E96" s="19"/>
      <c r="F96" s="19"/>
      <c r="G96" s="19" t="s">
        <v>975</v>
      </c>
      <c r="H96" s="19"/>
      <c r="I96" s="19"/>
      <c r="J96" s="24"/>
      <c r="K96" s="42"/>
      <c r="L96" s="24"/>
      <c r="M96" s="42"/>
      <c r="N96" s="24"/>
      <c r="O96" s="42"/>
      <c r="P96" s="43"/>
    </row>
    <row r="97" spans="1:16">
      <c r="A97" s="19"/>
      <c r="B97" s="19"/>
      <c r="C97" s="19"/>
      <c r="D97" s="19"/>
      <c r="E97" s="19"/>
      <c r="F97" s="19"/>
      <c r="G97" s="19"/>
      <c r="H97" s="19" t="s">
        <v>976</v>
      </c>
      <c r="I97" s="19"/>
      <c r="J97" s="24">
        <v>102.42</v>
      </c>
      <c r="K97" s="42"/>
      <c r="L97" s="24">
        <v>123</v>
      </c>
      <c r="M97" s="42"/>
      <c r="N97" s="24">
        <f>ROUND((J97-L97),5)</f>
        <v>-20.58</v>
      </c>
      <c r="O97" s="42"/>
      <c r="P97" s="43">
        <f>ROUND(IF(L97=0, IF(J97=0, 0, 1), J97/L97),5)</f>
        <v>0.83267999999999998</v>
      </c>
    </row>
    <row r="98" spans="1:16">
      <c r="A98" s="19"/>
      <c r="B98" s="19"/>
      <c r="C98" s="19"/>
      <c r="D98" s="19"/>
      <c r="E98" s="19"/>
      <c r="F98" s="19"/>
      <c r="G98" s="19"/>
      <c r="H98" s="19" t="s">
        <v>977</v>
      </c>
      <c r="I98" s="19"/>
      <c r="J98" s="24"/>
      <c r="K98" s="42"/>
      <c r="L98" s="24"/>
      <c r="M98" s="42"/>
      <c r="N98" s="24"/>
      <c r="O98" s="42"/>
      <c r="P98" s="43"/>
    </row>
    <row r="99" spans="1:16">
      <c r="A99" s="19"/>
      <c r="B99" s="19"/>
      <c r="C99" s="19"/>
      <c r="D99" s="19"/>
      <c r="E99" s="19"/>
      <c r="F99" s="19"/>
      <c r="G99" s="19"/>
      <c r="H99" s="19"/>
      <c r="I99" s="19" t="s">
        <v>978</v>
      </c>
      <c r="J99" s="24">
        <v>1185.97</v>
      </c>
      <c r="K99" s="42"/>
      <c r="L99" s="24">
        <v>1200</v>
      </c>
      <c r="M99" s="42"/>
      <c r="N99" s="24">
        <f>ROUND((J99-L99),5)</f>
        <v>-14.03</v>
      </c>
      <c r="O99" s="42"/>
      <c r="P99" s="43">
        <f>ROUND(IF(L99=0, IF(J99=0, 0, 1), J99/L99),5)</f>
        <v>0.98831000000000002</v>
      </c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 t="s">
        <v>979</v>
      </c>
      <c r="J100" s="24">
        <v>202.11</v>
      </c>
      <c r="K100" s="42"/>
      <c r="L100" s="24">
        <v>200</v>
      </c>
      <c r="M100" s="42"/>
      <c r="N100" s="24">
        <f>ROUND((J100-L100),5)</f>
        <v>2.11</v>
      </c>
      <c r="O100" s="42"/>
      <c r="P100" s="43">
        <f>ROUND(IF(L100=0, IF(J100=0, 0, 1), J100/L100),5)</f>
        <v>1.0105500000000001</v>
      </c>
    </row>
    <row r="101" spans="1:16" ht="15" thickBot="1">
      <c r="A101" s="19"/>
      <c r="B101" s="19"/>
      <c r="C101" s="19"/>
      <c r="D101" s="19"/>
      <c r="E101" s="19"/>
      <c r="F101" s="19"/>
      <c r="G101" s="19"/>
      <c r="H101" s="19"/>
      <c r="I101" s="19" t="s">
        <v>980</v>
      </c>
      <c r="J101" s="27">
        <v>31.36</v>
      </c>
      <c r="K101" s="42"/>
      <c r="L101" s="27">
        <v>200</v>
      </c>
      <c r="M101" s="42"/>
      <c r="N101" s="27">
        <f>ROUND((J101-L101),5)</f>
        <v>-168.64</v>
      </c>
      <c r="O101" s="42"/>
      <c r="P101" s="46">
        <f>ROUND(IF(L101=0, IF(J101=0, 0, 1), J101/L101),5)</f>
        <v>0.15679999999999999</v>
      </c>
    </row>
    <row r="102" spans="1:16">
      <c r="A102" s="19"/>
      <c r="B102" s="19"/>
      <c r="C102" s="19"/>
      <c r="D102" s="19"/>
      <c r="E102" s="19"/>
      <c r="F102" s="19"/>
      <c r="G102" s="19"/>
      <c r="H102" s="19" t="s">
        <v>981</v>
      </c>
      <c r="I102" s="19"/>
      <c r="J102" s="24">
        <f>ROUND(SUM(J98:J101),5)</f>
        <v>1419.44</v>
      </c>
      <c r="K102" s="42"/>
      <c r="L102" s="24">
        <f>ROUND(SUM(L98:L101),5)</f>
        <v>1600</v>
      </c>
      <c r="M102" s="42"/>
      <c r="N102" s="24">
        <f>ROUND((J102-L102),5)</f>
        <v>-180.56</v>
      </c>
      <c r="O102" s="42"/>
      <c r="P102" s="43">
        <f>ROUND(IF(L102=0, IF(J102=0, 0, 1), J102/L102),5)</f>
        <v>0.88714999999999999</v>
      </c>
    </row>
    <row r="103" spans="1:16" ht="15" thickBot="1">
      <c r="A103" s="19"/>
      <c r="B103" s="19"/>
      <c r="C103" s="19"/>
      <c r="D103" s="19"/>
      <c r="E103" s="19"/>
      <c r="F103" s="19"/>
      <c r="G103" s="19"/>
      <c r="H103" s="19" t="s">
        <v>982</v>
      </c>
      <c r="I103" s="19"/>
      <c r="J103" s="27">
        <v>0</v>
      </c>
      <c r="K103" s="42"/>
      <c r="L103" s="27">
        <v>130</v>
      </c>
      <c r="M103" s="42"/>
      <c r="N103" s="27">
        <f>ROUND((J103-L103),5)</f>
        <v>-130</v>
      </c>
      <c r="O103" s="42"/>
      <c r="P103" s="46">
        <f>ROUND(IF(L103=0, IF(J103=0, 0, 1), J103/L103),5)</f>
        <v>0</v>
      </c>
    </row>
    <row r="104" spans="1:16">
      <c r="A104" s="19"/>
      <c r="B104" s="19"/>
      <c r="C104" s="19"/>
      <c r="D104" s="19"/>
      <c r="E104" s="19"/>
      <c r="F104" s="19"/>
      <c r="G104" s="19" t="s">
        <v>983</v>
      </c>
      <c r="H104" s="19"/>
      <c r="I104" s="19"/>
      <c r="J104" s="24">
        <f>ROUND(SUM(J96:J97)+SUM(J102:J103),5)</f>
        <v>1521.86</v>
      </c>
      <c r="K104" s="42"/>
      <c r="L104" s="24">
        <f>ROUND(SUM(L96:L97)+SUM(L102:L103),5)</f>
        <v>1853</v>
      </c>
      <c r="M104" s="42"/>
      <c r="N104" s="24">
        <f>ROUND((J104-L104),5)</f>
        <v>-331.14</v>
      </c>
      <c r="O104" s="42"/>
      <c r="P104" s="43">
        <f>ROUND(IF(L104=0, IF(J104=0, 0, 1), J104/L104),5)</f>
        <v>0.82130000000000003</v>
      </c>
    </row>
    <row r="105" spans="1:16" ht="15" thickBot="1">
      <c r="A105" s="19"/>
      <c r="B105" s="19"/>
      <c r="C105" s="19"/>
      <c r="D105" s="19"/>
      <c r="E105" s="19"/>
      <c r="F105" s="19"/>
      <c r="G105" s="19" t="s">
        <v>984</v>
      </c>
      <c r="H105" s="19"/>
      <c r="I105" s="19"/>
      <c r="J105" s="24">
        <v>284.45999999999998</v>
      </c>
      <c r="K105" s="42"/>
      <c r="L105" s="24">
        <v>83.33</v>
      </c>
      <c r="M105" s="42"/>
      <c r="N105" s="24">
        <f>ROUND((J105-L105),5)</f>
        <v>201.13</v>
      </c>
      <c r="O105" s="42"/>
      <c r="P105" s="43">
        <f>ROUND(IF(L105=0, IF(J105=0, 0, 1), J105/L105),5)</f>
        <v>3.4136600000000001</v>
      </c>
    </row>
    <row r="106" spans="1:16" ht="15" thickBot="1">
      <c r="A106" s="19"/>
      <c r="B106" s="19"/>
      <c r="C106" s="19"/>
      <c r="D106" s="19"/>
      <c r="E106" s="19"/>
      <c r="F106" s="19" t="s">
        <v>985</v>
      </c>
      <c r="G106" s="19"/>
      <c r="H106" s="19"/>
      <c r="I106" s="19"/>
      <c r="J106" s="25">
        <f>ROUND(J82+J88+J95+SUM(J104:J105),5)</f>
        <v>5953.98</v>
      </c>
      <c r="K106" s="42"/>
      <c r="L106" s="25">
        <f>ROUND(L82+L88+L95+SUM(L104:L105),5)</f>
        <v>4033</v>
      </c>
      <c r="M106" s="42"/>
      <c r="N106" s="25">
        <f>ROUND((J106-L106),5)</f>
        <v>1920.98</v>
      </c>
      <c r="O106" s="42"/>
      <c r="P106" s="45">
        <f>ROUND(IF(L106=0, IF(J106=0, 0, 1), J106/L106),5)</f>
        <v>1.4763200000000001</v>
      </c>
    </row>
    <row r="107" spans="1:16">
      <c r="A107" s="19"/>
      <c r="B107" s="19"/>
      <c r="C107" s="19"/>
      <c r="D107" s="19"/>
      <c r="E107" s="19" t="s">
        <v>986</v>
      </c>
      <c r="F107" s="19"/>
      <c r="G107" s="19"/>
      <c r="H107" s="19"/>
      <c r="I107" s="19"/>
      <c r="J107" s="24">
        <f>ROUND(SUM(J23:J24)+J28+SUM(J35:J36)+SUM(J42:J43)+SUM(J75:J77)+J81+J106,5)</f>
        <v>56493.64</v>
      </c>
      <c r="K107" s="42"/>
      <c r="L107" s="24">
        <f>ROUND(SUM(L23:L24)+L28+SUM(L35:L36)+SUM(L42:L43)+SUM(L75:L77)+L81+L106,5)</f>
        <v>68748.820000000007</v>
      </c>
      <c r="M107" s="42"/>
      <c r="N107" s="24">
        <f>ROUND((J107-L107),5)</f>
        <v>-12255.18</v>
      </c>
      <c r="O107" s="42"/>
      <c r="P107" s="43">
        <f>ROUND(IF(L107=0, IF(J107=0, 0, 1), J107/L107),5)</f>
        <v>0.82174000000000003</v>
      </c>
    </row>
    <row r="108" spans="1:16">
      <c r="A108" s="19"/>
      <c r="B108" s="19"/>
      <c r="C108" s="19"/>
      <c r="D108" s="19"/>
      <c r="E108" s="19" t="s">
        <v>987</v>
      </c>
      <c r="F108" s="19"/>
      <c r="G108" s="19"/>
      <c r="H108" s="19"/>
      <c r="I108" s="19"/>
      <c r="J108" s="24"/>
      <c r="K108" s="42"/>
      <c r="L108" s="24"/>
      <c r="M108" s="42"/>
      <c r="N108" s="24"/>
      <c r="O108" s="42"/>
      <c r="P108" s="43"/>
    </row>
    <row r="109" spans="1:16">
      <c r="A109" s="19"/>
      <c r="B109" s="19"/>
      <c r="C109" s="19"/>
      <c r="D109" s="19"/>
      <c r="E109" s="19"/>
      <c r="F109" s="19" t="s">
        <v>988</v>
      </c>
      <c r="G109" s="19"/>
      <c r="H109" s="19"/>
      <c r="I109" s="19"/>
      <c r="J109" s="24">
        <v>-172.31</v>
      </c>
      <c r="K109" s="42"/>
      <c r="L109" s="24">
        <v>85</v>
      </c>
      <c r="M109" s="42"/>
      <c r="N109" s="24">
        <f>ROUND((J109-L109),5)</f>
        <v>-257.31</v>
      </c>
      <c r="O109" s="42"/>
      <c r="P109" s="43">
        <f>ROUND(IF(L109=0, IF(J109=0, 0, 1), J109/L109),5)</f>
        <v>-2.02718</v>
      </c>
    </row>
    <row r="110" spans="1:16" ht="15" thickBot="1">
      <c r="A110" s="19"/>
      <c r="B110" s="19"/>
      <c r="C110" s="19"/>
      <c r="D110" s="19"/>
      <c r="E110" s="19"/>
      <c r="F110" s="19" t="s">
        <v>989</v>
      </c>
      <c r="G110" s="19"/>
      <c r="H110" s="19"/>
      <c r="I110" s="19"/>
      <c r="J110" s="27">
        <v>0</v>
      </c>
      <c r="K110" s="42"/>
      <c r="L110" s="27">
        <v>83.33</v>
      </c>
      <c r="M110" s="42"/>
      <c r="N110" s="27">
        <f>ROUND((J110-L110),5)</f>
        <v>-83.33</v>
      </c>
      <c r="O110" s="42"/>
      <c r="P110" s="46">
        <f>ROUND(IF(L110=0, IF(J110=0, 0, 1), J110/L110),5)</f>
        <v>0</v>
      </c>
    </row>
    <row r="111" spans="1:16">
      <c r="A111" s="19"/>
      <c r="B111" s="19"/>
      <c r="C111" s="19"/>
      <c r="D111" s="19"/>
      <c r="E111" s="19" t="s">
        <v>990</v>
      </c>
      <c r="F111" s="19"/>
      <c r="G111" s="19"/>
      <c r="H111" s="19"/>
      <c r="I111" s="19"/>
      <c r="J111" s="24">
        <f>ROUND(SUM(J108:J110),5)</f>
        <v>-172.31</v>
      </c>
      <c r="K111" s="42"/>
      <c r="L111" s="24">
        <f>ROUND(SUM(L108:L110),5)</f>
        <v>168.33</v>
      </c>
      <c r="M111" s="42"/>
      <c r="N111" s="24">
        <f>ROUND((J111-L111),5)</f>
        <v>-340.64</v>
      </c>
      <c r="O111" s="42"/>
      <c r="P111" s="43">
        <f>ROUND(IF(L111=0, IF(J111=0, 0, 1), J111/L111),5)</f>
        <v>-1.0236400000000001</v>
      </c>
    </row>
    <row r="112" spans="1:16">
      <c r="A112" s="19"/>
      <c r="B112" s="19"/>
      <c r="C112" s="19"/>
      <c r="D112" s="19"/>
      <c r="E112" s="19" t="s">
        <v>991</v>
      </c>
      <c r="F112" s="19"/>
      <c r="G112" s="19"/>
      <c r="H112" s="19"/>
      <c r="I112" s="19"/>
      <c r="J112" s="24"/>
      <c r="K112" s="42"/>
      <c r="L112" s="24"/>
      <c r="M112" s="42"/>
      <c r="N112" s="24"/>
      <c r="O112" s="42"/>
      <c r="P112" s="43"/>
    </row>
    <row r="113" spans="1:16">
      <c r="A113" s="19"/>
      <c r="B113" s="19"/>
      <c r="C113" s="19"/>
      <c r="D113" s="19"/>
      <c r="E113" s="19"/>
      <c r="F113" s="19" t="s">
        <v>992</v>
      </c>
      <c r="G113" s="19"/>
      <c r="H113" s="19"/>
      <c r="I113" s="19"/>
      <c r="J113" s="24">
        <v>0</v>
      </c>
      <c r="K113" s="42"/>
      <c r="L113" s="24">
        <v>0</v>
      </c>
      <c r="M113" s="42"/>
      <c r="N113" s="24">
        <f>ROUND((J113-L113),5)</f>
        <v>0</v>
      </c>
      <c r="O113" s="42"/>
      <c r="P113" s="43">
        <f>ROUND(IF(L113=0, IF(J113=0, 0, 1), J113/L113),5)</f>
        <v>0</v>
      </c>
    </row>
    <row r="114" spans="1:16">
      <c r="A114" s="19"/>
      <c r="B114" s="19"/>
      <c r="C114" s="19"/>
      <c r="D114" s="19"/>
      <c r="E114" s="19"/>
      <c r="F114" s="19" t="s">
        <v>993</v>
      </c>
      <c r="G114" s="19"/>
      <c r="H114" s="19"/>
      <c r="I114" s="19"/>
      <c r="J114" s="24">
        <v>0</v>
      </c>
      <c r="K114" s="42"/>
      <c r="L114" s="24">
        <v>0</v>
      </c>
      <c r="M114" s="42"/>
      <c r="N114" s="24">
        <f>ROUND((J114-L114),5)</f>
        <v>0</v>
      </c>
      <c r="O114" s="42"/>
      <c r="P114" s="43">
        <f>ROUND(IF(L114=0, IF(J114=0, 0, 1), J114/L114),5)</f>
        <v>0</v>
      </c>
    </row>
    <row r="115" spans="1:16">
      <c r="A115" s="19"/>
      <c r="B115" s="19"/>
      <c r="C115" s="19"/>
      <c r="D115" s="19"/>
      <c r="E115" s="19"/>
      <c r="F115" s="19" t="s">
        <v>836</v>
      </c>
      <c r="G115" s="19"/>
      <c r="H115" s="19"/>
      <c r="I115" s="19"/>
      <c r="J115" s="24">
        <v>0</v>
      </c>
      <c r="K115" s="42"/>
      <c r="L115" s="24">
        <v>0</v>
      </c>
      <c r="M115" s="42"/>
      <c r="N115" s="24">
        <f>ROUND((J115-L115),5)</f>
        <v>0</v>
      </c>
      <c r="O115" s="42"/>
      <c r="P115" s="43">
        <f>ROUND(IF(L115=0, IF(J115=0, 0, 1), J115/L115),5)</f>
        <v>0</v>
      </c>
    </row>
    <row r="116" spans="1:16">
      <c r="A116" s="19"/>
      <c r="B116" s="19"/>
      <c r="C116" s="19"/>
      <c r="D116" s="19"/>
      <c r="E116" s="19"/>
      <c r="F116" s="19" t="s">
        <v>994</v>
      </c>
      <c r="G116" s="19"/>
      <c r="H116" s="19"/>
      <c r="I116" s="19"/>
      <c r="J116" s="24">
        <v>176.85</v>
      </c>
      <c r="K116" s="42"/>
      <c r="L116" s="24">
        <v>500</v>
      </c>
      <c r="M116" s="42"/>
      <c r="N116" s="24">
        <f>ROUND((J116-L116),5)</f>
        <v>-323.14999999999998</v>
      </c>
      <c r="O116" s="42"/>
      <c r="P116" s="43">
        <f>ROUND(IF(L116=0, IF(J116=0, 0, 1), J116/L116),5)</f>
        <v>0.35370000000000001</v>
      </c>
    </row>
    <row r="117" spans="1:16">
      <c r="A117" s="19"/>
      <c r="B117" s="19"/>
      <c r="C117" s="19"/>
      <c r="D117" s="19"/>
      <c r="E117" s="19"/>
      <c r="F117" s="19" t="s">
        <v>995</v>
      </c>
      <c r="G117" s="19"/>
      <c r="H117" s="19"/>
      <c r="I117" s="19"/>
      <c r="J117" s="24">
        <v>0</v>
      </c>
      <c r="K117" s="42"/>
      <c r="L117" s="24">
        <v>100</v>
      </c>
      <c r="M117" s="42"/>
      <c r="N117" s="24">
        <f>ROUND((J117-L117),5)</f>
        <v>-100</v>
      </c>
      <c r="O117" s="42"/>
      <c r="P117" s="43">
        <f>ROUND(IF(L117=0, IF(J117=0, 0, 1), J117/L117),5)</f>
        <v>0</v>
      </c>
    </row>
    <row r="118" spans="1:16" ht="15" thickBot="1">
      <c r="A118" s="19"/>
      <c r="B118" s="19"/>
      <c r="C118" s="19"/>
      <c r="D118" s="19"/>
      <c r="E118" s="19"/>
      <c r="F118" s="19" t="s">
        <v>996</v>
      </c>
      <c r="G118" s="19"/>
      <c r="H118" s="19"/>
      <c r="I118" s="19"/>
      <c r="J118" s="27">
        <v>0</v>
      </c>
      <c r="K118" s="42"/>
      <c r="L118" s="27">
        <v>0</v>
      </c>
      <c r="M118" s="42"/>
      <c r="N118" s="27">
        <f>ROUND((J118-L118),5)</f>
        <v>0</v>
      </c>
      <c r="O118" s="42"/>
      <c r="P118" s="46">
        <f>ROUND(IF(L118=0, IF(J118=0, 0, 1), J118/L118),5)</f>
        <v>0</v>
      </c>
    </row>
    <row r="119" spans="1:16">
      <c r="A119" s="19"/>
      <c r="B119" s="19"/>
      <c r="C119" s="19"/>
      <c r="D119" s="19"/>
      <c r="E119" s="19" t="s">
        <v>997</v>
      </c>
      <c r="F119" s="19"/>
      <c r="G119" s="19"/>
      <c r="H119" s="19"/>
      <c r="I119" s="19"/>
      <c r="J119" s="24">
        <f>ROUND(SUM(J112:J118),5)</f>
        <v>176.85</v>
      </c>
      <c r="K119" s="42"/>
      <c r="L119" s="24">
        <f>ROUND(SUM(L112:L118),5)</f>
        <v>600</v>
      </c>
      <c r="M119" s="42"/>
      <c r="N119" s="24">
        <f>ROUND((J119-L119),5)</f>
        <v>-423.15</v>
      </c>
      <c r="O119" s="42"/>
      <c r="P119" s="43">
        <f>ROUND(IF(L119=0, IF(J119=0, 0, 1), J119/L119),5)</f>
        <v>0.29475000000000001</v>
      </c>
    </row>
    <row r="120" spans="1:16">
      <c r="A120" s="19"/>
      <c r="B120" s="19"/>
      <c r="C120" s="19"/>
      <c r="D120" s="19"/>
      <c r="E120" s="19" t="s">
        <v>998</v>
      </c>
      <c r="F120" s="19"/>
      <c r="G120" s="19"/>
      <c r="H120" s="19"/>
      <c r="I120" s="19"/>
      <c r="J120" s="24"/>
      <c r="K120" s="42"/>
      <c r="L120" s="24"/>
      <c r="M120" s="42"/>
      <c r="N120" s="24"/>
      <c r="O120" s="42"/>
      <c r="P120" s="43"/>
    </row>
    <row r="121" spans="1:16">
      <c r="A121" s="19"/>
      <c r="B121" s="19"/>
      <c r="C121" s="19"/>
      <c r="D121" s="19"/>
      <c r="E121" s="19"/>
      <c r="F121" s="19" t="s">
        <v>999</v>
      </c>
      <c r="G121" s="19"/>
      <c r="H121" s="19"/>
      <c r="I121" s="19"/>
      <c r="J121" s="24">
        <v>0</v>
      </c>
      <c r="K121" s="42"/>
      <c r="L121" s="24">
        <v>0</v>
      </c>
      <c r="M121" s="42"/>
      <c r="N121" s="24">
        <f>ROUND((J121-L121),5)</f>
        <v>0</v>
      </c>
      <c r="O121" s="42"/>
      <c r="P121" s="43">
        <f>ROUND(IF(L121=0, IF(J121=0, 0, 1), J121/L121),5)</f>
        <v>0</v>
      </c>
    </row>
    <row r="122" spans="1:16">
      <c r="A122" s="19"/>
      <c r="B122" s="19"/>
      <c r="C122" s="19"/>
      <c r="D122" s="19"/>
      <c r="E122" s="19"/>
      <c r="F122" s="19" t="s">
        <v>1000</v>
      </c>
      <c r="G122" s="19"/>
      <c r="H122" s="19"/>
      <c r="I122" s="19"/>
      <c r="J122" s="24">
        <v>0</v>
      </c>
      <c r="K122" s="42"/>
      <c r="L122" s="24">
        <v>0</v>
      </c>
      <c r="M122" s="42"/>
      <c r="N122" s="24">
        <f>ROUND((J122-L122),5)</f>
        <v>0</v>
      </c>
      <c r="O122" s="42"/>
      <c r="P122" s="43">
        <f>ROUND(IF(L122=0, IF(J122=0, 0, 1), J122/L122),5)</f>
        <v>0</v>
      </c>
    </row>
    <row r="123" spans="1:16">
      <c r="A123" s="19"/>
      <c r="B123" s="19"/>
      <c r="C123" s="19"/>
      <c r="D123" s="19"/>
      <c r="E123" s="19"/>
      <c r="F123" s="19" t="s">
        <v>1001</v>
      </c>
      <c r="G123" s="19"/>
      <c r="H123" s="19"/>
      <c r="I123" s="19"/>
      <c r="J123" s="24"/>
      <c r="K123" s="42"/>
      <c r="L123" s="24"/>
      <c r="M123" s="42"/>
      <c r="N123" s="24"/>
      <c r="O123" s="42"/>
      <c r="P123" s="43"/>
    </row>
    <row r="124" spans="1:16">
      <c r="A124" s="19"/>
      <c r="B124" s="19"/>
      <c r="C124" s="19"/>
      <c r="D124" s="19"/>
      <c r="E124" s="19"/>
      <c r="F124" s="19"/>
      <c r="G124" s="19" t="s">
        <v>832</v>
      </c>
      <c r="H124" s="19"/>
      <c r="I124" s="19"/>
      <c r="J124" s="24">
        <v>45150.14</v>
      </c>
      <c r="K124" s="42"/>
      <c r="L124" s="24"/>
      <c r="M124" s="42"/>
      <c r="N124" s="24"/>
      <c r="O124" s="42"/>
      <c r="P124" s="43"/>
    </row>
    <row r="125" spans="1:16">
      <c r="A125" s="19"/>
      <c r="B125" s="19"/>
      <c r="C125" s="19"/>
      <c r="D125" s="19"/>
      <c r="E125" s="19"/>
      <c r="F125" s="19"/>
      <c r="G125" s="19" t="s">
        <v>1002</v>
      </c>
      <c r="H125" s="19"/>
      <c r="I125" s="19"/>
      <c r="J125" s="24">
        <v>0</v>
      </c>
      <c r="K125" s="42"/>
      <c r="L125" s="24">
        <v>835</v>
      </c>
      <c r="M125" s="42"/>
      <c r="N125" s="24">
        <f>ROUND((J125-L125),5)</f>
        <v>-835</v>
      </c>
      <c r="O125" s="42"/>
      <c r="P125" s="43">
        <f>ROUND(IF(L125=0, IF(J125=0, 0, 1), J125/L125),5)</f>
        <v>0</v>
      </c>
    </row>
    <row r="126" spans="1:16">
      <c r="A126" s="19"/>
      <c r="B126" s="19"/>
      <c r="C126" s="19"/>
      <c r="D126" s="19"/>
      <c r="E126" s="19"/>
      <c r="F126" s="19"/>
      <c r="G126" s="19" t="s">
        <v>1003</v>
      </c>
      <c r="H126" s="19"/>
      <c r="I126" s="19"/>
      <c r="J126" s="24">
        <v>0</v>
      </c>
      <c r="K126" s="42"/>
      <c r="L126" s="24">
        <v>1250</v>
      </c>
      <c r="M126" s="42"/>
      <c r="N126" s="24">
        <f>ROUND((J126-L126),5)</f>
        <v>-1250</v>
      </c>
      <c r="O126" s="42"/>
      <c r="P126" s="43">
        <f>ROUND(IF(L126=0, IF(J126=0, 0, 1), J126/L126),5)</f>
        <v>0</v>
      </c>
    </row>
    <row r="127" spans="1:16">
      <c r="A127" s="19"/>
      <c r="B127" s="19"/>
      <c r="C127" s="19"/>
      <c r="D127" s="19"/>
      <c r="E127" s="19"/>
      <c r="F127" s="19"/>
      <c r="G127" s="19" t="s">
        <v>1004</v>
      </c>
      <c r="H127" s="19"/>
      <c r="I127" s="19"/>
      <c r="J127" s="24">
        <v>13275</v>
      </c>
      <c r="K127" s="42"/>
      <c r="L127" s="24">
        <v>0</v>
      </c>
      <c r="M127" s="42"/>
      <c r="N127" s="24">
        <f>ROUND((J127-L127),5)</f>
        <v>13275</v>
      </c>
      <c r="O127" s="42"/>
      <c r="P127" s="43">
        <f>ROUND(IF(L127=0, IF(J127=0, 0, 1), J127/L127),5)</f>
        <v>1</v>
      </c>
    </row>
    <row r="128" spans="1:16">
      <c r="A128" s="19"/>
      <c r="B128" s="19"/>
      <c r="C128" s="19"/>
      <c r="D128" s="19"/>
      <c r="E128" s="19"/>
      <c r="F128" s="19"/>
      <c r="G128" s="19" t="s">
        <v>1005</v>
      </c>
      <c r="H128" s="19"/>
      <c r="I128" s="19"/>
      <c r="J128" s="24">
        <v>0</v>
      </c>
      <c r="K128" s="42"/>
      <c r="L128" s="24">
        <v>100</v>
      </c>
      <c r="M128" s="42"/>
      <c r="N128" s="24">
        <f>ROUND((J128-L128),5)</f>
        <v>-100</v>
      </c>
      <c r="O128" s="42"/>
      <c r="P128" s="43">
        <f>ROUND(IF(L128=0, IF(J128=0, 0, 1), J128/L128),5)</f>
        <v>0</v>
      </c>
    </row>
    <row r="129" spans="1:16">
      <c r="A129" s="19"/>
      <c r="B129" s="19"/>
      <c r="C129" s="19"/>
      <c r="D129" s="19"/>
      <c r="E129" s="19"/>
      <c r="F129" s="19"/>
      <c r="G129" s="19" t="s">
        <v>1006</v>
      </c>
      <c r="H129" s="19"/>
      <c r="I129" s="19"/>
      <c r="J129" s="24">
        <v>1629.2</v>
      </c>
      <c r="K129" s="42"/>
      <c r="L129" s="24">
        <v>280</v>
      </c>
      <c r="M129" s="42"/>
      <c r="N129" s="24">
        <f>ROUND((J129-L129),5)</f>
        <v>1349.2</v>
      </c>
      <c r="O129" s="42"/>
      <c r="P129" s="43">
        <f>ROUND(IF(L129=0, IF(J129=0, 0, 1), J129/L129),5)</f>
        <v>5.8185700000000002</v>
      </c>
    </row>
    <row r="130" spans="1:16" ht="15" thickBot="1">
      <c r="A130" s="19"/>
      <c r="B130" s="19"/>
      <c r="C130" s="19"/>
      <c r="D130" s="19"/>
      <c r="E130" s="19"/>
      <c r="F130" s="19"/>
      <c r="G130" s="19" t="s">
        <v>1007</v>
      </c>
      <c r="H130" s="19"/>
      <c r="I130" s="19"/>
      <c r="J130" s="27">
        <v>0</v>
      </c>
      <c r="K130" s="42"/>
      <c r="L130" s="27">
        <v>0</v>
      </c>
      <c r="M130" s="42"/>
      <c r="N130" s="27">
        <f>ROUND((J130-L130),5)</f>
        <v>0</v>
      </c>
      <c r="O130" s="42"/>
      <c r="P130" s="46">
        <f>ROUND(IF(L130=0, IF(J130=0, 0, 1), J130/L130),5)</f>
        <v>0</v>
      </c>
    </row>
    <row r="131" spans="1:16">
      <c r="A131" s="19"/>
      <c r="B131" s="19"/>
      <c r="C131" s="19"/>
      <c r="D131" s="19"/>
      <c r="E131" s="19"/>
      <c r="F131" s="19" t="s">
        <v>1008</v>
      </c>
      <c r="G131" s="19"/>
      <c r="H131" s="19"/>
      <c r="I131" s="19"/>
      <c r="J131" s="24">
        <f>ROUND(SUM(J123:J130),5)</f>
        <v>60054.34</v>
      </c>
      <c r="K131" s="42"/>
      <c r="L131" s="24">
        <f>ROUND(SUM(L123:L130),5)</f>
        <v>2465</v>
      </c>
      <c r="M131" s="42"/>
      <c r="N131" s="24">
        <f>ROUND((J131-L131),5)</f>
        <v>57589.34</v>
      </c>
      <c r="O131" s="42"/>
      <c r="P131" s="43">
        <f>ROUND(IF(L131=0, IF(J131=0, 0, 1), J131/L131),5)</f>
        <v>24.362819999999999</v>
      </c>
    </row>
    <row r="132" spans="1:16">
      <c r="A132" s="19"/>
      <c r="B132" s="19"/>
      <c r="C132" s="19"/>
      <c r="D132" s="19"/>
      <c r="E132" s="19"/>
      <c r="F132" s="19" t="s">
        <v>1009</v>
      </c>
      <c r="G132" s="19"/>
      <c r="H132" s="19"/>
      <c r="I132" s="19"/>
      <c r="J132" s="24">
        <v>0</v>
      </c>
      <c r="K132" s="42"/>
      <c r="L132" s="24">
        <v>200</v>
      </c>
      <c r="M132" s="42"/>
      <c r="N132" s="24">
        <f>ROUND((J132-L132),5)</f>
        <v>-200</v>
      </c>
      <c r="O132" s="42"/>
      <c r="P132" s="43">
        <f>ROUND(IF(L132=0, IF(J132=0, 0, 1), J132/L132),5)</f>
        <v>0</v>
      </c>
    </row>
    <row r="133" spans="1:16">
      <c r="A133" s="19"/>
      <c r="B133" s="19"/>
      <c r="C133" s="19"/>
      <c r="D133" s="19"/>
      <c r="E133" s="19"/>
      <c r="F133" s="19" t="s">
        <v>1010</v>
      </c>
      <c r="G133" s="19"/>
      <c r="H133" s="19"/>
      <c r="I133" s="19"/>
      <c r="J133" s="24">
        <v>77.08</v>
      </c>
      <c r="K133" s="42"/>
      <c r="L133" s="24">
        <v>420</v>
      </c>
      <c r="M133" s="42"/>
      <c r="N133" s="24">
        <f>ROUND((J133-L133),5)</f>
        <v>-342.92</v>
      </c>
      <c r="O133" s="42"/>
      <c r="P133" s="43">
        <f>ROUND(IF(L133=0, IF(J133=0, 0, 1), J133/L133),5)</f>
        <v>0.18351999999999999</v>
      </c>
    </row>
    <row r="134" spans="1:16">
      <c r="A134" s="19"/>
      <c r="B134" s="19"/>
      <c r="C134" s="19"/>
      <c r="D134" s="19"/>
      <c r="E134" s="19"/>
      <c r="F134" s="19" t="s">
        <v>1011</v>
      </c>
      <c r="G134" s="19"/>
      <c r="H134" s="19"/>
      <c r="I134" s="19"/>
      <c r="J134" s="24"/>
      <c r="K134" s="42"/>
      <c r="L134" s="24"/>
      <c r="M134" s="42"/>
      <c r="N134" s="24"/>
      <c r="O134" s="42"/>
      <c r="P134" s="43"/>
    </row>
    <row r="135" spans="1:16">
      <c r="A135" s="19"/>
      <c r="B135" s="19"/>
      <c r="C135" s="19"/>
      <c r="D135" s="19"/>
      <c r="E135" s="19"/>
      <c r="F135" s="19"/>
      <c r="G135" s="19" t="s">
        <v>1012</v>
      </c>
      <c r="H135" s="19"/>
      <c r="I135" s="19"/>
      <c r="J135" s="24">
        <v>29.97</v>
      </c>
      <c r="K135" s="42"/>
      <c r="L135" s="24"/>
      <c r="M135" s="42"/>
      <c r="N135" s="24"/>
      <c r="O135" s="42"/>
      <c r="P135" s="43"/>
    </row>
    <row r="136" spans="1:16" ht="15" thickBot="1">
      <c r="A136" s="19"/>
      <c r="B136" s="19"/>
      <c r="C136" s="19"/>
      <c r="D136" s="19"/>
      <c r="E136" s="19"/>
      <c r="F136" s="19"/>
      <c r="G136" s="19" t="s">
        <v>1013</v>
      </c>
      <c r="H136" s="19"/>
      <c r="I136" s="19"/>
      <c r="J136" s="24">
        <v>132.26</v>
      </c>
      <c r="K136" s="42"/>
      <c r="L136" s="24">
        <v>1666.67</v>
      </c>
      <c r="M136" s="42"/>
      <c r="N136" s="24">
        <f>ROUND((J136-L136),5)</f>
        <v>-1534.41</v>
      </c>
      <c r="O136" s="42"/>
      <c r="P136" s="43">
        <f>ROUND(IF(L136=0, IF(J136=0, 0, 1), J136/L136),5)</f>
        <v>7.936E-2</v>
      </c>
    </row>
    <row r="137" spans="1:16" ht="15" thickBot="1">
      <c r="A137" s="19"/>
      <c r="B137" s="19"/>
      <c r="C137" s="19"/>
      <c r="D137" s="19"/>
      <c r="E137" s="19"/>
      <c r="F137" s="19" t="s">
        <v>1014</v>
      </c>
      <c r="G137" s="19"/>
      <c r="H137" s="19"/>
      <c r="I137" s="19"/>
      <c r="J137" s="25">
        <f>ROUND(SUM(J134:J136),5)</f>
        <v>162.22999999999999</v>
      </c>
      <c r="K137" s="42"/>
      <c r="L137" s="25">
        <f>ROUND(SUM(L134:L136),5)</f>
        <v>1666.67</v>
      </c>
      <c r="M137" s="42"/>
      <c r="N137" s="25">
        <f>ROUND((J137-L137),5)</f>
        <v>-1504.44</v>
      </c>
      <c r="O137" s="42"/>
      <c r="P137" s="45">
        <f>ROUND(IF(L137=0, IF(J137=0, 0, 1), J137/L137),5)</f>
        <v>9.7339999999999996E-2</v>
      </c>
    </row>
    <row r="138" spans="1:16">
      <c r="A138" s="19"/>
      <c r="B138" s="19"/>
      <c r="C138" s="19"/>
      <c r="D138" s="19"/>
      <c r="E138" s="19" t="s">
        <v>1015</v>
      </c>
      <c r="F138" s="19"/>
      <c r="G138" s="19"/>
      <c r="H138" s="19"/>
      <c r="I138" s="19"/>
      <c r="J138" s="24">
        <f>ROUND(SUM(J120:J122)+SUM(J131:J133)+J137,5)</f>
        <v>60293.65</v>
      </c>
      <c r="K138" s="42"/>
      <c r="L138" s="24">
        <f>ROUND(SUM(L120:L122)+SUM(L131:L133)+L137,5)</f>
        <v>4751.67</v>
      </c>
      <c r="M138" s="42"/>
      <c r="N138" s="24">
        <f>ROUND((J138-L138),5)</f>
        <v>55541.98</v>
      </c>
      <c r="O138" s="42"/>
      <c r="P138" s="43">
        <f>ROUND(IF(L138=0, IF(J138=0, 0, 1), J138/L138),5)</f>
        <v>12.688940000000001</v>
      </c>
    </row>
    <row r="139" spans="1:16">
      <c r="A139" s="19"/>
      <c r="B139" s="19"/>
      <c r="C139" s="19"/>
      <c r="D139" s="19"/>
      <c r="E139" s="19" t="s">
        <v>1016</v>
      </c>
      <c r="F139" s="19"/>
      <c r="G139" s="19"/>
      <c r="H139" s="19"/>
      <c r="I139" s="19"/>
      <c r="J139" s="24"/>
      <c r="K139" s="42"/>
      <c r="L139" s="24"/>
      <c r="M139" s="42"/>
      <c r="N139" s="24"/>
      <c r="O139" s="42"/>
      <c r="P139" s="43"/>
    </row>
    <row r="140" spans="1:16" ht="15" thickBot="1">
      <c r="A140" s="19"/>
      <c r="B140" s="19"/>
      <c r="C140" s="19"/>
      <c r="D140" s="19"/>
      <c r="E140" s="19"/>
      <c r="F140" s="19" t="s">
        <v>1017</v>
      </c>
      <c r="G140" s="19"/>
      <c r="H140" s="19"/>
      <c r="I140" s="19"/>
      <c r="J140" s="27">
        <v>0</v>
      </c>
      <c r="K140" s="42"/>
      <c r="L140" s="27">
        <v>0</v>
      </c>
      <c r="M140" s="42"/>
      <c r="N140" s="27">
        <f>ROUND((J140-L140),5)</f>
        <v>0</v>
      </c>
      <c r="O140" s="42"/>
      <c r="P140" s="46">
        <f>ROUND(IF(L140=0, IF(J140=0, 0, 1), J140/L140),5)</f>
        <v>0</v>
      </c>
    </row>
    <row r="141" spans="1:16">
      <c r="A141" s="19"/>
      <c r="B141" s="19"/>
      <c r="C141" s="19"/>
      <c r="D141" s="19"/>
      <c r="E141" s="19" t="s">
        <v>1018</v>
      </c>
      <c r="F141" s="19"/>
      <c r="G141" s="19"/>
      <c r="H141" s="19"/>
      <c r="I141" s="19"/>
      <c r="J141" s="24">
        <f>ROUND(SUM(J139:J140),5)</f>
        <v>0</v>
      </c>
      <c r="K141" s="42"/>
      <c r="L141" s="24">
        <f>ROUND(SUM(L139:L140),5)</f>
        <v>0</v>
      </c>
      <c r="M141" s="42"/>
      <c r="N141" s="24">
        <f>ROUND((J141-L141),5)</f>
        <v>0</v>
      </c>
      <c r="O141" s="42"/>
      <c r="P141" s="43">
        <f>ROUND(IF(L141=0, IF(J141=0, 0, 1), J141/L141),5)</f>
        <v>0</v>
      </c>
    </row>
    <row r="142" spans="1:16">
      <c r="A142" s="19"/>
      <c r="B142" s="19"/>
      <c r="C142" s="19"/>
      <c r="D142" s="19"/>
      <c r="E142" s="19" t="s">
        <v>1019</v>
      </c>
      <c r="F142" s="19"/>
      <c r="G142" s="19"/>
      <c r="H142" s="19"/>
      <c r="I142" s="19"/>
      <c r="J142" s="24"/>
      <c r="K142" s="42"/>
      <c r="L142" s="24"/>
      <c r="M142" s="42"/>
      <c r="N142" s="24"/>
      <c r="O142" s="42"/>
      <c r="P142" s="43"/>
    </row>
    <row r="143" spans="1:16">
      <c r="A143" s="19"/>
      <c r="B143" s="19"/>
      <c r="C143" s="19"/>
      <c r="D143" s="19"/>
      <c r="E143" s="19"/>
      <c r="F143" s="19" t="s">
        <v>1020</v>
      </c>
      <c r="G143" s="19"/>
      <c r="H143" s="19"/>
      <c r="I143" s="19"/>
      <c r="J143" s="24">
        <v>1380.5</v>
      </c>
      <c r="K143" s="42"/>
      <c r="L143" s="24">
        <v>2000</v>
      </c>
      <c r="M143" s="42"/>
      <c r="N143" s="24">
        <f>ROUND((J143-L143),5)</f>
        <v>-619.5</v>
      </c>
      <c r="O143" s="42"/>
      <c r="P143" s="43">
        <f>ROUND(IF(L143=0, IF(J143=0, 0, 1), J143/L143),5)</f>
        <v>0.69025000000000003</v>
      </c>
    </row>
    <row r="144" spans="1:16">
      <c r="A144" s="19"/>
      <c r="B144" s="19"/>
      <c r="C144" s="19"/>
      <c r="D144" s="19"/>
      <c r="E144" s="19"/>
      <c r="F144" s="19" t="s">
        <v>1021</v>
      </c>
      <c r="G144" s="19"/>
      <c r="H144" s="19"/>
      <c r="I144" s="19"/>
      <c r="J144" s="24">
        <v>0</v>
      </c>
      <c r="K144" s="42"/>
      <c r="L144" s="24">
        <v>90</v>
      </c>
      <c r="M144" s="42"/>
      <c r="N144" s="24">
        <f>ROUND((J144-L144),5)</f>
        <v>-90</v>
      </c>
      <c r="O144" s="42"/>
      <c r="P144" s="43">
        <f>ROUND(IF(L144=0, IF(J144=0, 0, 1), J144/L144),5)</f>
        <v>0</v>
      </c>
    </row>
    <row r="145" spans="1:16">
      <c r="A145" s="19"/>
      <c r="B145" s="19"/>
      <c r="C145" s="19"/>
      <c r="D145" s="19"/>
      <c r="E145" s="19"/>
      <c r="F145" s="19" t="s">
        <v>1022</v>
      </c>
      <c r="G145" s="19"/>
      <c r="H145" s="19"/>
      <c r="I145" s="19"/>
      <c r="J145" s="24"/>
      <c r="K145" s="42"/>
      <c r="L145" s="24"/>
      <c r="M145" s="42"/>
      <c r="N145" s="24"/>
      <c r="O145" s="42"/>
      <c r="P145" s="43"/>
    </row>
    <row r="146" spans="1:16">
      <c r="A146" s="19"/>
      <c r="B146" s="19"/>
      <c r="C146" s="19"/>
      <c r="D146" s="19"/>
      <c r="E146" s="19"/>
      <c r="F146" s="19"/>
      <c r="G146" s="19" t="s">
        <v>1023</v>
      </c>
      <c r="H146" s="19"/>
      <c r="I146" s="19"/>
      <c r="J146" s="24">
        <v>5330</v>
      </c>
      <c r="K146" s="42"/>
      <c r="L146" s="24">
        <v>500</v>
      </c>
      <c r="M146" s="42"/>
      <c r="N146" s="24">
        <f>ROUND((J146-L146),5)</f>
        <v>4830</v>
      </c>
      <c r="O146" s="42"/>
      <c r="P146" s="43">
        <f>ROUND(IF(L146=0, IF(J146=0, 0, 1), J146/L146),5)</f>
        <v>10.66</v>
      </c>
    </row>
    <row r="147" spans="1:16" ht="15" thickBot="1">
      <c r="A147" s="19"/>
      <c r="B147" s="19"/>
      <c r="C147" s="19"/>
      <c r="D147" s="19"/>
      <c r="E147" s="19"/>
      <c r="F147" s="19"/>
      <c r="G147" s="19" t="s">
        <v>1024</v>
      </c>
      <c r="H147" s="19"/>
      <c r="I147" s="19"/>
      <c r="J147" s="27">
        <v>2849.09</v>
      </c>
      <c r="K147" s="42"/>
      <c r="L147" s="27">
        <v>330</v>
      </c>
      <c r="M147" s="42"/>
      <c r="N147" s="27">
        <f>ROUND((J147-L147),5)</f>
        <v>2519.09</v>
      </c>
      <c r="O147" s="42"/>
      <c r="P147" s="46">
        <f>ROUND(IF(L147=0, IF(J147=0, 0, 1), J147/L147),5)</f>
        <v>8.6336099999999991</v>
      </c>
    </row>
    <row r="148" spans="1:16">
      <c r="A148" s="19"/>
      <c r="B148" s="19"/>
      <c r="C148" s="19"/>
      <c r="D148" s="19"/>
      <c r="E148" s="19"/>
      <c r="F148" s="19" t="s">
        <v>1025</v>
      </c>
      <c r="G148" s="19"/>
      <c r="H148" s="19"/>
      <c r="I148" s="19"/>
      <c r="J148" s="24">
        <f>ROUND(SUM(J145:J147),5)</f>
        <v>8179.09</v>
      </c>
      <c r="K148" s="42"/>
      <c r="L148" s="24">
        <f>ROUND(SUM(L145:L147),5)</f>
        <v>830</v>
      </c>
      <c r="M148" s="42"/>
      <c r="N148" s="24">
        <f>ROUND((J148-L148),5)</f>
        <v>7349.09</v>
      </c>
      <c r="O148" s="42"/>
      <c r="P148" s="43">
        <f>ROUND(IF(L148=0, IF(J148=0, 0, 1), J148/L148),5)</f>
        <v>9.8543299999999991</v>
      </c>
    </row>
    <row r="149" spans="1:16">
      <c r="A149" s="19"/>
      <c r="B149" s="19"/>
      <c r="C149" s="19"/>
      <c r="D149" s="19"/>
      <c r="E149" s="19"/>
      <c r="F149" s="19" t="s">
        <v>1026</v>
      </c>
      <c r="G149" s="19"/>
      <c r="H149" s="19"/>
      <c r="I149" s="19"/>
      <c r="J149" s="24">
        <v>0</v>
      </c>
      <c r="K149" s="42"/>
      <c r="L149" s="24">
        <v>0</v>
      </c>
      <c r="M149" s="42"/>
      <c r="N149" s="24">
        <f>ROUND((J149-L149),5)</f>
        <v>0</v>
      </c>
      <c r="O149" s="42"/>
      <c r="P149" s="43">
        <f>ROUND(IF(L149=0, IF(J149=0, 0, 1), J149/L149),5)</f>
        <v>0</v>
      </c>
    </row>
    <row r="150" spans="1:16">
      <c r="A150" s="19"/>
      <c r="B150" s="19"/>
      <c r="C150" s="19"/>
      <c r="D150" s="19"/>
      <c r="E150" s="19"/>
      <c r="F150" s="19" t="s">
        <v>1027</v>
      </c>
      <c r="G150" s="19"/>
      <c r="H150" s="19"/>
      <c r="I150" s="19"/>
      <c r="J150" s="24">
        <v>0</v>
      </c>
      <c r="K150" s="42"/>
      <c r="L150" s="24">
        <v>0</v>
      </c>
      <c r="M150" s="42"/>
      <c r="N150" s="24">
        <f>ROUND((J150-L150),5)</f>
        <v>0</v>
      </c>
      <c r="O150" s="42"/>
      <c r="P150" s="43">
        <f>ROUND(IF(L150=0, IF(J150=0, 0, 1), J150/L150),5)</f>
        <v>0</v>
      </c>
    </row>
    <row r="151" spans="1:16">
      <c r="A151" s="19"/>
      <c r="B151" s="19"/>
      <c r="C151" s="19"/>
      <c r="D151" s="19"/>
      <c r="E151" s="19"/>
      <c r="F151" s="19" t="s">
        <v>1028</v>
      </c>
      <c r="G151" s="19"/>
      <c r="H151" s="19"/>
      <c r="I151" s="19"/>
      <c r="J151" s="24"/>
      <c r="K151" s="42"/>
      <c r="L151" s="24"/>
      <c r="M151" s="42"/>
      <c r="N151" s="24"/>
      <c r="O151" s="42"/>
      <c r="P151" s="43"/>
    </row>
    <row r="152" spans="1:16" ht="15" thickBot="1">
      <c r="A152" s="19"/>
      <c r="B152" s="19"/>
      <c r="C152" s="19"/>
      <c r="D152" s="19"/>
      <c r="E152" s="19"/>
      <c r="F152" s="19"/>
      <c r="G152" s="19" t="s">
        <v>1029</v>
      </c>
      <c r="H152" s="19"/>
      <c r="I152" s="19"/>
      <c r="J152" s="24">
        <v>381.48</v>
      </c>
      <c r="K152" s="42"/>
      <c r="L152" s="24">
        <v>165</v>
      </c>
      <c r="M152" s="42"/>
      <c r="N152" s="24">
        <f>ROUND((J152-L152),5)</f>
        <v>216.48</v>
      </c>
      <c r="O152" s="42"/>
      <c r="P152" s="43">
        <f>ROUND(IF(L152=0, IF(J152=0, 0, 1), J152/L152),5)</f>
        <v>2.3119999999999998</v>
      </c>
    </row>
    <row r="153" spans="1:16" ht="15" thickBot="1">
      <c r="A153" s="19"/>
      <c r="B153" s="19"/>
      <c r="C153" s="19"/>
      <c r="D153" s="19"/>
      <c r="E153" s="19"/>
      <c r="F153" s="19" t="s">
        <v>1030</v>
      </c>
      <c r="G153" s="19"/>
      <c r="H153" s="19"/>
      <c r="I153" s="19"/>
      <c r="J153" s="25">
        <f>ROUND(SUM(J151:J152),5)</f>
        <v>381.48</v>
      </c>
      <c r="K153" s="42"/>
      <c r="L153" s="25">
        <f>ROUND(SUM(L151:L152),5)</f>
        <v>165</v>
      </c>
      <c r="M153" s="42"/>
      <c r="N153" s="25">
        <f>ROUND((J153-L153),5)</f>
        <v>216.48</v>
      </c>
      <c r="O153" s="42"/>
      <c r="P153" s="45">
        <f>ROUND(IF(L153=0, IF(J153=0, 0, 1), J153/L153),5)</f>
        <v>2.3119999999999998</v>
      </c>
    </row>
    <row r="154" spans="1:16">
      <c r="A154" s="19"/>
      <c r="B154" s="19"/>
      <c r="C154" s="19"/>
      <c r="D154" s="19"/>
      <c r="E154" s="19" t="s">
        <v>1031</v>
      </c>
      <c r="F154" s="19"/>
      <c r="G154" s="19"/>
      <c r="H154" s="19"/>
      <c r="I154" s="19"/>
      <c r="J154" s="24">
        <f>ROUND(SUM(J142:J144)+SUM(J148:J150)+J153,5)</f>
        <v>9941.07</v>
      </c>
      <c r="K154" s="42"/>
      <c r="L154" s="24">
        <f>ROUND(SUM(L142:L144)+SUM(L148:L150)+L153,5)</f>
        <v>3085</v>
      </c>
      <c r="M154" s="42"/>
      <c r="N154" s="24">
        <f>ROUND((J154-L154),5)</f>
        <v>6856.07</v>
      </c>
      <c r="O154" s="42"/>
      <c r="P154" s="43">
        <f>ROUND(IF(L154=0, IF(J154=0, 0, 1), J154/L154),5)</f>
        <v>3.2223899999999999</v>
      </c>
    </row>
    <row r="155" spans="1:16">
      <c r="A155" s="19"/>
      <c r="B155" s="19"/>
      <c r="C155" s="19"/>
      <c r="D155" s="19"/>
      <c r="E155" s="19" t="s">
        <v>1032</v>
      </c>
      <c r="F155" s="19"/>
      <c r="G155" s="19"/>
      <c r="H155" s="19"/>
      <c r="I155" s="19"/>
      <c r="J155" s="24"/>
      <c r="K155" s="42"/>
      <c r="L155" s="24"/>
      <c r="M155" s="42"/>
      <c r="N155" s="24"/>
      <c r="O155" s="42"/>
      <c r="P155" s="43"/>
    </row>
    <row r="156" spans="1:16">
      <c r="A156" s="19"/>
      <c r="B156" s="19"/>
      <c r="C156" s="19"/>
      <c r="D156" s="19"/>
      <c r="E156" s="19"/>
      <c r="F156" s="19" t="s">
        <v>1033</v>
      </c>
      <c r="G156" s="19"/>
      <c r="H156" s="19"/>
      <c r="I156" s="19"/>
      <c r="J156" s="24"/>
      <c r="K156" s="42"/>
      <c r="L156" s="24"/>
      <c r="M156" s="42"/>
      <c r="N156" s="24"/>
      <c r="O156" s="42"/>
      <c r="P156" s="43"/>
    </row>
    <row r="157" spans="1:16">
      <c r="A157" s="19"/>
      <c r="B157" s="19"/>
      <c r="C157" s="19"/>
      <c r="D157" s="19"/>
      <c r="E157" s="19"/>
      <c r="F157" s="19"/>
      <c r="G157" s="19" t="s">
        <v>1034</v>
      </c>
      <c r="H157" s="19"/>
      <c r="I157" s="19"/>
      <c r="J157" s="24">
        <v>0</v>
      </c>
      <c r="K157" s="42"/>
      <c r="L157" s="24">
        <v>0</v>
      </c>
      <c r="M157" s="42"/>
      <c r="N157" s="24">
        <f>ROUND((J157-L157),5)</f>
        <v>0</v>
      </c>
      <c r="O157" s="42"/>
      <c r="P157" s="43">
        <f>ROUND(IF(L157=0, IF(J157=0, 0, 1), J157/L157),5)</f>
        <v>0</v>
      </c>
    </row>
    <row r="158" spans="1:16" ht="15" thickBot="1">
      <c r="A158" s="19"/>
      <c r="B158" s="19"/>
      <c r="C158" s="19"/>
      <c r="D158" s="19"/>
      <c r="E158" s="19"/>
      <c r="F158" s="19"/>
      <c r="G158" s="19" t="s">
        <v>1035</v>
      </c>
      <c r="H158" s="19"/>
      <c r="I158" s="19"/>
      <c r="J158" s="27">
        <v>137.38999999999999</v>
      </c>
      <c r="K158" s="42"/>
      <c r="L158" s="27">
        <v>0</v>
      </c>
      <c r="M158" s="42"/>
      <c r="N158" s="27">
        <f>ROUND((J158-L158),5)</f>
        <v>137.38999999999999</v>
      </c>
      <c r="O158" s="42"/>
      <c r="P158" s="46">
        <f>ROUND(IF(L158=0, IF(J158=0, 0, 1), J158/L158),5)</f>
        <v>1</v>
      </c>
    </row>
    <row r="159" spans="1:16">
      <c r="A159" s="19"/>
      <c r="B159" s="19"/>
      <c r="C159" s="19"/>
      <c r="D159" s="19"/>
      <c r="E159" s="19"/>
      <c r="F159" s="19" t="s">
        <v>1036</v>
      </c>
      <c r="G159" s="19"/>
      <c r="H159" s="19"/>
      <c r="I159" s="19"/>
      <c r="J159" s="24">
        <f>ROUND(SUM(J156:J158),5)</f>
        <v>137.38999999999999</v>
      </c>
      <c r="K159" s="42"/>
      <c r="L159" s="24">
        <f>ROUND(SUM(L156:L158),5)</f>
        <v>0</v>
      </c>
      <c r="M159" s="42"/>
      <c r="N159" s="24">
        <f>ROUND((J159-L159),5)</f>
        <v>137.38999999999999</v>
      </c>
      <c r="O159" s="42"/>
      <c r="P159" s="43">
        <f>ROUND(IF(L159=0, IF(J159=0, 0, 1), J159/L159),5)</f>
        <v>1</v>
      </c>
    </row>
    <row r="160" spans="1:16" ht="15" thickBot="1">
      <c r="A160" s="19"/>
      <c r="B160" s="19"/>
      <c r="C160" s="19"/>
      <c r="D160" s="19"/>
      <c r="E160" s="19"/>
      <c r="F160" s="19" t="s">
        <v>1037</v>
      </c>
      <c r="G160" s="19"/>
      <c r="H160" s="19"/>
      <c r="I160" s="19"/>
      <c r="J160" s="27">
        <v>80</v>
      </c>
      <c r="K160" s="42"/>
      <c r="L160" s="27">
        <v>375</v>
      </c>
      <c r="M160" s="42"/>
      <c r="N160" s="27">
        <f>ROUND((J160-L160),5)</f>
        <v>-295</v>
      </c>
      <c r="O160" s="42"/>
      <c r="P160" s="46">
        <f>ROUND(IF(L160=0, IF(J160=0, 0, 1), J160/L160),5)</f>
        <v>0.21332999999999999</v>
      </c>
    </row>
    <row r="161" spans="1:16">
      <c r="A161" s="19"/>
      <c r="B161" s="19"/>
      <c r="C161" s="19"/>
      <c r="D161" s="19"/>
      <c r="E161" s="19" t="s">
        <v>1038</v>
      </c>
      <c r="F161" s="19"/>
      <c r="G161" s="19"/>
      <c r="H161" s="19"/>
      <c r="I161" s="19"/>
      <c r="J161" s="24">
        <f>ROUND(J155+SUM(J159:J160),5)</f>
        <v>217.39</v>
      </c>
      <c r="K161" s="42"/>
      <c r="L161" s="24">
        <f>ROUND(L155+SUM(L159:L160),5)</f>
        <v>375</v>
      </c>
      <c r="M161" s="42"/>
      <c r="N161" s="24">
        <f>ROUND((J161-L161),5)</f>
        <v>-157.61000000000001</v>
      </c>
      <c r="O161" s="42"/>
      <c r="P161" s="43">
        <f>ROUND(IF(L161=0, IF(J161=0, 0, 1), J161/L161),5)</f>
        <v>0.57970999999999995</v>
      </c>
    </row>
    <row r="162" spans="1:16" ht="15" thickBot="1">
      <c r="A162" s="19"/>
      <c r="B162" s="19"/>
      <c r="C162" s="19"/>
      <c r="D162" s="19"/>
      <c r="E162" s="19" t="s">
        <v>1039</v>
      </c>
      <c r="F162" s="19"/>
      <c r="G162" s="19"/>
      <c r="H162" s="19"/>
      <c r="I162" s="19"/>
      <c r="J162" s="24">
        <v>620.13</v>
      </c>
      <c r="K162" s="42"/>
      <c r="L162" s="24"/>
      <c r="M162" s="42"/>
      <c r="N162" s="24"/>
      <c r="O162" s="42"/>
      <c r="P162" s="43"/>
    </row>
    <row r="163" spans="1:16" ht="15" thickBot="1">
      <c r="A163" s="19"/>
      <c r="B163" s="19"/>
      <c r="C163" s="19"/>
      <c r="D163" s="19" t="s">
        <v>1040</v>
      </c>
      <c r="E163" s="19"/>
      <c r="F163" s="19"/>
      <c r="G163" s="19"/>
      <c r="H163" s="19"/>
      <c r="I163" s="19"/>
      <c r="J163" s="25">
        <f>ROUND(J22+J107+J111+J119+J138+J141+J154+SUM(J161:J162),5)</f>
        <v>127570.42</v>
      </c>
      <c r="K163" s="42"/>
      <c r="L163" s="25">
        <f>ROUND(L22+L107+L111+L119+L138+L141+L154+SUM(L161:L162),5)</f>
        <v>77728.820000000007</v>
      </c>
      <c r="M163" s="42"/>
      <c r="N163" s="25">
        <f>ROUND((J163-L163),5)</f>
        <v>49841.599999999999</v>
      </c>
      <c r="O163" s="42"/>
      <c r="P163" s="45">
        <f>ROUND(IF(L163=0, IF(J163=0, 0, 1), J163/L163),5)</f>
        <v>1.6412199999999999</v>
      </c>
    </row>
    <row r="164" spans="1:16">
      <c r="A164" s="19"/>
      <c r="B164" s="19" t="s">
        <v>1041</v>
      </c>
      <c r="C164" s="19"/>
      <c r="D164" s="19"/>
      <c r="E164" s="19"/>
      <c r="F164" s="19"/>
      <c r="G164" s="19"/>
      <c r="H164" s="19"/>
      <c r="I164" s="19"/>
      <c r="J164" s="24">
        <f>ROUND(J3+J21-J163,5)</f>
        <v>-106911.75</v>
      </c>
      <c r="K164" s="42"/>
      <c r="L164" s="24">
        <f>ROUND(L3+L21-L163,5)</f>
        <v>-63571.82</v>
      </c>
      <c r="M164" s="42"/>
      <c r="N164" s="24">
        <f>ROUND((J164-L164),5)</f>
        <v>-43339.93</v>
      </c>
      <c r="O164" s="42"/>
      <c r="P164" s="43">
        <f>ROUND(IF(L164=0, IF(J164=0, 0, 1), J164/L164),5)</f>
        <v>1.6817500000000001</v>
      </c>
    </row>
    <row r="165" spans="1:16">
      <c r="A165" s="19"/>
      <c r="B165" s="19" t="s">
        <v>1042</v>
      </c>
      <c r="C165" s="19"/>
      <c r="D165" s="19"/>
      <c r="E165" s="19"/>
      <c r="F165" s="19"/>
      <c r="G165" s="19"/>
      <c r="H165" s="19"/>
      <c r="I165" s="19"/>
      <c r="J165" s="24"/>
      <c r="K165" s="42"/>
      <c r="L165" s="24"/>
      <c r="M165" s="42"/>
      <c r="N165" s="24"/>
      <c r="O165" s="42"/>
      <c r="P165" s="43"/>
    </row>
    <row r="166" spans="1:16">
      <c r="A166" s="19"/>
      <c r="B166" s="19"/>
      <c r="C166" s="19" t="s">
        <v>1043</v>
      </c>
      <c r="D166" s="19"/>
      <c r="E166" s="19"/>
      <c r="F166" s="19"/>
      <c r="G166" s="19"/>
      <c r="H166" s="19"/>
      <c r="I166" s="19"/>
      <c r="J166" s="24"/>
      <c r="K166" s="42"/>
      <c r="L166" s="24"/>
      <c r="M166" s="42"/>
      <c r="N166" s="24"/>
      <c r="O166" s="42"/>
      <c r="P166" s="43"/>
    </row>
    <row r="167" spans="1:16">
      <c r="A167" s="19"/>
      <c r="B167" s="19"/>
      <c r="C167" s="19"/>
      <c r="D167" s="19" t="s">
        <v>1043</v>
      </c>
      <c r="E167" s="19"/>
      <c r="F167" s="19"/>
      <c r="G167" s="19"/>
      <c r="H167" s="19"/>
      <c r="I167" s="19"/>
      <c r="J167" s="24"/>
      <c r="K167" s="42"/>
      <c r="L167" s="24"/>
      <c r="M167" s="42"/>
      <c r="N167" s="24"/>
      <c r="O167" s="42"/>
      <c r="P167" s="43"/>
    </row>
    <row r="168" spans="1:16">
      <c r="A168" s="19"/>
      <c r="B168" s="19"/>
      <c r="C168" s="19"/>
      <c r="D168" s="19"/>
      <c r="E168" s="19" t="s">
        <v>1044</v>
      </c>
      <c r="F168" s="19"/>
      <c r="G168" s="19"/>
      <c r="H168" s="19"/>
      <c r="I168" s="19"/>
      <c r="J168" s="24"/>
      <c r="K168" s="42"/>
      <c r="L168" s="24"/>
      <c r="M168" s="42"/>
      <c r="N168" s="24"/>
      <c r="O168" s="42"/>
      <c r="P168" s="43"/>
    </row>
    <row r="169" spans="1:16">
      <c r="A169" s="19"/>
      <c r="B169" s="19"/>
      <c r="C169" s="19"/>
      <c r="D169" s="19"/>
      <c r="E169" s="19"/>
      <c r="F169" s="19" t="s">
        <v>1045</v>
      </c>
      <c r="G169" s="19"/>
      <c r="H169" s="19"/>
      <c r="I169" s="19"/>
      <c r="J169" s="24">
        <v>59189.52</v>
      </c>
      <c r="K169" s="42"/>
      <c r="L169" s="24"/>
      <c r="M169" s="42"/>
      <c r="N169" s="24"/>
      <c r="O169" s="42"/>
      <c r="P169" s="43"/>
    </row>
    <row r="170" spans="1:16">
      <c r="A170" s="19"/>
      <c r="B170" s="19"/>
      <c r="C170" s="19"/>
      <c r="D170" s="19"/>
      <c r="E170" s="19"/>
      <c r="F170" s="19" t="s">
        <v>1046</v>
      </c>
      <c r="G170" s="19"/>
      <c r="H170" s="19"/>
      <c r="I170" s="19"/>
      <c r="J170" s="24">
        <v>4215.09</v>
      </c>
      <c r="K170" s="42"/>
      <c r="L170" s="24"/>
      <c r="M170" s="42"/>
      <c r="N170" s="24"/>
      <c r="O170" s="42"/>
      <c r="P170" s="43"/>
    </row>
    <row r="171" spans="1:16">
      <c r="A171" s="19"/>
      <c r="B171" s="19"/>
      <c r="C171" s="19"/>
      <c r="D171" s="19"/>
      <c r="E171" s="19"/>
      <c r="F171" s="19" t="s">
        <v>1047</v>
      </c>
      <c r="G171" s="19"/>
      <c r="H171" s="19"/>
      <c r="I171" s="19"/>
      <c r="J171" s="24">
        <v>2558.9299999999998</v>
      </c>
      <c r="K171" s="42"/>
      <c r="L171" s="24"/>
      <c r="M171" s="42"/>
      <c r="N171" s="24"/>
      <c r="O171" s="42"/>
      <c r="P171" s="43"/>
    </row>
    <row r="172" spans="1:16" ht="15" thickBot="1">
      <c r="A172" s="19"/>
      <c r="B172" s="19"/>
      <c r="C172" s="19"/>
      <c r="D172" s="19"/>
      <c r="E172" s="19"/>
      <c r="F172" s="19" t="s">
        <v>1048</v>
      </c>
      <c r="G172" s="19"/>
      <c r="H172" s="19"/>
      <c r="I172" s="19"/>
      <c r="J172" s="24">
        <v>659.63</v>
      </c>
      <c r="K172" s="42"/>
      <c r="L172" s="24"/>
      <c r="M172" s="42"/>
      <c r="N172" s="24"/>
      <c r="O172" s="42"/>
      <c r="P172" s="43"/>
    </row>
    <row r="173" spans="1:16" ht="15" thickBot="1">
      <c r="A173" s="19"/>
      <c r="B173" s="19"/>
      <c r="C173" s="19"/>
      <c r="D173" s="19"/>
      <c r="E173" s="19" t="s">
        <v>1049</v>
      </c>
      <c r="F173" s="19"/>
      <c r="G173" s="19"/>
      <c r="H173" s="19"/>
      <c r="I173" s="19"/>
      <c r="J173" s="26">
        <f>ROUND(SUM(J168:J172),5)</f>
        <v>66623.17</v>
      </c>
      <c r="K173" s="42"/>
      <c r="L173" s="24"/>
      <c r="M173" s="42"/>
      <c r="N173" s="24"/>
      <c r="O173" s="42"/>
      <c r="P173" s="43"/>
    </row>
    <row r="174" spans="1:16" ht="15" thickBot="1">
      <c r="A174" s="19"/>
      <c r="B174" s="19"/>
      <c r="C174" s="19"/>
      <c r="D174" s="19" t="s">
        <v>1050</v>
      </c>
      <c r="E174" s="19"/>
      <c r="F174" s="19"/>
      <c r="G174" s="19"/>
      <c r="H174" s="19"/>
      <c r="I174" s="19"/>
      <c r="J174" s="25">
        <f>ROUND(J167+J173,5)</f>
        <v>66623.17</v>
      </c>
      <c r="K174" s="42"/>
      <c r="L174" s="24"/>
      <c r="M174" s="42"/>
      <c r="N174" s="24"/>
      <c r="O174" s="42"/>
      <c r="P174" s="43"/>
    </row>
    <row r="175" spans="1:16">
      <c r="A175" s="19"/>
      <c r="B175" s="19"/>
      <c r="C175" s="19" t="s">
        <v>1050</v>
      </c>
      <c r="D175" s="19"/>
      <c r="E175" s="19"/>
      <c r="F175" s="19"/>
      <c r="G175" s="19"/>
      <c r="H175" s="19"/>
      <c r="I175" s="19"/>
      <c r="J175" s="24">
        <f>ROUND(J166+J174,5)</f>
        <v>66623.17</v>
      </c>
      <c r="K175" s="42"/>
      <c r="L175" s="24"/>
      <c r="M175" s="42"/>
      <c r="N175" s="24"/>
      <c r="O175" s="42"/>
      <c r="P175" s="43"/>
    </row>
    <row r="176" spans="1:16">
      <c r="A176" s="19"/>
      <c r="B176" s="19"/>
      <c r="C176" s="19" t="s">
        <v>1051</v>
      </c>
      <c r="D176" s="19"/>
      <c r="E176" s="19"/>
      <c r="F176" s="19"/>
      <c r="G176" s="19"/>
      <c r="H176" s="19"/>
      <c r="I176" s="19"/>
      <c r="J176" s="24"/>
      <c r="K176" s="42"/>
      <c r="L176" s="24"/>
      <c r="M176" s="42"/>
      <c r="N176" s="24"/>
      <c r="O176" s="42"/>
      <c r="P176" s="43"/>
    </row>
    <row r="177" spans="1:16">
      <c r="A177" s="19"/>
      <c r="B177" s="19"/>
      <c r="C177" s="19"/>
      <c r="D177" s="19" t="s">
        <v>1052</v>
      </c>
      <c r="E177" s="19"/>
      <c r="F177" s="19"/>
      <c r="G177" s="19"/>
      <c r="H177" s="19"/>
      <c r="I177" s="19"/>
      <c r="J177" s="24"/>
      <c r="K177" s="42"/>
      <c r="L177" s="24"/>
      <c r="M177" s="42"/>
      <c r="N177" s="24"/>
      <c r="O177" s="42"/>
      <c r="P177" s="43"/>
    </row>
    <row r="178" spans="1:16">
      <c r="A178" s="19"/>
      <c r="B178" s="19"/>
      <c r="C178" s="19"/>
      <c r="D178" s="19"/>
      <c r="E178" s="19" t="s">
        <v>1053</v>
      </c>
      <c r="F178" s="19"/>
      <c r="G178" s="19"/>
      <c r="H178" s="19"/>
      <c r="I178" s="19"/>
      <c r="J178" s="24">
        <v>0</v>
      </c>
      <c r="K178" s="42"/>
      <c r="L178" s="24">
        <v>0</v>
      </c>
      <c r="M178" s="42"/>
      <c r="N178" s="24">
        <f>ROUND((J178-L178),5)</f>
        <v>0</v>
      </c>
      <c r="O178" s="42"/>
      <c r="P178" s="43">
        <f>ROUND(IF(L178=0, IF(J178=0, 0, 1), J178/L178),5)</f>
        <v>0</v>
      </c>
    </row>
    <row r="179" spans="1:16">
      <c r="A179" s="19"/>
      <c r="B179" s="19"/>
      <c r="C179" s="19"/>
      <c r="D179" s="19"/>
      <c r="E179" s="19" t="s">
        <v>1054</v>
      </c>
      <c r="F179" s="19"/>
      <c r="G179" s="19"/>
      <c r="H179" s="19"/>
      <c r="I179" s="19"/>
      <c r="J179" s="24">
        <v>0</v>
      </c>
      <c r="K179" s="42"/>
      <c r="L179" s="24">
        <v>0</v>
      </c>
      <c r="M179" s="42"/>
      <c r="N179" s="24">
        <f>ROUND((J179-L179),5)</f>
        <v>0</v>
      </c>
      <c r="O179" s="42"/>
      <c r="P179" s="43">
        <f>ROUND(IF(L179=0, IF(J179=0, 0, 1), J179/L179),5)</f>
        <v>0</v>
      </c>
    </row>
    <row r="180" spans="1:16">
      <c r="A180" s="19"/>
      <c r="B180" s="19"/>
      <c r="C180" s="19"/>
      <c r="D180" s="19"/>
      <c r="E180" s="19" t="s">
        <v>1055</v>
      </c>
      <c r="F180" s="19"/>
      <c r="G180" s="19"/>
      <c r="H180" s="19"/>
      <c r="I180" s="19"/>
      <c r="J180" s="24">
        <v>0</v>
      </c>
      <c r="K180" s="42"/>
      <c r="L180" s="24">
        <v>0</v>
      </c>
      <c r="M180" s="42"/>
      <c r="N180" s="24">
        <f>ROUND((J180-L180),5)</f>
        <v>0</v>
      </c>
      <c r="O180" s="42"/>
      <c r="P180" s="43">
        <f>ROUND(IF(L180=0, IF(J180=0, 0, 1), J180/L180),5)</f>
        <v>0</v>
      </c>
    </row>
    <row r="181" spans="1:16" ht="15" thickBot="1">
      <c r="A181" s="19"/>
      <c r="B181" s="19"/>
      <c r="C181" s="19"/>
      <c r="D181" s="19"/>
      <c r="E181" s="19" t="s">
        <v>1056</v>
      </c>
      <c r="F181" s="19"/>
      <c r="G181" s="19"/>
      <c r="H181" s="19"/>
      <c r="I181" s="19"/>
      <c r="J181" s="27">
        <v>0</v>
      </c>
      <c r="K181" s="42"/>
      <c r="L181" s="27">
        <v>0</v>
      </c>
      <c r="M181" s="42"/>
      <c r="N181" s="27">
        <f>ROUND((J181-L181),5)</f>
        <v>0</v>
      </c>
      <c r="O181" s="42"/>
      <c r="P181" s="46">
        <f>ROUND(IF(L181=0, IF(J181=0, 0, 1), J181/L181),5)</f>
        <v>0</v>
      </c>
    </row>
    <row r="182" spans="1:16">
      <c r="A182" s="19"/>
      <c r="B182" s="19"/>
      <c r="C182" s="19"/>
      <c r="D182" s="19" t="s">
        <v>786</v>
      </c>
      <c r="E182" s="19"/>
      <c r="F182" s="19"/>
      <c r="G182" s="19"/>
      <c r="H182" s="19"/>
      <c r="I182" s="19"/>
      <c r="J182" s="24">
        <f>ROUND(SUM(J177:J181),5)</f>
        <v>0</v>
      </c>
      <c r="K182" s="42"/>
      <c r="L182" s="24">
        <f>ROUND(SUM(L177:L181),5)</f>
        <v>0</v>
      </c>
      <c r="M182" s="42"/>
      <c r="N182" s="24">
        <f>ROUND((J182-L182),5)</f>
        <v>0</v>
      </c>
      <c r="O182" s="42"/>
      <c r="P182" s="43">
        <f>ROUND(IF(L182=0, IF(J182=0, 0, 1), J182/L182),5)</f>
        <v>0</v>
      </c>
    </row>
    <row r="183" spans="1:16">
      <c r="A183" s="19"/>
      <c r="B183" s="19"/>
      <c r="C183" s="19"/>
      <c r="D183" s="19" t="s">
        <v>1057</v>
      </c>
      <c r="E183" s="19"/>
      <c r="F183" s="19"/>
      <c r="G183" s="19"/>
      <c r="H183" s="19"/>
      <c r="I183" s="19"/>
      <c r="J183" s="24"/>
      <c r="K183" s="42"/>
      <c r="L183" s="24"/>
      <c r="M183" s="42"/>
      <c r="N183" s="24"/>
      <c r="O183" s="42"/>
      <c r="P183" s="43"/>
    </row>
    <row r="184" spans="1:16">
      <c r="A184" s="19"/>
      <c r="B184" s="19"/>
      <c r="C184" s="19"/>
      <c r="D184" s="19"/>
      <c r="E184" s="19" t="s">
        <v>1058</v>
      </c>
      <c r="F184" s="19"/>
      <c r="G184" s="19"/>
      <c r="H184" s="19"/>
      <c r="I184" s="19"/>
      <c r="J184" s="24"/>
      <c r="K184" s="42"/>
      <c r="L184" s="24"/>
      <c r="M184" s="42"/>
      <c r="N184" s="24"/>
      <c r="O184" s="42"/>
      <c r="P184" s="43"/>
    </row>
    <row r="185" spans="1:16">
      <c r="A185" s="19"/>
      <c r="B185" s="19"/>
      <c r="C185" s="19"/>
      <c r="D185" s="19"/>
      <c r="E185" s="19"/>
      <c r="F185" s="19" t="s">
        <v>1059</v>
      </c>
      <c r="G185" s="19"/>
      <c r="H185" s="19"/>
      <c r="I185" s="19"/>
      <c r="J185" s="24">
        <v>59189.52</v>
      </c>
      <c r="K185" s="42"/>
      <c r="L185" s="24"/>
      <c r="M185" s="42"/>
      <c r="N185" s="24"/>
      <c r="O185" s="42"/>
      <c r="P185" s="43"/>
    </row>
    <row r="186" spans="1:16" ht="15" thickBot="1">
      <c r="A186" s="19"/>
      <c r="B186" s="19"/>
      <c r="C186" s="19"/>
      <c r="D186" s="19"/>
      <c r="E186" s="19"/>
      <c r="F186" s="19" t="s">
        <v>1060</v>
      </c>
      <c r="G186" s="19"/>
      <c r="H186" s="19"/>
      <c r="I186" s="19"/>
      <c r="J186" s="24">
        <v>4215.09</v>
      </c>
      <c r="K186" s="42"/>
      <c r="L186" s="24"/>
      <c r="M186" s="42"/>
      <c r="N186" s="24"/>
      <c r="O186" s="42"/>
      <c r="P186" s="43"/>
    </row>
    <row r="187" spans="1:16" ht="15" thickBot="1">
      <c r="A187" s="19"/>
      <c r="B187" s="19"/>
      <c r="C187" s="19"/>
      <c r="D187" s="19"/>
      <c r="E187" s="19" t="s">
        <v>1061</v>
      </c>
      <c r="F187" s="19"/>
      <c r="G187" s="19"/>
      <c r="H187" s="19"/>
      <c r="I187" s="19"/>
      <c r="J187" s="26">
        <f>ROUND(SUM(J184:J186),5)</f>
        <v>63404.61</v>
      </c>
      <c r="K187" s="42"/>
      <c r="L187" s="24"/>
      <c r="M187" s="42"/>
      <c r="N187" s="24"/>
      <c r="O187" s="42"/>
      <c r="P187" s="43"/>
    </row>
    <row r="188" spans="1:16" ht="15" thickBot="1">
      <c r="A188" s="19"/>
      <c r="B188" s="19"/>
      <c r="C188" s="19"/>
      <c r="D188" s="19" t="s">
        <v>1062</v>
      </c>
      <c r="E188" s="19"/>
      <c r="F188" s="19"/>
      <c r="G188" s="19"/>
      <c r="H188" s="19"/>
      <c r="I188" s="19"/>
      <c r="J188" s="26">
        <f>ROUND(J183+J187,5)</f>
        <v>63404.61</v>
      </c>
      <c r="K188" s="42"/>
      <c r="L188" s="24"/>
      <c r="M188" s="42"/>
      <c r="N188" s="24"/>
      <c r="O188" s="42"/>
      <c r="P188" s="43"/>
    </row>
    <row r="189" spans="1:16" ht="15" thickBot="1">
      <c r="A189" s="19"/>
      <c r="B189" s="19"/>
      <c r="C189" s="19" t="s">
        <v>1063</v>
      </c>
      <c r="D189" s="19"/>
      <c r="E189" s="19"/>
      <c r="F189" s="19"/>
      <c r="G189" s="19"/>
      <c r="H189" s="19"/>
      <c r="I189" s="19"/>
      <c r="J189" s="26">
        <f>ROUND(J176+J182+J188,5)</f>
        <v>63404.61</v>
      </c>
      <c r="K189" s="42"/>
      <c r="L189" s="26">
        <f>ROUND(L176+L182+L188,5)</f>
        <v>0</v>
      </c>
      <c r="M189" s="42"/>
      <c r="N189" s="26">
        <f>ROUND((J189-L189),5)</f>
        <v>63404.61</v>
      </c>
      <c r="O189" s="42"/>
      <c r="P189" s="44">
        <f>ROUND(IF(L189=0, IF(J189=0, 0, 1), J189/L189),5)</f>
        <v>1</v>
      </c>
    </row>
    <row r="190" spans="1:16" ht="15" thickBot="1">
      <c r="A190" s="19"/>
      <c r="B190" s="19" t="s">
        <v>1064</v>
      </c>
      <c r="C190" s="19"/>
      <c r="D190" s="19"/>
      <c r="E190" s="19"/>
      <c r="F190" s="19"/>
      <c r="G190" s="19"/>
      <c r="H190" s="19"/>
      <c r="I190" s="19"/>
      <c r="J190" s="26">
        <f>ROUND(J165+J175-J189,5)</f>
        <v>3218.56</v>
      </c>
      <c r="K190" s="42"/>
      <c r="L190" s="26">
        <f>ROUND(L165+L175-L189,5)</f>
        <v>0</v>
      </c>
      <c r="M190" s="42"/>
      <c r="N190" s="26">
        <f>ROUND((J190-L190),5)</f>
        <v>3218.56</v>
      </c>
      <c r="O190" s="42"/>
      <c r="P190" s="44">
        <f>ROUND(IF(L190=0, IF(J190=0, 0, 1), J190/L190),5)</f>
        <v>1</v>
      </c>
    </row>
    <row r="191" spans="1:16" s="21" customFormat="1" ht="10.9" thickBot="1">
      <c r="A191" s="19" t="s">
        <v>877</v>
      </c>
      <c r="B191" s="19"/>
      <c r="C191" s="19"/>
      <c r="D191" s="19"/>
      <c r="E191" s="19"/>
      <c r="F191" s="19"/>
      <c r="G191" s="19"/>
      <c r="H191" s="19"/>
      <c r="I191" s="19"/>
      <c r="J191" s="20">
        <f>ROUND(J164+J190,5)</f>
        <v>-103693.19</v>
      </c>
      <c r="K191" s="19"/>
      <c r="L191" s="20">
        <f>ROUND(L164+L190,5)</f>
        <v>-63571.82</v>
      </c>
      <c r="M191" s="19"/>
      <c r="N191" s="20">
        <f>ROUND((J191-L191),5)</f>
        <v>-40121.370000000003</v>
      </c>
      <c r="O191" s="19"/>
      <c r="P191" s="47">
        <f>ROUND(IF(L191=0, IF(J191=0, 0, 1), J191/L191),5)</f>
        <v>1.6311199999999999</v>
      </c>
    </row>
    <row r="192" spans="1:16" ht="15" thickTop="1"/>
  </sheetData>
  <pageMargins left="0.7" right="0.7" top="0.75" bottom="0.75" header="0.1" footer="0.3"/>
  <pageSetup orientation="portrait" r:id="rId1"/>
  <headerFooter>
    <oddHeader>&amp;L&amp;"Arial,Bold"&amp;8 5:31 PM
&amp;"Arial,Bold"&amp;8 01/09/22
&amp;"Arial,Bold"&amp;8 Accrual Basis&amp;C&amp;"Arial,Bold"&amp;12 Nederland Fire Protection District
&amp;"Arial,Bold"&amp;14 Income &amp;&amp; Expense Budget vs. Actual
&amp;"Arial,Bold"&amp;10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3313" r:id="rId6" name="FILTER"/>
      </mc:Fallback>
    </mc:AlternateContent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3314" r:id="rId4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1D61C-42A8-461E-977E-D9E44C2F24F8}">
  <sheetPr codeName="Sheet3"/>
  <dimension ref="A1:P255"/>
  <sheetViews>
    <sheetView workbookViewId="0">
      <pane xSplit="9" ySplit="2" topLeftCell="J174" activePane="bottomRight" state="frozenSplit"/>
      <selection pane="bottomRight" activeCell="U75" sqref="U75"/>
      <selection pane="bottomLeft" activeCell="A3" sqref="A3"/>
      <selection pane="topRight" activeCell="J1" sqref="J1"/>
    </sheetView>
  </sheetViews>
  <sheetFormatPr defaultRowHeight="14.45"/>
  <cols>
    <col min="1" max="8" width="3" style="21" customWidth="1"/>
    <col min="9" max="9" width="23.28515625" style="21" customWidth="1"/>
    <col min="10" max="10" width="9.28515625" bestFit="1" customWidth="1"/>
    <col min="11" max="11" width="2.28515625" customWidth="1"/>
    <col min="12" max="12" width="7.85546875" bestFit="1" customWidth="1"/>
    <col min="13" max="13" width="2.28515625" customWidth="1"/>
    <col min="14" max="14" width="10.7109375" bestFit="1" customWidth="1"/>
    <col min="15" max="15" width="2.28515625" customWidth="1"/>
    <col min="16" max="16" width="9.140625" bestFit="1" customWidth="1"/>
  </cols>
  <sheetData>
    <row r="1" spans="1:16" ht="15" thickBot="1">
      <c r="A1" s="19"/>
      <c r="B1" s="19"/>
      <c r="C1" s="19"/>
      <c r="D1" s="19"/>
      <c r="E1" s="19"/>
      <c r="F1" s="19"/>
      <c r="G1" s="19"/>
      <c r="H1" s="19"/>
      <c r="I1" s="19"/>
      <c r="J1" s="41" t="s">
        <v>880</v>
      </c>
      <c r="K1" s="29"/>
      <c r="L1" s="30"/>
      <c r="M1" s="29"/>
      <c r="N1" s="30"/>
      <c r="O1" s="29"/>
      <c r="P1" s="30"/>
    </row>
    <row r="2" spans="1:16" s="23" customFormat="1" ht="15.6" thickTop="1" thickBot="1">
      <c r="A2" s="28"/>
      <c r="B2" s="28"/>
      <c r="C2" s="28"/>
      <c r="D2" s="28"/>
      <c r="E2" s="28"/>
      <c r="F2" s="28"/>
      <c r="G2" s="28"/>
      <c r="H2" s="28"/>
      <c r="I2" s="28"/>
      <c r="J2" s="48" t="s">
        <v>6</v>
      </c>
      <c r="K2" s="22"/>
      <c r="L2" s="48" t="s">
        <v>882</v>
      </c>
      <c r="M2" s="22"/>
      <c r="N2" s="48" t="s">
        <v>883</v>
      </c>
      <c r="O2" s="22"/>
      <c r="P2" s="48" t="s">
        <v>884</v>
      </c>
    </row>
    <row r="3" spans="1:16" ht="15" thickTop="1">
      <c r="A3" s="19"/>
      <c r="B3" s="19" t="s">
        <v>885</v>
      </c>
      <c r="C3" s="19"/>
      <c r="D3" s="19"/>
      <c r="E3" s="19"/>
      <c r="F3" s="19"/>
      <c r="G3" s="19"/>
      <c r="H3" s="19"/>
      <c r="I3" s="19"/>
      <c r="J3" s="24"/>
      <c r="K3" s="42"/>
      <c r="L3" s="24"/>
      <c r="M3" s="42"/>
      <c r="N3" s="24"/>
      <c r="O3" s="42"/>
      <c r="P3" s="43"/>
    </row>
    <row r="4" spans="1:16">
      <c r="A4" s="19"/>
      <c r="B4" s="19"/>
      <c r="C4" s="19"/>
      <c r="D4" s="19" t="s">
        <v>886</v>
      </c>
      <c r="E4" s="19"/>
      <c r="F4" s="19"/>
      <c r="G4" s="19"/>
      <c r="H4" s="19"/>
      <c r="I4" s="19"/>
      <c r="J4" s="24"/>
      <c r="K4" s="42"/>
      <c r="L4" s="24"/>
      <c r="M4" s="42"/>
      <c r="N4" s="24"/>
      <c r="O4" s="42"/>
      <c r="P4" s="43"/>
    </row>
    <row r="5" spans="1:16">
      <c r="A5" s="19"/>
      <c r="B5" s="19"/>
      <c r="C5" s="19"/>
      <c r="D5" s="19"/>
      <c r="E5" s="19" t="s">
        <v>1065</v>
      </c>
      <c r="F5" s="19"/>
      <c r="G5" s="19"/>
      <c r="H5" s="19"/>
      <c r="I5" s="19"/>
      <c r="J5" s="24">
        <v>2500</v>
      </c>
      <c r="K5" s="42"/>
      <c r="L5" s="24"/>
      <c r="M5" s="42"/>
      <c r="N5" s="24"/>
      <c r="O5" s="42"/>
      <c r="P5" s="43"/>
    </row>
    <row r="6" spans="1:16">
      <c r="A6" s="19"/>
      <c r="B6" s="19"/>
      <c r="C6" s="19"/>
      <c r="D6" s="19"/>
      <c r="E6" s="19" t="s">
        <v>887</v>
      </c>
      <c r="F6" s="19"/>
      <c r="G6" s="19"/>
      <c r="H6" s="19"/>
      <c r="I6" s="19"/>
      <c r="J6" s="24">
        <v>1478</v>
      </c>
      <c r="K6" s="42"/>
      <c r="L6" s="24">
        <v>250</v>
      </c>
      <c r="M6" s="42"/>
      <c r="N6" s="24">
        <f>ROUND((J6-L6),5)</f>
        <v>1228</v>
      </c>
      <c r="O6" s="42"/>
      <c r="P6" s="43">
        <f>ROUND(IF(L6=0, IF(J6=0, 0, 1), J6/L6),5)</f>
        <v>5.9119999999999999</v>
      </c>
    </row>
    <row r="7" spans="1:16">
      <c r="A7" s="19"/>
      <c r="B7" s="19"/>
      <c r="C7" s="19"/>
      <c r="D7" s="19"/>
      <c r="E7" s="19" t="s">
        <v>888</v>
      </c>
      <c r="F7" s="19"/>
      <c r="G7" s="19"/>
      <c r="H7" s="19"/>
      <c r="I7" s="19"/>
      <c r="J7" s="24">
        <v>61.19</v>
      </c>
      <c r="K7" s="42"/>
      <c r="L7" s="24">
        <v>145</v>
      </c>
      <c r="M7" s="42"/>
      <c r="N7" s="24">
        <f>ROUND((J7-L7),5)</f>
        <v>-83.81</v>
      </c>
      <c r="O7" s="42"/>
      <c r="P7" s="43">
        <f>ROUND(IF(L7=0, IF(J7=0, 0, 1), J7/L7),5)</f>
        <v>0.42199999999999999</v>
      </c>
    </row>
    <row r="8" spans="1:16">
      <c r="A8" s="19"/>
      <c r="B8" s="19"/>
      <c r="C8" s="19"/>
      <c r="D8" s="19"/>
      <c r="E8" s="19" t="s">
        <v>889</v>
      </c>
      <c r="F8" s="19"/>
      <c r="G8" s="19"/>
      <c r="H8" s="19"/>
      <c r="I8" s="19"/>
      <c r="J8" s="24"/>
      <c r="K8" s="42"/>
      <c r="L8" s="24"/>
      <c r="M8" s="42"/>
      <c r="N8" s="24"/>
      <c r="O8" s="42"/>
      <c r="P8" s="43"/>
    </row>
    <row r="9" spans="1:16">
      <c r="A9" s="19"/>
      <c r="B9" s="19"/>
      <c r="C9" s="19"/>
      <c r="D9" s="19"/>
      <c r="E9" s="19"/>
      <c r="F9" s="19" t="s">
        <v>890</v>
      </c>
      <c r="G9" s="19"/>
      <c r="H9" s="19"/>
      <c r="I9" s="19"/>
      <c r="J9" s="24">
        <v>0</v>
      </c>
      <c r="K9" s="42"/>
      <c r="L9" s="24">
        <v>4221</v>
      </c>
      <c r="M9" s="42"/>
      <c r="N9" s="24">
        <f>ROUND((J9-L9),5)</f>
        <v>-4221</v>
      </c>
      <c r="O9" s="42"/>
      <c r="P9" s="43">
        <f>ROUND(IF(L9=0, IF(J9=0, 0, 1), J9/L9),5)</f>
        <v>0</v>
      </c>
    </row>
    <row r="10" spans="1:16">
      <c r="A10" s="19"/>
      <c r="B10" s="19"/>
      <c r="C10" s="19"/>
      <c r="D10" s="19"/>
      <c r="E10" s="19"/>
      <c r="F10" s="19" t="s">
        <v>891</v>
      </c>
      <c r="G10" s="19"/>
      <c r="H10" s="19"/>
      <c r="I10" s="19"/>
      <c r="J10" s="24">
        <v>946543.67</v>
      </c>
      <c r="K10" s="42"/>
      <c r="L10" s="24">
        <v>899991</v>
      </c>
      <c r="M10" s="42"/>
      <c r="N10" s="24">
        <f>ROUND((J10-L10),5)</f>
        <v>46552.67</v>
      </c>
      <c r="O10" s="42"/>
      <c r="P10" s="43">
        <f>ROUND(IF(L10=0, IF(J10=0, 0, 1), J10/L10),5)</f>
        <v>1.0517300000000001</v>
      </c>
    </row>
    <row r="11" spans="1:16">
      <c r="A11" s="19"/>
      <c r="B11" s="19"/>
      <c r="C11" s="19"/>
      <c r="D11" s="19"/>
      <c r="E11" s="19"/>
      <c r="F11" s="19" t="s">
        <v>892</v>
      </c>
      <c r="G11" s="19"/>
      <c r="H11" s="19"/>
      <c r="I11" s="19"/>
      <c r="J11" s="24">
        <v>32971.46</v>
      </c>
      <c r="K11" s="42"/>
      <c r="L11" s="24">
        <v>31497</v>
      </c>
      <c r="M11" s="42"/>
      <c r="N11" s="24">
        <f>ROUND((J11-L11),5)</f>
        <v>1474.46</v>
      </c>
      <c r="O11" s="42"/>
      <c r="P11" s="43">
        <f>ROUND(IF(L11=0, IF(J11=0, 0, 1), J11/L11),5)</f>
        <v>1.04681</v>
      </c>
    </row>
    <row r="12" spans="1:16">
      <c r="A12" s="19"/>
      <c r="B12" s="19"/>
      <c r="C12" s="19"/>
      <c r="D12" s="19"/>
      <c r="E12" s="19"/>
      <c r="F12" s="19" t="s">
        <v>893</v>
      </c>
      <c r="G12" s="19"/>
      <c r="H12" s="19"/>
      <c r="I12" s="19"/>
      <c r="J12" s="24">
        <v>46944.480000000003</v>
      </c>
      <c r="K12" s="42"/>
      <c r="L12" s="24">
        <v>45000</v>
      </c>
      <c r="M12" s="42"/>
      <c r="N12" s="24">
        <f>ROUND((J12-L12),5)</f>
        <v>1944.48</v>
      </c>
      <c r="O12" s="42"/>
      <c r="P12" s="43">
        <f>ROUND(IF(L12=0, IF(J12=0, 0, 1), J12/L12),5)</f>
        <v>1.04321</v>
      </c>
    </row>
    <row r="13" spans="1:16">
      <c r="A13" s="19"/>
      <c r="B13" s="19"/>
      <c r="C13" s="19"/>
      <c r="D13" s="19"/>
      <c r="E13" s="19"/>
      <c r="F13" s="19" t="s">
        <v>894</v>
      </c>
      <c r="G13" s="19"/>
      <c r="H13" s="19"/>
      <c r="I13" s="19"/>
      <c r="J13" s="24">
        <v>1635.25</v>
      </c>
      <c r="K13" s="42"/>
      <c r="L13" s="24">
        <v>1575</v>
      </c>
      <c r="M13" s="42"/>
      <c r="N13" s="24">
        <f>ROUND((J13-L13),5)</f>
        <v>60.25</v>
      </c>
      <c r="O13" s="42"/>
      <c r="P13" s="43">
        <f>ROUND(IF(L13=0, IF(J13=0, 0, 1), J13/L13),5)</f>
        <v>1.0382499999999999</v>
      </c>
    </row>
    <row r="14" spans="1:16">
      <c r="A14" s="19"/>
      <c r="B14" s="19"/>
      <c r="C14" s="19"/>
      <c r="D14" s="19"/>
      <c r="E14" s="19"/>
      <c r="F14" s="19" t="s">
        <v>895</v>
      </c>
      <c r="G14" s="19"/>
      <c r="H14" s="19"/>
      <c r="I14" s="19"/>
      <c r="J14" s="24">
        <v>-43477.99</v>
      </c>
      <c r="K14" s="42"/>
      <c r="L14" s="24"/>
      <c r="M14" s="42"/>
      <c r="N14" s="24"/>
      <c r="O14" s="42"/>
      <c r="P14" s="43"/>
    </row>
    <row r="15" spans="1:16">
      <c r="A15" s="19"/>
      <c r="B15" s="19"/>
      <c r="C15" s="19"/>
      <c r="D15" s="19"/>
      <c r="E15" s="19"/>
      <c r="F15" s="19" t="s">
        <v>896</v>
      </c>
      <c r="G15" s="19"/>
      <c r="H15" s="19"/>
      <c r="I15" s="19"/>
      <c r="J15" s="24">
        <v>-1514.47</v>
      </c>
      <c r="K15" s="42"/>
      <c r="L15" s="24"/>
      <c r="M15" s="42"/>
      <c r="N15" s="24"/>
      <c r="O15" s="42"/>
      <c r="P15" s="43"/>
    </row>
    <row r="16" spans="1:16">
      <c r="A16" s="19"/>
      <c r="B16" s="19"/>
      <c r="C16" s="19"/>
      <c r="D16" s="19"/>
      <c r="E16" s="19"/>
      <c r="F16" s="19" t="s">
        <v>897</v>
      </c>
      <c r="G16" s="19"/>
      <c r="H16" s="19"/>
      <c r="I16" s="19"/>
      <c r="J16" s="24">
        <v>2364.15</v>
      </c>
      <c r="K16" s="42"/>
      <c r="L16" s="24"/>
      <c r="M16" s="42"/>
      <c r="N16" s="24"/>
      <c r="O16" s="42"/>
      <c r="P16" s="43"/>
    </row>
    <row r="17" spans="1:16">
      <c r="A17" s="19"/>
      <c r="B17" s="19"/>
      <c r="C17" s="19"/>
      <c r="D17" s="19"/>
      <c r="E17" s="19"/>
      <c r="F17" s="19" t="s">
        <v>898</v>
      </c>
      <c r="G17" s="19"/>
      <c r="H17" s="19"/>
      <c r="I17" s="19"/>
      <c r="J17" s="24">
        <v>176.92</v>
      </c>
      <c r="K17" s="42"/>
      <c r="L17" s="24"/>
      <c r="M17" s="42"/>
      <c r="N17" s="24"/>
      <c r="O17" s="42"/>
      <c r="P17" s="43"/>
    </row>
    <row r="18" spans="1:16">
      <c r="A18" s="19"/>
      <c r="B18" s="19"/>
      <c r="C18" s="19"/>
      <c r="D18" s="19"/>
      <c r="E18" s="19"/>
      <c r="F18" s="19" t="s">
        <v>1066</v>
      </c>
      <c r="G18" s="19"/>
      <c r="H18" s="19"/>
      <c r="I18" s="19"/>
      <c r="J18" s="24">
        <v>21.13</v>
      </c>
      <c r="K18" s="42"/>
      <c r="L18" s="24"/>
      <c r="M18" s="42"/>
      <c r="N18" s="24"/>
      <c r="O18" s="42"/>
      <c r="P18" s="43"/>
    </row>
    <row r="19" spans="1:16">
      <c r="A19" s="19"/>
      <c r="B19" s="19"/>
      <c r="C19" s="19"/>
      <c r="D19" s="19"/>
      <c r="E19" s="19"/>
      <c r="F19" s="19" t="s">
        <v>899</v>
      </c>
      <c r="G19" s="19"/>
      <c r="H19" s="19"/>
      <c r="I19" s="19"/>
      <c r="J19" s="24">
        <v>-6889.05</v>
      </c>
      <c r="K19" s="42"/>
      <c r="L19" s="24"/>
      <c r="M19" s="42"/>
      <c r="N19" s="24"/>
      <c r="O19" s="42"/>
      <c r="P19" s="43"/>
    </row>
    <row r="20" spans="1:16">
      <c r="A20" s="19"/>
      <c r="B20" s="19"/>
      <c r="C20" s="19"/>
      <c r="D20" s="19"/>
      <c r="E20" s="19"/>
      <c r="F20" s="19" t="s">
        <v>1067</v>
      </c>
      <c r="G20" s="19"/>
      <c r="H20" s="19"/>
      <c r="I20" s="19"/>
      <c r="J20" s="24">
        <v>-162.72</v>
      </c>
      <c r="K20" s="42"/>
      <c r="L20" s="24"/>
      <c r="M20" s="42"/>
      <c r="N20" s="24"/>
      <c r="O20" s="42"/>
      <c r="P20" s="43"/>
    </row>
    <row r="21" spans="1:16" ht="15" thickBot="1">
      <c r="A21" s="19"/>
      <c r="B21" s="19"/>
      <c r="C21" s="19"/>
      <c r="D21" s="19"/>
      <c r="E21" s="19"/>
      <c r="F21" s="19" t="s">
        <v>900</v>
      </c>
      <c r="G21" s="19"/>
      <c r="H21" s="19"/>
      <c r="I21" s="19"/>
      <c r="J21" s="24">
        <v>1415.56</v>
      </c>
      <c r="K21" s="42"/>
      <c r="L21" s="24">
        <v>1386</v>
      </c>
      <c r="M21" s="42"/>
      <c r="N21" s="24">
        <f>ROUND((J21-L21),5)</f>
        <v>29.56</v>
      </c>
      <c r="O21" s="42"/>
      <c r="P21" s="43">
        <f>ROUND(IF(L21=0, IF(J21=0, 0, 1), J21/L21),5)</f>
        <v>1.0213300000000001</v>
      </c>
    </row>
    <row r="22" spans="1:16" ht="15" thickBot="1">
      <c r="A22" s="19"/>
      <c r="B22" s="19"/>
      <c r="C22" s="19"/>
      <c r="D22" s="19"/>
      <c r="E22" s="19" t="s">
        <v>901</v>
      </c>
      <c r="F22" s="19"/>
      <c r="G22" s="19"/>
      <c r="H22" s="19"/>
      <c r="I22" s="19"/>
      <c r="J22" s="26">
        <f>ROUND(SUM(J8:J21),5)</f>
        <v>980028.39</v>
      </c>
      <c r="K22" s="42"/>
      <c r="L22" s="26">
        <f>ROUND(SUM(L8:L21),5)</f>
        <v>983670</v>
      </c>
      <c r="M22" s="42"/>
      <c r="N22" s="26">
        <f>ROUND((J22-L22),5)</f>
        <v>-3641.61</v>
      </c>
      <c r="O22" s="42"/>
      <c r="P22" s="44">
        <f>ROUND(IF(L22=0, IF(J22=0, 0, 1), J22/L22),5)</f>
        <v>0.99629999999999996</v>
      </c>
    </row>
    <row r="23" spans="1:16" ht="15" thickBot="1">
      <c r="A23" s="19"/>
      <c r="B23" s="19"/>
      <c r="C23" s="19"/>
      <c r="D23" s="19" t="s">
        <v>902</v>
      </c>
      <c r="E23" s="19"/>
      <c r="F23" s="19"/>
      <c r="G23" s="19"/>
      <c r="H23" s="19"/>
      <c r="I23" s="19"/>
      <c r="J23" s="25">
        <f>ROUND(SUM(J4:J7)+J22,5)</f>
        <v>984067.58</v>
      </c>
      <c r="K23" s="42"/>
      <c r="L23" s="25">
        <f>ROUND(SUM(L4:L7)+L22,5)</f>
        <v>984065</v>
      </c>
      <c r="M23" s="42"/>
      <c r="N23" s="25">
        <f>ROUND((J23-L23),5)</f>
        <v>2.58</v>
      </c>
      <c r="O23" s="42"/>
      <c r="P23" s="45">
        <f>ROUND(IF(L23=0, IF(J23=0, 0, 1), J23/L23),5)</f>
        <v>1</v>
      </c>
    </row>
    <row r="24" spans="1:16">
      <c r="A24" s="19"/>
      <c r="B24" s="19"/>
      <c r="C24" s="19" t="s">
        <v>903</v>
      </c>
      <c r="D24" s="19"/>
      <c r="E24" s="19"/>
      <c r="F24" s="19"/>
      <c r="G24" s="19"/>
      <c r="H24" s="19"/>
      <c r="I24" s="19"/>
      <c r="J24" s="24">
        <f>J23</f>
        <v>984067.58</v>
      </c>
      <c r="K24" s="42"/>
      <c r="L24" s="24">
        <f>L23</f>
        <v>984065</v>
      </c>
      <c r="M24" s="42"/>
      <c r="N24" s="24">
        <f>ROUND((J24-L24),5)</f>
        <v>2.58</v>
      </c>
      <c r="O24" s="42"/>
      <c r="P24" s="43">
        <f>ROUND(IF(L24=0, IF(J24=0, 0, 1), J24/L24),5)</f>
        <v>1</v>
      </c>
    </row>
    <row r="25" spans="1:16">
      <c r="A25" s="19"/>
      <c r="B25" s="19"/>
      <c r="C25" s="19"/>
      <c r="D25" s="19" t="s">
        <v>904</v>
      </c>
      <c r="E25" s="19"/>
      <c r="F25" s="19"/>
      <c r="G25" s="19"/>
      <c r="H25" s="19"/>
      <c r="I25" s="19"/>
      <c r="J25" s="24"/>
      <c r="K25" s="42"/>
      <c r="L25" s="24"/>
      <c r="M25" s="42"/>
      <c r="N25" s="24"/>
      <c r="O25" s="42"/>
      <c r="P25" s="43"/>
    </row>
    <row r="26" spans="1:16">
      <c r="A26" s="19"/>
      <c r="B26" s="19"/>
      <c r="C26" s="19"/>
      <c r="D26" s="19"/>
      <c r="E26" s="19" t="s">
        <v>905</v>
      </c>
      <c r="F26" s="19"/>
      <c r="G26" s="19"/>
      <c r="H26" s="19"/>
      <c r="I26" s="19"/>
      <c r="J26" s="24"/>
      <c r="K26" s="42"/>
      <c r="L26" s="24"/>
      <c r="M26" s="42"/>
      <c r="N26" s="24"/>
      <c r="O26" s="42"/>
      <c r="P26" s="43"/>
    </row>
    <row r="27" spans="1:16">
      <c r="A27" s="19"/>
      <c r="B27" s="19"/>
      <c r="C27" s="19"/>
      <c r="D27" s="19"/>
      <c r="E27" s="19"/>
      <c r="F27" s="19" t="s">
        <v>906</v>
      </c>
      <c r="G27" s="19"/>
      <c r="H27" s="19"/>
      <c r="I27" s="19"/>
      <c r="J27" s="24"/>
      <c r="K27" s="42"/>
      <c r="L27" s="24"/>
      <c r="M27" s="42"/>
      <c r="N27" s="24"/>
      <c r="O27" s="42"/>
      <c r="P27" s="43"/>
    </row>
    <row r="28" spans="1:16">
      <c r="A28" s="19"/>
      <c r="B28" s="19"/>
      <c r="C28" s="19"/>
      <c r="D28" s="19"/>
      <c r="E28" s="19"/>
      <c r="F28" s="19"/>
      <c r="G28" s="19" t="s">
        <v>1068</v>
      </c>
      <c r="H28" s="19"/>
      <c r="I28" s="19"/>
      <c r="J28" s="24">
        <v>368.52</v>
      </c>
      <c r="K28" s="42"/>
      <c r="L28" s="24"/>
      <c r="M28" s="42"/>
      <c r="N28" s="24"/>
      <c r="O28" s="42"/>
      <c r="P28" s="43"/>
    </row>
    <row r="29" spans="1:16" ht="15" thickBot="1">
      <c r="A29" s="19"/>
      <c r="B29" s="19"/>
      <c r="C29" s="19"/>
      <c r="D29" s="19"/>
      <c r="E29" s="19"/>
      <c r="F29" s="19"/>
      <c r="G29" s="19" t="s">
        <v>1069</v>
      </c>
      <c r="H29" s="19"/>
      <c r="I29" s="19"/>
      <c r="J29" s="27">
        <v>45</v>
      </c>
      <c r="K29" s="42"/>
      <c r="L29" s="27">
        <v>200</v>
      </c>
      <c r="M29" s="42"/>
      <c r="N29" s="27">
        <f>ROUND((J29-L29),5)</f>
        <v>-155</v>
      </c>
      <c r="O29" s="42"/>
      <c r="P29" s="46">
        <f>ROUND(IF(L29=0, IF(J29=0, 0, 1), J29/L29),5)</f>
        <v>0.22500000000000001</v>
      </c>
    </row>
    <row r="30" spans="1:16">
      <c r="A30" s="19"/>
      <c r="B30" s="19"/>
      <c r="C30" s="19"/>
      <c r="D30" s="19"/>
      <c r="E30" s="19"/>
      <c r="F30" s="19" t="s">
        <v>1070</v>
      </c>
      <c r="G30" s="19"/>
      <c r="H30" s="19"/>
      <c r="I30" s="19"/>
      <c r="J30" s="24">
        <f>ROUND(SUM(J27:J29),5)</f>
        <v>413.52</v>
      </c>
      <c r="K30" s="42"/>
      <c r="L30" s="24">
        <f>ROUND(SUM(L27:L29),5)</f>
        <v>200</v>
      </c>
      <c r="M30" s="42"/>
      <c r="N30" s="24">
        <f>ROUND((J30-L30),5)</f>
        <v>213.52</v>
      </c>
      <c r="O30" s="42"/>
      <c r="P30" s="43">
        <f>ROUND(IF(L30=0, IF(J30=0, 0, 1), J30/L30),5)</f>
        <v>2.0676000000000001</v>
      </c>
    </row>
    <row r="31" spans="1:16">
      <c r="A31" s="19"/>
      <c r="B31" s="19"/>
      <c r="C31" s="19"/>
      <c r="D31" s="19"/>
      <c r="E31" s="19"/>
      <c r="F31" s="19" t="s">
        <v>907</v>
      </c>
      <c r="G31" s="19"/>
      <c r="H31" s="19"/>
      <c r="I31" s="19"/>
      <c r="J31" s="24"/>
      <c r="K31" s="42"/>
      <c r="L31" s="24"/>
      <c r="M31" s="42"/>
      <c r="N31" s="24"/>
      <c r="O31" s="42"/>
      <c r="P31" s="43"/>
    </row>
    <row r="32" spans="1:16">
      <c r="A32" s="19"/>
      <c r="B32" s="19"/>
      <c r="C32" s="19"/>
      <c r="D32" s="19"/>
      <c r="E32" s="19"/>
      <c r="F32" s="19"/>
      <c r="G32" s="19" t="s">
        <v>908</v>
      </c>
      <c r="H32" s="19"/>
      <c r="I32" s="19"/>
      <c r="J32" s="24">
        <v>471.32</v>
      </c>
      <c r="K32" s="42"/>
      <c r="L32" s="24">
        <v>496</v>
      </c>
      <c r="M32" s="42"/>
      <c r="N32" s="24">
        <f>ROUND((J32-L32),5)</f>
        <v>-24.68</v>
      </c>
      <c r="O32" s="42"/>
      <c r="P32" s="43">
        <f>ROUND(IF(L32=0, IF(J32=0, 0, 1), J32/L32),5)</f>
        <v>0.95023999999999997</v>
      </c>
    </row>
    <row r="33" spans="1:16">
      <c r="A33" s="19"/>
      <c r="B33" s="19"/>
      <c r="C33" s="19"/>
      <c r="D33" s="19"/>
      <c r="E33" s="19"/>
      <c r="F33" s="19"/>
      <c r="G33" s="19" t="s">
        <v>909</v>
      </c>
      <c r="H33" s="19"/>
      <c r="I33" s="19"/>
      <c r="J33" s="24">
        <v>13525.72</v>
      </c>
      <c r="K33" s="42"/>
      <c r="L33" s="24">
        <v>14770</v>
      </c>
      <c r="M33" s="42"/>
      <c r="N33" s="24">
        <f>ROUND((J33-L33),5)</f>
        <v>-1244.28</v>
      </c>
      <c r="O33" s="42"/>
      <c r="P33" s="43">
        <f>ROUND(IF(L33=0, IF(J33=0, 0, 1), J33/L33),5)</f>
        <v>0.91576000000000002</v>
      </c>
    </row>
    <row r="34" spans="1:16" ht="15" thickBot="1">
      <c r="A34" s="19"/>
      <c r="B34" s="19"/>
      <c r="C34" s="19"/>
      <c r="D34" s="19"/>
      <c r="E34" s="19"/>
      <c r="F34" s="19"/>
      <c r="G34" s="19" t="s">
        <v>1071</v>
      </c>
      <c r="H34" s="19"/>
      <c r="I34" s="19"/>
      <c r="J34" s="27">
        <v>31.42</v>
      </c>
      <c r="K34" s="42"/>
      <c r="L34" s="27"/>
      <c r="M34" s="42"/>
      <c r="N34" s="27"/>
      <c r="O34" s="42"/>
      <c r="P34" s="46"/>
    </row>
    <row r="35" spans="1:16">
      <c r="A35" s="19"/>
      <c r="B35" s="19"/>
      <c r="C35" s="19"/>
      <c r="D35" s="19"/>
      <c r="E35" s="19"/>
      <c r="F35" s="19" t="s">
        <v>910</v>
      </c>
      <c r="G35" s="19"/>
      <c r="H35" s="19"/>
      <c r="I35" s="19"/>
      <c r="J35" s="24">
        <f>ROUND(SUM(J31:J34),5)</f>
        <v>14028.46</v>
      </c>
      <c r="K35" s="42"/>
      <c r="L35" s="24">
        <f>ROUND(SUM(L31:L34),5)</f>
        <v>15266</v>
      </c>
      <c r="M35" s="42"/>
      <c r="N35" s="24">
        <f>ROUND((J35-L35),5)</f>
        <v>-1237.54</v>
      </c>
      <c r="O35" s="42"/>
      <c r="P35" s="43">
        <f>ROUND(IF(L35=0, IF(J35=0, 0, 1), J35/L35),5)</f>
        <v>0.91893000000000002</v>
      </c>
    </row>
    <row r="36" spans="1:16">
      <c r="A36" s="19"/>
      <c r="B36" s="19"/>
      <c r="C36" s="19"/>
      <c r="D36" s="19"/>
      <c r="E36" s="19"/>
      <c r="F36" s="19" t="s">
        <v>911</v>
      </c>
      <c r="G36" s="19"/>
      <c r="H36" s="19"/>
      <c r="I36" s="19"/>
      <c r="J36" s="24"/>
      <c r="K36" s="42"/>
      <c r="L36" s="24"/>
      <c r="M36" s="42"/>
      <c r="N36" s="24"/>
      <c r="O36" s="42"/>
      <c r="P36" s="43"/>
    </row>
    <row r="37" spans="1:16">
      <c r="A37" s="19"/>
      <c r="B37" s="19"/>
      <c r="C37" s="19"/>
      <c r="D37" s="19"/>
      <c r="E37" s="19"/>
      <c r="F37" s="19"/>
      <c r="G37" s="19" t="s">
        <v>912</v>
      </c>
      <c r="H37" s="19"/>
      <c r="I37" s="19"/>
      <c r="J37" s="24">
        <v>5694.42</v>
      </c>
      <c r="K37" s="42"/>
      <c r="L37" s="24">
        <v>1800</v>
      </c>
      <c r="M37" s="42"/>
      <c r="N37" s="24">
        <f t="shared" ref="N37:N43" si="0">ROUND((J37-L37),5)</f>
        <v>3894.42</v>
      </c>
      <c r="O37" s="42"/>
      <c r="P37" s="43">
        <f t="shared" ref="P37:P43" si="1">ROUND(IF(L37=0, IF(J37=0, 0, 1), J37/L37),5)</f>
        <v>3.16357</v>
      </c>
    </row>
    <row r="38" spans="1:16">
      <c r="A38" s="19"/>
      <c r="B38" s="19"/>
      <c r="C38" s="19"/>
      <c r="D38" s="19"/>
      <c r="E38" s="19"/>
      <c r="F38" s="19"/>
      <c r="G38" s="19" t="s">
        <v>913</v>
      </c>
      <c r="H38" s="19"/>
      <c r="I38" s="19"/>
      <c r="J38" s="24">
        <v>0</v>
      </c>
      <c r="K38" s="42"/>
      <c r="L38" s="24">
        <v>1200</v>
      </c>
      <c r="M38" s="42"/>
      <c r="N38" s="24">
        <f t="shared" si="0"/>
        <v>-1200</v>
      </c>
      <c r="O38" s="42"/>
      <c r="P38" s="43">
        <f t="shared" si="1"/>
        <v>0</v>
      </c>
    </row>
    <row r="39" spans="1:16">
      <c r="A39" s="19"/>
      <c r="B39" s="19"/>
      <c r="C39" s="19"/>
      <c r="D39" s="19"/>
      <c r="E39" s="19"/>
      <c r="F39" s="19"/>
      <c r="G39" s="19" t="s">
        <v>914</v>
      </c>
      <c r="H39" s="19"/>
      <c r="I39" s="19"/>
      <c r="J39" s="24">
        <v>0</v>
      </c>
      <c r="K39" s="42"/>
      <c r="L39" s="24">
        <v>1000</v>
      </c>
      <c r="M39" s="42"/>
      <c r="N39" s="24">
        <f t="shared" si="0"/>
        <v>-1000</v>
      </c>
      <c r="O39" s="42"/>
      <c r="P39" s="43">
        <f t="shared" si="1"/>
        <v>0</v>
      </c>
    </row>
    <row r="40" spans="1:16">
      <c r="A40" s="19"/>
      <c r="B40" s="19"/>
      <c r="C40" s="19"/>
      <c r="D40" s="19"/>
      <c r="E40" s="19"/>
      <c r="F40" s="19"/>
      <c r="G40" s="19" t="s">
        <v>915</v>
      </c>
      <c r="H40" s="19"/>
      <c r="I40" s="19"/>
      <c r="J40" s="24">
        <v>170</v>
      </c>
      <c r="K40" s="42"/>
      <c r="L40" s="24">
        <v>1500</v>
      </c>
      <c r="M40" s="42"/>
      <c r="N40" s="24">
        <f t="shared" si="0"/>
        <v>-1330</v>
      </c>
      <c r="O40" s="42"/>
      <c r="P40" s="43">
        <f t="shared" si="1"/>
        <v>0.11333</v>
      </c>
    </row>
    <row r="41" spans="1:16" ht="15" thickBot="1">
      <c r="A41" s="19"/>
      <c r="B41" s="19"/>
      <c r="C41" s="19"/>
      <c r="D41" s="19"/>
      <c r="E41" s="19"/>
      <c r="F41" s="19"/>
      <c r="G41" s="19" t="s">
        <v>916</v>
      </c>
      <c r="H41" s="19"/>
      <c r="I41" s="19"/>
      <c r="J41" s="27">
        <v>3026.32</v>
      </c>
      <c r="K41" s="42"/>
      <c r="L41" s="27">
        <v>1500</v>
      </c>
      <c r="M41" s="42"/>
      <c r="N41" s="27">
        <f t="shared" si="0"/>
        <v>1526.32</v>
      </c>
      <c r="O41" s="42"/>
      <c r="P41" s="46">
        <f t="shared" si="1"/>
        <v>2.01755</v>
      </c>
    </row>
    <row r="42" spans="1:16">
      <c r="A42" s="19"/>
      <c r="B42" s="19"/>
      <c r="C42" s="19"/>
      <c r="D42" s="19"/>
      <c r="E42" s="19"/>
      <c r="F42" s="19" t="s">
        <v>917</v>
      </c>
      <c r="G42" s="19"/>
      <c r="H42" s="19"/>
      <c r="I42" s="19"/>
      <c r="J42" s="24">
        <f>ROUND(SUM(J36:J41),5)</f>
        <v>8890.74</v>
      </c>
      <c r="K42" s="42"/>
      <c r="L42" s="24">
        <f>ROUND(SUM(L36:L41),5)</f>
        <v>7000</v>
      </c>
      <c r="M42" s="42"/>
      <c r="N42" s="24">
        <f t="shared" si="0"/>
        <v>1890.74</v>
      </c>
      <c r="O42" s="42"/>
      <c r="P42" s="43">
        <f t="shared" si="1"/>
        <v>1.2701100000000001</v>
      </c>
    </row>
    <row r="43" spans="1:16">
      <c r="A43" s="19"/>
      <c r="B43" s="19"/>
      <c r="C43" s="19"/>
      <c r="D43" s="19"/>
      <c r="E43" s="19"/>
      <c r="F43" s="19" t="s">
        <v>918</v>
      </c>
      <c r="G43" s="19"/>
      <c r="H43" s="19"/>
      <c r="I43" s="19"/>
      <c r="J43" s="24">
        <v>0</v>
      </c>
      <c r="K43" s="42"/>
      <c r="L43" s="24">
        <v>1500</v>
      </c>
      <c r="M43" s="42"/>
      <c r="N43" s="24">
        <f t="shared" si="0"/>
        <v>-1500</v>
      </c>
      <c r="O43" s="42"/>
      <c r="P43" s="43">
        <f t="shared" si="1"/>
        <v>0</v>
      </c>
    </row>
    <row r="44" spans="1:16">
      <c r="A44" s="19"/>
      <c r="B44" s="19"/>
      <c r="C44" s="19"/>
      <c r="D44" s="19"/>
      <c r="E44" s="19"/>
      <c r="F44" s="19" t="s">
        <v>919</v>
      </c>
      <c r="G44" s="19"/>
      <c r="H44" s="19"/>
      <c r="I44" s="19"/>
      <c r="J44" s="24"/>
      <c r="K44" s="42"/>
      <c r="L44" s="24"/>
      <c r="M44" s="42"/>
      <c r="N44" s="24"/>
      <c r="O44" s="42"/>
      <c r="P44" s="43"/>
    </row>
    <row r="45" spans="1:16">
      <c r="A45" s="19"/>
      <c r="B45" s="19"/>
      <c r="C45" s="19"/>
      <c r="D45" s="19"/>
      <c r="E45" s="19"/>
      <c r="F45" s="19"/>
      <c r="G45" s="19" t="s">
        <v>920</v>
      </c>
      <c r="H45" s="19"/>
      <c r="I45" s="19"/>
      <c r="J45" s="24">
        <v>3423</v>
      </c>
      <c r="K45" s="42"/>
      <c r="L45" s="24">
        <v>3500</v>
      </c>
      <c r="M45" s="42"/>
      <c r="N45" s="24">
        <f t="shared" ref="N45:N50" si="2">ROUND((J45-L45),5)</f>
        <v>-77</v>
      </c>
      <c r="O45" s="42"/>
      <c r="P45" s="43">
        <f t="shared" ref="P45:P50" si="3">ROUND(IF(L45=0, IF(J45=0, 0, 1), J45/L45),5)</f>
        <v>0.97799999999999998</v>
      </c>
    </row>
    <row r="46" spans="1:16">
      <c r="A46" s="19"/>
      <c r="B46" s="19"/>
      <c r="C46" s="19"/>
      <c r="D46" s="19"/>
      <c r="E46" s="19"/>
      <c r="F46" s="19"/>
      <c r="G46" s="19" t="s">
        <v>921</v>
      </c>
      <c r="H46" s="19"/>
      <c r="I46" s="19"/>
      <c r="J46" s="24">
        <v>1157.58</v>
      </c>
      <c r="K46" s="42"/>
      <c r="L46" s="24">
        <v>1794</v>
      </c>
      <c r="M46" s="42"/>
      <c r="N46" s="24">
        <f t="shared" si="2"/>
        <v>-636.41999999999996</v>
      </c>
      <c r="O46" s="42"/>
      <c r="P46" s="43">
        <f t="shared" si="3"/>
        <v>0.64524999999999999</v>
      </c>
    </row>
    <row r="47" spans="1:16">
      <c r="A47" s="19"/>
      <c r="B47" s="19"/>
      <c r="C47" s="19"/>
      <c r="D47" s="19"/>
      <c r="E47" s="19"/>
      <c r="F47" s="19"/>
      <c r="G47" s="19" t="s">
        <v>922</v>
      </c>
      <c r="H47" s="19"/>
      <c r="I47" s="19"/>
      <c r="J47" s="24">
        <v>17803</v>
      </c>
      <c r="K47" s="42"/>
      <c r="L47" s="24">
        <v>20000</v>
      </c>
      <c r="M47" s="42"/>
      <c r="N47" s="24">
        <f t="shared" si="2"/>
        <v>-2197</v>
      </c>
      <c r="O47" s="42"/>
      <c r="P47" s="43">
        <f t="shared" si="3"/>
        <v>0.89015</v>
      </c>
    </row>
    <row r="48" spans="1:16" ht="15" thickBot="1">
      <c r="A48" s="19"/>
      <c r="B48" s="19"/>
      <c r="C48" s="19"/>
      <c r="D48" s="19"/>
      <c r="E48" s="19"/>
      <c r="F48" s="19"/>
      <c r="G48" s="19" t="s">
        <v>923</v>
      </c>
      <c r="H48" s="19"/>
      <c r="I48" s="19"/>
      <c r="J48" s="27">
        <v>20554</v>
      </c>
      <c r="K48" s="42"/>
      <c r="L48" s="27">
        <v>20000</v>
      </c>
      <c r="M48" s="42"/>
      <c r="N48" s="27">
        <f t="shared" si="2"/>
        <v>554</v>
      </c>
      <c r="O48" s="42"/>
      <c r="P48" s="46">
        <f t="shared" si="3"/>
        <v>1.0277000000000001</v>
      </c>
    </row>
    <row r="49" spans="1:16">
      <c r="A49" s="19"/>
      <c r="B49" s="19"/>
      <c r="C49" s="19"/>
      <c r="D49" s="19"/>
      <c r="E49" s="19"/>
      <c r="F49" s="19" t="s">
        <v>924</v>
      </c>
      <c r="G49" s="19"/>
      <c r="H49" s="19"/>
      <c r="I49" s="19"/>
      <c r="J49" s="24">
        <f>ROUND(SUM(J44:J48),5)</f>
        <v>42937.58</v>
      </c>
      <c r="K49" s="42"/>
      <c r="L49" s="24">
        <f>ROUND(SUM(L44:L48),5)</f>
        <v>45294</v>
      </c>
      <c r="M49" s="42"/>
      <c r="N49" s="24">
        <f t="shared" si="2"/>
        <v>-2356.42</v>
      </c>
      <c r="O49" s="42"/>
      <c r="P49" s="43">
        <f t="shared" si="3"/>
        <v>0.94798000000000004</v>
      </c>
    </row>
    <row r="50" spans="1:16">
      <c r="A50" s="19"/>
      <c r="B50" s="19"/>
      <c r="C50" s="19"/>
      <c r="D50" s="19"/>
      <c r="E50" s="19"/>
      <c r="F50" s="19" t="s">
        <v>925</v>
      </c>
      <c r="G50" s="19"/>
      <c r="H50" s="19"/>
      <c r="I50" s="19"/>
      <c r="J50" s="24">
        <v>2967.09</v>
      </c>
      <c r="K50" s="42"/>
      <c r="L50" s="24">
        <v>5800</v>
      </c>
      <c r="M50" s="42"/>
      <c r="N50" s="24">
        <f t="shared" si="2"/>
        <v>-2832.91</v>
      </c>
      <c r="O50" s="42"/>
      <c r="P50" s="43">
        <f t="shared" si="3"/>
        <v>0.51156999999999997</v>
      </c>
    </row>
    <row r="51" spans="1:16">
      <c r="A51" s="19"/>
      <c r="B51" s="19"/>
      <c r="C51" s="19"/>
      <c r="D51" s="19"/>
      <c r="E51" s="19"/>
      <c r="F51" s="19" t="s">
        <v>1072</v>
      </c>
      <c r="G51" s="19"/>
      <c r="H51" s="19"/>
      <c r="I51" s="19"/>
      <c r="J51" s="24">
        <v>899.99</v>
      </c>
      <c r="K51" s="42"/>
      <c r="L51" s="24"/>
      <c r="M51" s="42"/>
      <c r="N51" s="24"/>
      <c r="O51" s="42"/>
      <c r="P51" s="43"/>
    </row>
    <row r="52" spans="1:16">
      <c r="A52" s="19"/>
      <c r="B52" s="19"/>
      <c r="C52" s="19"/>
      <c r="D52" s="19"/>
      <c r="E52" s="19"/>
      <c r="F52" s="19" t="s">
        <v>926</v>
      </c>
      <c r="G52" s="19"/>
      <c r="H52" s="19"/>
      <c r="I52" s="19"/>
      <c r="J52" s="24"/>
      <c r="K52" s="42"/>
      <c r="L52" s="24"/>
      <c r="M52" s="42"/>
      <c r="N52" s="24"/>
      <c r="O52" s="42"/>
      <c r="P52" s="43"/>
    </row>
    <row r="53" spans="1:16">
      <c r="A53" s="19"/>
      <c r="B53" s="19"/>
      <c r="C53" s="19"/>
      <c r="D53" s="19"/>
      <c r="E53" s="19"/>
      <c r="F53" s="19"/>
      <c r="G53" s="19" t="s">
        <v>927</v>
      </c>
      <c r="H53" s="19"/>
      <c r="I53" s="19"/>
      <c r="J53" s="24"/>
      <c r="K53" s="42"/>
      <c r="L53" s="24"/>
      <c r="M53" s="42"/>
      <c r="N53" s="24"/>
      <c r="O53" s="42"/>
      <c r="P53" s="43"/>
    </row>
    <row r="54" spans="1:16">
      <c r="A54" s="19"/>
      <c r="B54" s="19"/>
      <c r="C54" s="19"/>
      <c r="D54" s="19"/>
      <c r="E54" s="19"/>
      <c r="F54" s="19"/>
      <c r="G54" s="19"/>
      <c r="H54" s="19" t="s">
        <v>928</v>
      </c>
      <c r="I54" s="19"/>
      <c r="J54" s="24"/>
      <c r="K54" s="42"/>
      <c r="L54" s="24"/>
      <c r="M54" s="42"/>
      <c r="N54" s="24"/>
      <c r="O54" s="42"/>
      <c r="P54" s="43"/>
    </row>
    <row r="55" spans="1:16">
      <c r="A55" s="19"/>
      <c r="B55" s="19"/>
      <c r="C55" s="19"/>
      <c r="D55" s="19"/>
      <c r="E55" s="19"/>
      <c r="F55" s="19"/>
      <c r="G55" s="19"/>
      <c r="H55" s="19"/>
      <c r="I55" s="19" t="s">
        <v>929</v>
      </c>
      <c r="J55" s="24">
        <v>104939.12</v>
      </c>
      <c r="K55" s="42"/>
      <c r="L55" s="24">
        <v>118326</v>
      </c>
      <c r="M55" s="42"/>
      <c r="N55" s="24">
        <f>ROUND((J55-L55),5)</f>
        <v>-13386.88</v>
      </c>
      <c r="O55" s="42"/>
      <c r="P55" s="43">
        <f>ROUND(IF(L55=0, IF(J55=0, 0, 1), J55/L55),5)</f>
        <v>0.88685999999999998</v>
      </c>
    </row>
    <row r="56" spans="1:16">
      <c r="A56" s="19"/>
      <c r="B56" s="19"/>
      <c r="C56" s="19"/>
      <c r="D56" s="19"/>
      <c r="E56" s="19"/>
      <c r="F56" s="19"/>
      <c r="G56" s="19"/>
      <c r="H56" s="19"/>
      <c r="I56" s="19" t="s">
        <v>930</v>
      </c>
      <c r="J56" s="24">
        <v>5813.16</v>
      </c>
      <c r="K56" s="42"/>
      <c r="L56" s="24">
        <v>9466.08</v>
      </c>
      <c r="M56" s="42"/>
      <c r="N56" s="24">
        <f>ROUND((J56-L56),5)</f>
        <v>-3652.92</v>
      </c>
      <c r="O56" s="42"/>
      <c r="P56" s="43">
        <f>ROUND(IF(L56=0, IF(J56=0, 0, 1), J56/L56),5)</f>
        <v>0.61409999999999998</v>
      </c>
    </row>
    <row r="57" spans="1:16">
      <c r="A57" s="19"/>
      <c r="B57" s="19"/>
      <c r="C57" s="19"/>
      <c r="D57" s="19"/>
      <c r="E57" s="19"/>
      <c r="F57" s="19"/>
      <c r="G57" s="19"/>
      <c r="H57" s="19"/>
      <c r="I57" s="19" t="s">
        <v>931</v>
      </c>
      <c r="J57" s="24">
        <v>2179.9699999999998</v>
      </c>
      <c r="K57" s="42"/>
      <c r="L57" s="24">
        <v>3538</v>
      </c>
      <c r="M57" s="42"/>
      <c r="N57" s="24">
        <f>ROUND((J57-L57),5)</f>
        <v>-1358.03</v>
      </c>
      <c r="O57" s="42"/>
      <c r="P57" s="43">
        <f>ROUND(IF(L57=0, IF(J57=0, 0, 1), J57/L57),5)</f>
        <v>0.61616000000000004</v>
      </c>
    </row>
    <row r="58" spans="1:16">
      <c r="A58" s="19"/>
      <c r="B58" s="19"/>
      <c r="C58" s="19"/>
      <c r="D58" s="19"/>
      <c r="E58" s="19"/>
      <c r="F58" s="19"/>
      <c r="G58" s="19"/>
      <c r="H58" s="19"/>
      <c r="I58" s="19" t="s">
        <v>1073</v>
      </c>
      <c r="J58" s="24">
        <v>-2594.5300000000002</v>
      </c>
      <c r="K58" s="42"/>
      <c r="L58" s="24"/>
      <c r="M58" s="42"/>
      <c r="N58" s="24"/>
      <c r="O58" s="42"/>
      <c r="P58" s="43"/>
    </row>
    <row r="59" spans="1:16">
      <c r="A59" s="19"/>
      <c r="B59" s="19"/>
      <c r="C59" s="19"/>
      <c r="D59" s="19"/>
      <c r="E59" s="19"/>
      <c r="F59" s="19"/>
      <c r="G59" s="19"/>
      <c r="H59" s="19"/>
      <c r="I59" s="19" t="s">
        <v>1074</v>
      </c>
      <c r="J59" s="24">
        <v>14108.72</v>
      </c>
      <c r="K59" s="42"/>
      <c r="L59" s="24"/>
      <c r="M59" s="42"/>
      <c r="N59" s="24"/>
      <c r="O59" s="42"/>
      <c r="P59" s="43"/>
    </row>
    <row r="60" spans="1:16">
      <c r="A60" s="19"/>
      <c r="B60" s="19"/>
      <c r="C60" s="19"/>
      <c r="D60" s="19"/>
      <c r="E60" s="19"/>
      <c r="F60" s="19"/>
      <c r="G60" s="19"/>
      <c r="H60" s="19"/>
      <c r="I60" s="19" t="s">
        <v>1075</v>
      </c>
      <c r="J60" s="24">
        <v>17067</v>
      </c>
      <c r="K60" s="42"/>
      <c r="L60" s="24"/>
      <c r="M60" s="42"/>
      <c r="N60" s="24"/>
      <c r="O60" s="42"/>
      <c r="P60" s="43"/>
    </row>
    <row r="61" spans="1:16">
      <c r="A61" s="19"/>
      <c r="B61" s="19"/>
      <c r="C61" s="19"/>
      <c r="D61" s="19"/>
      <c r="E61" s="19"/>
      <c r="F61" s="19"/>
      <c r="G61" s="19"/>
      <c r="H61" s="19"/>
      <c r="I61" s="19" t="s">
        <v>932</v>
      </c>
      <c r="J61" s="24">
        <v>4359.87</v>
      </c>
      <c r="K61" s="42"/>
      <c r="L61" s="24">
        <v>7099.56</v>
      </c>
      <c r="M61" s="42"/>
      <c r="N61" s="24">
        <f>ROUND((J61-L61),5)</f>
        <v>-2739.69</v>
      </c>
      <c r="O61" s="42"/>
      <c r="P61" s="43">
        <f>ROUND(IF(L61=0, IF(J61=0, 0, 1), J61/L61),5)</f>
        <v>0.61409999999999998</v>
      </c>
    </row>
    <row r="62" spans="1:16" ht="15" thickBot="1">
      <c r="A62" s="19"/>
      <c r="B62" s="19"/>
      <c r="C62" s="19"/>
      <c r="D62" s="19"/>
      <c r="E62" s="19"/>
      <c r="F62" s="19"/>
      <c r="G62" s="19"/>
      <c r="H62" s="19"/>
      <c r="I62" s="19" t="s">
        <v>933</v>
      </c>
      <c r="J62" s="27">
        <v>0</v>
      </c>
      <c r="K62" s="42"/>
      <c r="L62" s="27">
        <v>360</v>
      </c>
      <c r="M62" s="42"/>
      <c r="N62" s="27">
        <f>ROUND((J62-L62),5)</f>
        <v>-360</v>
      </c>
      <c r="O62" s="42"/>
      <c r="P62" s="46">
        <f>ROUND(IF(L62=0, IF(J62=0, 0, 1), J62/L62),5)</f>
        <v>0</v>
      </c>
    </row>
    <row r="63" spans="1:16">
      <c r="A63" s="19"/>
      <c r="B63" s="19"/>
      <c r="C63" s="19"/>
      <c r="D63" s="19"/>
      <c r="E63" s="19"/>
      <c r="F63" s="19"/>
      <c r="G63" s="19"/>
      <c r="H63" s="19" t="s">
        <v>934</v>
      </c>
      <c r="I63" s="19"/>
      <c r="J63" s="24">
        <f>ROUND(SUM(J54:J62),5)</f>
        <v>145873.31</v>
      </c>
      <c r="K63" s="42"/>
      <c r="L63" s="24">
        <f>ROUND(SUM(L54:L62),5)</f>
        <v>138789.64000000001</v>
      </c>
      <c r="M63" s="42"/>
      <c r="N63" s="24">
        <f>ROUND((J63-L63),5)</f>
        <v>7083.67</v>
      </c>
      <c r="O63" s="42"/>
      <c r="P63" s="43">
        <f>ROUND(IF(L63=0, IF(J63=0, 0, 1), J63/L63),5)</f>
        <v>1.05104</v>
      </c>
    </row>
    <row r="64" spans="1:16">
      <c r="A64" s="19"/>
      <c r="B64" s="19"/>
      <c r="C64" s="19"/>
      <c r="D64" s="19"/>
      <c r="E64" s="19"/>
      <c r="F64" s="19"/>
      <c r="G64" s="19"/>
      <c r="H64" s="19" t="s">
        <v>935</v>
      </c>
      <c r="I64" s="19"/>
      <c r="J64" s="24">
        <v>182437.46</v>
      </c>
      <c r="K64" s="42"/>
      <c r="L64" s="24">
        <v>226600</v>
      </c>
      <c r="M64" s="42"/>
      <c r="N64" s="24">
        <f>ROUND((J64-L64),5)</f>
        <v>-44162.54</v>
      </c>
      <c r="O64" s="42"/>
      <c r="P64" s="43">
        <f>ROUND(IF(L64=0, IF(J64=0, 0, 1), J64/L64),5)</f>
        <v>0.80510999999999999</v>
      </c>
    </row>
    <row r="65" spans="1:16">
      <c r="A65" s="19"/>
      <c r="B65" s="19"/>
      <c r="C65" s="19"/>
      <c r="D65" s="19"/>
      <c r="E65" s="19"/>
      <c r="F65" s="19"/>
      <c r="G65" s="19"/>
      <c r="H65" s="19" t="s">
        <v>936</v>
      </c>
      <c r="I65" s="19"/>
      <c r="J65" s="24">
        <v>12971.66</v>
      </c>
      <c r="K65" s="42"/>
      <c r="L65" s="24"/>
      <c r="M65" s="42"/>
      <c r="N65" s="24"/>
      <c r="O65" s="42"/>
      <c r="P65" s="43"/>
    </row>
    <row r="66" spans="1:16">
      <c r="A66" s="19"/>
      <c r="B66" s="19"/>
      <c r="C66" s="19"/>
      <c r="D66" s="19"/>
      <c r="E66" s="19"/>
      <c r="F66" s="19"/>
      <c r="G66" s="19"/>
      <c r="H66" s="19" t="s">
        <v>1076</v>
      </c>
      <c r="I66" s="19"/>
      <c r="J66" s="24">
        <v>2950.42</v>
      </c>
      <c r="K66" s="42"/>
      <c r="L66" s="24"/>
      <c r="M66" s="42"/>
      <c r="N66" s="24"/>
      <c r="O66" s="42"/>
      <c r="P66" s="43"/>
    </row>
    <row r="67" spans="1:16">
      <c r="A67" s="19"/>
      <c r="B67" s="19"/>
      <c r="C67" s="19"/>
      <c r="D67" s="19"/>
      <c r="E67" s="19"/>
      <c r="F67" s="19"/>
      <c r="G67" s="19"/>
      <c r="H67" s="19" t="s">
        <v>937</v>
      </c>
      <c r="I67" s="19"/>
      <c r="J67" s="24">
        <v>29474.58</v>
      </c>
      <c r="K67" s="42"/>
      <c r="L67" s="24">
        <v>44133</v>
      </c>
      <c r="M67" s="42"/>
      <c r="N67" s="24">
        <f>ROUND((J67-L67),5)</f>
        <v>-14658.42</v>
      </c>
      <c r="O67" s="42"/>
      <c r="P67" s="43">
        <f>ROUND(IF(L67=0, IF(J67=0, 0, 1), J67/L67),5)</f>
        <v>0.66786000000000001</v>
      </c>
    </row>
    <row r="68" spans="1:16">
      <c r="A68" s="19"/>
      <c r="B68" s="19"/>
      <c r="C68" s="19"/>
      <c r="D68" s="19"/>
      <c r="E68" s="19"/>
      <c r="F68" s="19"/>
      <c r="G68" s="19"/>
      <c r="H68" s="19" t="s">
        <v>938</v>
      </c>
      <c r="I68" s="19"/>
      <c r="J68" s="24">
        <v>31108.65</v>
      </c>
      <c r="K68" s="42"/>
      <c r="L68" s="24">
        <v>33224</v>
      </c>
      <c r="M68" s="42"/>
      <c r="N68" s="24">
        <f>ROUND((J68-L68),5)</f>
        <v>-2115.35</v>
      </c>
      <c r="O68" s="42"/>
      <c r="P68" s="43">
        <f>ROUND(IF(L68=0, IF(J68=0, 0, 1), J68/L68),5)</f>
        <v>0.93633</v>
      </c>
    </row>
    <row r="69" spans="1:16">
      <c r="A69" s="19"/>
      <c r="B69" s="19"/>
      <c r="C69" s="19"/>
      <c r="D69" s="19"/>
      <c r="E69" s="19"/>
      <c r="F69" s="19"/>
      <c r="G69" s="19"/>
      <c r="H69" s="19" t="s">
        <v>939</v>
      </c>
      <c r="I69" s="19"/>
      <c r="J69" s="24">
        <v>15859.98</v>
      </c>
      <c r="K69" s="42"/>
      <c r="L69" s="24">
        <v>11866</v>
      </c>
      <c r="M69" s="42"/>
      <c r="N69" s="24">
        <f>ROUND((J69-L69),5)</f>
        <v>3993.98</v>
      </c>
      <c r="O69" s="42"/>
      <c r="P69" s="43">
        <f>ROUND(IF(L69=0, IF(J69=0, 0, 1), J69/L69),5)</f>
        <v>1.3365899999999999</v>
      </c>
    </row>
    <row r="70" spans="1:16" ht="15" thickBot="1">
      <c r="A70" s="19"/>
      <c r="B70" s="19"/>
      <c r="C70" s="19"/>
      <c r="D70" s="19"/>
      <c r="E70" s="19"/>
      <c r="F70" s="19"/>
      <c r="G70" s="19"/>
      <c r="H70" s="19" t="s">
        <v>940</v>
      </c>
      <c r="I70" s="19"/>
      <c r="J70" s="27">
        <v>48391.1</v>
      </c>
      <c r="K70" s="42"/>
      <c r="L70" s="27">
        <v>53024</v>
      </c>
      <c r="M70" s="42"/>
      <c r="N70" s="27">
        <f>ROUND((J70-L70),5)</f>
        <v>-4632.8999999999996</v>
      </c>
      <c r="O70" s="42"/>
      <c r="P70" s="46">
        <f>ROUND(IF(L70=0, IF(J70=0, 0, 1), J70/L70),5)</f>
        <v>0.91263000000000005</v>
      </c>
    </row>
    <row r="71" spans="1:16">
      <c r="A71" s="19"/>
      <c r="B71" s="19"/>
      <c r="C71" s="19"/>
      <c r="D71" s="19"/>
      <c r="E71" s="19"/>
      <c r="F71" s="19"/>
      <c r="G71" s="19" t="s">
        <v>941</v>
      </c>
      <c r="H71" s="19"/>
      <c r="I71" s="19"/>
      <c r="J71" s="24">
        <f>ROUND(J53+SUM(J63:J70),5)</f>
        <v>469067.16</v>
      </c>
      <c r="K71" s="42"/>
      <c r="L71" s="24">
        <f>ROUND(L53+SUM(L63:L70),5)</f>
        <v>507636.64</v>
      </c>
      <c r="M71" s="42"/>
      <c r="N71" s="24">
        <f>ROUND((J71-L71),5)</f>
        <v>-38569.480000000003</v>
      </c>
      <c r="O71" s="42"/>
      <c r="P71" s="43">
        <f>ROUND(IF(L71=0, IF(J71=0, 0, 1), J71/L71),5)</f>
        <v>0.92401999999999995</v>
      </c>
    </row>
    <row r="72" spans="1:16">
      <c r="A72" s="19"/>
      <c r="B72" s="19"/>
      <c r="C72" s="19"/>
      <c r="D72" s="19"/>
      <c r="E72" s="19"/>
      <c r="F72" s="19"/>
      <c r="G72" s="19" t="s">
        <v>942</v>
      </c>
      <c r="H72" s="19"/>
      <c r="I72" s="19"/>
      <c r="J72" s="24"/>
      <c r="K72" s="42"/>
      <c r="L72" s="24"/>
      <c r="M72" s="42"/>
      <c r="N72" s="24"/>
      <c r="O72" s="42"/>
      <c r="P72" s="43"/>
    </row>
    <row r="73" spans="1:16">
      <c r="A73" s="19"/>
      <c r="B73" s="19"/>
      <c r="C73" s="19"/>
      <c r="D73" s="19"/>
      <c r="E73" s="19"/>
      <c r="F73" s="19"/>
      <c r="G73" s="19"/>
      <c r="H73" s="19" t="s">
        <v>943</v>
      </c>
      <c r="I73" s="19"/>
      <c r="J73" s="24">
        <v>0</v>
      </c>
      <c r="K73" s="42"/>
      <c r="L73" s="24">
        <v>25200</v>
      </c>
      <c r="M73" s="42"/>
      <c r="N73" s="24">
        <f t="shared" ref="N73:N81" si="4">ROUND((J73-L73),5)</f>
        <v>-25200</v>
      </c>
      <c r="O73" s="42"/>
      <c r="P73" s="43">
        <f t="shared" ref="P73:P81" si="5">ROUND(IF(L73=0, IF(J73=0, 0, 1), J73/L73),5)</f>
        <v>0</v>
      </c>
    </row>
    <row r="74" spans="1:16">
      <c r="A74" s="19"/>
      <c r="B74" s="19"/>
      <c r="C74" s="19"/>
      <c r="D74" s="19"/>
      <c r="E74" s="19"/>
      <c r="F74" s="19"/>
      <c r="G74" s="19"/>
      <c r="H74" s="19" t="s">
        <v>944</v>
      </c>
      <c r="I74" s="19"/>
      <c r="J74" s="24">
        <v>0</v>
      </c>
      <c r="K74" s="42"/>
      <c r="L74" s="24">
        <v>6290</v>
      </c>
      <c r="M74" s="42"/>
      <c r="N74" s="24">
        <f t="shared" si="4"/>
        <v>-6290</v>
      </c>
      <c r="O74" s="42"/>
      <c r="P74" s="43">
        <f t="shared" si="5"/>
        <v>0</v>
      </c>
    </row>
    <row r="75" spans="1:16">
      <c r="A75" s="19"/>
      <c r="B75" s="19"/>
      <c r="C75" s="19"/>
      <c r="D75" s="19"/>
      <c r="E75" s="19"/>
      <c r="F75" s="19"/>
      <c r="G75" s="19"/>
      <c r="H75" s="19" t="s">
        <v>945</v>
      </c>
      <c r="I75" s="19"/>
      <c r="J75" s="24">
        <v>62077.29</v>
      </c>
      <c r="K75" s="42"/>
      <c r="L75" s="24">
        <v>81081</v>
      </c>
      <c r="M75" s="42"/>
      <c r="N75" s="24">
        <f t="shared" si="4"/>
        <v>-19003.71</v>
      </c>
      <c r="O75" s="42"/>
      <c r="P75" s="43">
        <f t="shared" si="5"/>
        <v>0.76561999999999997</v>
      </c>
    </row>
    <row r="76" spans="1:16">
      <c r="A76" s="19"/>
      <c r="B76" s="19"/>
      <c r="C76" s="19"/>
      <c r="D76" s="19"/>
      <c r="E76" s="19"/>
      <c r="F76" s="19"/>
      <c r="G76" s="19"/>
      <c r="H76" s="19" t="s">
        <v>946</v>
      </c>
      <c r="I76" s="19"/>
      <c r="J76" s="24">
        <v>19773.009999999998</v>
      </c>
      <c r="K76" s="42"/>
      <c r="L76" s="24">
        <v>23760</v>
      </c>
      <c r="M76" s="42"/>
      <c r="N76" s="24">
        <f t="shared" si="4"/>
        <v>-3986.99</v>
      </c>
      <c r="O76" s="42"/>
      <c r="P76" s="43">
        <f t="shared" si="5"/>
        <v>0.83220000000000005</v>
      </c>
    </row>
    <row r="77" spans="1:16">
      <c r="A77" s="19"/>
      <c r="B77" s="19"/>
      <c r="C77" s="19"/>
      <c r="D77" s="19"/>
      <c r="E77" s="19"/>
      <c r="F77" s="19"/>
      <c r="G77" s="19"/>
      <c r="H77" s="19" t="s">
        <v>947</v>
      </c>
      <c r="I77" s="19"/>
      <c r="J77" s="24">
        <v>6978.71</v>
      </c>
      <c r="K77" s="42"/>
      <c r="L77" s="24">
        <v>7800</v>
      </c>
      <c r="M77" s="42"/>
      <c r="N77" s="24">
        <f t="shared" si="4"/>
        <v>-821.29</v>
      </c>
      <c r="O77" s="42"/>
      <c r="P77" s="43">
        <f t="shared" si="5"/>
        <v>0.89471000000000001</v>
      </c>
    </row>
    <row r="78" spans="1:16">
      <c r="A78" s="19"/>
      <c r="B78" s="19"/>
      <c r="C78" s="19"/>
      <c r="D78" s="19"/>
      <c r="E78" s="19"/>
      <c r="F78" s="19"/>
      <c r="G78" s="19"/>
      <c r="H78" s="19" t="s">
        <v>948</v>
      </c>
      <c r="I78" s="19"/>
      <c r="J78" s="24">
        <v>0</v>
      </c>
      <c r="K78" s="42"/>
      <c r="L78" s="24">
        <v>4000</v>
      </c>
      <c r="M78" s="42"/>
      <c r="N78" s="24">
        <f t="shared" si="4"/>
        <v>-4000</v>
      </c>
      <c r="O78" s="42"/>
      <c r="P78" s="43">
        <f t="shared" si="5"/>
        <v>0</v>
      </c>
    </row>
    <row r="79" spans="1:16">
      <c r="A79" s="19"/>
      <c r="B79" s="19"/>
      <c r="C79" s="19"/>
      <c r="D79" s="19"/>
      <c r="E79" s="19"/>
      <c r="F79" s="19"/>
      <c r="G79" s="19"/>
      <c r="H79" s="19" t="s">
        <v>949</v>
      </c>
      <c r="I79" s="19"/>
      <c r="J79" s="24">
        <v>0</v>
      </c>
      <c r="K79" s="42"/>
      <c r="L79" s="24">
        <v>0</v>
      </c>
      <c r="M79" s="42"/>
      <c r="N79" s="24">
        <f t="shared" si="4"/>
        <v>0</v>
      </c>
      <c r="O79" s="42"/>
      <c r="P79" s="43">
        <f t="shared" si="5"/>
        <v>0</v>
      </c>
    </row>
    <row r="80" spans="1:16" ht="15" thickBot="1">
      <c r="A80" s="19"/>
      <c r="B80" s="19"/>
      <c r="C80" s="19"/>
      <c r="D80" s="19"/>
      <c r="E80" s="19"/>
      <c r="F80" s="19"/>
      <c r="G80" s="19"/>
      <c r="H80" s="19" t="s">
        <v>950</v>
      </c>
      <c r="I80" s="19"/>
      <c r="J80" s="27">
        <v>129.5</v>
      </c>
      <c r="K80" s="42"/>
      <c r="L80" s="27">
        <v>120</v>
      </c>
      <c r="M80" s="42"/>
      <c r="N80" s="27">
        <f t="shared" si="4"/>
        <v>9.5</v>
      </c>
      <c r="O80" s="42"/>
      <c r="P80" s="46">
        <f t="shared" si="5"/>
        <v>1.07917</v>
      </c>
    </row>
    <row r="81" spans="1:16">
      <c r="A81" s="19"/>
      <c r="B81" s="19"/>
      <c r="C81" s="19"/>
      <c r="D81" s="19"/>
      <c r="E81" s="19"/>
      <c r="F81" s="19"/>
      <c r="G81" s="19" t="s">
        <v>951</v>
      </c>
      <c r="H81" s="19"/>
      <c r="I81" s="19"/>
      <c r="J81" s="24">
        <f>ROUND(SUM(J72:J80),5)</f>
        <v>88958.51</v>
      </c>
      <c r="K81" s="42"/>
      <c r="L81" s="24">
        <f>ROUND(SUM(L72:L80),5)</f>
        <v>148251</v>
      </c>
      <c r="M81" s="42"/>
      <c r="N81" s="24">
        <f t="shared" si="4"/>
        <v>-59292.49</v>
      </c>
      <c r="O81" s="42"/>
      <c r="P81" s="43">
        <f t="shared" si="5"/>
        <v>0.60004999999999997</v>
      </c>
    </row>
    <row r="82" spans="1:16">
      <c r="A82" s="19"/>
      <c r="B82" s="19"/>
      <c r="C82" s="19"/>
      <c r="D82" s="19"/>
      <c r="E82" s="19"/>
      <c r="F82" s="19"/>
      <c r="G82" s="19" t="s">
        <v>803</v>
      </c>
      <c r="H82" s="19"/>
      <c r="I82" s="19"/>
      <c r="J82" s="24"/>
      <c r="K82" s="42"/>
      <c r="L82" s="24"/>
      <c r="M82" s="42"/>
      <c r="N82" s="24"/>
      <c r="O82" s="42"/>
      <c r="P82" s="43"/>
    </row>
    <row r="83" spans="1:16">
      <c r="A83" s="19"/>
      <c r="B83" s="19"/>
      <c r="C83" s="19"/>
      <c r="D83" s="19"/>
      <c r="E83" s="19"/>
      <c r="F83" s="19"/>
      <c r="G83" s="19"/>
      <c r="H83" s="19" t="s">
        <v>856</v>
      </c>
      <c r="I83" s="19"/>
      <c r="J83" s="24">
        <v>4739.4799999999996</v>
      </c>
      <c r="K83" s="42"/>
      <c r="L83" s="24">
        <v>5532</v>
      </c>
      <c r="M83" s="42"/>
      <c r="N83" s="24">
        <f t="shared" ref="N83:N89" si="6">ROUND((J83-L83),5)</f>
        <v>-792.52</v>
      </c>
      <c r="O83" s="42"/>
      <c r="P83" s="43">
        <f t="shared" ref="P83:P89" si="7">ROUND(IF(L83=0, IF(J83=0, 0, 1), J83/L83),5)</f>
        <v>0.85673999999999995</v>
      </c>
    </row>
    <row r="84" spans="1:16">
      <c r="A84" s="19"/>
      <c r="B84" s="19"/>
      <c r="C84" s="19"/>
      <c r="D84" s="19"/>
      <c r="E84" s="19"/>
      <c r="F84" s="19"/>
      <c r="G84" s="19"/>
      <c r="H84" s="19" t="s">
        <v>860</v>
      </c>
      <c r="I84" s="19"/>
      <c r="J84" s="24">
        <v>6879.92</v>
      </c>
      <c r="K84" s="42"/>
      <c r="L84" s="24">
        <v>7525</v>
      </c>
      <c r="M84" s="42"/>
      <c r="N84" s="24">
        <f t="shared" si="6"/>
        <v>-645.08000000000004</v>
      </c>
      <c r="O84" s="42"/>
      <c r="P84" s="43">
        <f t="shared" si="7"/>
        <v>0.91427999999999998</v>
      </c>
    </row>
    <row r="85" spans="1:16" ht="15" thickBot="1">
      <c r="A85" s="19"/>
      <c r="B85" s="19"/>
      <c r="C85" s="19"/>
      <c r="D85" s="19"/>
      <c r="E85" s="19"/>
      <c r="F85" s="19"/>
      <c r="G85" s="19"/>
      <c r="H85" s="19" t="s">
        <v>952</v>
      </c>
      <c r="I85" s="19"/>
      <c r="J85" s="24">
        <v>1452.15</v>
      </c>
      <c r="K85" s="42"/>
      <c r="L85" s="24">
        <v>1560</v>
      </c>
      <c r="M85" s="42"/>
      <c r="N85" s="24">
        <f t="shared" si="6"/>
        <v>-107.85</v>
      </c>
      <c r="O85" s="42"/>
      <c r="P85" s="43">
        <f t="shared" si="7"/>
        <v>0.93086999999999998</v>
      </c>
    </row>
    <row r="86" spans="1:16" ht="15" thickBot="1">
      <c r="A86" s="19"/>
      <c r="B86" s="19"/>
      <c r="C86" s="19"/>
      <c r="D86" s="19"/>
      <c r="E86" s="19"/>
      <c r="F86" s="19"/>
      <c r="G86" s="19" t="s">
        <v>953</v>
      </c>
      <c r="H86" s="19"/>
      <c r="I86" s="19"/>
      <c r="J86" s="25">
        <f>ROUND(SUM(J82:J85),5)</f>
        <v>13071.55</v>
      </c>
      <c r="K86" s="42"/>
      <c r="L86" s="25">
        <f>ROUND(SUM(L82:L85),5)</f>
        <v>14617</v>
      </c>
      <c r="M86" s="42"/>
      <c r="N86" s="25">
        <f t="shared" si="6"/>
        <v>-1545.45</v>
      </c>
      <c r="O86" s="42"/>
      <c r="P86" s="45">
        <f t="shared" si="7"/>
        <v>0.89427000000000001</v>
      </c>
    </row>
    <row r="87" spans="1:16">
      <c r="A87" s="19"/>
      <c r="B87" s="19"/>
      <c r="C87" s="19"/>
      <c r="D87" s="19"/>
      <c r="E87" s="19"/>
      <c r="F87" s="19" t="s">
        <v>954</v>
      </c>
      <c r="G87" s="19"/>
      <c r="H87" s="19"/>
      <c r="I87" s="19"/>
      <c r="J87" s="24">
        <f>ROUND(J52+J71+J81+J86,5)</f>
        <v>571097.22</v>
      </c>
      <c r="K87" s="42"/>
      <c r="L87" s="24">
        <f>ROUND(L52+L71+L81+L86,5)</f>
        <v>670504.64</v>
      </c>
      <c r="M87" s="42"/>
      <c r="N87" s="24">
        <f t="shared" si="6"/>
        <v>-99407.42</v>
      </c>
      <c r="O87" s="42"/>
      <c r="P87" s="43">
        <f t="shared" si="7"/>
        <v>0.85174000000000005</v>
      </c>
    </row>
    <row r="88" spans="1:16">
      <c r="A88" s="19"/>
      <c r="B88" s="19"/>
      <c r="C88" s="19"/>
      <c r="D88" s="19"/>
      <c r="E88" s="19"/>
      <c r="F88" s="19" t="s">
        <v>955</v>
      </c>
      <c r="G88" s="19"/>
      <c r="H88" s="19"/>
      <c r="I88" s="19"/>
      <c r="J88" s="24">
        <v>563.79</v>
      </c>
      <c r="K88" s="42"/>
      <c r="L88" s="24">
        <v>500</v>
      </c>
      <c r="M88" s="42"/>
      <c r="N88" s="24">
        <f t="shared" si="6"/>
        <v>63.79</v>
      </c>
      <c r="O88" s="42"/>
      <c r="P88" s="43">
        <f t="shared" si="7"/>
        <v>1.12758</v>
      </c>
    </row>
    <row r="89" spans="1:16">
      <c r="A89" s="19"/>
      <c r="B89" s="19"/>
      <c r="C89" s="19"/>
      <c r="D89" s="19"/>
      <c r="E89" s="19"/>
      <c r="F89" s="19" t="s">
        <v>956</v>
      </c>
      <c r="G89" s="19"/>
      <c r="H89" s="19"/>
      <c r="I89" s="19"/>
      <c r="J89" s="24">
        <v>0</v>
      </c>
      <c r="K89" s="42"/>
      <c r="L89" s="24">
        <v>600</v>
      </c>
      <c r="M89" s="42"/>
      <c r="N89" s="24">
        <f t="shared" si="6"/>
        <v>-600</v>
      </c>
      <c r="O89" s="42"/>
      <c r="P89" s="43">
        <f t="shared" si="7"/>
        <v>0</v>
      </c>
    </row>
    <row r="90" spans="1:16">
      <c r="A90" s="19"/>
      <c r="B90" s="19"/>
      <c r="C90" s="19"/>
      <c r="D90" s="19"/>
      <c r="E90" s="19"/>
      <c r="F90" s="19" t="s">
        <v>957</v>
      </c>
      <c r="G90" s="19"/>
      <c r="H90" s="19"/>
      <c r="I90" s="19"/>
      <c r="J90" s="24"/>
      <c r="K90" s="42"/>
      <c r="L90" s="24"/>
      <c r="M90" s="42"/>
      <c r="N90" s="24"/>
      <c r="O90" s="42"/>
      <c r="P90" s="43"/>
    </row>
    <row r="91" spans="1:16">
      <c r="A91" s="19"/>
      <c r="B91" s="19"/>
      <c r="C91" s="19"/>
      <c r="D91" s="19"/>
      <c r="E91" s="19"/>
      <c r="F91" s="19"/>
      <c r="G91" s="19" t="s">
        <v>958</v>
      </c>
      <c r="H91" s="19"/>
      <c r="I91" s="19"/>
      <c r="J91" s="24">
        <v>30200</v>
      </c>
      <c r="K91" s="42"/>
      <c r="L91" s="24">
        <v>18600</v>
      </c>
      <c r="M91" s="42"/>
      <c r="N91" s="24">
        <f>ROUND((J91-L91),5)</f>
        <v>11600</v>
      </c>
      <c r="O91" s="42"/>
      <c r="P91" s="43">
        <f>ROUND(IF(L91=0, IF(J91=0, 0, 1), J91/L91),5)</f>
        <v>1.6236600000000001</v>
      </c>
    </row>
    <row r="92" spans="1:16">
      <c r="A92" s="19"/>
      <c r="B92" s="19"/>
      <c r="C92" s="19"/>
      <c r="D92" s="19"/>
      <c r="E92" s="19"/>
      <c r="F92" s="19"/>
      <c r="G92" s="19" t="s">
        <v>1077</v>
      </c>
      <c r="H92" s="19"/>
      <c r="I92" s="19"/>
      <c r="J92" s="24">
        <v>2500</v>
      </c>
      <c r="K92" s="42"/>
      <c r="L92" s="24">
        <v>2500</v>
      </c>
      <c r="M92" s="42"/>
      <c r="N92" s="24">
        <f>ROUND((J92-L92),5)</f>
        <v>0</v>
      </c>
      <c r="O92" s="42"/>
      <c r="P92" s="43">
        <f>ROUND(IF(L92=0, IF(J92=0, 0, 1), J92/L92),5)</f>
        <v>1</v>
      </c>
    </row>
    <row r="93" spans="1:16" ht="15" thickBot="1">
      <c r="A93" s="19"/>
      <c r="B93" s="19"/>
      <c r="C93" s="19"/>
      <c r="D93" s="19"/>
      <c r="E93" s="19"/>
      <c r="F93" s="19"/>
      <c r="G93" s="19" t="s">
        <v>959</v>
      </c>
      <c r="H93" s="19"/>
      <c r="I93" s="19"/>
      <c r="J93" s="27">
        <v>5134</v>
      </c>
      <c r="K93" s="42"/>
      <c r="L93" s="27">
        <v>5000</v>
      </c>
      <c r="M93" s="42"/>
      <c r="N93" s="27">
        <f>ROUND((J93-L93),5)</f>
        <v>134</v>
      </c>
      <c r="O93" s="42"/>
      <c r="P93" s="46">
        <f>ROUND(IF(L93=0, IF(J93=0, 0, 1), J93/L93),5)</f>
        <v>1.0267999999999999</v>
      </c>
    </row>
    <row r="94" spans="1:16">
      <c r="A94" s="19"/>
      <c r="B94" s="19"/>
      <c r="C94" s="19"/>
      <c r="D94" s="19"/>
      <c r="E94" s="19"/>
      <c r="F94" s="19" t="s">
        <v>960</v>
      </c>
      <c r="G94" s="19"/>
      <c r="H94" s="19"/>
      <c r="I94" s="19"/>
      <c r="J94" s="24">
        <f>ROUND(SUM(J90:J93),5)</f>
        <v>37834</v>
      </c>
      <c r="K94" s="42"/>
      <c r="L94" s="24">
        <f>ROUND(SUM(L90:L93),5)</f>
        <v>26100</v>
      </c>
      <c r="M94" s="42"/>
      <c r="N94" s="24">
        <f>ROUND((J94-L94),5)</f>
        <v>11734</v>
      </c>
      <c r="O94" s="42"/>
      <c r="P94" s="43">
        <f>ROUND(IF(L94=0, IF(J94=0, 0, 1), J94/L94),5)</f>
        <v>1.4495800000000001</v>
      </c>
    </row>
    <row r="95" spans="1:16">
      <c r="A95" s="19"/>
      <c r="B95" s="19"/>
      <c r="C95" s="19"/>
      <c r="D95" s="19"/>
      <c r="E95" s="19"/>
      <c r="F95" s="19" t="s">
        <v>961</v>
      </c>
      <c r="G95" s="19"/>
      <c r="H95" s="19"/>
      <c r="I95" s="19"/>
      <c r="J95" s="24"/>
      <c r="K95" s="42"/>
      <c r="L95" s="24"/>
      <c r="M95" s="42"/>
      <c r="N95" s="24"/>
      <c r="O95" s="42"/>
      <c r="P95" s="43"/>
    </row>
    <row r="96" spans="1:16">
      <c r="A96" s="19"/>
      <c r="B96" s="19"/>
      <c r="C96" s="19"/>
      <c r="D96" s="19"/>
      <c r="E96" s="19"/>
      <c r="F96" s="19"/>
      <c r="G96" s="19" t="s">
        <v>962</v>
      </c>
      <c r="H96" s="19"/>
      <c r="I96" s="19"/>
      <c r="J96" s="24"/>
      <c r="K96" s="42"/>
      <c r="L96" s="24"/>
      <c r="M96" s="42"/>
      <c r="N96" s="24"/>
      <c r="O96" s="42"/>
      <c r="P96" s="43"/>
    </row>
    <row r="97" spans="1:16">
      <c r="A97" s="19"/>
      <c r="B97" s="19"/>
      <c r="C97" s="19"/>
      <c r="D97" s="19"/>
      <c r="E97" s="19"/>
      <c r="F97" s="19"/>
      <c r="G97" s="19"/>
      <c r="H97" s="19" t="s">
        <v>963</v>
      </c>
      <c r="I97" s="19"/>
      <c r="J97" s="24">
        <v>14532.58</v>
      </c>
      <c r="K97" s="42"/>
      <c r="L97" s="24">
        <v>12000</v>
      </c>
      <c r="M97" s="42"/>
      <c r="N97" s="24">
        <f>ROUND((J97-L97),5)</f>
        <v>2532.58</v>
      </c>
      <c r="O97" s="42"/>
      <c r="P97" s="43">
        <f>ROUND(IF(L97=0, IF(J97=0, 0, 1), J97/L97),5)</f>
        <v>1.21105</v>
      </c>
    </row>
    <row r="98" spans="1:16">
      <c r="A98" s="19"/>
      <c r="B98" s="19"/>
      <c r="C98" s="19"/>
      <c r="D98" s="19"/>
      <c r="E98" s="19"/>
      <c r="F98" s="19"/>
      <c r="G98" s="19"/>
      <c r="H98" s="19" t="s">
        <v>964</v>
      </c>
      <c r="I98" s="19"/>
      <c r="J98" s="24">
        <v>0</v>
      </c>
      <c r="K98" s="42"/>
      <c r="L98" s="24">
        <v>1200</v>
      </c>
      <c r="M98" s="42"/>
      <c r="N98" s="24">
        <f>ROUND((J98-L98),5)</f>
        <v>-1200</v>
      </c>
      <c r="O98" s="42"/>
      <c r="P98" s="43">
        <f>ROUND(IF(L98=0, IF(J98=0, 0, 1), J98/L98),5)</f>
        <v>0</v>
      </c>
    </row>
    <row r="99" spans="1:16">
      <c r="A99" s="19"/>
      <c r="B99" s="19"/>
      <c r="C99" s="19"/>
      <c r="D99" s="19"/>
      <c r="E99" s="19"/>
      <c r="F99" s="19"/>
      <c r="G99" s="19"/>
      <c r="H99" s="19" t="s">
        <v>965</v>
      </c>
      <c r="I99" s="19"/>
      <c r="J99" s="24">
        <v>0</v>
      </c>
      <c r="K99" s="42"/>
      <c r="L99" s="24">
        <v>1200</v>
      </c>
      <c r="M99" s="42"/>
      <c r="N99" s="24">
        <f>ROUND((J99-L99),5)</f>
        <v>-1200</v>
      </c>
      <c r="O99" s="42"/>
      <c r="P99" s="43">
        <f>ROUND(IF(L99=0, IF(J99=0, 0, 1), J99/L99),5)</f>
        <v>0</v>
      </c>
    </row>
    <row r="100" spans="1:16" ht="15" thickBot="1">
      <c r="A100" s="19"/>
      <c r="B100" s="19"/>
      <c r="C100" s="19"/>
      <c r="D100" s="19"/>
      <c r="E100" s="19"/>
      <c r="F100" s="19"/>
      <c r="G100" s="19"/>
      <c r="H100" s="19" t="s">
        <v>966</v>
      </c>
      <c r="I100" s="19"/>
      <c r="J100" s="27">
        <v>0</v>
      </c>
      <c r="K100" s="42"/>
      <c r="L100" s="27">
        <v>1500</v>
      </c>
      <c r="M100" s="42"/>
      <c r="N100" s="27">
        <f>ROUND((J100-L100),5)</f>
        <v>-1500</v>
      </c>
      <c r="O100" s="42"/>
      <c r="P100" s="46">
        <f>ROUND(IF(L100=0, IF(J100=0, 0, 1), J100/L100),5)</f>
        <v>0</v>
      </c>
    </row>
    <row r="101" spans="1:16">
      <c r="A101" s="19"/>
      <c r="B101" s="19"/>
      <c r="C101" s="19"/>
      <c r="D101" s="19"/>
      <c r="E101" s="19"/>
      <c r="F101" s="19"/>
      <c r="G101" s="19" t="s">
        <v>967</v>
      </c>
      <c r="H101" s="19"/>
      <c r="I101" s="19"/>
      <c r="J101" s="24">
        <f>ROUND(SUM(J96:J100),5)</f>
        <v>14532.58</v>
      </c>
      <c r="K101" s="42"/>
      <c r="L101" s="24">
        <f>ROUND(SUM(L96:L100),5)</f>
        <v>15900</v>
      </c>
      <c r="M101" s="42"/>
      <c r="N101" s="24">
        <f>ROUND((J101-L101),5)</f>
        <v>-1367.42</v>
      </c>
      <c r="O101" s="42"/>
      <c r="P101" s="43">
        <f>ROUND(IF(L101=0, IF(J101=0, 0, 1), J101/L101),5)</f>
        <v>0.91400000000000003</v>
      </c>
    </row>
    <row r="102" spans="1:16">
      <c r="A102" s="19"/>
      <c r="B102" s="19"/>
      <c r="C102" s="19"/>
      <c r="D102" s="19"/>
      <c r="E102" s="19"/>
      <c r="F102" s="19"/>
      <c r="G102" s="19" t="s">
        <v>968</v>
      </c>
      <c r="H102" s="19"/>
      <c r="I102" s="19"/>
      <c r="J102" s="24"/>
      <c r="K102" s="42"/>
      <c r="L102" s="24"/>
      <c r="M102" s="42"/>
      <c r="N102" s="24"/>
      <c r="O102" s="42"/>
      <c r="P102" s="43"/>
    </row>
    <row r="103" spans="1:16">
      <c r="A103" s="19"/>
      <c r="B103" s="19"/>
      <c r="C103" s="19"/>
      <c r="D103" s="19"/>
      <c r="E103" s="19"/>
      <c r="F103" s="19"/>
      <c r="G103" s="19"/>
      <c r="H103" s="19" t="s">
        <v>969</v>
      </c>
      <c r="I103" s="19"/>
      <c r="J103" s="24">
        <v>282.2</v>
      </c>
      <c r="K103" s="42"/>
      <c r="L103" s="24">
        <v>500</v>
      </c>
      <c r="M103" s="42"/>
      <c r="N103" s="24">
        <f t="shared" ref="N103:N108" si="8">ROUND((J103-L103),5)</f>
        <v>-217.8</v>
      </c>
      <c r="O103" s="42"/>
      <c r="P103" s="43">
        <f t="shared" ref="P103:P108" si="9">ROUND(IF(L103=0, IF(J103=0, 0, 1), J103/L103),5)</f>
        <v>0.56440000000000001</v>
      </c>
    </row>
    <row r="104" spans="1:16">
      <c r="A104" s="19"/>
      <c r="B104" s="19"/>
      <c r="C104" s="19"/>
      <c r="D104" s="19"/>
      <c r="E104" s="19"/>
      <c r="F104" s="19"/>
      <c r="G104" s="19"/>
      <c r="H104" s="19" t="s">
        <v>970</v>
      </c>
      <c r="I104" s="19"/>
      <c r="J104" s="24">
        <v>1774.02</v>
      </c>
      <c r="K104" s="42"/>
      <c r="L104" s="24">
        <v>2000</v>
      </c>
      <c r="M104" s="42"/>
      <c r="N104" s="24">
        <f t="shared" si="8"/>
        <v>-225.98</v>
      </c>
      <c r="O104" s="42"/>
      <c r="P104" s="43">
        <f t="shared" si="9"/>
        <v>0.88700999999999997</v>
      </c>
    </row>
    <row r="105" spans="1:16">
      <c r="A105" s="19"/>
      <c r="B105" s="19"/>
      <c r="C105" s="19"/>
      <c r="D105" s="19"/>
      <c r="E105" s="19"/>
      <c r="F105" s="19"/>
      <c r="G105" s="19"/>
      <c r="H105" s="19" t="s">
        <v>971</v>
      </c>
      <c r="I105" s="19"/>
      <c r="J105" s="24">
        <v>4583.38</v>
      </c>
      <c r="K105" s="42"/>
      <c r="L105" s="24">
        <v>5000</v>
      </c>
      <c r="M105" s="42"/>
      <c r="N105" s="24">
        <f t="shared" si="8"/>
        <v>-416.62</v>
      </c>
      <c r="O105" s="42"/>
      <c r="P105" s="43">
        <f t="shared" si="9"/>
        <v>0.91668000000000005</v>
      </c>
    </row>
    <row r="106" spans="1:16">
      <c r="A106" s="19"/>
      <c r="B106" s="19"/>
      <c r="C106" s="19"/>
      <c r="D106" s="19"/>
      <c r="E106" s="19"/>
      <c r="F106" s="19"/>
      <c r="G106" s="19"/>
      <c r="H106" s="19" t="s">
        <v>972</v>
      </c>
      <c r="I106" s="19"/>
      <c r="J106" s="24">
        <v>939.53</v>
      </c>
      <c r="K106" s="42"/>
      <c r="L106" s="24">
        <v>900</v>
      </c>
      <c r="M106" s="42"/>
      <c r="N106" s="24">
        <f t="shared" si="8"/>
        <v>39.53</v>
      </c>
      <c r="O106" s="42"/>
      <c r="P106" s="43">
        <f t="shared" si="9"/>
        <v>1.04392</v>
      </c>
    </row>
    <row r="107" spans="1:16" ht="15" thickBot="1">
      <c r="A107" s="19"/>
      <c r="B107" s="19"/>
      <c r="C107" s="19"/>
      <c r="D107" s="19"/>
      <c r="E107" s="19"/>
      <c r="F107" s="19"/>
      <c r="G107" s="19"/>
      <c r="H107" s="19" t="s">
        <v>973</v>
      </c>
      <c r="I107" s="19"/>
      <c r="J107" s="27">
        <v>939.89</v>
      </c>
      <c r="K107" s="42"/>
      <c r="L107" s="27">
        <v>900</v>
      </c>
      <c r="M107" s="42"/>
      <c r="N107" s="27">
        <f t="shared" si="8"/>
        <v>39.89</v>
      </c>
      <c r="O107" s="42"/>
      <c r="P107" s="46">
        <f t="shared" si="9"/>
        <v>1.0443199999999999</v>
      </c>
    </row>
    <row r="108" spans="1:16">
      <c r="A108" s="19"/>
      <c r="B108" s="19"/>
      <c r="C108" s="19"/>
      <c r="D108" s="19"/>
      <c r="E108" s="19"/>
      <c r="F108" s="19"/>
      <c r="G108" s="19" t="s">
        <v>974</v>
      </c>
      <c r="H108" s="19"/>
      <c r="I108" s="19"/>
      <c r="J108" s="24">
        <f>ROUND(SUM(J102:J107),5)</f>
        <v>8519.02</v>
      </c>
      <c r="K108" s="42"/>
      <c r="L108" s="24">
        <f>ROUND(SUM(L102:L107),5)</f>
        <v>9300</v>
      </c>
      <c r="M108" s="42"/>
      <c r="N108" s="24">
        <f t="shared" si="8"/>
        <v>-780.98</v>
      </c>
      <c r="O108" s="42"/>
      <c r="P108" s="43">
        <f t="shared" si="9"/>
        <v>0.91601999999999995</v>
      </c>
    </row>
    <row r="109" spans="1:16">
      <c r="A109" s="19"/>
      <c r="B109" s="19"/>
      <c r="C109" s="19"/>
      <c r="D109" s="19"/>
      <c r="E109" s="19"/>
      <c r="F109" s="19"/>
      <c r="G109" s="19" t="s">
        <v>975</v>
      </c>
      <c r="H109" s="19"/>
      <c r="I109" s="19"/>
      <c r="J109" s="24"/>
      <c r="K109" s="42"/>
      <c r="L109" s="24"/>
      <c r="M109" s="42"/>
      <c r="N109" s="24"/>
      <c r="O109" s="42"/>
      <c r="P109" s="43"/>
    </row>
    <row r="110" spans="1:16">
      <c r="A110" s="19"/>
      <c r="B110" s="19"/>
      <c r="C110" s="19"/>
      <c r="D110" s="19"/>
      <c r="E110" s="19"/>
      <c r="F110" s="19"/>
      <c r="G110" s="19"/>
      <c r="H110" s="19" t="s">
        <v>976</v>
      </c>
      <c r="I110" s="19"/>
      <c r="J110" s="24">
        <v>1526.35</v>
      </c>
      <c r="K110" s="42"/>
      <c r="L110" s="24">
        <v>1476</v>
      </c>
      <c r="M110" s="42"/>
      <c r="N110" s="24">
        <f>ROUND((J110-L110),5)</f>
        <v>50.35</v>
      </c>
      <c r="O110" s="42"/>
      <c r="P110" s="43">
        <f>ROUND(IF(L110=0, IF(J110=0, 0, 1), J110/L110),5)</f>
        <v>1.0341100000000001</v>
      </c>
    </row>
    <row r="111" spans="1:16">
      <c r="A111" s="19"/>
      <c r="B111" s="19"/>
      <c r="C111" s="19"/>
      <c r="D111" s="19"/>
      <c r="E111" s="19"/>
      <c r="F111" s="19"/>
      <c r="G111" s="19"/>
      <c r="H111" s="19" t="s">
        <v>977</v>
      </c>
      <c r="I111" s="19"/>
      <c r="J111" s="24"/>
      <c r="K111" s="42"/>
      <c r="L111" s="24"/>
      <c r="M111" s="42"/>
      <c r="N111" s="24"/>
      <c r="O111" s="42"/>
      <c r="P111" s="43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 t="s">
        <v>978</v>
      </c>
      <c r="J112" s="24">
        <v>12273.45</v>
      </c>
      <c r="K112" s="42"/>
      <c r="L112" s="24">
        <v>12000</v>
      </c>
      <c r="M112" s="42"/>
      <c r="N112" s="24">
        <f t="shared" ref="N112:N120" si="10">ROUND((J112-L112),5)</f>
        <v>273.45</v>
      </c>
      <c r="O112" s="42"/>
      <c r="P112" s="43">
        <f t="shared" ref="P112:P120" si="11">ROUND(IF(L112=0, IF(J112=0, 0, 1), J112/L112),5)</f>
        <v>1.0227900000000001</v>
      </c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 t="s">
        <v>979</v>
      </c>
      <c r="J113" s="24">
        <v>1631.12</v>
      </c>
      <c r="K113" s="42"/>
      <c r="L113" s="24">
        <v>2400</v>
      </c>
      <c r="M113" s="42"/>
      <c r="N113" s="24">
        <f t="shared" si="10"/>
        <v>-768.88</v>
      </c>
      <c r="O113" s="42"/>
      <c r="P113" s="43">
        <f t="shared" si="11"/>
        <v>0.67962999999999996</v>
      </c>
    </row>
    <row r="114" spans="1:16" ht="15" thickBot="1">
      <c r="A114" s="19"/>
      <c r="B114" s="19"/>
      <c r="C114" s="19"/>
      <c r="D114" s="19"/>
      <c r="E114" s="19"/>
      <c r="F114" s="19"/>
      <c r="G114" s="19"/>
      <c r="H114" s="19"/>
      <c r="I114" s="19" t="s">
        <v>980</v>
      </c>
      <c r="J114" s="27">
        <v>761.89</v>
      </c>
      <c r="K114" s="42"/>
      <c r="L114" s="27">
        <v>2400</v>
      </c>
      <c r="M114" s="42"/>
      <c r="N114" s="27">
        <f t="shared" si="10"/>
        <v>-1638.11</v>
      </c>
      <c r="O114" s="42"/>
      <c r="P114" s="46">
        <f t="shared" si="11"/>
        <v>0.31745000000000001</v>
      </c>
    </row>
    <row r="115" spans="1:16">
      <c r="A115" s="19"/>
      <c r="B115" s="19"/>
      <c r="C115" s="19"/>
      <c r="D115" s="19"/>
      <c r="E115" s="19"/>
      <c r="F115" s="19"/>
      <c r="G115" s="19"/>
      <c r="H115" s="19" t="s">
        <v>981</v>
      </c>
      <c r="I115" s="19"/>
      <c r="J115" s="24">
        <f>ROUND(SUM(J111:J114),5)</f>
        <v>14666.46</v>
      </c>
      <c r="K115" s="42"/>
      <c r="L115" s="24">
        <f>ROUND(SUM(L111:L114),5)</f>
        <v>16800</v>
      </c>
      <c r="M115" s="42"/>
      <c r="N115" s="24">
        <f t="shared" si="10"/>
        <v>-2133.54</v>
      </c>
      <c r="O115" s="42"/>
      <c r="P115" s="43">
        <f t="shared" si="11"/>
        <v>0.873</v>
      </c>
    </row>
    <row r="116" spans="1:16" ht="15" thickBot="1">
      <c r="A116" s="19"/>
      <c r="B116" s="19"/>
      <c r="C116" s="19"/>
      <c r="D116" s="19"/>
      <c r="E116" s="19"/>
      <c r="F116" s="19"/>
      <c r="G116" s="19"/>
      <c r="H116" s="19" t="s">
        <v>982</v>
      </c>
      <c r="I116" s="19"/>
      <c r="J116" s="27">
        <v>1326.64</v>
      </c>
      <c r="K116" s="42"/>
      <c r="L116" s="27">
        <v>1600</v>
      </c>
      <c r="M116" s="42"/>
      <c r="N116" s="27">
        <f t="shared" si="10"/>
        <v>-273.36</v>
      </c>
      <c r="O116" s="42"/>
      <c r="P116" s="46">
        <f t="shared" si="11"/>
        <v>0.82915000000000005</v>
      </c>
    </row>
    <row r="117" spans="1:16">
      <c r="A117" s="19"/>
      <c r="B117" s="19"/>
      <c r="C117" s="19"/>
      <c r="D117" s="19"/>
      <c r="E117" s="19"/>
      <c r="F117" s="19"/>
      <c r="G117" s="19" t="s">
        <v>983</v>
      </c>
      <c r="H117" s="19"/>
      <c r="I117" s="19"/>
      <c r="J117" s="24">
        <f>ROUND(SUM(J109:J110)+SUM(J115:J116),5)</f>
        <v>17519.45</v>
      </c>
      <c r="K117" s="42"/>
      <c r="L117" s="24">
        <f>ROUND(SUM(L109:L110)+SUM(L115:L116),5)</f>
        <v>19876</v>
      </c>
      <c r="M117" s="42"/>
      <c r="N117" s="24">
        <f t="shared" si="10"/>
        <v>-2356.5500000000002</v>
      </c>
      <c r="O117" s="42"/>
      <c r="P117" s="43">
        <f t="shared" si="11"/>
        <v>0.88144</v>
      </c>
    </row>
    <row r="118" spans="1:16" ht="15" thickBot="1">
      <c r="A118" s="19"/>
      <c r="B118" s="19"/>
      <c r="C118" s="19"/>
      <c r="D118" s="19"/>
      <c r="E118" s="19"/>
      <c r="F118" s="19"/>
      <c r="G118" s="19" t="s">
        <v>984</v>
      </c>
      <c r="H118" s="19"/>
      <c r="I118" s="19"/>
      <c r="J118" s="24">
        <v>1186.44</v>
      </c>
      <c r="K118" s="42"/>
      <c r="L118" s="24">
        <v>1000</v>
      </c>
      <c r="M118" s="42"/>
      <c r="N118" s="24">
        <f t="shared" si="10"/>
        <v>186.44</v>
      </c>
      <c r="O118" s="42"/>
      <c r="P118" s="43">
        <f t="shared" si="11"/>
        <v>1.1864399999999999</v>
      </c>
    </row>
    <row r="119" spans="1:16" ht="15" thickBot="1">
      <c r="A119" s="19"/>
      <c r="B119" s="19"/>
      <c r="C119" s="19"/>
      <c r="D119" s="19"/>
      <c r="E119" s="19"/>
      <c r="F119" s="19" t="s">
        <v>985</v>
      </c>
      <c r="G119" s="19"/>
      <c r="H119" s="19"/>
      <c r="I119" s="19"/>
      <c r="J119" s="25">
        <f>ROUND(J95+J101+J108+SUM(J117:J118),5)</f>
        <v>41757.49</v>
      </c>
      <c r="K119" s="42"/>
      <c r="L119" s="25">
        <f>ROUND(L95+L101+L108+SUM(L117:L118),5)</f>
        <v>46076</v>
      </c>
      <c r="M119" s="42"/>
      <c r="N119" s="25">
        <f t="shared" si="10"/>
        <v>-4318.51</v>
      </c>
      <c r="O119" s="42"/>
      <c r="P119" s="45">
        <f t="shared" si="11"/>
        <v>0.90627000000000002</v>
      </c>
    </row>
    <row r="120" spans="1:16">
      <c r="A120" s="19"/>
      <c r="B120" s="19"/>
      <c r="C120" s="19"/>
      <c r="D120" s="19"/>
      <c r="E120" s="19" t="s">
        <v>986</v>
      </c>
      <c r="F120" s="19"/>
      <c r="G120" s="19"/>
      <c r="H120" s="19"/>
      <c r="I120" s="19"/>
      <c r="J120" s="24">
        <f>ROUND(J26+J30+J35+SUM(J42:J43)+SUM(J49:J51)+SUM(J87:J89)+J94+J119,5)</f>
        <v>721389.88</v>
      </c>
      <c r="K120" s="42"/>
      <c r="L120" s="24">
        <f>ROUND(L26+L30+L35+SUM(L42:L43)+SUM(L49:L51)+SUM(L87:L89)+L94+L119,5)</f>
        <v>818840.64</v>
      </c>
      <c r="M120" s="42"/>
      <c r="N120" s="24">
        <f t="shared" si="10"/>
        <v>-97450.76</v>
      </c>
      <c r="O120" s="42"/>
      <c r="P120" s="43">
        <f t="shared" si="11"/>
        <v>0.88099000000000005</v>
      </c>
    </row>
    <row r="121" spans="1:16">
      <c r="A121" s="19"/>
      <c r="B121" s="19"/>
      <c r="C121" s="19"/>
      <c r="D121" s="19"/>
      <c r="E121" s="19" t="s">
        <v>987</v>
      </c>
      <c r="F121" s="19"/>
      <c r="G121" s="19"/>
      <c r="H121" s="19"/>
      <c r="I121" s="19"/>
      <c r="J121" s="24"/>
      <c r="K121" s="42"/>
      <c r="L121" s="24"/>
      <c r="M121" s="42"/>
      <c r="N121" s="24"/>
      <c r="O121" s="42"/>
      <c r="P121" s="43"/>
    </row>
    <row r="122" spans="1:16">
      <c r="A122" s="19"/>
      <c r="B122" s="19"/>
      <c r="C122" s="19"/>
      <c r="D122" s="19"/>
      <c r="E122" s="19"/>
      <c r="F122" s="19" t="s">
        <v>988</v>
      </c>
      <c r="G122" s="19"/>
      <c r="H122" s="19"/>
      <c r="I122" s="19"/>
      <c r="J122" s="24">
        <v>1290.44</v>
      </c>
      <c r="K122" s="42"/>
      <c r="L122" s="24">
        <v>1000</v>
      </c>
      <c r="M122" s="42"/>
      <c r="N122" s="24">
        <f>ROUND((J122-L122),5)</f>
        <v>290.44</v>
      </c>
      <c r="O122" s="42"/>
      <c r="P122" s="43">
        <f>ROUND(IF(L122=0, IF(J122=0, 0, 1), J122/L122),5)</f>
        <v>1.29044</v>
      </c>
    </row>
    <row r="123" spans="1:16">
      <c r="A123" s="19"/>
      <c r="B123" s="19"/>
      <c r="C123" s="19"/>
      <c r="D123" s="19"/>
      <c r="E123" s="19"/>
      <c r="F123" s="19" t="s">
        <v>989</v>
      </c>
      <c r="G123" s="19"/>
      <c r="H123" s="19"/>
      <c r="I123" s="19"/>
      <c r="J123" s="24">
        <v>0</v>
      </c>
      <c r="K123" s="42"/>
      <c r="L123" s="24">
        <v>1000</v>
      </c>
      <c r="M123" s="42"/>
      <c r="N123" s="24">
        <f>ROUND((J123-L123),5)</f>
        <v>-1000</v>
      </c>
      <c r="O123" s="42"/>
      <c r="P123" s="43">
        <f>ROUND(IF(L123=0, IF(J123=0, 0, 1), J123/L123),5)</f>
        <v>0</v>
      </c>
    </row>
    <row r="124" spans="1:16" ht="15" thickBot="1">
      <c r="A124" s="19"/>
      <c r="B124" s="19"/>
      <c r="C124" s="19"/>
      <c r="D124" s="19"/>
      <c r="E124" s="19"/>
      <c r="F124" s="19" t="s">
        <v>1078</v>
      </c>
      <c r="G124" s="19"/>
      <c r="H124" s="19"/>
      <c r="I124" s="19"/>
      <c r="J124" s="27">
        <v>985.65</v>
      </c>
      <c r="K124" s="42"/>
      <c r="L124" s="27"/>
      <c r="M124" s="42"/>
      <c r="N124" s="27"/>
      <c r="O124" s="42"/>
      <c r="P124" s="46"/>
    </row>
    <row r="125" spans="1:16">
      <c r="A125" s="19"/>
      <c r="B125" s="19"/>
      <c r="C125" s="19"/>
      <c r="D125" s="19"/>
      <c r="E125" s="19" t="s">
        <v>990</v>
      </c>
      <c r="F125" s="19"/>
      <c r="G125" s="19"/>
      <c r="H125" s="19"/>
      <c r="I125" s="19"/>
      <c r="J125" s="24">
        <f>ROUND(SUM(J121:J124),5)</f>
        <v>2276.09</v>
      </c>
      <c r="K125" s="42"/>
      <c r="L125" s="24">
        <f>ROUND(SUM(L121:L124),5)</f>
        <v>2000</v>
      </c>
      <c r="M125" s="42"/>
      <c r="N125" s="24">
        <f>ROUND((J125-L125),5)</f>
        <v>276.08999999999997</v>
      </c>
      <c r="O125" s="42"/>
      <c r="P125" s="43">
        <f>ROUND(IF(L125=0, IF(J125=0, 0, 1), J125/L125),5)</f>
        <v>1.13805</v>
      </c>
    </row>
    <row r="126" spans="1:16">
      <c r="A126" s="19"/>
      <c r="B126" s="19"/>
      <c r="C126" s="19"/>
      <c r="D126" s="19"/>
      <c r="E126" s="19" t="s">
        <v>991</v>
      </c>
      <c r="F126" s="19"/>
      <c r="G126" s="19"/>
      <c r="H126" s="19"/>
      <c r="I126" s="19"/>
      <c r="J126" s="24"/>
      <c r="K126" s="42"/>
      <c r="L126" s="24"/>
      <c r="M126" s="42"/>
      <c r="N126" s="24"/>
      <c r="O126" s="42"/>
      <c r="P126" s="43"/>
    </row>
    <row r="127" spans="1:16">
      <c r="A127" s="19"/>
      <c r="B127" s="19"/>
      <c r="C127" s="19"/>
      <c r="D127" s="19"/>
      <c r="E127" s="19"/>
      <c r="F127" s="19" t="s">
        <v>992</v>
      </c>
      <c r="G127" s="19"/>
      <c r="H127" s="19"/>
      <c r="I127" s="19"/>
      <c r="J127" s="24">
        <v>0</v>
      </c>
      <c r="K127" s="42"/>
      <c r="L127" s="24">
        <v>2000</v>
      </c>
      <c r="M127" s="42"/>
      <c r="N127" s="24">
        <f t="shared" ref="N127:N132" si="12">ROUND((J127-L127),5)</f>
        <v>-2000</v>
      </c>
      <c r="O127" s="42"/>
      <c r="P127" s="43">
        <f t="shared" ref="P127:P132" si="13">ROUND(IF(L127=0, IF(J127=0, 0, 1), J127/L127),5)</f>
        <v>0</v>
      </c>
    </row>
    <row r="128" spans="1:16">
      <c r="A128" s="19"/>
      <c r="B128" s="19"/>
      <c r="C128" s="19"/>
      <c r="D128" s="19"/>
      <c r="E128" s="19"/>
      <c r="F128" s="19" t="s">
        <v>993</v>
      </c>
      <c r="G128" s="19"/>
      <c r="H128" s="19"/>
      <c r="I128" s="19"/>
      <c r="J128" s="24">
        <v>2125</v>
      </c>
      <c r="K128" s="42"/>
      <c r="L128" s="24">
        <v>2000</v>
      </c>
      <c r="M128" s="42"/>
      <c r="N128" s="24">
        <f t="shared" si="12"/>
        <v>125</v>
      </c>
      <c r="O128" s="42"/>
      <c r="P128" s="43">
        <f t="shared" si="13"/>
        <v>1.0625</v>
      </c>
    </row>
    <row r="129" spans="1:16">
      <c r="A129" s="19"/>
      <c r="B129" s="19"/>
      <c r="C129" s="19"/>
      <c r="D129" s="19"/>
      <c r="E129" s="19"/>
      <c r="F129" s="19" t="s">
        <v>836</v>
      </c>
      <c r="G129" s="19"/>
      <c r="H129" s="19"/>
      <c r="I129" s="19"/>
      <c r="J129" s="24">
        <v>7680.25</v>
      </c>
      <c r="K129" s="42"/>
      <c r="L129" s="24">
        <v>2000</v>
      </c>
      <c r="M129" s="42"/>
      <c r="N129" s="24">
        <f t="shared" si="12"/>
        <v>5680.25</v>
      </c>
      <c r="O129" s="42"/>
      <c r="P129" s="43">
        <f t="shared" si="13"/>
        <v>3.8401299999999998</v>
      </c>
    </row>
    <row r="130" spans="1:16">
      <c r="A130" s="19"/>
      <c r="B130" s="19"/>
      <c r="C130" s="19"/>
      <c r="D130" s="19"/>
      <c r="E130" s="19"/>
      <c r="F130" s="19" t="s">
        <v>994</v>
      </c>
      <c r="G130" s="19"/>
      <c r="H130" s="19"/>
      <c r="I130" s="19"/>
      <c r="J130" s="24">
        <v>4388.26</v>
      </c>
      <c r="K130" s="42"/>
      <c r="L130" s="24">
        <v>6000</v>
      </c>
      <c r="M130" s="42"/>
      <c r="N130" s="24">
        <f t="shared" si="12"/>
        <v>-1611.74</v>
      </c>
      <c r="O130" s="42"/>
      <c r="P130" s="43">
        <f t="shared" si="13"/>
        <v>0.73138000000000003</v>
      </c>
    </row>
    <row r="131" spans="1:16">
      <c r="A131" s="19"/>
      <c r="B131" s="19"/>
      <c r="C131" s="19"/>
      <c r="D131" s="19"/>
      <c r="E131" s="19"/>
      <c r="F131" s="19" t="s">
        <v>995</v>
      </c>
      <c r="G131" s="19"/>
      <c r="H131" s="19"/>
      <c r="I131" s="19"/>
      <c r="J131" s="24">
        <v>1700.35</v>
      </c>
      <c r="K131" s="42"/>
      <c r="L131" s="24">
        <v>1200</v>
      </c>
      <c r="M131" s="42"/>
      <c r="N131" s="24">
        <f t="shared" si="12"/>
        <v>500.35</v>
      </c>
      <c r="O131" s="42"/>
      <c r="P131" s="43">
        <f t="shared" si="13"/>
        <v>1.41696</v>
      </c>
    </row>
    <row r="132" spans="1:16">
      <c r="A132" s="19"/>
      <c r="B132" s="19"/>
      <c r="C132" s="19"/>
      <c r="D132" s="19"/>
      <c r="E132" s="19"/>
      <c r="F132" s="19" t="s">
        <v>996</v>
      </c>
      <c r="G132" s="19"/>
      <c r="H132" s="19"/>
      <c r="I132" s="19"/>
      <c r="J132" s="24">
        <v>0</v>
      </c>
      <c r="K132" s="42"/>
      <c r="L132" s="24">
        <v>4752</v>
      </c>
      <c r="M132" s="42"/>
      <c r="N132" s="24">
        <f t="shared" si="12"/>
        <v>-4752</v>
      </c>
      <c r="O132" s="42"/>
      <c r="P132" s="43">
        <f t="shared" si="13"/>
        <v>0</v>
      </c>
    </row>
    <row r="133" spans="1:16" ht="15" thickBot="1">
      <c r="A133" s="19"/>
      <c r="B133" s="19"/>
      <c r="C133" s="19"/>
      <c r="D133" s="19"/>
      <c r="E133" s="19"/>
      <c r="F133" s="19" t="s">
        <v>1079</v>
      </c>
      <c r="G133" s="19"/>
      <c r="H133" s="19"/>
      <c r="I133" s="19"/>
      <c r="J133" s="27">
        <v>-80</v>
      </c>
      <c r="K133" s="42"/>
      <c r="L133" s="27"/>
      <c r="M133" s="42"/>
      <c r="N133" s="27"/>
      <c r="O133" s="42"/>
      <c r="P133" s="46"/>
    </row>
    <row r="134" spans="1:16">
      <c r="A134" s="19"/>
      <c r="B134" s="19"/>
      <c r="C134" s="19"/>
      <c r="D134" s="19"/>
      <c r="E134" s="19" t="s">
        <v>997</v>
      </c>
      <c r="F134" s="19"/>
      <c r="G134" s="19"/>
      <c r="H134" s="19"/>
      <c r="I134" s="19"/>
      <c r="J134" s="24">
        <f>ROUND(SUM(J126:J133),5)</f>
        <v>15813.86</v>
      </c>
      <c r="K134" s="42"/>
      <c r="L134" s="24">
        <f>ROUND(SUM(L126:L133),5)</f>
        <v>17952</v>
      </c>
      <c r="M134" s="42"/>
      <c r="N134" s="24">
        <f>ROUND((J134-L134),5)</f>
        <v>-2138.14</v>
      </c>
      <c r="O134" s="42"/>
      <c r="P134" s="43">
        <f>ROUND(IF(L134=0, IF(J134=0, 0, 1), J134/L134),5)</f>
        <v>0.88090000000000002</v>
      </c>
    </row>
    <row r="135" spans="1:16">
      <c r="A135" s="19"/>
      <c r="B135" s="19"/>
      <c r="C135" s="19"/>
      <c r="D135" s="19"/>
      <c r="E135" s="19" t="s">
        <v>998</v>
      </c>
      <c r="F135" s="19"/>
      <c r="G135" s="19"/>
      <c r="H135" s="19"/>
      <c r="I135" s="19"/>
      <c r="J135" s="24"/>
      <c r="K135" s="42"/>
      <c r="L135" s="24"/>
      <c r="M135" s="42"/>
      <c r="N135" s="24"/>
      <c r="O135" s="42"/>
      <c r="P135" s="43"/>
    </row>
    <row r="136" spans="1:16">
      <c r="A136" s="19"/>
      <c r="B136" s="19"/>
      <c r="C136" s="19"/>
      <c r="D136" s="19"/>
      <c r="E136" s="19"/>
      <c r="F136" s="19" t="s">
        <v>999</v>
      </c>
      <c r="G136" s="19"/>
      <c r="H136" s="19"/>
      <c r="I136" s="19"/>
      <c r="J136" s="24">
        <v>0</v>
      </c>
      <c r="K136" s="42"/>
      <c r="L136" s="24">
        <v>1800</v>
      </c>
      <c r="M136" s="42"/>
      <c r="N136" s="24">
        <f>ROUND((J136-L136),5)</f>
        <v>-1800</v>
      </c>
      <c r="O136" s="42"/>
      <c r="P136" s="43">
        <f>ROUND(IF(L136=0, IF(J136=0, 0, 1), J136/L136),5)</f>
        <v>0</v>
      </c>
    </row>
    <row r="137" spans="1:16">
      <c r="A137" s="19"/>
      <c r="B137" s="19"/>
      <c r="C137" s="19"/>
      <c r="D137" s="19"/>
      <c r="E137" s="19"/>
      <c r="F137" s="19" t="s">
        <v>1000</v>
      </c>
      <c r="G137" s="19"/>
      <c r="H137" s="19"/>
      <c r="I137" s="19"/>
      <c r="J137" s="24">
        <v>0</v>
      </c>
      <c r="K137" s="42"/>
      <c r="L137" s="24">
        <v>5000</v>
      </c>
      <c r="M137" s="42"/>
      <c r="N137" s="24">
        <f>ROUND((J137-L137),5)</f>
        <v>-5000</v>
      </c>
      <c r="O137" s="42"/>
      <c r="P137" s="43">
        <f>ROUND(IF(L137=0, IF(J137=0, 0, 1), J137/L137),5)</f>
        <v>0</v>
      </c>
    </row>
    <row r="138" spans="1:16">
      <c r="A138" s="19"/>
      <c r="B138" s="19"/>
      <c r="C138" s="19"/>
      <c r="D138" s="19"/>
      <c r="E138" s="19"/>
      <c r="F138" s="19" t="s">
        <v>1080</v>
      </c>
      <c r="G138" s="19"/>
      <c r="H138" s="19"/>
      <c r="I138" s="19"/>
      <c r="J138" s="24">
        <v>951.8</v>
      </c>
      <c r="K138" s="42"/>
      <c r="L138" s="24"/>
      <c r="M138" s="42"/>
      <c r="N138" s="24"/>
      <c r="O138" s="42"/>
      <c r="P138" s="43"/>
    </row>
    <row r="139" spans="1:16">
      <c r="A139" s="19"/>
      <c r="B139" s="19"/>
      <c r="C139" s="19"/>
      <c r="D139" s="19"/>
      <c r="E139" s="19"/>
      <c r="F139" s="19" t="s">
        <v>1081</v>
      </c>
      <c r="G139" s="19"/>
      <c r="H139" s="19"/>
      <c r="I139" s="19"/>
      <c r="J139" s="24">
        <v>476.24</v>
      </c>
      <c r="K139" s="42"/>
      <c r="L139" s="24"/>
      <c r="M139" s="42"/>
      <c r="N139" s="24"/>
      <c r="O139" s="42"/>
      <c r="P139" s="43"/>
    </row>
    <row r="140" spans="1:16">
      <c r="A140" s="19"/>
      <c r="B140" s="19"/>
      <c r="C140" s="19"/>
      <c r="D140" s="19"/>
      <c r="E140" s="19"/>
      <c r="F140" s="19" t="s">
        <v>1001</v>
      </c>
      <c r="G140" s="19"/>
      <c r="H140" s="19"/>
      <c r="I140" s="19"/>
      <c r="J140" s="24"/>
      <c r="K140" s="42"/>
      <c r="L140" s="24"/>
      <c r="M140" s="42"/>
      <c r="N140" s="24"/>
      <c r="O140" s="42"/>
      <c r="P140" s="43"/>
    </row>
    <row r="141" spans="1:16">
      <c r="A141" s="19"/>
      <c r="B141" s="19"/>
      <c r="C141" s="19"/>
      <c r="D141" s="19"/>
      <c r="E141" s="19"/>
      <c r="F141" s="19"/>
      <c r="G141" s="19" t="s">
        <v>832</v>
      </c>
      <c r="H141" s="19"/>
      <c r="I141" s="19"/>
      <c r="J141" s="24">
        <v>50641.99</v>
      </c>
      <c r="K141" s="42"/>
      <c r="L141" s="24"/>
      <c r="M141" s="42"/>
      <c r="N141" s="24"/>
      <c r="O141" s="42"/>
      <c r="P141" s="43"/>
    </row>
    <row r="142" spans="1:16">
      <c r="A142" s="19"/>
      <c r="B142" s="19"/>
      <c r="C142" s="19"/>
      <c r="D142" s="19"/>
      <c r="E142" s="19"/>
      <c r="F142" s="19"/>
      <c r="G142" s="19" t="s">
        <v>1002</v>
      </c>
      <c r="H142" s="19"/>
      <c r="I142" s="19"/>
      <c r="J142" s="24">
        <v>749.69</v>
      </c>
      <c r="K142" s="42"/>
      <c r="L142" s="24">
        <v>10000</v>
      </c>
      <c r="M142" s="42"/>
      <c r="N142" s="24">
        <f>ROUND((J142-L142),5)</f>
        <v>-9250.31</v>
      </c>
      <c r="O142" s="42"/>
      <c r="P142" s="43">
        <f>ROUND(IF(L142=0, IF(J142=0, 0, 1), J142/L142),5)</f>
        <v>7.4969999999999995E-2</v>
      </c>
    </row>
    <row r="143" spans="1:16">
      <c r="A143" s="19"/>
      <c r="B143" s="19"/>
      <c r="C143" s="19"/>
      <c r="D143" s="19"/>
      <c r="E143" s="19"/>
      <c r="F143" s="19"/>
      <c r="G143" s="19" t="s">
        <v>1003</v>
      </c>
      <c r="H143" s="19"/>
      <c r="I143" s="19"/>
      <c r="J143" s="24">
        <v>0</v>
      </c>
      <c r="K143" s="42"/>
      <c r="L143" s="24">
        <v>15000</v>
      </c>
      <c r="M143" s="42"/>
      <c r="N143" s="24">
        <f>ROUND((J143-L143),5)</f>
        <v>-15000</v>
      </c>
      <c r="O143" s="42"/>
      <c r="P143" s="43">
        <f>ROUND(IF(L143=0, IF(J143=0, 0, 1), J143/L143),5)</f>
        <v>0</v>
      </c>
    </row>
    <row r="144" spans="1:16">
      <c r="A144" s="19"/>
      <c r="B144" s="19"/>
      <c r="C144" s="19"/>
      <c r="D144" s="19"/>
      <c r="E144" s="19"/>
      <c r="F144" s="19"/>
      <c r="G144" s="19" t="s">
        <v>1004</v>
      </c>
      <c r="H144" s="19"/>
      <c r="I144" s="19"/>
      <c r="J144" s="24">
        <v>13275</v>
      </c>
      <c r="K144" s="42"/>
      <c r="L144" s="24">
        <v>3000</v>
      </c>
      <c r="M144" s="42"/>
      <c r="N144" s="24">
        <f>ROUND((J144-L144),5)</f>
        <v>10275</v>
      </c>
      <c r="O144" s="42"/>
      <c r="P144" s="43">
        <f>ROUND(IF(L144=0, IF(J144=0, 0, 1), J144/L144),5)</f>
        <v>4.4249999999999998</v>
      </c>
    </row>
    <row r="145" spans="1:16">
      <c r="A145" s="19"/>
      <c r="B145" s="19"/>
      <c r="C145" s="19"/>
      <c r="D145" s="19"/>
      <c r="E145" s="19"/>
      <c r="F145" s="19"/>
      <c r="G145" s="19" t="s">
        <v>1005</v>
      </c>
      <c r="H145" s="19"/>
      <c r="I145" s="19"/>
      <c r="J145" s="24">
        <v>3620.68</v>
      </c>
      <c r="K145" s="42"/>
      <c r="L145" s="24">
        <v>1200</v>
      </c>
      <c r="M145" s="42"/>
      <c r="N145" s="24">
        <f>ROUND((J145-L145),5)</f>
        <v>2420.6799999999998</v>
      </c>
      <c r="O145" s="42"/>
      <c r="P145" s="43">
        <f>ROUND(IF(L145=0, IF(J145=0, 0, 1), J145/L145),5)</f>
        <v>3.0172300000000001</v>
      </c>
    </row>
    <row r="146" spans="1:16">
      <c r="A146" s="19"/>
      <c r="B146" s="19"/>
      <c r="C146" s="19"/>
      <c r="D146" s="19"/>
      <c r="E146" s="19"/>
      <c r="F146" s="19"/>
      <c r="G146" s="19" t="s">
        <v>1006</v>
      </c>
      <c r="H146" s="19"/>
      <c r="I146" s="19"/>
      <c r="J146" s="24">
        <v>8012.37</v>
      </c>
      <c r="K146" s="42"/>
      <c r="L146" s="24">
        <v>3400</v>
      </c>
      <c r="M146" s="42"/>
      <c r="N146" s="24">
        <f>ROUND((J146-L146),5)</f>
        <v>4612.37</v>
      </c>
      <c r="O146" s="42"/>
      <c r="P146" s="43">
        <f>ROUND(IF(L146=0, IF(J146=0, 0, 1), J146/L146),5)</f>
        <v>2.3565800000000001</v>
      </c>
    </row>
    <row r="147" spans="1:16">
      <c r="A147" s="19"/>
      <c r="B147" s="19"/>
      <c r="C147" s="19"/>
      <c r="D147" s="19"/>
      <c r="E147" s="19"/>
      <c r="F147" s="19"/>
      <c r="G147" s="19" t="s">
        <v>1082</v>
      </c>
      <c r="H147" s="19"/>
      <c r="I147" s="19"/>
      <c r="J147" s="24">
        <v>858.3</v>
      </c>
      <c r="K147" s="42"/>
      <c r="L147" s="24"/>
      <c r="M147" s="42"/>
      <c r="N147" s="24"/>
      <c r="O147" s="42"/>
      <c r="P147" s="43"/>
    </row>
    <row r="148" spans="1:16" ht="15" thickBot="1">
      <c r="A148" s="19"/>
      <c r="B148" s="19"/>
      <c r="C148" s="19"/>
      <c r="D148" s="19"/>
      <c r="E148" s="19"/>
      <c r="F148" s="19"/>
      <c r="G148" s="19" t="s">
        <v>1007</v>
      </c>
      <c r="H148" s="19"/>
      <c r="I148" s="19"/>
      <c r="J148" s="27">
        <v>1753.65</v>
      </c>
      <c r="K148" s="42"/>
      <c r="L148" s="27">
        <v>3000</v>
      </c>
      <c r="M148" s="42"/>
      <c r="N148" s="27">
        <f>ROUND((J148-L148),5)</f>
        <v>-1246.3499999999999</v>
      </c>
      <c r="O148" s="42"/>
      <c r="P148" s="46">
        <f>ROUND(IF(L148=0, IF(J148=0, 0, 1), J148/L148),5)</f>
        <v>0.58455000000000001</v>
      </c>
    </row>
    <row r="149" spans="1:16">
      <c r="A149" s="19"/>
      <c r="B149" s="19"/>
      <c r="C149" s="19"/>
      <c r="D149" s="19"/>
      <c r="E149" s="19"/>
      <c r="F149" s="19" t="s">
        <v>1008</v>
      </c>
      <c r="G149" s="19"/>
      <c r="H149" s="19"/>
      <c r="I149" s="19"/>
      <c r="J149" s="24">
        <f>ROUND(SUM(J140:J148),5)</f>
        <v>78911.679999999993</v>
      </c>
      <c r="K149" s="42"/>
      <c r="L149" s="24">
        <f>ROUND(SUM(L140:L148),5)</f>
        <v>35600</v>
      </c>
      <c r="M149" s="42"/>
      <c r="N149" s="24">
        <f>ROUND((J149-L149),5)</f>
        <v>43311.68</v>
      </c>
      <c r="O149" s="42"/>
      <c r="P149" s="43">
        <f>ROUND(IF(L149=0, IF(J149=0, 0, 1), J149/L149),5)</f>
        <v>2.2166199999999998</v>
      </c>
    </row>
    <row r="150" spans="1:16">
      <c r="A150" s="19"/>
      <c r="B150" s="19"/>
      <c r="C150" s="19"/>
      <c r="D150" s="19"/>
      <c r="E150" s="19"/>
      <c r="F150" s="19" t="s">
        <v>1009</v>
      </c>
      <c r="G150" s="19"/>
      <c r="H150" s="19"/>
      <c r="I150" s="19"/>
      <c r="J150" s="24">
        <v>251.93</v>
      </c>
      <c r="K150" s="42"/>
      <c r="L150" s="24">
        <v>2400</v>
      </c>
      <c r="M150" s="42"/>
      <c r="N150" s="24">
        <f>ROUND((J150-L150),5)</f>
        <v>-2148.0700000000002</v>
      </c>
      <c r="O150" s="42"/>
      <c r="P150" s="43">
        <f>ROUND(IF(L150=0, IF(J150=0, 0, 1), J150/L150),5)</f>
        <v>0.10496999999999999</v>
      </c>
    </row>
    <row r="151" spans="1:16">
      <c r="A151" s="19"/>
      <c r="B151" s="19"/>
      <c r="C151" s="19"/>
      <c r="D151" s="19"/>
      <c r="E151" s="19"/>
      <c r="F151" s="19" t="s">
        <v>1010</v>
      </c>
      <c r="G151" s="19"/>
      <c r="H151" s="19"/>
      <c r="I151" s="19"/>
      <c r="J151" s="24">
        <v>4280.5</v>
      </c>
      <c r="K151" s="42"/>
      <c r="L151" s="24">
        <v>5000</v>
      </c>
      <c r="M151" s="42"/>
      <c r="N151" s="24">
        <f>ROUND((J151-L151),5)</f>
        <v>-719.5</v>
      </c>
      <c r="O151" s="42"/>
      <c r="P151" s="43">
        <f>ROUND(IF(L151=0, IF(J151=0, 0, 1), J151/L151),5)</f>
        <v>0.85609999999999997</v>
      </c>
    </row>
    <row r="152" spans="1:16">
      <c r="A152" s="19"/>
      <c r="B152" s="19"/>
      <c r="C152" s="19"/>
      <c r="D152" s="19"/>
      <c r="E152" s="19"/>
      <c r="F152" s="19" t="s">
        <v>1011</v>
      </c>
      <c r="G152" s="19"/>
      <c r="H152" s="19"/>
      <c r="I152" s="19"/>
      <c r="J152" s="24"/>
      <c r="K152" s="42"/>
      <c r="L152" s="24"/>
      <c r="M152" s="42"/>
      <c r="N152" s="24"/>
      <c r="O152" s="42"/>
      <c r="P152" s="43"/>
    </row>
    <row r="153" spans="1:16">
      <c r="A153" s="19"/>
      <c r="B153" s="19"/>
      <c r="C153" s="19"/>
      <c r="D153" s="19"/>
      <c r="E153" s="19"/>
      <c r="F153" s="19"/>
      <c r="G153" s="19" t="s">
        <v>1083</v>
      </c>
      <c r="H153" s="19"/>
      <c r="I153" s="19"/>
      <c r="J153" s="24">
        <v>874.38</v>
      </c>
      <c r="K153" s="42"/>
      <c r="L153" s="24"/>
      <c r="M153" s="42"/>
      <c r="N153" s="24"/>
      <c r="O153" s="42"/>
      <c r="P153" s="43"/>
    </row>
    <row r="154" spans="1:16">
      <c r="A154" s="19"/>
      <c r="B154" s="19"/>
      <c r="C154" s="19"/>
      <c r="D154" s="19"/>
      <c r="E154" s="19"/>
      <c r="F154" s="19"/>
      <c r="G154" s="19" t="s">
        <v>1084</v>
      </c>
      <c r="H154" s="19"/>
      <c r="I154" s="19"/>
      <c r="J154" s="24">
        <v>559.4</v>
      </c>
      <c r="K154" s="42"/>
      <c r="L154" s="24"/>
      <c r="M154" s="42"/>
      <c r="N154" s="24"/>
      <c r="O154" s="42"/>
      <c r="P154" s="43"/>
    </row>
    <row r="155" spans="1:16">
      <c r="A155" s="19"/>
      <c r="B155" s="19"/>
      <c r="C155" s="19"/>
      <c r="D155" s="19"/>
      <c r="E155" s="19"/>
      <c r="F155" s="19"/>
      <c r="G155" s="19" t="s">
        <v>1085</v>
      </c>
      <c r="H155" s="19"/>
      <c r="I155" s="19"/>
      <c r="J155" s="24">
        <v>559.4</v>
      </c>
      <c r="K155" s="42"/>
      <c r="L155" s="24"/>
      <c r="M155" s="42"/>
      <c r="N155" s="24"/>
      <c r="O155" s="42"/>
      <c r="P155" s="43"/>
    </row>
    <row r="156" spans="1:16">
      <c r="A156" s="19"/>
      <c r="B156" s="19"/>
      <c r="C156" s="19"/>
      <c r="D156" s="19"/>
      <c r="E156" s="19"/>
      <c r="F156" s="19"/>
      <c r="G156" s="19" t="s">
        <v>1086</v>
      </c>
      <c r="H156" s="19"/>
      <c r="I156" s="19"/>
      <c r="J156" s="24">
        <v>2458.6</v>
      </c>
      <c r="K156" s="42"/>
      <c r="L156" s="24"/>
      <c r="M156" s="42"/>
      <c r="N156" s="24"/>
      <c r="O156" s="42"/>
      <c r="P156" s="43"/>
    </row>
    <row r="157" spans="1:16">
      <c r="A157" s="19"/>
      <c r="B157" s="19"/>
      <c r="C157" s="19"/>
      <c r="D157" s="19"/>
      <c r="E157" s="19"/>
      <c r="F157" s="19"/>
      <c r="G157" s="19" t="s">
        <v>1087</v>
      </c>
      <c r="H157" s="19"/>
      <c r="I157" s="19"/>
      <c r="J157" s="24">
        <v>1286.27</v>
      </c>
      <c r="K157" s="42"/>
      <c r="L157" s="24"/>
      <c r="M157" s="42"/>
      <c r="N157" s="24"/>
      <c r="O157" s="42"/>
      <c r="P157" s="43"/>
    </row>
    <row r="158" spans="1:16">
      <c r="A158" s="19"/>
      <c r="B158" s="19"/>
      <c r="C158" s="19"/>
      <c r="D158" s="19"/>
      <c r="E158" s="19"/>
      <c r="F158" s="19"/>
      <c r="G158" s="19" t="s">
        <v>1088</v>
      </c>
      <c r="H158" s="19"/>
      <c r="I158" s="19"/>
      <c r="J158" s="24">
        <v>3235.78</v>
      </c>
      <c r="K158" s="42"/>
      <c r="L158" s="24"/>
      <c r="M158" s="42"/>
      <c r="N158" s="24"/>
      <c r="O158" s="42"/>
      <c r="P158" s="43"/>
    </row>
    <row r="159" spans="1:16">
      <c r="A159" s="19"/>
      <c r="B159" s="19"/>
      <c r="C159" s="19"/>
      <c r="D159" s="19"/>
      <c r="E159" s="19"/>
      <c r="F159" s="19"/>
      <c r="G159" s="19" t="s">
        <v>1089</v>
      </c>
      <c r="H159" s="19"/>
      <c r="I159" s="19"/>
      <c r="J159" s="24">
        <v>165</v>
      </c>
      <c r="K159" s="42"/>
      <c r="L159" s="24"/>
      <c r="M159" s="42"/>
      <c r="N159" s="24"/>
      <c r="O159" s="42"/>
      <c r="P159" s="43"/>
    </row>
    <row r="160" spans="1:16">
      <c r="A160" s="19"/>
      <c r="B160" s="19"/>
      <c r="C160" s="19"/>
      <c r="D160" s="19"/>
      <c r="E160" s="19"/>
      <c r="F160" s="19"/>
      <c r="G160" s="19" t="s">
        <v>1090</v>
      </c>
      <c r="H160" s="19"/>
      <c r="I160" s="19"/>
      <c r="J160" s="24">
        <v>604.86</v>
      </c>
      <c r="K160" s="42"/>
      <c r="L160" s="24"/>
      <c r="M160" s="42"/>
      <c r="N160" s="24"/>
      <c r="O160" s="42"/>
      <c r="P160" s="43"/>
    </row>
    <row r="161" spans="1:16">
      <c r="A161" s="19"/>
      <c r="B161" s="19"/>
      <c r="C161" s="19"/>
      <c r="D161" s="19"/>
      <c r="E161" s="19"/>
      <c r="F161" s="19"/>
      <c r="G161" s="19" t="s">
        <v>1091</v>
      </c>
      <c r="H161" s="19"/>
      <c r="I161" s="19"/>
      <c r="J161" s="24">
        <v>3893.44</v>
      </c>
      <c r="K161" s="42"/>
      <c r="L161" s="24"/>
      <c r="M161" s="42"/>
      <c r="N161" s="24"/>
      <c r="O161" s="42"/>
      <c r="P161" s="43"/>
    </row>
    <row r="162" spans="1:16">
      <c r="A162" s="19"/>
      <c r="B162" s="19"/>
      <c r="C162" s="19"/>
      <c r="D162" s="19"/>
      <c r="E162" s="19"/>
      <c r="F162" s="19"/>
      <c r="G162" s="19" t="s">
        <v>1092</v>
      </c>
      <c r="H162" s="19"/>
      <c r="I162" s="19"/>
      <c r="J162" s="24">
        <v>1854.6</v>
      </c>
      <c r="K162" s="42"/>
      <c r="L162" s="24"/>
      <c r="M162" s="42"/>
      <c r="N162" s="24"/>
      <c r="O162" s="42"/>
      <c r="P162" s="43"/>
    </row>
    <row r="163" spans="1:16">
      <c r="A163" s="19"/>
      <c r="B163" s="19"/>
      <c r="C163" s="19"/>
      <c r="D163" s="19"/>
      <c r="E163" s="19"/>
      <c r="F163" s="19"/>
      <c r="G163" s="19" t="s">
        <v>1012</v>
      </c>
      <c r="H163" s="19"/>
      <c r="I163" s="19"/>
      <c r="J163" s="24">
        <v>518.84</v>
      </c>
      <c r="K163" s="42"/>
      <c r="L163" s="24"/>
      <c r="M163" s="42"/>
      <c r="N163" s="24"/>
      <c r="O163" s="42"/>
      <c r="P163" s="43"/>
    </row>
    <row r="164" spans="1:16">
      <c r="A164" s="19"/>
      <c r="B164" s="19"/>
      <c r="C164" s="19"/>
      <c r="D164" s="19"/>
      <c r="E164" s="19"/>
      <c r="F164" s="19"/>
      <c r="G164" s="19" t="s">
        <v>1093</v>
      </c>
      <c r="H164" s="19"/>
      <c r="I164" s="19"/>
      <c r="J164" s="24">
        <v>168.75</v>
      </c>
      <c r="K164" s="42"/>
      <c r="L164" s="24"/>
      <c r="M164" s="42"/>
      <c r="N164" s="24"/>
      <c r="O164" s="42"/>
      <c r="P164" s="43"/>
    </row>
    <row r="165" spans="1:16">
      <c r="A165" s="19"/>
      <c r="B165" s="19"/>
      <c r="C165" s="19"/>
      <c r="D165" s="19"/>
      <c r="E165" s="19"/>
      <c r="F165" s="19"/>
      <c r="G165" s="19" t="s">
        <v>1094</v>
      </c>
      <c r="H165" s="19"/>
      <c r="I165" s="19"/>
      <c r="J165" s="24">
        <v>390.65</v>
      </c>
      <c r="K165" s="42"/>
      <c r="L165" s="24"/>
      <c r="M165" s="42"/>
      <c r="N165" s="24"/>
      <c r="O165" s="42"/>
      <c r="P165" s="43"/>
    </row>
    <row r="166" spans="1:16">
      <c r="A166" s="19"/>
      <c r="B166" s="19"/>
      <c r="C166" s="19"/>
      <c r="D166" s="19"/>
      <c r="E166" s="19"/>
      <c r="F166" s="19"/>
      <c r="G166" s="19" t="s">
        <v>1095</v>
      </c>
      <c r="H166" s="19"/>
      <c r="I166" s="19"/>
      <c r="J166" s="24">
        <v>7855.21</v>
      </c>
      <c r="K166" s="42"/>
      <c r="L166" s="24"/>
      <c r="M166" s="42"/>
      <c r="N166" s="24"/>
      <c r="O166" s="42"/>
      <c r="P166" s="43"/>
    </row>
    <row r="167" spans="1:16">
      <c r="A167" s="19"/>
      <c r="B167" s="19"/>
      <c r="C167" s="19"/>
      <c r="D167" s="19"/>
      <c r="E167" s="19"/>
      <c r="F167" s="19"/>
      <c r="G167" s="19" t="s">
        <v>1096</v>
      </c>
      <c r="H167" s="19"/>
      <c r="I167" s="19"/>
      <c r="J167" s="24">
        <v>5679.98</v>
      </c>
      <c r="K167" s="42"/>
      <c r="L167" s="24"/>
      <c r="M167" s="42"/>
      <c r="N167" s="24"/>
      <c r="O167" s="42"/>
      <c r="P167" s="43"/>
    </row>
    <row r="168" spans="1:16">
      <c r="A168" s="19"/>
      <c r="B168" s="19"/>
      <c r="C168" s="19"/>
      <c r="D168" s="19"/>
      <c r="E168" s="19"/>
      <c r="F168" s="19"/>
      <c r="G168" s="19" t="s">
        <v>1097</v>
      </c>
      <c r="H168" s="19"/>
      <c r="I168" s="19"/>
      <c r="J168" s="24">
        <v>743.35</v>
      </c>
      <c r="K168" s="42"/>
      <c r="L168" s="24"/>
      <c r="M168" s="42"/>
      <c r="N168" s="24"/>
      <c r="O168" s="42"/>
      <c r="P168" s="43"/>
    </row>
    <row r="169" spans="1:16">
      <c r="A169" s="19"/>
      <c r="B169" s="19"/>
      <c r="C169" s="19"/>
      <c r="D169" s="19"/>
      <c r="E169" s="19"/>
      <c r="F169" s="19"/>
      <c r="G169" s="19" t="s">
        <v>1098</v>
      </c>
      <c r="H169" s="19"/>
      <c r="I169" s="19"/>
      <c r="J169" s="24">
        <v>320.12</v>
      </c>
      <c r="K169" s="42"/>
      <c r="L169" s="24"/>
      <c r="M169" s="42"/>
      <c r="N169" s="24"/>
      <c r="O169" s="42"/>
      <c r="P169" s="43"/>
    </row>
    <row r="170" spans="1:16">
      <c r="A170" s="19"/>
      <c r="B170" s="19"/>
      <c r="C170" s="19"/>
      <c r="D170" s="19"/>
      <c r="E170" s="19"/>
      <c r="F170" s="19"/>
      <c r="G170" s="19" t="s">
        <v>1099</v>
      </c>
      <c r="H170" s="19"/>
      <c r="I170" s="19"/>
      <c r="J170" s="24">
        <v>3223.25</v>
      </c>
      <c r="K170" s="42"/>
      <c r="L170" s="24"/>
      <c r="M170" s="42"/>
      <c r="N170" s="24"/>
      <c r="O170" s="42"/>
      <c r="P170" s="43"/>
    </row>
    <row r="171" spans="1:16">
      <c r="A171" s="19"/>
      <c r="B171" s="19"/>
      <c r="C171" s="19"/>
      <c r="D171" s="19"/>
      <c r="E171" s="19"/>
      <c r="F171" s="19"/>
      <c r="G171" s="19" t="s">
        <v>1100</v>
      </c>
      <c r="H171" s="19"/>
      <c r="I171" s="19"/>
      <c r="J171" s="24">
        <v>72.48</v>
      </c>
      <c r="K171" s="42"/>
      <c r="L171" s="24"/>
      <c r="M171" s="42"/>
      <c r="N171" s="24"/>
      <c r="O171" s="42"/>
      <c r="P171" s="43"/>
    </row>
    <row r="172" spans="1:16">
      <c r="A172" s="19"/>
      <c r="B172" s="19"/>
      <c r="C172" s="19"/>
      <c r="D172" s="19"/>
      <c r="E172" s="19"/>
      <c r="F172" s="19"/>
      <c r="G172" s="19" t="s">
        <v>1101</v>
      </c>
      <c r="H172" s="19"/>
      <c r="I172" s="19"/>
      <c r="J172" s="24">
        <v>331.48</v>
      </c>
      <c r="K172" s="42"/>
      <c r="L172" s="24"/>
      <c r="M172" s="42"/>
      <c r="N172" s="24"/>
      <c r="O172" s="42"/>
      <c r="P172" s="43"/>
    </row>
    <row r="173" spans="1:16" ht="15" thickBot="1">
      <c r="A173" s="19"/>
      <c r="B173" s="19"/>
      <c r="C173" s="19"/>
      <c r="D173" s="19"/>
      <c r="E173" s="19"/>
      <c r="F173" s="19"/>
      <c r="G173" s="19" t="s">
        <v>1013</v>
      </c>
      <c r="H173" s="19"/>
      <c r="I173" s="19"/>
      <c r="J173" s="24">
        <v>11852.86</v>
      </c>
      <c r="K173" s="42"/>
      <c r="L173" s="24">
        <v>20000</v>
      </c>
      <c r="M173" s="42"/>
      <c r="N173" s="24">
        <f>ROUND((J173-L173),5)</f>
        <v>-8147.14</v>
      </c>
      <c r="O173" s="42"/>
      <c r="P173" s="43">
        <f>ROUND(IF(L173=0, IF(J173=0, 0, 1), J173/L173),5)</f>
        <v>0.59263999999999994</v>
      </c>
    </row>
    <row r="174" spans="1:16" ht="15" thickBot="1">
      <c r="A174" s="19"/>
      <c r="B174" s="19"/>
      <c r="C174" s="19"/>
      <c r="D174" s="19"/>
      <c r="E174" s="19"/>
      <c r="F174" s="19" t="s">
        <v>1014</v>
      </c>
      <c r="G174" s="19"/>
      <c r="H174" s="19"/>
      <c r="I174" s="19"/>
      <c r="J174" s="25">
        <f>ROUND(SUM(J152:J173),5)</f>
        <v>46648.7</v>
      </c>
      <c r="K174" s="42"/>
      <c r="L174" s="25">
        <f>ROUND(SUM(L152:L173),5)</f>
        <v>20000</v>
      </c>
      <c r="M174" s="42"/>
      <c r="N174" s="25">
        <f>ROUND((J174-L174),5)</f>
        <v>26648.7</v>
      </c>
      <c r="O174" s="42"/>
      <c r="P174" s="45">
        <f>ROUND(IF(L174=0, IF(J174=0, 0, 1), J174/L174),5)</f>
        <v>2.3324400000000001</v>
      </c>
    </row>
    <row r="175" spans="1:16">
      <c r="A175" s="19"/>
      <c r="B175" s="19"/>
      <c r="C175" s="19"/>
      <c r="D175" s="19"/>
      <c r="E175" s="19" t="s">
        <v>1015</v>
      </c>
      <c r="F175" s="19"/>
      <c r="G175" s="19"/>
      <c r="H175" s="19"/>
      <c r="I175" s="19"/>
      <c r="J175" s="24">
        <f>ROUND(SUM(J135:J139)+SUM(J149:J151)+J174,5)</f>
        <v>131520.85</v>
      </c>
      <c r="K175" s="42"/>
      <c r="L175" s="24">
        <f>ROUND(SUM(L135:L139)+SUM(L149:L151)+L174,5)</f>
        <v>69800</v>
      </c>
      <c r="M175" s="42"/>
      <c r="N175" s="24">
        <f>ROUND((J175-L175),5)</f>
        <v>61720.85</v>
      </c>
      <c r="O175" s="42"/>
      <c r="P175" s="43">
        <f>ROUND(IF(L175=0, IF(J175=0, 0, 1), J175/L175),5)</f>
        <v>1.88425</v>
      </c>
    </row>
    <row r="176" spans="1:16">
      <c r="A176" s="19"/>
      <c r="B176" s="19"/>
      <c r="C176" s="19"/>
      <c r="D176" s="19"/>
      <c r="E176" s="19" t="s">
        <v>1016</v>
      </c>
      <c r="F176" s="19"/>
      <c r="G176" s="19"/>
      <c r="H176" s="19"/>
      <c r="I176" s="19"/>
      <c r="J176" s="24"/>
      <c r="K176" s="42"/>
      <c r="L176" s="24"/>
      <c r="M176" s="42"/>
      <c r="N176" s="24"/>
      <c r="O176" s="42"/>
      <c r="P176" s="43"/>
    </row>
    <row r="177" spans="1:16">
      <c r="A177" s="19"/>
      <c r="B177" s="19"/>
      <c r="C177" s="19"/>
      <c r="D177" s="19"/>
      <c r="E177" s="19"/>
      <c r="F177" s="19" t="s">
        <v>1017</v>
      </c>
      <c r="G177" s="19"/>
      <c r="H177" s="19"/>
      <c r="I177" s="19"/>
      <c r="J177" s="24">
        <v>249.36</v>
      </c>
      <c r="K177" s="42"/>
      <c r="L177" s="24">
        <v>500</v>
      </c>
      <c r="M177" s="42"/>
      <c r="N177" s="24">
        <f>ROUND((J177-L177),5)</f>
        <v>-250.64</v>
      </c>
      <c r="O177" s="42"/>
      <c r="P177" s="43">
        <f>ROUND(IF(L177=0, IF(J177=0, 0, 1), J177/L177),5)</f>
        <v>0.49872</v>
      </c>
    </row>
    <row r="178" spans="1:16" ht="15" thickBot="1">
      <c r="A178" s="19"/>
      <c r="B178" s="19"/>
      <c r="C178" s="19"/>
      <c r="D178" s="19"/>
      <c r="E178" s="19"/>
      <c r="F178" s="19" t="s">
        <v>1102</v>
      </c>
      <c r="G178" s="19"/>
      <c r="H178" s="19"/>
      <c r="I178" s="19"/>
      <c r="J178" s="27">
        <v>649.95000000000005</v>
      </c>
      <c r="K178" s="42"/>
      <c r="L178" s="27"/>
      <c r="M178" s="42"/>
      <c r="N178" s="27"/>
      <c r="O178" s="42"/>
      <c r="P178" s="46"/>
    </row>
    <row r="179" spans="1:16">
      <c r="A179" s="19"/>
      <c r="B179" s="19"/>
      <c r="C179" s="19"/>
      <c r="D179" s="19"/>
      <c r="E179" s="19" t="s">
        <v>1018</v>
      </c>
      <c r="F179" s="19"/>
      <c r="G179" s="19"/>
      <c r="H179" s="19"/>
      <c r="I179" s="19"/>
      <c r="J179" s="24">
        <f>ROUND(SUM(J176:J178),5)</f>
        <v>899.31</v>
      </c>
      <c r="K179" s="42"/>
      <c r="L179" s="24">
        <f>ROUND(SUM(L176:L178),5)</f>
        <v>500</v>
      </c>
      <c r="M179" s="42"/>
      <c r="N179" s="24">
        <f>ROUND((J179-L179),5)</f>
        <v>399.31</v>
      </c>
      <c r="O179" s="42"/>
      <c r="P179" s="43">
        <f>ROUND(IF(L179=0, IF(J179=0, 0, 1), J179/L179),5)</f>
        <v>1.7986200000000001</v>
      </c>
    </row>
    <row r="180" spans="1:16">
      <c r="A180" s="19"/>
      <c r="B180" s="19"/>
      <c r="C180" s="19"/>
      <c r="D180" s="19"/>
      <c r="E180" s="19" t="s">
        <v>1019</v>
      </c>
      <c r="F180" s="19"/>
      <c r="G180" s="19"/>
      <c r="H180" s="19"/>
      <c r="I180" s="19"/>
      <c r="J180" s="24"/>
      <c r="K180" s="42"/>
      <c r="L180" s="24"/>
      <c r="M180" s="42"/>
      <c r="N180" s="24"/>
      <c r="O180" s="42"/>
      <c r="P180" s="43"/>
    </row>
    <row r="181" spans="1:16">
      <c r="A181" s="19"/>
      <c r="B181" s="19"/>
      <c r="C181" s="19"/>
      <c r="D181" s="19"/>
      <c r="E181" s="19"/>
      <c r="F181" s="19" t="s">
        <v>1020</v>
      </c>
      <c r="G181" s="19"/>
      <c r="H181" s="19"/>
      <c r="I181" s="19"/>
      <c r="J181" s="24">
        <v>2030.5</v>
      </c>
      <c r="K181" s="42"/>
      <c r="L181" s="24">
        <v>2000</v>
      </c>
      <c r="M181" s="42"/>
      <c r="N181" s="24">
        <f>ROUND((J181-L181),5)</f>
        <v>30.5</v>
      </c>
      <c r="O181" s="42"/>
      <c r="P181" s="43">
        <f>ROUND(IF(L181=0, IF(J181=0, 0, 1), J181/L181),5)</f>
        <v>1.01525</v>
      </c>
    </row>
    <row r="182" spans="1:16">
      <c r="A182" s="19"/>
      <c r="B182" s="19"/>
      <c r="C182" s="19"/>
      <c r="D182" s="19"/>
      <c r="E182" s="19"/>
      <c r="F182" s="19" t="s">
        <v>1021</v>
      </c>
      <c r="G182" s="19"/>
      <c r="H182" s="19"/>
      <c r="I182" s="19"/>
      <c r="J182" s="24">
        <v>0</v>
      </c>
      <c r="K182" s="42"/>
      <c r="L182" s="24">
        <v>1000</v>
      </c>
      <c r="M182" s="42"/>
      <c r="N182" s="24">
        <f>ROUND((J182-L182),5)</f>
        <v>-1000</v>
      </c>
      <c r="O182" s="42"/>
      <c r="P182" s="43">
        <f>ROUND(IF(L182=0, IF(J182=0, 0, 1), J182/L182),5)</f>
        <v>0</v>
      </c>
    </row>
    <row r="183" spans="1:16">
      <c r="A183" s="19"/>
      <c r="B183" s="19"/>
      <c r="C183" s="19"/>
      <c r="D183" s="19"/>
      <c r="E183" s="19"/>
      <c r="F183" s="19" t="s">
        <v>1022</v>
      </c>
      <c r="G183" s="19"/>
      <c r="H183" s="19"/>
      <c r="I183" s="19"/>
      <c r="J183" s="24"/>
      <c r="K183" s="42"/>
      <c r="L183" s="24"/>
      <c r="M183" s="42"/>
      <c r="N183" s="24"/>
      <c r="O183" s="42"/>
      <c r="P183" s="43"/>
    </row>
    <row r="184" spans="1:16">
      <c r="A184" s="19"/>
      <c r="B184" s="19"/>
      <c r="C184" s="19"/>
      <c r="D184" s="19"/>
      <c r="E184" s="19"/>
      <c r="F184" s="19"/>
      <c r="G184" s="19" t="s">
        <v>1023</v>
      </c>
      <c r="H184" s="19"/>
      <c r="I184" s="19"/>
      <c r="J184" s="24">
        <v>5145</v>
      </c>
      <c r="K184" s="42"/>
      <c r="L184" s="24">
        <v>6000</v>
      </c>
      <c r="M184" s="42"/>
      <c r="N184" s="24">
        <f>ROUND((J184-L184),5)</f>
        <v>-855</v>
      </c>
      <c r="O184" s="42"/>
      <c r="P184" s="43">
        <f>ROUND(IF(L184=0, IF(J184=0, 0, 1), J184/L184),5)</f>
        <v>0.85750000000000004</v>
      </c>
    </row>
    <row r="185" spans="1:16" ht="15" thickBot="1">
      <c r="A185" s="19"/>
      <c r="B185" s="19"/>
      <c r="C185" s="19"/>
      <c r="D185" s="19"/>
      <c r="E185" s="19"/>
      <c r="F185" s="19"/>
      <c r="G185" s="19" t="s">
        <v>1024</v>
      </c>
      <c r="H185" s="19"/>
      <c r="I185" s="19"/>
      <c r="J185" s="27">
        <v>4694.7299999999996</v>
      </c>
      <c r="K185" s="42"/>
      <c r="L185" s="27">
        <v>4000</v>
      </c>
      <c r="M185" s="42"/>
      <c r="N185" s="27">
        <f>ROUND((J185-L185),5)</f>
        <v>694.73</v>
      </c>
      <c r="O185" s="42"/>
      <c r="P185" s="46">
        <f>ROUND(IF(L185=0, IF(J185=0, 0, 1), J185/L185),5)</f>
        <v>1.1736800000000001</v>
      </c>
    </row>
    <row r="186" spans="1:16">
      <c r="A186" s="19"/>
      <c r="B186" s="19"/>
      <c r="C186" s="19"/>
      <c r="D186" s="19"/>
      <c r="E186" s="19"/>
      <c r="F186" s="19" t="s">
        <v>1025</v>
      </c>
      <c r="G186" s="19"/>
      <c r="H186" s="19"/>
      <c r="I186" s="19"/>
      <c r="J186" s="24">
        <f>ROUND(SUM(J183:J185),5)</f>
        <v>9839.73</v>
      </c>
      <c r="K186" s="42"/>
      <c r="L186" s="24">
        <f>ROUND(SUM(L183:L185),5)</f>
        <v>10000</v>
      </c>
      <c r="M186" s="42"/>
      <c r="N186" s="24">
        <f>ROUND((J186-L186),5)</f>
        <v>-160.27000000000001</v>
      </c>
      <c r="O186" s="42"/>
      <c r="P186" s="43">
        <f>ROUND(IF(L186=0, IF(J186=0, 0, 1), J186/L186),5)</f>
        <v>0.98397000000000001</v>
      </c>
    </row>
    <row r="187" spans="1:16">
      <c r="A187" s="19"/>
      <c r="B187" s="19"/>
      <c r="C187" s="19"/>
      <c r="D187" s="19"/>
      <c r="E187" s="19"/>
      <c r="F187" s="19" t="s">
        <v>1026</v>
      </c>
      <c r="G187" s="19"/>
      <c r="H187" s="19"/>
      <c r="I187" s="19"/>
      <c r="J187" s="24">
        <v>1165.3</v>
      </c>
      <c r="K187" s="42"/>
      <c r="L187" s="24">
        <v>500</v>
      </c>
      <c r="M187" s="42"/>
      <c r="N187" s="24">
        <f>ROUND((J187-L187),5)</f>
        <v>665.3</v>
      </c>
      <c r="O187" s="42"/>
      <c r="P187" s="43">
        <f>ROUND(IF(L187=0, IF(J187=0, 0, 1), J187/L187),5)</f>
        <v>2.3306</v>
      </c>
    </row>
    <row r="188" spans="1:16">
      <c r="A188" s="19"/>
      <c r="B188" s="19"/>
      <c r="C188" s="19"/>
      <c r="D188" s="19"/>
      <c r="E188" s="19"/>
      <c r="F188" s="19" t="s">
        <v>1027</v>
      </c>
      <c r="G188" s="19"/>
      <c r="H188" s="19"/>
      <c r="I188" s="19"/>
      <c r="J188" s="24">
        <v>33072</v>
      </c>
      <c r="K188" s="42"/>
      <c r="L188" s="24">
        <v>33072</v>
      </c>
      <c r="M188" s="42"/>
      <c r="N188" s="24">
        <f>ROUND((J188-L188),5)</f>
        <v>0</v>
      </c>
      <c r="O188" s="42"/>
      <c r="P188" s="43">
        <f>ROUND(IF(L188=0, IF(J188=0, 0, 1), J188/L188),5)</f>
        <v>1</v>
      </c>
    </row>
    <row r="189" spans="1:16">
      <c r="A189" s="19"/>
      <c r="B189" s="19"/>
      <c r="C189" s="19"/>
      <c r="D189" s="19"/>
      <c r="E189" s="19"/>
      <c r="F189" s="19" t="s">
        <v>1103</v>
      </c>
      <c r="G189" s="19"/>
      <c r="H189" s="19"/>
      <c r="I189" s="19"/>
      <c r="J189" s="24">
        <v>1928</v>
      </c>
      <c r="K189" s="42"/>
      <c r="L189" s="24"/>
      <c r="M189" s="42"/>
      <c r="N189" s="24"/>
      <c r="O189" s="42"/>
      <c r="P189" s="43"/>
    </row>
    <row r="190" spans="1:16">
      <c r="A190" s="19"/>
      <c r="B190" s="19"/>
      <c r="C190" s="19"/>
      <c r="D190" s="19"/>
      <c r="E190" s="19"/>
      <c r="F190" s="19" t="s">
        <v>1028</v>
      </c>
      <c r="G190" s="19"/>
      <c r="H190" s="19"/>
      <c r="I190" s="19"/>
      <c r="J190" s="24"/>
      <c r="K190" s="42"/>
      <c r="L190" s="24"/>
      <c r="M190" s="42"/>
      <c r="N190" s="24"/>
      <c r="O190" s="42"/>
      <c r="P190" s="43"/>
    </row>
    <row r="191" spans="1:16" ht="15" thickBot="1">
      <c r="A191" s="19"/>
      <c r="B191" s="19"/>
      <c r="C191" s="19"/>
      <c r="D191" s="19"/>
      <c r="E191" s="19"/>
      <c r="F191" s="19"/>
      <c r="G191" s="19" t="s">
        <v>1029</v>
      </c>
      <c r="H191" s="19"/>
      <c r="I191" s="19"/>
      <c r="J191" s="24">
        <v>2306.75</v>
      </c>
      <c r="K191" s="42"/>
      <c r="L191" s="24">
        <v>2000</v>
      </c>
      <c r="M191" s="42"/>
      <c r="N191" s="24">
        <f>ROUND((J191-L191),5)</f>
        <v>306.75</v>
      </c>
      <c r="O191" s="42"/>
      <c r="P191" s="43">
        <f>ROUND(IF(L191=0, IF(J191=0, 0, 1), J191/L191),5)</f>
        <v>1.1533800000000001</v>
      </c>
    </row>
    <row r="192" spans="1:16" ht="15" thickBot="1">
      <c r="A192" s="19"/>
      <c r="B192" s="19"/>
      <c r="C192" s="19"/>
      <c r="D192" s="19"/>
      <c r="E192" s="19"/>
      <c r="F192" s="19" t="s">
        <v>1030</v>
      </c>
      <c r="G192" s="19"/>
      <c r="H192" s="19"/>
      <c r="I192" s="19"/>
      <c r="J192" s="25">
        <f>ROUND(SUM(J190:J191),5)</f>
        <v>2306.75</v>
      </c>
      <c r="K192" s="42"/>
      <c r="L192" s="25">
        <f>ROUND(SUM(L190:L191),5)</f>
        <v>2000</v>
      </c>
      <c r="M192" s="42"/>
      <c r="N192" s="25">
        <f>ROUND((J192-L192),5)</f>
        <v>306.75</v>
      </c>
      <c r="O192" s="42"/>
      <c r="P192" s="45">
        <f>ROUND(IF(L192=0, IF(J192=0, 0, 1), J192/L192),5)</f>
        <v>1.1533800000000001</v>
      </c>
    </row>
    <row r="193" spans="1:16">
      <c r="A193" s="19"/>
      <c r="B193" s="19"/>
      <c r="C193" s="19"/>
      <c r="D193" s="19"/>
      <c r="E193" s="19" t="s">
        <v>1031</v>
      </c>
      <c r="F193" s="19"/>
      <c r="G193" s="19"/>
      <c r="H193" s="19"/>
      <c r="I193" s="19"/>
      <c r="J193" s="24">
        <f>ROUND(SUM(J180:J182)+SUM(J186:J189)+J192,5)</f>
        <v>50342.28</v>
      </c>
      <c r="K193" s="42"/>
      <c r="L193" s="24">
        <f>ROUND(SUM(L180:L182)+SUM(L186:L189)+L192,5)</f>
        <v>48572</v>
      </c>
      <c r="M193" s="42"/>
      <c r="N193" s="24">
        <f>ROUND((J193-L193),5)</f>
        <v>1770.28</v>
      </c>
      <c r="O193" s="42"/>
      <c r="P193" s="43">
        <f>ROUND(IF(L193=0, IF(J193=0, 0, 1), J193/L193),5)</f>
        <v>1.0364500000000001</v>
      </c>
    </row>
    <row r="194" spans="1:16">
      <c r="A194" s="19"/>
      <c r="B194" s="19"/>
      <c r="C194" s="19"/>
      <c r="D194" s="19"/>
      <c r="E194" s="19" t="s">
        <v>1032</v>
      </c>
      <c r="F194" s="19"/>
      <c r="G194" s="19"/>
      <c r="H194" s="19"/>
      <c r="I194" s="19"/>
      <c r="J194" s="24"/>
      <c r="K194" s="42"/>
      <c r="L194" s="24"/>
      <c r="M194" s="42"/>
      <c r="N194" s="24"/>
      <c r="O194" s="42"/>
      <c r="P194" s="43"/>
    </row>
    <row r="195" spans="1:16">
      <c r="A195" s="19"/>
      <c r="B195" s="19"/>
      <c r="C195" s="19"/>
      <c r="D195" s="19"/>
      <c r="E195" s="19"/>
      <c r="F195" s="19" t="s">
        <v>1033</v>
      </c>
      <c r="G195" s="19"/>
      <c r="H195" s="19"/>
      <c r="I195" s="19"/>
      <c r="J195" s="24"/>
      <c r="K195" s="42"/>
      <c r="L195" s="24"/>
      <c r="M195" s="42"/>
      <c r="N195" s="24"/>
      <c r="O195" s="42"/>
      <c r="P195" s="43"/>
    </row>
    <row r="196" spans="1:16">
      <c r="A196" s="19"/>
      <c r="B196" s="19"/>
      <c r="C196" s="19"/>
      <c r="D196" s="19"/>
      <c r="E196" s="19"/>
      <c r="F196" s="19"/>
      <c r="G196" s="19" t="s">
        <v>1034</v>
      </c>
      <c r="H196" s="19"/>
      <c r="I196" s="19"/>
      <c r="J196" s="24">
        <v>550</v>
      </c>
      <c r="K196" s="42"/>
      <c r="L196" s="24">
        <v>550</v>
      </c>
      <c r="M196" s="42"/>
      <c r="N196" s="24">
        <f>ROUND((J196-L196),5)</f>
        <v>0</v>
      </c>
      <c r="O196" s="42"/>
      <c r="P196" s="43">
        <f>ROUND(IF(L196=0, IF(J196=0, 0, 1), J196/L196),5)</f>
        <v>1</v>
      </c>
    </row>
    <row r="197" spans="1:16" ht="15" thickBot="1">
      <c r="A197" s="19"/>
      <c r="B197" s="19"/>
      <c r="C197" s="19"/>
      <c r="D197" s="19"/>
      <c r="E197" s="19"/>
      <c r="F197" s="19"/>
      <c r="G197" s="19" t="s">
        <v>1035</v>
      </c>
      <c r="H197" s="19"/>
      <c r="I197" s="19"/>
      <c r="J197" s="27">
        <v>7062.79</v>
      </c>
      <c r="K197" s="42"/>
      <c r="L197" s="27">
        <v>5000</v>
      </c>
      <c r="M197" s="42"/>
      <c r="N197" s="27">
        <f>ROUND((J197-L197),5)</f>
        <v>2062.79</v>
      </c>
      <c r="O197" s="42"/>
      <c r="P197" s="46">
        <f>ROUND(IF(L197=0, IF(J197=0, 0, 1), J197/L197),5)</f>
        <v>1.41256</v>
      </c>
    </row>
    <row r="198" spans="1:16">
      <c r="A198" s="19"/>
      <c r="B198" s="19"/>
      <c r="C198" s="19"/>
      <c r="D198" s="19"/>
      <c r="E198" s="19"/>
      <c r="F198" s="19" t="s">
        <v>1036</v>
      </c>
      <c r="G198" s="19"/>
      <c r="H198" s="19"/>
      <c r="I198" s="19"/>
      <c r="J198" s="24">
        <f>ROUND(SUM(J195:J197),5)</f>
        <v>7612.79</v>
      </c>
      <c r="K198" s="42"/>
      <c r="L198" s="24">
        <f>ROUND(SUM(L195:L197),5)</f>
        <v>5550</v>
      </c>
      <c r="M198" s="42"/>
      <c r="N198" s="24">
        <f>ROUND((J198-L198),5)</f>
        <v>2062.79</v>
      </c>
      <c r="O198" s="42"/>
      <c r="P198" s="43">
        <f>ROUND(IF(L198=0, IF(J198=0, 0, 1), J198/L198),5)</f>
        <v>1.3716699999999999</v>
      </c>
    </row>
    <row r="199" spans="1:16" ht="15" thickBot="1">
      <c r="A199" s="19"/>
      <c r="B199" s="19"/>
      <c r="C199" s="19"/>
      <c r="D199" s="19"/>
      <c r="E199" s="19"/>
      <c r="F199" s="19" t="s">
        <v>1037</v>
      </c>
      <c r="G199" s="19"/>
      <c r="H199" s="19"/>
      <c r="I199" s="19"/>
      <c r="J199" s="27">
        <v>2109.9</v>
      </c>
      <c r="K199" s="42"/>
      <c r="L199" s="27">
        <v>4500</v>
      </c>
      <c r="M199" s="42"/>
      <c r="N199" s="27">
        <f>ROUND((J199-L199),5)</f>
        <v>-2390.1</v>
      </c>
      <c r="O199" s="42"/>
      <c r="P199" s="46">
        <f>ROUND(IF(L199=0, IF(J199=0, 0, 1), J199/L199),5)</f>
        <v>0.46887000000000001</v>
      </c>
    </row>
    <row r="200" spans="1:16">
      <c r="A200" s="19"/>
      <c r="B200" s="19"/>
      <c r="C200" s="19"/>
      <c r="D200" s="19"/>
      <c r="E200" s="19" t="s">
        <v>1038</v>
      </c>
      <c r="F200" s="19"/>
      <c r="G200" s="19"/>
      <c r="H200" s="19"/>
      <c r="I200" s="19"/>
      <c r="J200" s="24">
        <f>ROUND(J194+SUM(J198:J199),5)</f>
        <v>9722.69</v>
      </c>
      <c r="K200" s="42"/>
      <c r="L200" s="24">
        <f>ROUND(L194+SUM(L198:L199),5)</f>
        <v>10050</v>
      </c>
      <c r="M200" s="42"/>
      <c r="N200" s="24">
        <f>ROUND((J200-L200),5)</f>
        <v>-327.31</v>
      </c>
      <c r="O200" s="42"/>
      <c r="P200" s="43">
        <f>ROUND(IF(L200=0, IF(J200=0, 0, 1), J200/L200),5)</f>
        <v>0.96743000000000001</v>
      </c>
    </row>
    <row r="201" spans="1:16" ht="15" thickBot="1">
      <c r="A201" s="19"/>
      <c r="B201" s="19"/>
      <c r="C201" s="19"/>
      <c r="D201" s="19"/>
      <c r="E201" s="19" t="s">
        <v>1039</v>
      </c>
      <c r="F201" s="19"/>
      <c r="G201" s="19"/>
      <c r="H201" s="19"/>
      <c r="I201" s="19"/>
      <c r="J201" s="24">
        <v>1100.18</v>
      </c>
      <c r="K201" s="42"/>
      <c r="L201" s="24"/>
      <c r="M201" s="42"/>
      <c r="N201" s="24"/>
      <c r="O201" s="42"/>
      <c r="P201" s="43"/>
    </row>
    <row r="202" spans="1:16" ht="15" thickBot="1">
      <c r="A202" s="19"/>
      <c r="B202" s="19"/>
      <c r="C202" s="19"/>
      <c r="D202" s="19" t="s">
        <v>1040</v>
      </c>
      <c r="E202" s="19"/>
      <c r="F202" s="19"/>
      <c r="G202" s="19"/>
      <c r="H202" s="19"/>
      <c r="I202" s="19"/>
      <c r="J202" s="25">
        <f>ROUND(J25+J120+J125+J134+J175+J179+J193+SUM(J200:J201),5)</f>
        <v>933065.14</v>
      </c>
      <c r="K202" s="42"/>
      <c r="L202" s="25">
        <f>ROUND(L25+L120+L125+L134+L175+L179+L193+SUM(L200:L201),5)</f>
        <v>967714.64</v>
      </c>
      <c r="M202" s="42"/>
      <c r="N202" s="25">
        <f>ROUND((J202-L202),5)</f>
        <v>-34649.5</v>
      </c>
      <c r="O202" s="42"/>
      <c r="P202" s="45">
        <f>ROUND(IF(L202=0, IF(J202=0, 0, 1), J202/L202),5)</f>
        <v>0.96418999999999999</v>
      </c>
    </row>
    <row r="203" spans="1:16">
      <c r="A203" s="19"/>
      <c r="B203" s="19" t="s">
        <v>1041</v>
      </c>
      <c r="C203" s="19"/>
      <c r="D203" s="19"/>
      <c r="E203" s="19"/>
      <c r="F203" s="19"/>
      <c r="G203" s="19"/>
      <c r="H203" s="19"/>
      <c r="I203" s="19"/>
      <c r="J203" s="24">
        <f>ROUND(J3+J24-J202,5)</f>
        <v>51002.44</v>
      </c>
      <c r="K203" s="42"/>
      <c r="L203" s="24">
        <f>ROUND(L3+L24-L202,5)</f>
        <v>16350.36</v>
      </c>
      <c r="M203" s="42"/>
      <c r="N203" s="24">
        <f>ROUND((J203-L203),5)</f>
        <v>34652.080000000002</v>
      </c>
      <c r="O203" s="42"/>
      <c r="P203" s="43">
        <f>ROUND(IF(L203=0, IF(J203=0, 0, 1), J203/L203),5)</f>
        <v>3.1193499999999998</v>
      </c>
    </row>
    <row r="204" spans="1:16">
      <c r="A204" s="19"/>
      <c r="B204" s="19" t="s">
        <v>1042</v>
      </c>
      <c r="C204" s="19"/>
      <c r="D204" s="19"/>
      <c r="E204" s="19"/>
      <c r="F204" s="19"/>
      <c r="G204" s="19"/>
      <c r="H204" s="19"/>
      <c r="I204" s="19"/>
      <c r="J204" s="24"/>
      <c r="K204" s="42"/>
      <c r="L204" s="24"/>
      <c r="M204" s="42"/>
      <c r="N204" s="24"/>
      <c r="O204" s="42"/>
      <c r="P204" s="43"/>
    </row>
    <row r="205" spans="1:16">
      <c r="A205" s="19"/>
      <c r="B205" s="19"/>
      <c r="C205" s="19" t="s">
        <v>1043</v>
      </c>
      <c r="D205" s="19"/>
      <c r="E205" s="19"/>
      <c r="F205" s="19"/>
      <c r="G205" s="19"/>
      <c r="H205" s="19"/>
      <c r="I205" s="19"/>
      <c r="J205" s="24"/>
      <c r="K205" s="42"/>
      <c r="L205" s="24"/>
      <c r="M205" s="42"/>
      <c r="N205" s="24"/>
      <c r="O205" s="42"/>
      <c r="P205" s="43"/>
    </row>
    <row r="206" spans="1:16">
      <c r="A206" s="19"/>
      <c r="B206" s="19"/>
      <c r="C206" s="19"/>
      <c r="D206" s="19" t="s">
        <v>1104</v>
      </c>
      <c r="E206" s="19"/>
      <c r="F206" s="19"/>
      <c r="G206" s="19"/>
      <c r="H206" s="19"/>
      <c r="I206" s="19"/>
      <c r="J206" s="24">
        <v>2515.5</v>
      </c>
      <c r="K206" s="42"/>
      <c r="L206" s="24"/>
      <c r="M206" s="42"/>
      <c r="N206" s="24"/>
      <c r="O206" s="42"/>
      <c r="P206" s="43"/>
    </row>
    <row r="207" spans="1:16">
      <c r="A207" s="19"/>
      <c r="B207" s="19"/>
      <c r="C207" s="19"/>
      <c r="D207" s="19" t="s">
        <v>1105</v>
      </c>
      <c r="E207" s="19"/>
      <c r="F207" s="19"/>
      <c r="G207" s="19"/>
      <c r="H207" s="19"/>
      <c r="I207" s="19"/>
      <c r="J207" s="24">
        <v>2000</v>
      </c>
      <c r="K207" s="42"/>
      <c r="L207" s="24"/>
      <c r="M207" s="42"/>
      <c r="N207" s="24"/>
      <c r="O207" s="42"/>
      <c r="P207" s="43"/>
    </row>
    <row r="208" spans="1:16">
      <c r="A208" s="19"/>
      <c r="B208" s="19"/>
      <c r="C208" s="19"/>
      <c r="D208" s="19" t="s">
        <v>1106</v>
      </c>
      <c r="E208" s="19"/>
      <c r="F208" s="19"/>
      <c r="G208" s="19"/>
      <c r="H208" s="19"/>
      <c r="I208" s="19"/>
      <c r="J208" s="24"/>
      <c r="K208" s="42"/>
      <c r="L208" s="24"/>
      <c r="M208" s="42"/>
      <c r="N208" s="24"/>
      <c r="O208" s="42"/>
      <c r="P208" s="43"/>
    </row>
    <row r="209" spans="1:16">
      <c r="A209" s="19"/>
      <c r="B209" s="19"/>
      <c r="C209" s="19"/>
      <c r="D209" s="19"/>
      <c r="E209" s="19" t="s">
        <v>1107</v>
      </c>
      <c r="F209" s="19"/>
      <c r="G209" s="19"/>
      <c r="H209" s="19"/>
      <c r="I209" s="19"/>
      <c r="J209" s="24">
        <v>8730</v>
      </c>
      <c r="K209" s="42"/>
      <c r="L209" s="24"/>
      <c r="M209" s="42"/>
      <c r="N209" s="24"/>
      <c r="O209" s="42"/>
      <c r="P209" s="43"/>
    </row>
    <row r="210" spans="1:16">
      <c r="A210" s="19"/>
      <c r="B210" s="19"/>
      <c r="C210" s="19"/>
      <c r="D210" s="19"/>
      <c r="E210" s="19" t="s">
        <v>1108</v>
      </c>
      <c r="F210" s="19"/>
      <c r="G210" s="19"/>
      <c r="H210" s="19"/>
      <c r="I210" s="19"/>
      <c r="J210" s="24">
        <v>5512.83</v>
      </c>
      <c r="K210" s="42"/>
      <c r="L210" s="24"/>
      <c r="M210" s="42"/>
      <c r="N210" s="24"/>
      <c r="O210" s="42"/>
      <c r="P210" s="43"/>
    </row>
    <row r="211" spans="1:16">
      <c r="A211" s="19"/>
      <c r="B211" s="19"/>
      <c r="C211" s="19"/>
      <c r="D211" s="19"/>
      <c r="E211" s="19" t="s">
        <v>1109</v>
      </c>
      <c r="F211" s="19"/>
      <c r="G211" s="19"/>
      <c r="H211" s="19"/>
      <c r="I211" s="19"/>
      <c r="J211" s="24">
        <v>5394</v>
      </c>
      <c r="K211" s="42"/>
      <c r="L211" s="24"/>
      <c r="M211" s="42"/>
      <c r="N211" s="24"/>
      <c r="O211" s="42"/>
      <c r="P211" s="43"/>
    </row>
    <row r="212" spans="1:16">
      <c r="A212" s="19"/>
      <c r="B212" s="19"/>
      <c r="C212" s="19"/>
      <c r="D212" s="19"/>
      <c r="E212" s="19" t="s">
        <v>1110</v>
      </c>
      <c r="F212" s="19"/>
      <c r="G212" s="19"/>
      <c r="H212" s="19"/>
      <c r="I212" s="19"/>
      <c r="J212" s="24">
        <v>28795.32</v>
      </c>
      <c r="K212" s="42"/>
      <c r="L212" s="24"/>
      <c r="M212" s="42"/>
      <c r="N212" s="24"/>
      <c r="O212" s="42"/>
      <c r="P212" s="43"/>
    </row>
    <row r="213" spans="1:16" ht="15" thickBot="1">
      <c r="A213" s="19"/>
      <c r="B213" s="19"/>
      <c r="C213" s="19"/>
      <c r="D213" s="19"/>
      <c r="E213" s="19" t="s">
        <v>1111</v>
      </c>
      <c r="F213" s="19"/>
      <c r="G213" s="19"/>
      <c r="H213" s="19"/>
      <c r="I213" s="19"/>
      <c r="J213" s="27">
        <v>2281</v>
      </c>
      <c r="K213" s="42"/>
      <c r="L213" s="24"/>
      <c r="M213" s="42"/>
      <c r="N213" s="24"/>
      <c r="O213" s="42"/>
      <c r="P213" s="43"/>
    </row>
    <row r="214" spans="1:16">
      <c r="A214" s="19"/>
      <c r="B214" s="19"/>
      <c r="C214" s="19"/>
      <c r="D214" s="19" t="s">
        <v>1112</v>
      </c>
      <c r="E214" s="19"/>
      <c r="F214" s="19"/>
      <c r="G214" s="19"/>
      <c r="H214" s="19"/>
      <c r="I214" s="19"/>
      <c r="J214" s="24">
        <f>ROUND(SUM(J208:J213),5)</f>
        <v>50713.15</v>
      </c>
      <c r="K214" s="42"/>
      <c r="L214" s="24"/>
      <c r="M214" s="42"/>
      <c r="N214" s="24"/>
      <c r="O214" s="42"/>
      <c r="P214" s="43"/>
    </row>
    <row r="215" spans="1:16">
      <c r="A215" s="19"/>
      <c r="B215" s="19"/>
      <c r="C215" s="19"/>
      <c r="D215" s="19" t="s">
        <v>1043</v>
      </c>
      <c r="E215" s="19"/>
      <c r="F215" s="19"/>
      <c r="G215" s="19"/>
      <c r="H215" s="19"/>
      <c r="I215" s="19"/>
      <c r="J215" s="24"/>
      <c r="K215" s="42"/>
      <c r="L215" s="24"/>
      <c r="M215" s="42"/>
      <c r="N215" s="24"/>
      <c r="O215" s="42"/>
      <c r="P215" s="43"/>
    </row>
    <row r="216" spans="1:16">
      <c r="A216" s="19"/>
      <c r="B216" s="19"/>
      <c r="C216" s="19"/>
      <c r="D216" s="19"/>
      <c r="E216" s="19" t="s">
        <v>1044</v>
      </c>
      <c r="F216" s="19"/>
      <c r="G216" s="19"/>
      <c r="H216" s="19"/>
      <c r="I216" s="19"/>
      <c r="J216" s="24"/>
      <c r="K216" s="42"/>
      <c r="L216" s="24"/>
      <c r="M216" s="42"/>
      <c r="N216" s="24"/>
      <c r="O216" s="42"/>
      <c r="P216" s="43"/>
    </row>
    <row r="217" spans="1:16">
      <c r="A217" s="19"/>
      <c r="B217" s="19"/>
      <c r="C217" s="19"/>
      <c r="D217" s="19"/>
      <c r="E217" s="19"/>
      <c r="F217" s="19" t="s">
        <v>1113</v>
      </c>
      <c r="G217" s="19"/>
      <c r="H217" s="19"/>
      <c r="I217" s="19"/>
      <c r="J217" s="24">
        <v>-2022.24</v>
      </c>
      <c r="K217" s="42"/>
      <c r="L217" s="24"/>
      <c r="M217" s="42"/>
      <c r="N217" s="24"/>
      <c r="O217" s="42"/>
      <c r="P217" s="43"/>
    </row>
    <row r="218" spans="1:16">
      <c r="A218" s="19"/>
      <c r="B218" s="19"/>
      <c r="C218" s="19"/>
      <c r="D218" s="19"/>
      <c r="E218" s="19"/>
      <c r="F218" s="19" t="s">
        <v>1045</v>
      </c>
      <c r="G218" s="19"/>
      <c r="H218" s="19"/>
      <c r="I218" s="19"/>
      <c r="J218" s="24">
        <v>66939.539999999994</v>
      </c>
      <c r="K218" s="42"/>
      <c r="L218" s="24"/>
      <c r="M218" s="42"/>
      <c r="N218" s="24"/>
      <c r="O218" s="42"/>
      <c r="P218" s="43"/>
    </row>
    <row r="219" spans="1:16">
      <c r="A219" s="19"/>
      <c r="B219" s="19"/>
      <c r="C219" s="19"/>
      <c r="D219" s="19"/>
      <c r="E219" s="19"/>
      <c r="F219" s="19" t="s">
        <v>1114</v>
      </c>
      <c r="G219" s="19"/>
      <c r="H219" s="19"/>
      <c r="I219" s="19"/>
      <c r="J219" s="24">
        <v>18333.5</v>
      </c>
      <c r="K219" s="42"/>
      <c r="L219" s="24"/>
      <c r="M219" s="42"/>
      <c r="N219" s="24"/>
      <c r="O219" s="42"/>
      <c r="P219" s="43"/>
    </row>
    <row r="220" spans="1:16">
      <c r="A220" s="19"/>
      <c r="B220" s="19"/>
      <c r="C220" s="19"/>
      <c r="D220" s="19"/>
      <c r="E220" s="19"/>
      <c r="F220" s="19" t="s">
        <v>1115</v>
      </c>
      <c r="G220" s="19"/>
      <c r="H220" s="19"/>
      <c r="I220" s="19"/>
      <c r="J220" s="24">
        <v>1114.6500000000001</v>
      </c>
      <c r="K220" s="42"/>
      <c r="L220" s="24"/>
      <c r="M220" s="42"/>
      <c r="N220" s="24"/>
      <c r="O220" s="42"/>
      <c r="P220" s="43"/>
    </row>
    <row r="221" spans="1:16">
      <c r="A221" s="19"/>
      <c r="B221" s="19"/>
      <c r="C221" s="19"/>
      <c r="D221" s="19"/>
      <c r="E221" s="19"/>
      <c r="F221" s="19" t="s">
        <v>1046</v>
      </c>
      <c r="G221" s="19"/>
      <c r="H221" s="19"/>
      <c r="I221" s="19"/>
      <c r="J221" s="24">
        <v>11600.53</v>
      </c>
      <c r="K221" s="42"/>
      <c r="L221" s="24"/>
      <c r="M221" s="42"/>
      <c r="N221" s="24"/>
      <c r="O221" s="42"/>
      <c r="P221" s="43"/>
    </row>
    <row r="222" spans="1:16">
      <c r="A222" s="19"/>
      <c r="B222" s="19"/>
      <c r="C222" s="19"/>
      <c r="D222" s="19"/>
      <c r="E222" s="19"/>
      <c r="F222" s="19" t="s">
        <v>1116</v>
      </c>
      <c r="G222" s="19"/>
      <c r="H222" s="19"/>
      <c r="I222" s="19"/>
      <c r="J222" s="24">
        <v>827.68</v>
      </c>
      <c r="K222" s="42"/>
      <c r="L222" s="24"/>
      <c r="M222" s="42"/>
      <c r="N222" s="24"/>
      <c r="O222" s="42"/>
      <c r="P222" s="43"/>
    </row>
    <row r="223" spans="1:16">
      <c r="A223" s="19"/>
      <c r="B223" s="19"/>
      <c r="C223" s="19"/>
      <c r="D223" s="19"/>
      <c r="E223" s="19"/>
      <c r="F223" s="19" t="s">
        <v>1047</v>
      </c>
      <c r="G223" s="19"/>
      <c r="H223" s="19"/>
      <c r="I223" s="19"/>
      <c r="J223" s="24">
        <v>3485.22</v>
      </c>
      <c r="K223" s="42"/>
      <c r="L223" s="24"/>
      <c r="M223" s="42"/>
      <c r="N223" s="24"/>
      <c r="O223" s="42"/>
      <c r="P223" s="43"/>
    </row>
    <row r="224" spans="1:16" ht="15" thickBot="1">
      <c r="A224" s="19"/>
      <c r="B224" s="19"/>
      <c r="C224" s="19"/>
      <c r="D224" s="19"/>
      <c r="E224" s="19"/>
      <c r="F224" s="19" t="s">
        <v>1048</v>
      </c>
      <c r="G224" s="19"/>
      <c r="H224" s="19"/>
      <c r="I224" s="19"/>
      <c r="J224" s="27">
        <v>1023</v>
      </c>
      <c r="K224" s="42"/>
      <c r="L224" s="24"/>
      <c r="M224" s="42"/>
      <c r="N224" s="24"/>
      <c r="O224" s="42"/>
      <c r="P224" s="43"/>
    </row>
    <row r="225" spans="1:16">
      <c r="A225" s="19"/>
      <c r="B225" s="19"/>
      <c r="C225" s="19"/>
      <c r="D225" s="19"/>
      <c r="E225" s="19" t="s">
        <v>1049</v>
      </c>
      <c r="F225" s="19"/>
      <c r="G225" s="19"/>
      <c r="H225" s="19"/>
      <c r="I225" s="19"/>
      <c r="J225" s="24">
        <f>ROUND(SUM(J216:J224),5)</f>
        <v>101301.88</v>
      </c>
      <c r="K225" s="42"/>
      <c r="L225" s="24"/>
      <c r="M225" s="42"/>
      <c r="N225" s="24"/>
      <c r="O225" s="42"/>
      <c r="P225" s="43"/>
    </row>
    <row r="226" spans="1:16" ht="15" thickBot="1">
      <c r="A226" s="19"/>
      <c r="B226" s="19"/>
      <c r="C226" s="19"/>
      <c r="D226" s="19"/>
      <c r="E226" s="19" t="s">
        <v>1117</v>
      </c>
      <c r="F226" s="19"/>
      <c r="G226" s="19"/>
      <c r="H226" s="19"/>
      <c r="I226" s="19"/>
      <c r="J226" s="24">
        <v>5317.2</v>
      </c>
      <c r="K226" s="42"/>
      <c r="L226" s="24"/>
      <c r="M226" s="42"/>
      <c r="N226" s="24"/>
      <c r="O226" s="42"/>
      <c r="P226" s="43"/>
    </row>
    <row r="227" spans="1:16" ht="15" thickBot="1">
      <c r="A227" s="19"/>
      <c r="B227" s="19"/>
      <c r="C227" s="19"/>
      <c r="D227" s="19" t="s">
        <v>1050</v>
      </c>
      <c r="E227" s="19"/>
      <c r="F227" s="19"/>
      <c r="G227" s="19"/>
      <c r="H227" s="19"/>
      <c r="I227" s="19"/>
      <c r="J227" s="25">
        <f>ROUND(J215+SUM(J225:J226),5)</f>
        <v>106619.08</v>
      </c>
      <c r="K227" s="42"/>
      <c r="L227" s="24"/>
      <c r="M227" s="42"/>
      <c r="N227" s="24"/>
      <c r="O227" s="42"/>
      <c r="P227" s="43"/>
    </row>
    <row r="228" spans="1:16">
      <c r="A228" s="19"/>
      <c r="B228" s="19"/>
      <c r="C228" s="19" t="s">
        <v>1050</v>
      </c>
      <c r="D228" s="19"/>
      <c r="E228" s="19"/>
      <c r="F228" s="19"/>
      <c r="G228" s="19"/>
      <c r="H228" s="19"/>
      <c r="I228" s="19"/>
      <c r="J228" s="24">
        <f>ROUND(SUM(J205:J207)+J214+J227,5)</f>
        <v>161847.73000000001</v>
      </c>
      <c r="K228" s="42"/>
      <c r="L228" s="24"/>
      <c r="M228" s="42"/>
      <c r="N228" s="24"/>
      <c r="O228" s="42"/>
      <c r="P228" s="43"/>
    </row>
    <row r="229" spans="1:16">
      <c r="A229" s="19"/>
      <c r="B229" s="19"/>
      <c r="C229" s="19" t="s">
        <v>1051</v>
      </c>
      <c r="D229" s="19"/>
      <c r="E229" s="19"/>
      <c r="F229" s="19"/>
      <c r="G229" s="19"/>
      <c r="H229" s="19"/>
      <c r="I229" s="19"/>
      <c r="J229" s="24"/>
      <c r="K229" s="42"/>
      <c r="L229" s="24"/>
      <c r="M229" s="42"/>
      <c r="N229" s="24"/>
      <c r="O229" s="42"/>
      <c r="P229" s="43"/>
    </row>
    <row r="230" spans="1:16">
      <c r="A230" s="19"/>
      <c r="B230" s="19"/>
      <c r="C230" s="19"/>
      <c r="D230" s="19" t="s">
        <v>1118</v>
      </c>
      <c r="E230" s="19"/>
      <c r="F230" s="19"/>
      <c r="G230" s="19"/>
      <c r="H230" s="19"/>
      <c r="I230" s="19"/>
      <c r="J230" s="24">
        <v>5567.2</v>
      </c>
      <c r="K230" s="42"/>
      <c r="L230" s="24"/>
      <c r="M230" s="42"/>
      <c r="N230" s="24"/>
      <c r="O230" s="42"/>
      <c r="P230" s="43"/>
    </row>
    <row r="231" spans="1:16">
      <c r="A231" s="19"/>
      <c r="B231" s="19"/>
      <c r="C231" s="19"/>
      <c r="D231" s="19" t="s">
        <v>1119</v>
      </c>
      <c r="E231" s="19"/>
      <c r="F231" s="19"/>
      <c r="G231" s="19"/>
      <c r="H231" s="19"/>
      <c r="I231" s="19"/>
      <c r="J231" s="24">
        <v>76174.92</v>
      </c>
      <c r="K231" s="42"/>
      <c r="L231" s="24"/>
      <c r="M231" s="42"/>
      <c r="N231" s="24"/>
      <c r="O231" s="42"/>
      <c r="P231" s="43"/>
    </row>
    <row r="232" spans="1:16">
      <c r="A232" s="19"/>
      <c r="B232" s="19"/>
      <c r="C232" s="19"/>
      <c r="D232" s="19" t="s">
        <v>1052</v>
      </c>
      <c r="E232" s="19"/>
      <c r="F232" s="19"/>
      <c r="G232" s="19"/>
      <c r="H232" s="19"/>
      <c r="I232" s="19"/>
      <c r="J232" s="24"/>
      <c r="K232" s="42"/>
      <c r="L232" s="24"/>
      <c r="M232" s="42"/>
      <c r="N232" s="24"/>
      <c r="O232" s="42"/>
      <c r="P232" s="43"/>
    </row>
    <row r="233" spans="1:16">
      <c r="A233" s="19"/>
      <c r="B233" s="19"/>
      <c r="C233" s="19"/>
      <c r="D233" s="19"/>
      <c r="E233" s="19" t="s">
        <v>1053</v>
      </c>
      <c r="F233" s="19"/>
      <c r="G233" s="19"/>
      <c r="H233" s="19"/>
      <c r="I233" s="19"/>
      <c r="J233" s="24">
        <v>0</v>
      </c>
      <c r="K233" s="42"/>
      <c r="L233" s="24">
        <v>5350.36</v>
      </c>
      <c r="M233" s="42"/>
      <c r="N233" s="24">
        <f>ROUND((J233-L233),5)</f>
        <v>-5350.36</v>
      </c>
      <c r="O233" s="42"/>
      <c r="P233" s="43">
        <f>ROUND(IF(L233=0, IF(J233=0, 0, 1), J233/L233),5)</f>
        <v>0</v>
      </c>
    </row>
    <row r="234" spans="1:16">
      <c r="A234" s="19"/>
      <c r="B234" s="19"/>
      <c r="C234" s="19"/>
      <c r="D234" s="19"/>
      <c r="E234" s="19" t="s">
        <v>1054</v>
      </c>
      <c r="F234" s="19"/>
      <c r="G234" s="19"/>
      <c r="H234" s="19"/>
      <c r="I234" s="19"/>
      <c r="J234" s="24">
        <v>0</v>
      </c>
      <c r="K234" s="42"/>
      <c r="L234" s="24">
        <v>5000</v>
      </c>
      <c r="M234" s="42"/>
      <c r="N234" s="24">
        <f>ROUND((J234-L234),5)</f>
        <v>-5000</v>
      </c>
      <c r="O234" s="42"/>
      <c r="P234" s="43">
        <f>ROUND(IF(L234=0, IF(J234=0, 0, 1), J234/L234),5)</f>
        <v>0</v>
      </c>
    </row>
    <row r="235" spans="1:16">
      <c r="A235" s="19"/>
      <c r="B235" s="19"/>
      <c r="C235" s="19"/>
      <c r="D235" s="19"/>
      <c r="E235" s="19" t="s">
        <v>1055</v>
      </c>
      <c r="F235" s="19"/>
      <c r="G235" s="19"/>
      <c r="H235" s="19"/>
      <c r="I235" s="19"/>
      <c r="J235" s="24">
        <v>0</v>
      </c>
      <c r="K235" s="42"/>
      <c r="L235" s="24">
        <v>5000</v>
      </c>
      <c r="M235" s="42"/>
      <c r="N235" s="24">
        <f>ROUND((J235-L235),5)</f>
        <v>-5000</v>
      </c>
      <c r="O235" s="42"/>
      <c r="P235" s="43">
        <f>ROUND(IF(L235=0, IF(J235=0, 0, 1), J235/L235),5)</f>
        <v>0</v>
      </c>
    </row>
    <row r="236" spans="1:16" ht="15" thickBot="1">
      <c r="A236" s="19"/>
      <c r="B236" s="19"/>
      <c r="C236" s="19"/>
      <c r="D236" s="19"/>
      <c r="E236" s="19" t="s">
        <v>1056</v>
      </c>
      <c r="F236" s="19"/>
      <c r="G236" s="19"/>
      <c r="H236" s="19"/>
      <c r="I236" s="19"/>
      <c r="J236" s="27">
        <v>0</v>
      </c>
      <c r="K236" s="42"/>
      <c r="L236" s="27">
        <v>1000</v>
      </c>
      <c r="M236" s="42"/>
      <c r="N236" s="27">
        <f>ROUND((J236-L236),5)</f>
        <v>-1000</v>
      </c>
      <c r="O236" s="42"/>
      <c r="P236" s="46">
        <f>ROUND(IF(L236=0, IF(J236=0, 0, 1), J236/L236),5)</f>
        <v>0</v>
      </c>
    </row>
    <row r="237" spans="1:16">
      <c r="A237" s="19"/>
      <c r="B237" s="19"/>
      <c r="C237" s="19"/>
      <c r="D237" s="19" t="s">
        <v>786</v>
      </c>
      <c r="E237" s="19"/>
      <c r="F237" s="19"/>
      <c r="G237" s="19"/>
      <c r="H237" s="19"/>
      <c r="I237" s="19"/>
      <c r="J237" s="24">
        <f>ROUND(SUM(J232:J236),5)</f>
        <v>0</v>
      </c>
      <c r="K237" s="42"/>
      <c r="L237" s="24">
        <f>ROUND(SUM(L232:L236),5)</f>
        <v>16350.36</v>
      </c>
      <c r="M237" s="42"/>
      <c r="N237" s="24">
        <f>ROUND((J237-L237),5)</f>
        <v>-16350.36</v>
      </c>
      <c r="O237" s="42"/>
      <c r="P237" s="43">
        <f>ROUND(IF(L237=0, IF(J237=0, 0, 1), J237/L237),5)</f>
        <v>0</v>
      </c>
    </row>
    <row r="238" spans="1:16">
      <c r="A238" s="19"/>
      <c r="B238" s="19"/>
      <c r="C238" s="19"/>
      <c r="D238" s="19" t="s">
        <v>1120</v>
      </c>
      <c r="E238" s="19"/>
      <c r="F238" s="19"/>
      <c r="G238" s="19"/>
      <c r="H238" s="19"/>
      <c r="I238" s="19"/>
      <c r="J238" s="24"/>
      <c r="K238" s="42"/>
      <c r="L238" s="24"/>
      <c r="M238" s="42"/>
      <c r="N238" s="24"/>
      <c r="O238" s="42"/>
      <c r="P238" s="43"/>
    </row>
    <row r="239" spans="1:16">
      <c r="A239" s="19"/>
      <c r="B239" s="19"/>
      <c r="C239" s="19"/>
      <c r="D239" s="19"/>
      <c r="E239" s="19" t="s">
        <v>1121</v>
      </c>
      <c r="F239" s="19"/>
      <c r="G239" s="19"/>
      <c r="H239" s="19"/>
      <c r="I239" s="19"/>
      <c r="J239" s="24"/>
      <c r="K239" s="42"/>
      <c r="L239" s="24"/>
      <c r="M239" s="42"/>
      <c r="N239" s="24"/>
      <c r="O239" s="42"/>
      <c r="P239" s="43"/>
    </row>
    <row r="240" spans="1:16" ht="15" thickBot="1">
      <c r="A240" s="19"/>
      <c r="B240" s="19"/>
      <c r="C240" s="19"/>
      <c r="D240" s="19"/>
      <c r="E240" s="19"/>
      <c r="F240" s="19" t="s">
        <v>1122</v>
      </c>
      <c r="G240" s="19"/>
      <c r="H240" s="19"/>
      <c r="I240" s="19"/>
      <c r="J240" s="27">
        <v>4547.93</v>
      </c>
      <c r="K240" s="42"/>
      <c r="L240" s="24"/>
      <c r="M240" s="42"/>
      <c r="N240" s="24"/>
      <c r="O240" s="42"/>
      <c r="P240" s="43"/>
    </row>
    <row r="241" spans="1:16">
      <c r="A241" s="19"/>
      <c r="B241" s="19"/>
      <c r="C241" s="19"/>
      <c r="D241" s="19"/>
      <c r="E241" s="19" t="s">
        <v>1123</v>
      </c>
      <c r="F241" s="19"/>
      <c r="G241" s="19"/>
      <c r="H241" s="19"/>
      <c r="I241" s="19"/>
      <c r="J241" s="24">
        <f>ROUND(SUM(J239:J240),5)</f>
        <v>4547.93</v>
      </c>
      <c r="K241" s="42"/>
      <c r="L241" s="24"/>
      <c r="M241" s="42"/>
      <c r="N241" s="24"/>
      <c r="O241" s="42"/>
      <c r="P241" s="43"/>
    </row>
    <row r="242" spans="1:16">
      <c r="A242" s="19"/>
      <c r="B242" s="19"/>
      <c r="C242" s="19"/>
      <c r="D242" s="19"/>
      <c r="E242" s="19" t="s">
        <v>1124</v>
      </c>
      <c r="F242" s="19"/>
      <c r="G242" s="19"/>
      <c r="H242" s="19"/>
      <c r="I242" s="19"/>
      <c r="J242" s="24">
        <v>72141.240000000005</v>
      </c>
      <c r="K242" s="42"/>
      <c r="L242" s="24"/>
      <c r="M242" s="42"/>
      <c r="N242" s="24"/>
      <c r="O242" s="42"/>
      <c r="P242" s="43"/>
    </row>
    <row r="243" spans="1:16" ht="15" thickBot="1">
      <c r="A243" s="19"/>
      <c r="B243" s="19"/>
      <c r="C243" s="19"/>
      <c r="D243" s="19"/>
      <c r="E243" s="19" t="s">
        <v>1125</v>
      </c>
      <c r="F243" s="19"/>
      <c r="G243" s="19"/>
      <c r="H243" s="19"/>
      <c r="I243" s="19"/>
      <c r="J243" s="27">
        <v>9240.27</v>
      </c>
      <c r="K243" s="42"/>
      <c r="L243" s="24"/>
      <c r="M243" s="42"/>
      <c r="N243" s="24"/>
      <c r="O243" s="42"/>
      <c r="P243" s="43"/>
    </row>
    <row r="244" spans="1:16">
      <c r="A244" s="19"/>
      <c r="B244" s="19"/>
      <c r="C244" s="19"/>
      <c r="D244" s="19" t="s">
        <v>1126</v>
      </c>
      <c r="E244" s="19"/>
      <c r="F244" s="19"/>
      <c r="G244" s="19"/>
      <c r="H244" s="19"/>
      <c r="I244" s="19"/>
      <c r="J244" s="24">
        <f>ROUND(J238+SUM(J241:J243),5)</f>
        <v>85929.44</v>
      </c>
      <c r="K244" s="42"/>
      <c r="L244" s="24"/>
      <c r="M244" s="42"/>
      <c r="N244" s="24"/>
      <c r="O244" s="42"/>
      <c r="P244" s="43"/>
    </row>
    <row r="245" spans="1:16">
      <c r="A245" s="19"/>
      <c r="B245" s="19"/>
      <c r="C245" s="19"/>
      <c r="D245" s="19" t="s">
        <v>1057</v>
      </c>
      <c r="E245" s="19"/>
      <c r="F245" s="19"/>
      <c r="G245" s="19"/>
      <c r="H245" s="19"/>
      <c r="I245" s="19"/>
      <c r="J245" s="24"/>
      <c r="K245" s="42"/>
      <c r="L245" s="24"/>
      <c r="M245" s="42"/>
      <c r="N245" s="24"/>
      <c r="O245" s="42"/>
      <c r="P245" s="43"/>
    </row>
    <row r="246" spans="1:16">
      <c r="A246" s="19"/>
      <c r="B246" s="19"/>
      <c r="C246" s="19"/>
      <c r="D246" s="19"/>
      <c r="E246" s="19" t="s">
        <v>1058</v>
      </c>
      <c r="F246" s="19"/>
      <c r="G246" s="19"/>
      <c r="H246" s="19"/>
      <c r="I246" s="19"/>
      <c r="J246" s="24"/>
      <c r="K246" s="42"/>
      <c r="L246" s="24"/>
      <c r="M246" s="42"/>
      <c r="N246" s="24"/>
      <c r="O246" s="42"/>
      <c r="P246" s="43"/>
    </row>
    <row r="247" spans="1:16">
      <c r="A247" s="19"/>
      <c r="B247" s="19"/>
      <c r="C247" s="19"/>
      <c r="D247" s="19"/>
      <c r="E247" s="19"/>
      <c r="F247" s="19" t="s">
        <v>1059</v>
      </c>
      <c r="G247" s="19"/>
      <c r="H247" s="19"/>
      <c r="I247" s="19"/>
      <c r="J247" s="24">
        <v>66939.539999999994</v>
      </c>
      <c r="K247" s="42"/>
      <c r="L247" s="24"/>
      <c r="M247" s="42"/>
      <c r="N247" s="24"/>
      <c r="O247" s="42"/>
      <c r="P247" s="43"/>
    </row>
    <row r="248" spans="1:16">
      <c r="A248" s="19"/>
      <c r="B248" s="19"/>
      <c r="C248" s="19"/>
      <c r="D248" s="19"/>
      <c r="E248" s="19"/>
      <c r="F248" s="19" t="s">
        <v>1060</v>
      </c>
      <c r="G248" s="19"/>
      <c r="H248" s="19"/>
      <c r="I248" s="19"/>
      <c r="J248" s="24">
        <v>11599.53</v>
      </c>
      <c r="K248" s="42"/>
      <c r="L248" s="24"/>
      <c r="M248" s="42"/>
      <c r="N248" s="24"/>
      <c r="O248" s="42"/>
      <c r="P248" s="43"/>
    </row>
    <row r="249" spans="1:16" ht="15" thickBot="1">
      <c r="A249" s="19"/>
      <c r="B249" s="19"/>
      <c r="C249" s="19"/>
      <c r="D249" s="19"/>
      <c r="E249" s="19"/>
      <c r="F249" s="19" t="s">
        <v>1127</v>
      </c>
      <c r="G249" s="19"/>
      <c r="H249" s="19"/>
      <c r="I249" s="19"/>
      <c r="J249" s="24">
        <v>17697</v>
      </c>
      <c r="K249" s="42"/>
      <c r="L249" s="24"/>
      <c r="M249" s="42"/>
      <c r="N249" s="24"/>
      <c r="O249" s="42"/>
      <c r="P249" s="43"/>
    </row>
    <row r="250" spans="1:16" ht="15" thickBot="1">
      <c r="A250" s="19"/>
      <c r="B250" s="19"/>
      <c r="C250" s="19"/>
      <c r="D250" s="19"/>
      <c r="E250" s="19" t="s">
        <v>1061</v>
      </c>
      <c r="F250" s="19"/>
      <c r="G250" s="19"/>
      <c r="H250" s="19"/>
      <c r="I250" s="19"/>
      <c r="J250" s="26">
        <f>ROUND(SUM(J246:J249),5)</f>
        <v>96236.07</v>
      </c>
      <c r="K250" s="42"/>
      <c r="L250" s="24"/>
      <c r="M250" s="42"/>
      <c r="N250" s="24"/>
      <c r="O250" s="42"/>
      <c r="P250" s="43"/>
    </row>
    <row r="251" spans="1:16" ht="15" thickBot="1">
      <c r="A251" s="19"/>
      <c r="B251" s="19"/>
      <c r="C251" s="19"/>
      <c r="D251" s="19" t="s">
        <v>1062</v>
      </c>
      <c r="E251" s="19"/>
      <c r="F251" s="19"/>
      <c r="G251" s="19"/>
      <c r="H251" s="19"/>
      <c r="I251" s="19"/>
      <c r="J251" s="26">
        <f>ROUND(J245+J250,5)</f>
        <v>96236.07</v>
      </c>
      <c r="K251" s="42"/>
      <c r="L251" s="24"/>
      <c r="M251" s="42"/>
      <c r="N251" s="24"/>
      <c r="O251" s="42"/>
      <c r="P251" s="43"/>
    </row>
    <row r="252" spans="1:16" ht="15" thickBot="1">
      <c r="A252" s="19"/>
      <c r="B252" s="19"/>
      <c r="C252" s="19" t="s">
        <v>1063</v>
      </c>
      <c r="D252" s="19"/>
      <c r="E252" s="19"/>
      <c r="F252" s="19"/>
      <c r="G252" s="19"/>
      <c r="H252" s="19"/>
      <c r="I252" s="19"/>
      <c r="J252" s="26">
        <f>ROUND(SUM(J229:J231)+J237+J244+J251,5)</f>
        <v>263907.63</v>
      </c>
      <c r="K252" s="42"/>
      <c r="L252" s="26">
        <f>ROUND(SUM(L229:L231)+L237+L244+L251,5)</f>
        <v>16350.36</v>
      </c>
      <c r="M252" s="42"/>
      <c r="N252" s="26">
        <f>ROUND((J252-L252),5)</f>
        <v>247557.27</v>
      </c>
      <c r="O252" s="42"/>
      <c r="P252" s="44">
        <f>ROUND(IF(L252=0, IF(J252=0, 0, 1), J252/L252),5)</f>
        <v>16.140779999999999</v>
      </c>
    </row>
    <row r="253" spans="1:16" ht="15" thickBot="1">
      <c r="A253" s="19"/>
      <c r="B253" s="19" t="s">
        <v>1064</v>
      </c>
      <c r="C253" s="19"/>
      <c r="D253" s="19"/>
      <c r="E253" s="19"/>
      <c r="F253" s="19"/>
      <c r="G253" s="19"/>
      <c r="H253" s="19"/>
      <c r="I253" s="19"/>
      <c r="J253" s="26">
        <f>ROUND(J204+J228-J252,5)</f>
        <v>-102059.9</v>
      </c>
      <c r="K253" s="42"/>
      <c r="L253" s="26">
        <f>ROUND(L204+L228-L252,5)</f>
        <v>-16350.36</v>
      </c>
      <c r="M253" s="42"/>
      <c r="N253" s="26">
        <f>ROUND((J253-L253),5)</f>
        <v>-85709.54</v>
      </c>
      <c r="O253" s="42"/>
      <c r="P253" s="44">
        <f>ROUND(IF(L253=0, IF(J253=0, 0, 1), J253/L253),5)</f>
        <v>6.2420600000000004</v>
      </c>
    </row>
    <row r="254" spans="1:16" s="21" customFormat="1" ht="10.9" thickBot="1">
      <c r="A254" s="19" t="s">
        <v>877</v>
      </c>
      <c r="B254" s="19"/>
      <c r="C254" s="19"/>
      <c r="D254" s="19"/>
      <c r="E254" s="19"/>
      <c r="F254" s="19"/>
      <c r="G254" s="19"/>
      <c r="H254" s="19"/>
      <c r="I254" s="19"/>
      <c r="J254" s="20">
        <f>ROUND(J203+J253,5)</f>
        <v>-51057.46</v>
      </c>
      <c r="K254" s="19"/>
      <c r="L254" s="20">
        <f>ROUND(L203+L253,5)</f>
        <v>0</v>
      </c>
      <c r="M254" s="19"/>
      <c r="N254" s="20">
        <f>ROUND((J254-L254),5)</f>
        <v>-51057.46</v>
      </c>
      <c r="O254" s="19"/>
      <c r="P254" s="47">
        <f>ROUND(IF(L254=0, IF(J254=0, 0, 1), J254/L254),5)</f>
        <v>1</v>
      </c>
    </row>
    <row r="255" spans="1:16" ht="15" thickTop="1"/>
  </sheetData>
  <pageMargins left="0.7" right="0.7" top="0.75" bottom="0.75" header="0.1" footer="0.3"/>
  <pageSetup orientation="portrait" r:id="rId1"/>
  <headerFooter>
    <oddHeader>&amp;L&amp;"Arial,Bold"&amp;8 5:26 PM
&amp;"Arial,Bold"&amp;8 01/09/22
&amp;"Arial,Bold"&amp;8 Accrual Basis&amp;C&amp;"Arial,Bold"&amp;12 Nederland Fire Protection District
&amp;"Arial,Bold"&amp;14 Income &amp;&amp; Expense Budget vs. Actual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2289" r:id="rId4" name="FILTER"/>
      </mc:Fallback>
    </mc:AlternateContent>
    <mc:AlternateContent xmlns:mc="http://schemas.openxmlformats.org/markup-compatibility/2006">
      <mc:Choice Requires="x14">
        <control shapeId="122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229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</dc:creator>
  <cp:keywords/>
  <dc:description/>
  <cp:lastModifiedBy>Guest User</cp:lastModifiedBy>
  <cp:revision/>
  <dcterms:created xsi:type="dcterms:W3CDTF">2021-11-12T20:29:02Z</dcterms:created>
  <dcterms:modified xsi:type="dcterms:W3CDTF">2022-01-18T17:21:22Z</dcterms:modified>
  <cp:category/>
  <cp:contentStatus/>
</cp:coreProperties>
</file>