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7C71031F-65EF-4011-8A98-0D26EE36984F}" xr6:coauthVersionLast="47" xr6:coauthVersionMax="47" xr10:uidLastSave="{00000000-0000-0000-0000-000000000000}"/>
  <bookViews>
    <workbookView xWindow="25080" yWindow="-120" windowWidth="29040" windowHeight="15840" firstSheet="1" activeTab="3" xr2:uid="{86ED2E99-E2DE-477D-92A9-DC5E6E41748D}"/>
  </bookViews>
  <sheets>
    <sheet name="Fund Balance Worksheet" sheetId="1" r:id="rId1"/>
    <sheet name="Quickbooks Bal Sheet" sheetId="2" r:id="rId2"/>
    <sheet name="Nov I&amp;E" sheetId="3" r:id="rId3"/>
    <sheet name="Jan-Nov I&amp;E" sheetId="4" r:id="rId4"/>
  </sheets>
  <definedNames>
    <definedName name="_xlnm.Print_Titles" localSheetId="3">'Jan-Nov I&amp;E'!$A:$E,'Jan-Nov I&amp;E'!$1:$2</definedName>
    <definedName name="_xlnm.Print_Titles" localSheetId="2">'Nov I&amp;E'!$A:$E,'Nov I&amp;E'!$1:$2</definedName>
    <definedName name="QB_COLUMN_22100" localSheetId="3" hidden="1">'Jan-Nov I&amp;E'!$F$1</definedName>
    <definedName name="QB_COLUMN_22100" localSheetId="2" hidden="1">'Nov I&amp;E'!$F$1</definedName>
    <definedName name="QB_COLUMN_423010" localSheetId="3" hidden="1">'Jan-Nov I&amp;E'!$N$1</definedName>
    <definedName name="QB_COLUMN_423010" localSheetId="2" hidden="1">'Nov I&amp;E'!$J$1</definedName>
    <definedName name="QB_COLUMN_452110" localSheetId="3" hidden="1">'Jan-Nov I&amp;E'!$J$1</definedName>
    <definedName name="QB_COLUMN_59202" localSheetId="3" hidden="1">'Jan-Nov I&amp;E'!$F$2</definedName>
    <definedName name="QB_COLUMN_59202" localSheetId="2" hidden="1">'Nov I&amp;E'!$F$2</definedName>
    <definedName name="QB_COLUMN_59209" localSheetId="3" hidden="1">'Jan-Nov I&amp;E'!$N$2</definedName>
    <definedName name="QB_COLUMN_59300" localSheetId="3" hidden="1">'Jan-Nov I&amp;E'!$V$2</definedName>
    <definedName name="QB_COLUMN_59300" localSheetId="2" hidden="1">'Nov I&amp;E'!$N$2</definedName>
    <definedName name="QB_COLUMN_63620" localSheetId="3" hidden="1">'Jan-Nov I&amp;E'!$Z$2</definedName>
    <definedName name="QB_COLUMN_63620" localSheetId="2" hidden="1">'Nov I&amp;E'!$R$2</definedName>
    <definedName name="QB_COLUMN_63622" localSheetId="3" hidden="1">'Jan-Nov I&amp;E'!$J$2</definedName>
    <definedName name="QB_COLUMN_63622" localSheetId="2" hidden="1">'Nov I&amp;E'!$J$2</definedName>
    <definedName name="QB_COLUMN_63629" localSheetId="3" hidden="1">'Jan-Nov I&amp;E'!$R$2</definedName>
    <definedName name="QB_COLUMN_64430" localSheetId="3" hidden="1">'Jan-Nov I&amp;E'!$AB$2</definedName>
    <definedName name="QB_COLUMN_64430" localSheetId="2" hidden="1">'Nov I&amp;E'!$T$2</definedName>
    <definedName name="QB_COLUMN_64432" localSheetId="3" hidden="1">'Jan-Nov I&amp;E'!$L$2</definedName>
    <definedName name="QB_COLUMN_64432" localSheetId="2" hidden="1">'Nov I&amp;E'!$L$2</definedName>
    <definedName name="QB_COLUMN_64439" localSheetId="3" hidden="1">'Jan-Nov I&amp;E'!$T$2</definedName>
    <definedName name="QB_COLUMN_76212" localSheetId="3" hidden="1">'Jan-Nov I&amp;E'!$H$2</definedName>
    <definedName name="QB_COLUMN_76212" localSheetId="2" hidden="1">'Nov I&amp;E'!$H$2</definedName>
    <definedName name="QB_COLUMN_76219" localSheetId="3" hidden="1">'Jan-Nov I&amp;E'!$P$2</definedName>
    <definedName name="QB_COLUMN_76310" localSheetId="3" hidden="1">'Jan-Nov I&amp;E'!$X$2</definedName>
    <definedName name="QB_COLUMN_76310" localSheetId="2" hidden="1">'Nov I&amp;E'!$P$2</definedName>
    <definedName name="QB_DATA_0" localSheetId="3" hidden="1">'Jan-Nov I&amp;E'!$5:$5,'Jan-Nov I&amp;E'!$6:$6,'Jan-Nov I&amp;E'!$7:$7,'Jan-Nov I&amp;E'!$8:$8,'Jan-Nov I&amp;E'!$12:$12,'Jan-Nov I&amp;E'!$13:$13,'Jan-Nov I&amp;E'!$14:$14,'Jan-Nov I&amp;E'!$15:$15,'Jan-Nov I&amp;E'!$16:$16,'Jan-Nov I&amp;E'!$17:$17,'Jan-Nov I&amp;E'!$18:$18,'Jan-Nov I&amp;E'!$19:$19,'Jan-Nov I&amp;E'!$24:$24,'Jan-Nov I&amp;E'!$25:$25,'Jan-Nov I&amp;E'!$26:$26,'Jan-Nov I&amp;E'!$27:$27</definedName>
    <definedName name="QB_DATA_0" localSheetId="2" hidden="1">'Nov I&amp;E'!$5:$5,'Nov I&amp;E'!$6:$6,'Nov I&amp;E'!$7:$7,'Nov I&amp;E'!$11:$11,'Nov I&amp;E'!$12:$12,'Nov I&amp;E'!$13:$13,'Nov I&amp;E'!$14:$14,'Nov I&amp;E'!$15:$15,'Nov I&amp;E'!$16:$16,'Nov I&amp;E'!$17:$17,'Nov I&amp;E'!$18:$18,'Nov I&amp;E'!$23:$23,'Nov I&amp;E'!$26:$26,'Nov I&amp;E'!$27:$27,'Nov I&amp;E'!$28:$28</definedName>
    <definedName name="QB_DATA_1" localSheetId="3" hidden="1">'Jan-Nov I&amp;E'!$30:$30,'Jan-Nov I&amp;E'!$31:$31,'Jan-Nov I&amp;E'!$32:$32,'Jan-Nov I&amp;E'!$33:$33,'Jan-Nov I&amp;E'!$34:$34</definedName>
    <definedName name="QB_FORMULA_0" localSheetId="3" hidden="1">'Jan-Nov I&amp;E'!$R$5,'Jan-Nov I&amp;E'!$T$5,'Jan-Nov I&amp;E'!$V$5,'Jan-Nov I&amp;E'!$X$5,'Jan-Nov I&amp;E'!$Z$5,'Jan-Nov I&amp;E'!$AB$5,'Jan-Nov I&amp;E'!$J$6,'Jan-Nov I&amp;E'!$L$6,'Jan-Nov I&amp;E'!$R$6,'Jan-Nov I&amp;E'!$T$6,'Jan-Nov I&amp;E'!$V$6,'Jan-Nov I&amp;E'!$X$6,'Jan-Nov I&amp;E'!$Z$6,'Jan-Nov I&amp;E'!$AB$6,'Jan-Nov I&amp;E'!$J$7,'Jan-Nov I&amp;E'!$L$7</definedName>
    <definedName name="QB_FORMULA_0" localSheetId="2" hidden="1">'Nov I&amp;E'!$J$5,'Nov I&amp;E'!$L$5,'Nov I&amp;E'!$N$5,'Nov I&amp;E'!$P$5,'Nov I&amp;E'!$R$5,'Nov I&amp;E'!$T$5,'Nov I&amp;E'!$J$6,'Nov I&amp;E'!$L$6,'Nov I&amp;E'!$N$6,'Nov I&amp;E'!$P$6,'Nov I&amp;E'!$R$6,'Nov I&amp;E'!$T$6,'Nov I&amp;E'!$J$7,'Nov I&amp;E'!$L$7,'Nov I&amp;E'!$N$7,'Nov I&amp;E'!$P$7</definedName>
    <definedName name="QB_FORMULA_1" localSheetId="3" hidden="1">'Jan-Nov I&amp;E'!$R$7,'Jan-Nov I&amp;E'!$T$7,'Jan-Nov I&amp;E'!$V$7,'Jan-Nov I&amp;E'!$X$7,'Jan-Nov I&amp;E'!$Z$7,'Jan-Nov I&amp;E'!$AB$7,'Jan-Nov I&amp;E'!$J$8,'Jan-Nov I&amp;E'!$L$8,'Jan-Nov I&amp;E'!$R$8,'Jan-Nov I&amp;E'!$T$8,'Jan-Nov I&amp;E'!$V$8,'Jan-Nov I&amp;E'!$X$8,'Jan-Nov I&amp;E'!$Z$8,'Jan-Nov I&amp;E'!$AB$8,'Jan-Nov I&amp;E'!$F$9,'Jan-Nov I&amp;E'!$H$9</definedName>
    <definedName name="QB_FORMULA_1" localSheetId="2" hidden="1">'Nov I&amp;E'!$R$7,'Nov I&amp;E'!$T$7,'Nov I&amp;E'!$F$8,'Nov I&amp;E'!$H$8,'Nov I&amp;E'!$J$8,'Nov I&amp;E'!$L$8,'Nov I&amp;E'!$N$8,'Nov I&amp;E'!$P$8,'Nov I&amp;E'!$R$8,'Nov I&amp;E'!$T$8,'Nov I&amp;E'!$F$9,'Nov I&amp;E'!$H$9,'Nov I&amp;E'!$J$9,'Nov I&amp;E'!$L$9,'Nov I&amp;E'!$N$9,'Nov I&amp;E'!$P$9</definedName>
    <definedName name="QB_FORMULA_10" localSheetId="3" hidden="1">'Jan-Nov I&amp;E'!$V$27,'Jan-Nov I&amp;E'!$X$27,'Jan-Nov I&amp;E'!$Z$27,'Jan-Nov I&amp;E'!$AB$27,'Jan-Nov I&amp;E'!$F$28,'Jan-Nov I&amp;E'!$N$28,'Jan-Nov I&amp;E'!$P$28,'Jan-Nov I&amp;E'!$R$28,'Jan-Nov I&amp;E'!$T$28,'Jan-Nov I&amp;E'!$V$28,'Jan-Nov I&amp;E'!$X$28,'Jan-Nov I&amp;E'!$Z$28,'Jan-Nov I&amp;E'!$AB$28,'Jan-Nov I&amp;E'!$R$30,'Jan-Nov I&amp;E'!$T$30,'Jan-Nov I&amp;E'!$V$30</definedName>
    <definedName name="QB_FORMULA_11" localSheetId="3" hidden="1">'Jan-Nov I&amp;E'!$X$30,'Jan-Nov I&amp;E'!$Z$30,'Jan-Nov I&amp;E'!$AB$30,'Jan-Nov I&amp;E'!$R$31,'Jan-Nov I&amp;E'!$T$31,'Jan-Nov I&amp;E'!$V$31,'Jan-Nov I&amp;E'!$X$31,'Jan-Nov I&amp;E'!$Z$31,'Jan-Nov I&amp;E'!$AB$31,'Jan-Nov I&amp;E'!$J$32,'Jan-Nov I&amp;E'!$L$32,'Jan-Nov I&amp;E'!$R$32,'Jan-Nov I&amp;E'!$T$32,'Jan-Nov I&amp;E'!$V$32,'Jan-Nov I&amp;E'!$X$32,'Jan-Nov I&amp;E'!$Z$32</definedName>
    <definedName name="QB_FORMULA_12" localSheetId="3" hidden="1">'Jan-Nov I&amp;E'!$AB$32,'Jan-Nov I&amp;E'!$R$33,'Jan-Nov I&amp;E'!$T$33,'Jan-Nov I&amp;E'!$V$33,'Jan-Nov I&amp;E'!$X$33,'Jan-Nov I&amp;E'!$Z$33,'Jan-Nov I&amp;E'!$AB$33,'Jan-Nov I&amp;E'!$R$34,'Jan-Nov I&amp;E'!$T$34,'Jan-Nov I&amp;E'!$V$34,'Jan-Nov I&amp;E'!$X$34,'Jan-Nov I&amp;E'!$Z$34,'Jan-Nov I&amp;E'!$AB$34,'Jan-Nov I&amp;E'!$F$35,'Jan-Nov I&amp;E'!$H$35,'Jan-Nov I&amp;E'!$J$35</definedName>
    <definedName name="QB_FORMULA_13" localSheetId="3" hidden="1">'Jan-Nov I&amp;E'!$L$35,'Jan-Nov I&amp;E'!$N$35,'Jan-Nov I&amp;E'!$P$35,'Jan-Nov I&amp;E'!$R$35,'Jan-Nov I&amp;E'!$T$35,'Jan-Nov I&amp;E'!$V$35,'Jan-Nov I&amp;E'!$X$35,'Jan-Nov I&amp;E'!$Z$35,'Jan-Nov I&amp;E'!$AB$35,'Jan-Nov I&amp;E'!$F$36,'Jan-Nov I&amp;E'!$H$36,'Jan-Nov I&amp;E'!$J$36,'Jan-Nov I&amp;E'!$L$36,'Jan-Nov I&amp;E'!$N$36,'Jan-Nov I&amp;E'!$P$36,'Jan-Nov I&amp;E'!$R$36</definedName>
    <definedName name="QB_FORMULA_14" localSheetId="3" hidden="1">'Jan-Nov I&amp;E'!$T$36,'Jan-Nov I&amp;E'!$V$36,'Jan-Nov I&amp;E'!$X$36,'Jan-Nov I&amp;E'!$Z$36,'Jan-Nov I&amp;E'!$AB$36,'Jan-Nov I&amp;E'!$F$37,'Jan-Nov I&amp;E'!$H$37,'Jan-Nov I&amp;E'!$J$37,'Jan-Nov I&amp;E'!$L$37,'Jan-Nov I&amp;E'!$N$37,'Jan-Nov I&amp;E'!$P$37,'Jan-Nov I&amp;E'!$R$37,'Jan-Nov I&amp;E'!$T$37,'Jan-Nov I&amp;E'!$V$37,'Jan-Nov I&amp;E'!$X$37,'Jan-Nov I&amp;E'!$Z$37</definedName>
    <definedName name="QB_FORMULA_15" localSheetId="3" hidden="1">'Jan-Nov I&amp;E'!$AB$37</definedName>
    <definedName name="QB_FORMULA_2" localSheetId="3" hidden="1">'Jan-Nov I&amp;E'!$J$9,'Jan-Nov I&amp;E'!$L$9,'Jan-Nov I&amp;E'!$N$9,'Jan-Nov I&amp;E'!$P$9,'Jan-Nov I&amp;E'!$R$9,'Jan-Nov I&amp;E'!$T$9,'Jan-Nov I&amp;E'!$V$9,'Jan-Nov I&amp;E'!$X$9,'Jan-Nov I&amp;E'!$Z$9,'Jan-Nov I&amp;E'!$AB$9,'Jan-Nov I&amp;E'!$F$10,'Jan-Nov I&amp;E'!$H$10,'Jan-Nov I&amp;E'!$J$10,'Jan-Nov I&amp;E'!$L$10,'Jan-Nov I&amp;E'!$N$10,'Jan-Nov I&amp;E'!$P$10</definedName>
    <definedName name="QB_FORMULA_2" localSheetId="2" hidden="1">'Nov I&amp;E'!$R$9,'Nov I&amp;E'!$T$9,'Nov I&amp;E'!$J$11,'Nov I&amp;E'!$L$11,'Nov I&amp;E'!$N$11,'Nov I&amp;E'!$P$11,'Nov I&amp;E'!$R$11,'Nov I&amp;E'!$T$11,'Nov I&amp;E'!$J$12,'Nov I&amp;E'!$L$12,'Nov I&amp;E'!$N$12,'Nov I&amp;E'!$P$12,'Nov I&amp;E'!$R$12,'Nov I&amp;E'!$T$12,'Nov I&amp;E'!$J$13,'Nov I&amp;E'!$L$13</definedName>
    <definedName name="QB_FORMULA_3" localSheetId="3" hidden="1">'Jan-Nov I&amp;E'!$R$10,'Jan-Nov I&amp;E'!$T$10,'Jan-Nov I&amp;E'!$V$10,'Jan-Nov I&amp;E'!$X$10,'Jan-Nov I&amp;E'!$Z$10,'Jan-Nov I&amp;E'!$AB$10,'Jan-Nov I&amp;E'!$J$12,'Jan-Nov I&amp;E'!$L$12,'Jan-Nov I&amp;E'!$R$12,'Jan-Nov I&amp;E'!$T$12,'Jan-Nov I&amp;E'!$V$12,'Jan-Nov I&amp;E'!$X$12,'Jan-Nov I&amp;E'!$Z$12,'Jan-Nov I&amp;E'!$AB$12,'Jan-Nov I&amp;E'!$J$13,'Jan-Nov I&amp;E'!$L$13</definedName>
    <definedName name="QB_FORMULA_3" localSheetId="2" hidden="1">'Nov I&amp;E'!$N$13,'Nov I&amp;E'!$P$13,'Nov I&amp;E'!$R$13,'Nov I&amp;E'!$T$13,'Nov I&amp;E'!$J$14,'Nov I&amp;E'!$L$14,'Nov I&amp;E'!$N$14,'Nov I&amp;E'!$P$14,'Nov I&amp;E'!$R$14,'Nov I&amp;E'!$T$14,'Nov I&amp;E'!$J$15,'Nov I&amp;E'!$L$15,'Nov I&amp;E'!$N$15,'Nov I&amp;E'!$P$15,'Nov I&amp;E'!$R$15,'Nov I&amp;E'!$T$15</definedName>
    <definedName name="QB_FORMULA_4" localSheetId="3" hidden="1">'Jan-Nov I&amp;E'!$R$13,'Jan-Nov I&amp;E'!$T$13,'Jan-Nov I&amp;E'!$V$13,'Jan-Nov I&amp;E'!$X$13,'Jan-Nov I&amp;E'!$Z$13,'Jan-Nov I&amp;E'!$AB$13,'Jan-Nov I&amp;E'!$J$14,'Jan-Nov I&amp;E'!$L$14,'Jan-Nov I&amp;E'!$R$14,'Jan-Nov I&amp;E'!$T$14,'Jan-Nov I&amp;E'!$V$14,'Jan-Nov I&amp;E'!$X$14,'Jan-Nov I&amp;E'!$Z$14,'Jan-Nov I&amp;E'!$AB$14,'Jan-Nov I&amp;E'!$J$15,'Jan-Nov I&amp;E'!$L$15</definedName>
    <definedName name="QB_FORMULA_4" localSheetId="2" hidden="1">'Nov I&amp;E'!$J$16,'Nov I&amp;E'!$L$16,'Nov I&amp;E'!$N$16,'Nov I&amp;E'!$P$16,'Nov I&amp;E'!$R$16,'Nov I&amp;E'!$T$16,'Nov I&amp;E'!$J$17,'Nov I&amp;E'!$L$17,'Nov I&amp;E'!$N$17,'Nov I&amp;E'!$P$17,'Nov I&amp;E'!$R$17,'Nov I&amp;E'!$T$17,'Nov I&amp;E'!$N$18,'Nov I&amp;E'!$P$18,'Nov I&amp;E'!$R$18,'Nov I&amp;E'!$T$18</definedName>
    <definedName name="QB_FORMULA_5" localSheetId="3" hidden="1">'Jan-Nov I&amp;E'!$R$15,'Jan-Nov I&amp;E'!$T$15,'Jan-Nov I&amp;E'!$V$15,'Jan-Nov I&amp;E'!$X$15,'Jan-Nov I&amp;E'!$Z$15,'Jan-Nov I&amp;E'!$AB$15,'Jan-Nov I&amp;E'!$J$16,'Jan-Nov I&amp;E'!$L$16,'Jan-Nov I&amp;E'!$R$16,'Jan-Nov I&amp;E'!$T$16,'Jan-Nov I&amp;E'!$V$16,'Jan-Nov I&amp;E'!$X$16,'Jan-Nov I&amp;E'!$Z$16,'Jan-Nov I&amp;E'!$AB$16,'Jan-Nov I&amp;E'!$J$17,'Jan-Nov I&amp;E'!$L$17</definedName>
    <definedName name="QB_FORMULA_5" localSheetId="2" hidden="1">'Nov I&amp;E'!$F$19,'Nov I&amp;E'!$H$19,'Nov I&amp;E'!$J$19,'Nov I&amp;E'!$L$19,'Nov I&amp;E'!$N$19,'Nov I&amp;E'!$P$19,'Nov I&amp;E'!$R$19,'Nov I&amp;E'!$T$19,'Nov I&amp;E'!$F$20,'Nov I&amp;E'!$H$20,'Nov I&amp;E'!$J$20,'Nov I&amp;E'!$L$20,'Nov I&amp;E'!$N$20,'Nov I&amp;E'!$P$20,'Nov I&amp;E'!$R$20,'Nov I&amp;E'!$T$20</definedName>
    <definedName name="QB_FORMULA_6" localSheetId="3" hidden="1">'Jan-Nov I&amp;E'!$R$17,'Jan-Nov I&amp;E'!$T$17,'Jan-Nov I&amp;E'!$V$17,'Jan-Nov I&amp;E'!$X$17,'Jan-Nov I&amp;E'!$Z$17,'Jan-Nov I&amp;E'!$AB$17,'Jan-Nov I&amp;E'!$J$18,'Jan-Nov I&amp;E'!$L$18,'Jan-Nov I&amp;E'!$R$18,'Jan-Nov I&amp;E'!$T$18,'Jan-Nov I&amp;E'!$V$18,'Jan-Nov I&amp;E'!$X$18,'Jan-Nov I&amp;E'!$Z$18,'Jan-Nov I&amp;E'!$AB$18,'Jan-Nov I&amp;E'!$R$19,'Jan-Nov I&amp;E'!$T$19</definedName>
    <definedName name="QB_FORMULA_6" localSheetId="2" hidden="1">'Nov I&amp;E'!$N$23,'Nov I&amp;E'!$P$23,'Nov I&amp;E'!$R$23,'Nov I&amp;E'!$T$23,'Nov I&amp;E'!$F$24,'Nov I&amp;E'!$N$24,'Nov I&amp;E'!$P$24,'Nov I&amp;E'!$R$24,'Nov I&amp;E'!$T$24,'Nov I&amp;E'!$J$26,'Nov I&amp;E'!$L$26,'Nov I&amp;E'!$N$26,'Nov I&amp;E'!$P$26,'Nov I&amp;E'!$R$26,'Nov I&amp;E'!$T$26,'Nov I&amp;E'!$N$27</definedName>
    <definedName name="QB_FORMULA_7" localSheetId="3" hidden="1">'Jan-Nov I&amp;E'!$V$19,'Jan-Nov I&amp;E'!$X$19,'Jan-Nov I&amp;E'!$Z$19,'Jan-Nov I&amp;E'!$AB$19,'Jan-Nov I&amp;E'!$F$20,'Jan-Nov I&amp;E'!$H$20,'Jan-Nov I&amp;E'!$J$20,'Jan-Nov I&amp;E'!$L$20,'Jan-Nov I&amp;E'!$N$20,'Jan-Nov I&amp;E'!$P$20,'Jan-Nov I&amp;E'!$R$20,'Jan-Nov I&amp;E'!$T$20,'Jan-Nov I&amp;E'!$V$20,'Jan-Nov I&amp;E'!$X$20,'Jan-Nov I&amp;E'!$Z$20,'Jan-Nov I&amp;E'!$AB$20</definedName>
    <definedName name="QB_FORMULA_7" localSheetId="2" hidden="1">'Nov I&amp;E'!$P$27,'Nov I&amp;E'!$R$27,'Nov I&amp;E'!$T$27,'Nov I&amp;E'!$N$28,'Nov I&amp;E'!$P$28,'Nov I&amp;E'!$R$28,'Nov I&amp;E'!$T$28,'Nov I&amp;E'!$F$29,'Nov I&amp;E'!$H$29,'Nov I&amp;E'!$J$29,'Nov I&amp;E'!$L$29,'Nov I&amp;E'!$N$29,'Nov I&amp;E'!$P$29,'Nov I&amp;E'!$R$29,'Nov I&amp;E'!$T$29,'Nov I&amp;E'!$F$30</definedName>
    <definedName name="QB_FORMULA_8" localSheetId="3" hidden="1">'Jan-Nov I&amp;E'!$F$21,'Jan-Nov I&amp;E'!$H$21,'Jan-Nov I&amp;E'!$J$21,'Jan-Nov I&amp;E'!$L$21,'Jan-Nov I&amp;E'!$N$21,'Jan-Nov I&amp;E'!$P$21,'Jan-Nov I&amp;E'!$R$21,'Jan-Nov I&amp;E'!$T$21,'Jan-Nov I&amp;E'!$V$21,'Jan-Nov I&amp;E'!$X$21,'Jan-Nov I&amp;E'!$Z$21,'Jan-Nov I&amp;E'!$AB$21,'Jan-Nov I&amp;E'!$R$24,'Jan-Nov I&amp;E'!$T$24,'Jan-Nov I&amp;E'!$V$24,'Jan-Nov I&amp;E'!$X$24</definedName>
    <definedName name="QB_FORMULA_8" localSheetId="2" hidden="1">'Nov I&amp;E'!$H$30,'Nov I&amp;E'!$J$30,'Nov I&amp;E'!$L$30,'Nov I&amp;E'!$N$30,'Nov I&amp;E'!$P$30,'Nov I&amp;E'!$R$30,'Nov I&amp;E'!$T$30,'Nov I&amp;E'!$F$31,'Nov I&amp;E'!$H$31,'Nov I&amp;E'!$J$31,'Nov I&amp;E'!$L$31,'Nov I&amp;E'!$N$31,'Nov I&amp;E'!$P$31,'Nov I&amp;E'!$R$31,'Nov I&amp;E'!$T$31</definedName>
    <definedName name="QB_FORMULA_9" localSheetId="3" hidden="1">'Jan-Nov I&amp;E'!$Z$24,'Jan-Nov I&amp;E'!$AB$24,'Jan-Nov I&amp;E'!$R$25,'Jan-Nov I&amp;E'!$T$25,'Jan-Nov I&amp;E'!$V$25,'Jan-Nov I&amp;E'!$X$25,'Jan-Nov I&amp;E'!$Z$25,'Jan-Nov I&amp;E'!$AB$25,'Jan-Nov I&amp;E'!$R$26,'Jan-Nov I&amp;E'!$T$26,'Jan-Nov I&amp;E'!$V$26,'Jan-Nov I&amp;E'!$X$26,'Jan-Nov I&amp;E'!$Z$26,'Jan-Nov I&amp;E'!$AB$26,'Jan-Nov I&amp;E'!$R$27,'Jan-Nov I&amp;E'!$T$27</definedName>
    <definedName name="QB_ROW_111240" localSheetId="3" hidden="1">'Jan-Nov I&amp;E'!$E$5</definedName>
    <definedName name="QB_ROW_113240" localSheetId="3" hidden="1">'Jan-Nov I&amp;E'!$E$6</definedName>
    <definedName name="QB_ROW_113240" localSheetId="2" hidden="1">'Nov I&amp;E'!$E$5</definedName>
    <definedName name="QB_ROW_114330" localSheetId="3" hidden="1">'Jan-Nov I&amp;E'!$D$26</definedName>
    <definedName name="QB_ROW_130340" localSheetId="3" hidden="1">'Jan-Nov I&amp;E'!$E$12</definedName>
    <definedName name="QB_ROW_130340" localSheetId="2" hidden="1">'Nov I&amp;E'!$E$11</definedName>
    <definedName name="QB_ROW_132340" localSheetId="3" hidden="1">'Jan-Nov I&amp;E'!$E$13</definedName>
    <definedName name="QB_ROW_132340" localSheetId="2" hidden="1">'Nov I&amp;E'!$E$12</definedName>
    <definedName name="QB_ROW_133340" localSheetId="3" hidden="1">'Jan-Nov I&amp;E'!$E$14</definedName>
    <definedName name="QB_ROW_133340" localSheetId="2" hidden="1">'Nov I&amp;E'!$E$13</definedName>
    <definedName name="QB_ROW_134340" localSheetId="3" hidden="1">'Jan-Nov I&amp;E'!$E$15</definedName>
    <definedName name="QB_ROW_134340" localSheetId="2" hidden="1">'Nov I&amp;E'!$E$14</definedName>
    <definedName name="QB_ROW_18301" localSheetId="3" hidden="1">'Jan-Nov I&amp;E'!$A$37</definedName>
    <definedName name="QB_ROW_18301" localSheetId="2" hidden="1">'Nov I&amp;E'!$A$31</definedName>
    <definedName name="QB_ROW_19011" localSheetId="3" hidden="1">'Jan-Nov I&amp;E'!$B$3</definedName>
    <definedName name="QB_ROW_19011" localSheetId="2" hidden="1">'Nov I&amp;E'!$B$3</definedName>
    <definedName name="QB_ROW_190340" localSheetId="3" hidden="1">'Jan-Nov I&amp;E'!$E$17</definedName>
    <definedName name="QB_ROW_190340" localSheetId="2" hidden="1">'Nov I&amp;E'!$E$16</definedName>
    <definedName name="QB_ROW_19311" localSheetId="3" hidden="1">'Jan-Nov I&amp;E'!$B$21</definedName>
    <definedName name="QB_ROW_19311" localSheetId="2" hidden="1">'Nov I&amp;E'!$B$20</definedName>
    <definedName name="QB_ROW_20031" localSheetId="3" hidden="1">'Jan-Nov I&amp;E'!$D$4</definedName>
    <definedName name="QB_ROW_20031" localSheetId="2" hidden="1">'Nov I&amp;E'!$D$4</definedName>
    <definedName name="QB_ROW_202240" localSheetId="3" hidden="1">'Jan-Nov I&amp;E'!$E$19</definedName>
    <definedName name="QB_ROW_202240" localSheetId="2" hidden="1">'Nov I&amp;E'!$E$18</definedName>
    <definedName name="QB_ROW_20331" localSheetId="3" hidden="1">'Jan-Nov I&amp;E'!$D$9</definedName>
    <definedName name="QB_ROW_20331" localSheetId="2" hidden="1">'Nov I&amp;E'!$D$8</definedName>
    <definedName name="QB_ROW_21031" localSheetId="3" hidden="1">'Jan-Nov I&amp;E'!$D$11</definedName>
    <definedName name="QB_ROW_21031" localSheetId="2" hidden="1">'Nov I&amp;E'!$D$10</definedName>
    <definedName name="QB_ROW_210340" localSheetId="3" hidden="1">'Jan-Nov I&amp;E'!$E$16</definedName>
    <definedName name="QB_ROW_210340" localSheetId="2" hidden="1">'Nov I&amp;E'!$E$15</definedName>
    <definedName name="QB_ROW_21331" localSheetId="3" hidden="1">'Jan-Nov I&amp;E'!$D$20</definedName>
    <definedName name="QB_ROW_21331" localSheetId="2" hidden="1">'Nov I&amp;E'!$D$19</definedName>
    <definedName name="QB_ROW_22011" localSheetId="3" hidden="1">'Jan-Nov I&amp;E'!$B$22</definedName>
    <definedName name="QB_ROW_22011" localSheetId="2" hidden="1">'Nov I&amp;E'!$B$21</definedName>
    <definedName name="QB_ROW_22311" localSheetId="3" hidden="1">'Jan-Nov I&amp;E'!$B$36</definedName>
    <definedName name="QB_ROW_22311" localSheetId="2" hidden="1">'Nov I&amp;E'!$B$30</definedName>
    <definedName name="QB_ROW_23021" localSheetId="3" hidden="1">'Jan-Nov I&amp;E'!$C$23</definedName>
    <definedName name="QB_ROW_23021" localSheetId="2" hidden="1">'Nov I&amp;E'!$C$22</definedName>
    <definedName name="QB_ROW_23321" localSheetId="3" hidden="1">'Jan-Nov I&amp;E'!$C$28</definedName>
    <definedName name="QB_ROW_23321" localSheetId="2" hidden="1">'Nov I&amp;E'!$C$24</definedName>
    <definedName name="QB_ROW_24021" localSheetId="3" hidden="1">'Jan-Nov I&amp;E'!$C$29</definedName>
    <definedName name="QB_ROW_24021" localSheetId="2" hidden="1">'Nov I&amp;E'!$C$25</definedName>
    <definedName name="QB_ROW_24321" localSheetId="3" hidden="1">'Jan-Nov I&amp;E'!$C$35</definedName>
    <definedName name="QB_ROW_24321" localSheetId="2" hidden="1">'Nov I&amp;E'!$C$29</definedName>
    <definedName name="QB_ROW_307330" localSheetId="3" hidden="1">'Jan-Nov I&amp;E'!$D$33</definedName>
    <definedName name="QB_ROW_307330" localSheetId="2" hidden="1">'Nov I&amp;E'!$D$27</definedName>
    <definedName name="QB_ROW_369340" localSheetId="3" hidden="1">'Jan-Nov I&amp;E'!$E$18</definedName>
    <definedName name="QB_ROW_369340" localSheetId="2" hidden="1">'Nov I&amp;E'!$E$17</definedName>
    <definedName name="QB_ROW_413230" localSheetId="3" hidden="1">'Jan-Nov I&amp;E'!$D$25</definedName>
    <definedName name="QB_ROW_443230" localSheetId="3" hidden="1">'Jan-Nov I&amp;E'!$D$24</definedName>
    <definedName name="QB_ROW_443230" localSheetId="2" hidden="1">'Nov I&amp;E'!$D$23</definedName>
    <definedName name="QB_ROW_449330" localSheetId="3" hidden="1">'Jan-Nov I&amp;E'!$D$32</definedName>
    <definedName name="QB_ROW_449330" localSheetId="2" hidden="1">'Nov I&amp;E'!$D$26</definedName>
    <definedName name="QB_ROW_462230" localSheetId="3" hidden="1">'Jan-Nov I&amp;E'!$D$31</definedName>
    <definedName name="QB_ROW_471230" localSheetId="3" hidden="1">'Jan-Nov I&amp;E'!$D$30</definedName>
    <definedName name="QB_ROW_61240" localSheetId="3" hidden="1">'Jan-Nov I&amp;E'!$E$7</definedName>
    <definedName name="QB_ROW_61240" localSheetId="2" hidden="1">'Nov I&amp;E'!$E$6</definedName>
    <definedName name="QB_ROW_62330" localSheetId="3" hidden="1">'Jan-Nov I&amp;E'!$D$27</definedName>
    <definedName name="QB_ROW_63330" localSheetId="3" hidden="1">'Jan-Nov I&amp;E'!$D$34</definedName>
    <definedName name="QB_ROW_63330" localSheetId="2" hidden="1">'Nov I&amp;E'!$D$28</definedName>
    <definedName name="QB_ROW_70340" localSheetId="3" hidden="1">'Jan-Nov I&amp;E'!$E$8</definedName>
    <definedName name="QB_ROW_70340" localSheetId="2" hidden="1">'Nov I&amp;E'!$E$7</definedName>
    <definedName name="QB_ROW_86321" localSheetId="3" hidden="1">'Jan-Nov I&amp;E'!$C$10</definedName>
    <definedName name="QB_ROW_86321" localSheetId="2" hidden="1">'Nov I&amp;E'!$C$9</definedName>
    <definedName name="QBCANSUPPORTUPDATE" localSheetId="3">TRUE</definedName>
    <definedName name="QBCANSUPPORTUPDATE" localSheetId="2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ENDDATE" localSheetId="3">20211130</definedName>
    <definedName name="QBENDDATE" localSheetId="2">20211130</definedName>
    <definedName name="QBHEADERSONSCREEN" localSheetId="3">FALSE</definedName>
    <definedName name="QBHEADERSONSCREEN" localSheetId="2">FALSE</definedName>
    <definedName name="QBMETADATASIZE" localSheetId="3">5931</definedName>
    <definedName name="QBMETADATASIZE" localSheetId="2">5931</definedName>
    <definedName name="QBPRESERVECOLOR" localSheetId="3">TRUE</definedName>
    <definedName name="QBPRESERVECOLOR" localSheetId="2">TRUE</definedName>
    <definedName name="QBPRESERVEFONT" localSheetId="3">TRUE</definedName>
    <definedName name="QBPRESERVEFONT" localSheetId="2">TRUE</definedName>
    <definedName name="QBPRESERVEROWHEIGHT" localSheetId="3">TRUE</definedName>
    <definedName name="QBPRESERVEROWHEIGHT" localSheetId="2">TRUE</definedName>
    <definedName name="QBPRESERVESPACE" localSheetId="3">TRUE</definedName>
    <definedName name="QBPRESERVESPACE" localSheetId="2">TRUE</definedName>
    <definedName name="QBREPORTCOLAXIS" localSheetId="3">19</definedName>
    <definedName name="QBREPORTCOLAXIS" localSheetId="2">19</definedName>
    <definedName name="QBREPORTCOMPANYID" localSheetId="3">"8485c3b05ade4270975b6060e7430806"</definedName>
    <definedName name="QBREPORTCOMPANYID" localSheetId="2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VGCOGS" localSheetId="3">FALSE</definedName>
    <definedName name="QBREPORTCOMPARECOL_AVGCOGS" localSheetId="2">FALSE</definedName>
    <definedName name="QBREPORTCOMPARECOL_AVGPRICE" localSheetId="3">FALSE</definedName>
    <definedName name="QBREPORTCOMPARECOL_AVGPRICE" localSheetId="2">FALSE</definedName>
    <definedName name="QBREPORTCOMPARECOL_BUDDIFF" localSheetId="3">TRUE</definedName>
    <definedName name="QBREPORTCOMPARECOL_BUDDIFF" localSheetId="2">TRUE</definedName>
    <definedName name="QBREPORTCOMPARECOL_BUDGET" localSheetId="3">TRUE</definedName>
    <definedName name="QBREPORTCOMPARECOL_BUDGET" localSheetId="2">TRUE</definedName>
    <definedName name="QBREPORTCOMPARECOL_BUDPCT" localSheetId="3">TRUE</definedName>
    <definedName name="QBREPORTCOMPARECOL_BUDPCT" localSheetId="2">TRUE</definedName>
    <definedName name="QBREPORTCOMPARECOL_COGS" localSheetId="3">FALSE</definedName>
    <definedName name="QBREPORTCOMPARECOL_COGS" localSheetId="2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3">FALSE</definedName>
    <definedName name="QBREPORTCOMPARECOL_FORECAST" localSheetId="2">FALSE</definedName>
    <definedName name="QBREPORTCOMPARECOL_GROSSMARGIN" localSheetId="3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2">FALSE</definedName>
    <definedName name="QBREPORTCOMPARECOL_HOURS" localSheetId="3">FALSE</definedName>
    <definedName name="QBREPORTCOMPARECOL_HOURS" localSheetId="2">FALSE</definedName>
    <definedName name="QBREPORTCOMPARECOL_PCTCOL" localSheetId="3">FALSE</definedName>
    <definedName name="QBREPORTCOMPARECOL_PCTCOL" localSheetId="2">FALSE</definedName>
    <definedName name="QBREPORTCOMPARECOL_PCTEXPENSE" localSheetId="3">FALSE</definedName>
    <definedName name="QBREPORTCOMPARECOL_PCTEXPENSE" localSheetId="2">FALSE</definedName>
    <definedName name="QBREPORTCOMPARECOL_PCTINCOME" localSheetId="3">FALSE</definedName>
    <definedName name="QBREPORTCOMPARECOL_PCTINCOME" localSheetId="2">FALSE</definedName>
    <definedName name="QBREPORTCOMPARECOL_PCTOFSALES" localSheetId="3">FALSE</definedName>
    <definedName name="QBREPORTCOMPARECOL_PCTOFSALES" localSheetId="2">FALSE</definedName>
    <definedName name="QBREPORTCOMPARECOL_PCTROW" localSheetId="3">FALSE</definedName>
    <definedName name="QBREPORTCOMPARECOL_PCTROW" localSheetId="2">FALSE</definedName>
    <definedName name="QBREPORTCOMPARECOL_PPDIFF" localSheetId="3">FALSE</definedName>
    <definedName name="QBREPORTCOMPARECOL_PPDIFF" localSheetId="2">FALSE</definedName>
    <definedName name="QBREPORTCOMPARECOL_PPPCT" localSheetId="3">FALSE</definedName>
    <definedName name="QBREPORTCOMPARECOL_PPPCT" localSheetId="2">FALSE</definedName>
    <definedName name="QBREPORTCOMPARECOL_PREVPERIOD" localSheetId="3">FALSE</definedName>
    <definedName name="QBREPORTCOMPARECOL_PREVPERIOD" localSheetId="2">FALSE</definedName>
    <definedName name="QBREPORTCOMPARECOL_PREVYEAR" localSheetId="3">FALSE</definedName>
    <definedName name="QBREPORTCOMPARECOL_PREVYEAR" localSheetId="2">FALSE</definedName>
    <definedName name="QBREPORTCOMPARECOL_PYDIFF" localSheetId="3">FALSE</definedName>
    <definedName name="QBREPORTCOMPARECOL_PYDIFF" localSheetId="2">FALSE</definedName>
    <definedName name="QBREPORTCOMPARECOL_PYPCT" localSheetId="3">FALSE</definedName>
    <definedName name="QBREPORTCOMPARECOL_PYPCT" localSheetId="2">FALSE</definedName>
    <definedName name="QBREPORTCOMPARECOL_QTY" localSheetId="3">FALSE</definedName>
    <definedName name="QBREPORTCOMPARECOL_QTY" localSheetId="2">FALSE</definedName>
    <definedName name="QBREPORTCOMPARECOL_RATE" localSheetId="3">FALSE</definedName>
    <definedName name="QBREPORTCOMPARECOL_RATE" localSheetId="2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2">FALSE</definedName>
    <definedName name="QBREPORTCOMPARECOL_YTD" localSheetId="3">FALSE</definedName>
    <definedName name="QBREPORTCOMPARECOL_YTD" localSheetId="2">FALSE</definedName>
    <definedName name="QBREPORTCOMPARECOL_YTDBUDGET" localSheetId="3">FALSE</definedName>
    <definedName name="QBREPORTCOMPARECOL_YTDBUDGET" localSheetId="2">FALSE</definedName>
    <definedName name="QBREPORTCOMPARECOL_YTDPCT" localSheetId="3">FALSE</definedName>
    <definedName name="QBREPORTCOMPARECOL_YTDPCT" localSheetId="2">FALSE</definedName>
    <definedName name="QBREPORTROWAXIS" localSheetId="3">11</definedName>
    <definedName name="QBREPORTROWAXIS" localSheetId="2">11</definedName>
    <definedName name="QBREPORTSUBCOLAXIS" localSheetId="3">24</definedName>
    <definedName name="QBREPORTSUBCOLAXIS" localSheetId="2">24</definedName>
    <definedName name="QBREPORTTYPE" localSheetId="3">288</definedName>
    <definedName name="QBREPORTTYPE" localSheetId="2">288</definedName>
    <definedName name="QBROWHEADERS" localSheetId="3">5</definedName>
    <definedName name="QBROWHEADERS" localSheetId="2">5</definedName>
    <definedName name="QBSTARTDATE" localSheetId="3">20210101</definedName>
    <definedName name="QBSTARTDATE" localSheetId="2">20211101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7" i="4" l="1"/>
  <c r="Z37" i="4"/>
  <c r="X37" i="4"/>
  <c r="V37" i="4"/>
  <c r="T37" i="4"/>
  <c r="R37" i="4"/>
  <c r="P37" i="4"/>
  <c r="N37" i="4"/>
  <c r="L37" i="4"/>
  <c r="J37" i="4"/>
  <c r="H37" i="4"/>
  <c r="F37" i="4"/>
  <c r="AB36" i="4"/>
  <c r="Z36" i="4"/>
  <c r="X36" i="4"/>
  <c r="V36" i="4"/>
  <c r="T36" i="4"/>
  <c r="R36" i="4"/>
  <c r="P36" i="4"/>
  <c r="N36" i="4"/>
  <c r="L36" i="4"/>
  <c r="J36" i="4"/>
  <c r="H36" i="4"/>
  <c r="F36" i="4"/>
  <c r="AB35" i="4"/>
  <c r="Z35" i="4"/>
  <c r="X35" i="4"/>
  <c r="V35" i="4"/>
  <c r="T35" i="4"/>
  <c r="R35" i="4"/>
  <c r="P35" i="4"/>
  <c r="N35" i="4"/>
  <c r="L35" i="4"/>
  <c r="J35" i="4"/>
  <c r="H35" i="4"/>
  <c r="F35" i="4"/>
  <c r="AB34" i="4"/>
  <c r="Z34" i="4"/>
  <c r="X34" i="4"/>
  <c r="V34" i="4"/>
  <c r="T34" i="4"/>
  <c r="R34" i="4"/>
  <c r="AB33" i="4"/>
  <c r="Z33" i="4"/>
  <c r="X33" i="4"/>
  <c r="V33" i="4"/>
  <c r="T33" i="4"/>
  <c r="R33" i="4"/>
  <c r="AB32" i="4"/>
  <c r="Z32" i="4"/>
  <c r="X32" i="4"/>
  <c r="V32" i="4"/>
  <c r="T32" i="4"/>
  <c r="R32" i="4"/>
  <c r="L32" i="4"/>
  <c r="J32" i="4"/>
  <c r="AB31" i="4"/>
  <c r="Z31" i="4"/>
  <c r="X31" i="4"/>
  <c r="V31" i="4"/>
  <c r="T31" i="4"/>
  <c r="R31" i="4"/>
  <c r="AB30" i="4"/>
  <c r="Z30" i="4"/>
  <c r="X30" i="4"/>
  <c r="V30" i="4"/>
  <c r="T30" i="4"/>
  <c r="R30" i="4"/>
  <c r="AB28" i="4"/>
  <c r="Z28" i="4"/>
  <c r="X28" i="4"/>
  <c r="V28" i="4"/>
  <c r="T28" i="4"/>
  <c r="R28" i="4"/>
  <c r="P28" i="4"/>
  <c r="N28" i="4"/>
  <c r="F28" i="4"/>
  <c r="AB27" i="4"/>
  <c r="Z27" i="4"/>
  <c r="X27" i="4"/>
  <c r="V27" i="4"/>
  <c r="T27" i="4"/>
  <c r="R27" i="4"/>
  <c r="AB26" i="4"/>
  <c r="Z26" i="4"/>
  <c r="X26" i="4"/>
  <c r="V26" i="4"/>
  <c r="T26" i="4"/>
  <c r="R26" i="4"/>
  <c r="AB25" i="4"/>
  <c r="Z25" i="4"/>
  <c r="X25" i="4"/>
  <c r="V25" i="4"/>
  <c r="T25" i="4"/>
  <c r="R25" i="4"/>
  <c r="AB24" i="4"/>
  <c r="Z24" i="4"/>
  <c r="X24" i="4"/>
  <c r="V24" i="4"/>
  <c r="T24" i="4"/>
  <c r="R24" i="4"/>
  <c r="AB21" i="4"/>
  <c r="Z21" i="4"/>
  <c r="X21" i="4"/>
  <c r="V21" i="4"/>
  <c r="T21" i="4"/>
  <c r="R21" i="4"/>
  <c r="P21" i="4"/>
  <c r="N21" i="4"/>
  <c r="L21" i="4"/>
  <c r="J21" i="4"/>
  <c r="H21" i="4"/>
  <c r="F21" i="4"/>
  <c r="AB20" i="4"/>
  <c r="Z20" i="4"/>
  <c r="X20" i="4"/>
  <c r="V20" i="4"/>
  <c r="T20" i="4"/>
  <c r="R20" i="4"/>
  <c r="P20" i="4"/>
  <c r="N20" i="4"/>
  <c r="L20" i="4"/>
  <c r="J20" i="4"/>
  <c r="H20" i="4"/>
  <c r="F20" i="4"/>
  <c r="AB19" i="4"/>
  <c r="Z19" i="4"/>
  <c r="X19" i="4"/>
  <c r="V19" i="4"/>
  <c r="T19" i="4"/>
  <c r="R19" i="4"/>
  <c r="AB18" i="4"/>
  <c r="Z18" i="4"/>
  <c r="X18" i="4"/>
  <c r="V18" i="4"/>
  <c r="T18" i="4"/>
  <c r="R18" i="4"/>
  <c r="L18" i="4"/>
  <c r="J18" i="4"/>
  <c r="AB17" i="4"/>
  <c r="Z17" i="4"/>
  <c r="X17" i="4"/>
  <c r="V17" i="4"/>
  <c r="T17" i="4"/>
  <c r="R17" i="4"/>
  <c r="L17" i="4"/>
  <c r="J17" i="4"/>
  <c r="AB16" i="4"/>
  <c r="Z16" i="4"/>
  <c r="X16" i="4"/>
  <c r="V16" i="4"/>
  <c r="T16" i="4"/>
  <c r="R16" i="4"/>
  <c r="L16" i="4"/>
  <c r="J16" i="4"/>
  <c r="AB15" i="4"/>
  <c r="Z15" i="4"/>
  <c r="X15" i="4"/>
  <c r="V15" i="4"/>
  <c r="T15" i="4"/>
  <c r="R15" i="4"/>
  <c r="L15" i="4"/>
  <c r="J15" i="4"/>
  <c r="AB14" i="4"/>
  <c r="Z14" i="4"/>
  <c r="X14" i="4"/>
  <c r="V14" i="4"/>
  <c r="T14" i="4"/>
  <c r="R14" i="4"/>
  <c r="L14" i="4"/>
  <c r="J14" i="4"/>
  <c r="AB13" i="4"/>
  <c r="Z13" i="4"/>
  <c r="X13" i="4"/>
  <c r="V13" i="4"/>
  <c r="T13" i="4"/>
  <c r="R13" i="4"/>
  <c r="L13" i="4"/>
  <c r="J13" i="4"/>
  <c r="AB12" i="4"/>
  <c r="Z12" i="4"/>
  <c r="X12" i="4"/>
  <c r="V12" i="4"/>
  <c r="T12" i="4"/>
  <c r="R12" i="4"/>
  <c r="L12" i="4"/>
  <c r="J12" i="4"/>
  <c r="AB10" i="4"/>
  <c r="Z10" i="4"/>
  <c r="X10" i="4"/>
  <c r="V10" i="4"/>
  <c r="T10" i="4"/>
  <c r="R10" i="4"/>
  <c r="P10" i="4"/>
  <c r="N10" i="4"/>
  <c r="L10" i="4"/>
  <c r="J10" i="4"/>
  <c r="H10" i="4"/>
  <c r="F10" i="4"/>
  <c r="AB9" i="4"/>
  <c r="Z9" i="4"/>
  <c r="X9" i="4"/>
  <c r="V9" i="4"/>
  <c r="T9" i="4"/>
  <c r="R9" i="4"/>
  <c r="P9" i="4"/>
  <c r="N9" i="4"/>
  <c r="L9" i="4"/>
  <c r="J9" i="4"/>
  <c r="H9" i="4"/>
  <c r="F9" i="4"/>
  <c r="AB8" i="4"/>
  <c r="Z8" i="4"/>
  <c r="X8" i="4"/>
  <c r="V8" i="4"/>
  <c r="T8" i="4"/>
  <c r="R8" i="4"/>
  <c r="L8" i="4"/>
  <c r="J8" i="4"/>
  <c r="AB7" i="4"/>
  <c r="Z7" i="4"/>
  <c r="X7" i="4"/>
  <c r="V7" i="4"/>
  <c r="T7" i="4"/>
  <c r="R7" i="4"/>
  <c r="L7" i="4"/>
  <c r="J7" i="4"/>
  <c r="AB6" i="4"/>
  <c r="Z6" i="4"/>
  <c r="X6" i="4"/>
  <c r="V6" i="4"/>
  <c r="T6" i="4"/>
  <c r="R6" i="4"/>
  <c r="L6" i="4"/>
  <c r="J6" i="4"/>
  <c r="AB5" i="4"/>
  <c r="Z5" i="4"/>
  <c r="X5" i="4"/>
  <c r="V5" i="4"/>
  <c r="T5" i="4"/>
  <c r="R5" i="4"/>
  <c r="T31" i="3"/>
  <c r="R31" i="3"/>
  <c r="P31" i="3"/>
  <c r="N31" i="3"/>
  <c r="L31" i="3"/>
  <c r="J31" i="3"/>
  <c r="H31" i="3"/>
  <c r="F31" i="3"/>
  <c r="T30" i="3"/>
  <c r="R30" i="3"/>
  <c r="P30" i="3"/>
  <c r="N30" i="3"/>
  <c r="L30" i="3"/>
  <c r="J30" i="3"/>
  <c r="H30" i="3"/>
  <c r="F30" i="3"/>
  <c r="T29" i="3"/>
  <c r="R29" i="3"/>
  <c r="P29" i="3"/>
  <c r="N29" i="3"/>
  <c r="L29" i="3"/>
  <c r="J29" i="3"/>
  <c r="H29" i="3"/>
  <c r="F29" i="3"/>
  <c r="T28" i="3"/>
  <c r="R28" i="3"/>
  <c r="P28" i="3"/>
  <c r="N28" i="3"/>
  <c r="T27" i="3"/>
  <c r="R27" i="3"/>
  <c r="P27" i="3"/>
  <c r="N27" i="3"/>
  <c r="T26" i="3"/>
  <c r="R26" i="3"/>
  <c r="P26" i="3"/>
  <c r="N26" i="3"/>
  <c r="L26" i="3"/>
  <c r="J26" i="3"/>
  <c r="T24" i="3"/>
  <c r="R24" i="3"/>
  <c r="P24" i="3"/>
  <c r="N24" i="3"/>
  <c r="F24" i="3"/>
  <c r="T23" i="3"/>
  <c r="R23" i="3"/>
  <c r="P23" i="3"/>
  <c r="N23" i="3"/>
  <c r="T20" i="3"/>
  <c r="R20" i="3"/>
  <c r="P20" i="3"/>
  <c r="N20" i="3"/>
  <c r="L20" i="3"/>
  <c r="J20" i="3"/>
  <c r="H20" i="3"/>
  <c r="F20" i="3"/>
  <c r="T19" i="3"/>
  <c r="R19" i="3"/>
  <c r="P19" i="3"/>
  <c r="N19" i="3"/>
  <c r="L19" i="3"/>
  <c r="J19" i="3"/>
  <c r="H19" i="3"/>
  <c r="F19" i="3"/>
  <c r="T18" i="3"/>
  <c r="R18" i="3"/>
  <c r="P18" i="3"/>
  <c r="N18" i="3"/>
  <c r="T17" i="3"/>
  <c r="R17" i="3"/>
  <c r="P17" i="3"/>
  <c r="N17" i="3"/>
  <c r="L17" i="3"/>
  <c r="J17" i="3"/>
  <c r="T16" i="3"/>
  <c r="R16" i="3"/>
  <c r="P16" i="3"/>
  <c r="N16" i="3"/>
  <c r="L16" i="3"/>
  <c r="J16" i="3"/>
  <c r="T15" i="3"/>
  <c r="R15" i="3"/>
  <c r="P15" i="3"/>
  <c r="N15" i="3"/>
  <c r="L15" i="3"/>
  <c r="J15" i="3"/>
  <c r="T14" i="3"/>
  <c r="R14" i="3"/>
  <c r="P14" i="3"/>
  <c r="N14" i="3"/>
  <c r="L14" i="3"/>
  <c r="J14" i="3"/>
  <c r="T13" i="3"/>
  <c r="R13" i="3"/>
  <c r="P13" i="3"/>
  <c r="N13" i="3"/>
  <c r="L13" i="3"/>
  <c r="J13" i="3"/>
  <c r="T12" i="3"/>
  <c r="R12" i="3"/>
  <c r="P12" i="3"/>
  <c r="N12" i="3"/>
  <c r="L12" i="3"/>
  <c r="J12" i="3"/>
  <c r="T11" i="3"/>
  <c r="R11" i="3"/>
  <c r="P11" i="3"/>
  <c r="N11" i="3"/>
  <c r="L11" i="3"/>
  <c r="J11" i="3"/>
  <c r="T9" i="3"/>
  <c r="R9" i="3"/>
  <c r="P9" i="3"/>
  <c r="N9" i="3"/>
  <c r="L9" i="3"/>
  <c r="J9" i="3"/>
  <c r="H9" i="3"/>
  <c r="F9" i="3"/>
  <c r="T8" i="3"/>
  <c r="R8" i="3"/>
  <c r="P8" i="3"/>
  <c r="N8" i="3"/>
  <c r="L8" i="3"/>
  <c r="J8" i="3"/>
  <c r="H8" i="3"/>
  <c r="F8" i="3"/>
  <c r="T7" i="3"/>
  <c r="R7" i="3"/>
  <c r="P7" i="3"/>
  <c r="N7" i="3"/>
  <c r="L7" i="3"/>
  <c r="J7" i="3"/>
  <c r="T6" i="3"/>
  <c r="R6" i="3"/>
  <c r="P6" i="3"/>
  <c r="N6" i="3"/>
  <c r="L6" i="3"/>
  <c r="J6" i="3"/>
  <c r="T5" i="3"/>
  <c r="R5" i="3"/>
  <c r="P5" i="3"/>
  <c r="N5" i="3"/>
  <c r="L5" i="3"/>
  <c r="J5" i="3"/>
  <c r="B13" i="2"/>
  <c r="B17" i="2" s="1"/>
  <c r="B21" i="2" s="1"/>
  <c r="D45" i="1"/>
  <c r="D32" i="1"/>
  <c r="D26" i="1"/>
  <c r="D20" i="1"/>
  <c r="D9" i="1"/>
  <c r="D48" i="1" l="1"/>
</calcChain>
</file>

<file path=xl/sharedStrings.xml><?xml version="1.0" encoding="utf-8"?>
<sst xmlns="http://schemas.openxmlformats.org/spreadsheetml/2006/main" count="130" uniqueCount="82">
  <si>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</si>
  <si>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</si>
  <si>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</si>
  <si>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</si>
  <si>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</si>
  <si>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</si>
  <si>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</si>
  <si>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</si>
  <si>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</si>
  <si>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</si>
  <si>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</si>
  <si>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</si>
  <si>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</si>
  <si>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</si>
  <si>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</si>
  <si>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</si>
  <si>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</si>
  <si>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</si>
  <si>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</si>
  <si>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</si>
  <si>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</si>
  <si>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</si>
  <si>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</si>
  <si>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</si>
  <si>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</si>
  <si>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</si>
  <si>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</si>
  <si>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</si>
  <si>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</si>
  <si>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</si>
  <si>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</si>
  <si>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</si>
  <si>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</si>
  <si>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</si>
  <si>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</si>
  <si>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</si>
  <si>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</si>
  <si>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</si>
  <si>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</si>
  <si>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Visa New Citicard</t>
  </si>
  <si>
    <t>GENERAL</t>
  </si>
  <si>
    <t>TOTAL</t>
  </si>
  <si>
    <t>Nov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</si>
  <si>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</si>
  <si>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</si>
  <si>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</si>
  <si>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</si>
  <si>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</si>
  <si>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</si>
  <si>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</si>
  <si>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</si>
  <si>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</si>
  <si>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</si>
  <si>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</si>
  <si>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</si>
  <si>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</si>
  <si>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</si>
  <si>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</si>
  <si>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</si>
  <si>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</si>
  <si>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</si>
  <si>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Uncategorized Expenses</t>
  </si>
  <si>
    <t>Total Expense</t>
  </si>
  <si>
    <t>Net Ordinary Income</t>
  </si>
  <si>
    <t>Other Income/Expense</t>
  </si>
  <si>
    <t>Other Income</t>
  </si>
  <si>
    <t>Fire Inspection Billing</t>
  </si>
  <si>
    <t>Total Other Income</t>
  </si>
  <si>
    <t>Other Expense</t>
  </si>
  <si>
    <t>Reserve</t>
  </si>
  <si>
    <t>Grant Expenses</t>
  </si>
  <si>
    <t>Other Expenses</t>
  </si>
  <si>
    <t>Total Other Expense</t>
  </si>
  <si>
    <t>Net Other Income</t>
  </si>
  <si>
    <t>Net Income</t>
  </si>
  <si>
    <t>Total unclassified</t>
  </si>
  <si>
    <t>Jan - Nov 21</t>
  </si>
  <si>
    <t>Cistern Revenue</t>
  </si>
  <si>
    <t>Gain/Loss on Sale of Equipment</t>
  </si>
  <si>
    <t>Grant Income</t>
  </si>
  <si>
    <t>Radio</t>
  </si>
  <si>
    <t>3000 Gallon Tender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</si>
</sst>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0" fillId="0" borderId="0" xfId="0" applyNumberForma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7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5270429-F4AC-4C78-8B00-C0A882CD3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CD00D40-0BEE-4CA2-9FA0-DB8E3D5D7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48"/>
  <sheetViews>
    <sheetView topLeftCell="A22" workbookViewId="0">
      <selection activeCell="D57" sqref="D57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44530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522099.06</v>
      </c>
      <c r="E6" s="1"/>
    </row>
    <row r="7" spans="1:5" ht="15.75" x14ac:dyDescent="0.25">
      <c r="A7" s="1" t="s">
        <v>3</v>
      </c>
      <c r="B7" s="1"/>
      <c r="C7" s="1"/>
      <c r="D7" s="2">
        <v>11001.59</v>
      </c>
      <c r="E7" s="1"/>
    </row>
    <row r="8" spans="1:5" ht="16.5" thickBot="1" x14ac:dyDescent="0.3">
      <c r="A8" s="1" t="s">
        <v>4</v>
      </c>
      <c r="B8" s="1"/>
      <c r="C8" s="1"/>
      <c r="D8" s="5">
        <v>6580.16</v>
      </c>
      <c r="E8" s="1"/>
    </row>
    <row r="9" spans="1:5" ht="15.75" x14ac:dyDescent="0.25">
      <c r="A9" s="1" t="s">
        <v>5</v>
      </c>
      <c r="B9" s="1"/>
      <c r="C9" s="1"/>
      <c r="D9" s="2">
        <f>SUM(D6:D8)</f>
        <v>539680.81000000006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1000</v>
      </c>
      <c r="E23" s="1"/>
    </row>
    <row r="24" spans="1:5" ht="15.75" x14ac:dyDescent="0.25">
      <c r="A24" s="1" t="s">
        <v>15</v>
      </c>
      <c r="B24" s="6"/>
      <c r="C24" s="6"/>
      <c r="D24" s="10">
        <v>2998.8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3998.8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6892.84</v>
      </c>
      <c r="E39" s="1"/>
    </row>
    <row r="40" spans="1:5" ht="15.75" x14ac:dyDescent="0.25">
      <c r="A40" s="15" t="s">
        <v>24</v>
      </c>
      <c r="B40" s="15"/>
      <c r="C40" s="15"/>
      <c r="D40" s="2">
        <v>1335.97</v>
      </c>
      <c r="E40" s="15"/>
    </row>
    <row r="41" spans="1:5" ht="15.75" x14ac:dyDescent="0.25">
      <c r="A41" s="15" t="s">
        <v>39</v>
      </c>
      <c r="B41" s="15"/>
      <c r="C41" s="15"/>
      <c r="D41" s="2">
        <v>3723.06</v>
      </c>
      <c r="E41" s="15"/>
    </row>
    <row r="42" spans="1:5" ht="15.75" x14ac:dyDescent="0.25">
      <c r="A42" s="1" t="s">
        <v>25</v>
      </c>
      <c r="B42" s="1"/>
      <c r="C42" s="1"/>
      <c r="D42" s="2">
        <v>3580.36</v>
      </c>
      <c r="E42" s="1"/>
    </row>
    <row r="43" spans="1:5" ht="15.75" x14ac:dyDescent="0.25">
      <c r="A43" s="1" t="s">
        <v>26</v>
      </c>
      <c r="B43" s="1"/>
      <c r="C43" s="1"/>
      <c r="D43" s="2">
        <v>5069.67</v>
      </c>
      <c r="E43" s="1"/>
    </row>
    <row r="44" spans="1:5" ht="15.75" x14ac:dyDescent="0.25">
      <c r="A44" s="1" t="s">
        <v>27</v>
      </c>
      <c r="B44" s="1"/>
      <c r="C44" s="1"/>
      <c r="D44" s="2">
        <v>126.36</v>
      </c>
      <c r="E44" s="1"/>
    </row>
    <row r="45" spans="1:5" ht="15.75" x14ac:dyDescent="0.25">
      <c r="A45" s="1" t="s">
        <v>28</v>
      </c>
      <c r="B45" s="1"/>
      <c r="C45" s="1"/>
      <c r="D45" s="2">
        <f>SUM(D39:D44)</f>
        <v>20728.260000000002</v>
      </c>
      <c r="E45" s="1"/>
    </row>
    <row r="46" spans="1:5" ht="15.75" x14ac:dyDescent="0.25">
      <c r="A46" s="1"/>
      <c r="B46" s="1"/>
      <c r="C46" s="1"/>
      <c r="D46" s="2"/>
      <c r="E46" s="1"/>
    </row>
    <row r="47" spans="1:5" ht="15.75" x14ac:dyDescent="0.25">
      <c r="A47" s="1"/>
      <c r="B47" s="6"/>
      <c r="C47" s="6"/>
      <c r="D47" s="6"/>
      <c r="E47" s="1"/>
    </row>
    <row r="48" spans="1:5" ht="15.75" x14ac:dyDescent="0.25">
      <c r="A48" s="1" t="s">
        <v>29</v>
      </c>
      <c r="B48" s="1"/>
      <c r="C48" s="1"/>
      <c r="D48" s="2">
        <f>D9-(D20+D45)+D23+D24+D29+D30</f>
        <v>312832.28000000003</v>
      </c>
      <c r="E4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44530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55494.07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312832.27999999997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312832.27999999997</v>
      </c>
    </row>
    <row r="19" spans="1:2" x14ac:dyDescent="0.25">
      <c r="A19" t="s">
        <v>37</v>
      </c>
      <c r="B19" s="17">
        <v>312832.28000000003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C189-5AD5-45D7-998B-1ADC4E12A1AD}">
  <sheetPr codeName="Sheet1"/>
  <dimension ref="A1:T32"/>
  <sheetViews>
    <sheetView workbookViewId="0">
      <pane xSplit="5" ySplit="2" topLeftCell="K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8.42578125" style="43" bestFit="1" customWidth="1"/>
    <col min="7" max="7" width="2.28515625" style="43" customWidth="1"/>
    <col min="8" max="8" width="8.4257812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hidden="1" customWidth="1"/>
    <col min="14" max="14" width="8.42578125" style="43" hidden="1" customWidth="1"/>
    <col min="15" max="15" width="2.28515625" style="43" hidden="1" customWidth="1"/>
    <col min="16" max="16" width="8.4257812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</cols>
  <sheetData>
    <row r="1" spans="1:20" ht="15.75" thickBot="1" x14ac:dyDescent="0.3">
      <c r="A1" s="20"/>
      <c r="B1" s="20"/>
      <c r="C1" s="20"/>
      <c r="D1" s="20"/>
      <c r="E1" s="20"/>
      <c r="F1" s="22" t="s">
        <v>40</v>
      </c>
      <c r="G1" s="21"/>
      <c r="H1" s="23"/>
      <c r="I1" s="21"/>
      <c r="J1" s="23"/>
      <c r="K1" s="21"/>
      <c r="L1" s="23"/>
      <c r="M1" s="19"/>
      <c r="N1" s="22" t="s">
        <v>41</v>
      </c>
      <c r="O1" s="21"/>
      <c r="P1" s="23"/>
      <c r="Q1" s="21"/>
      <c r="R1" s="23"/>
      <c r="S1" s="21"/>
      <c r="T1" s="23"/>
    </row>
    <row r="2" spans="1:20" s="41" customFormat="1" ht="16.5" thickTop="1" thickBot="1" x14ac:dyDescent="0.3">
      <c r="A2" s="38"/>
      <c r="B2" s="38"/>
      <c r="C2" s="38"/>
      <c r="D2" s="38"/>
      <c r="E2" s="38"/>
      <c r="F2" s="39" t="s">
        <v>42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  <c r="N2" s="39" t="s">
        <v>42</v>
      </c>
      <c r="O2" s="40"/>
      <c r="P2" s="39" t="s">
        <v>43</v>
      </c>
      <c r="Q2" s="40"/>
      <c r="R2" s="39" t="s">
        <v>44</v>
      </c>
      <c r="S2" s="40"/>
      <c r="T2" s="39" t="s">
        <v>45</v>
      </c>
    </row>
    <row r="3" spans="1:20" ht="15.75" thickTop="1" x14ac:dyDescent="0.25">
      <c r="A3" s="20"/>
      <c r="B3" s="20" t="s">
        <v>46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</row>
    <row r="4" spans="1:20" x14ac:dyDescent="0.25">
      <c r="A4" s="20"/>
      <c r="B4" s="20"/>
      <c r="C4" s="20"/>
      <c r="D4" s="20" t="s">
        <v>47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</row>
    <row r="5" spans="1:20" x14ac:dyDescent="0.25">
      <c r="A5" s="20"/>
      <c r="B5" s="20"/>
      <c r="C5" s="20"/>
      <c r="D5" s="20"/>
      <c r="E5" s="20" t="s">
        <v>48</v>
      </c>
      <c r="F5" s="24">
        <v>23</v>
      </c>
      <c r="G5" s="25"/>
      <c r="H5" s="24">
        <v>20</v>
      </c>
      <c r="I5" s="25"/>
      <c r="J5" s="24">
        <f>ROUND((F5-H5),5)</f>
        <v>3</v>
      </c>
      <c r="K5" s="25"/>
      <c r="L5" s="26">
        <f>ROUND(IF(H5=0, IF(F5=0, 0, 1), F5/H5),5)</f>
        <v>1.1499999999999999</v>
      </c>
      <c r="M5" s="25"/>
      <c r="N5" s="24">
        <f>F5</f>
        <v>23</v>
      </c>
      <c r="O5" s="25"/>
      <c r="P5" s="24">
        <f>H5</f>
        <v>20</v>
      </c>
      <c r="Q5" s="25"/>
      <c r="R5" s="24">
        <f>ROUND((N5-P5),5)</f>
        <v>3</v>
      </c>
      <c r="S5" s="25"/>
      <c r="T5" s="26">
        <f>ROUND(IF(P5=0, IF(N5=0, 0, 1), N5/P5),5)</f>
        <v>1.1499999999999999</v>
      </c>
    </row>
    <row r="6" spans="1:20" x14ac:dyDescent="0.25">
      <c r="A6" s="20"/>
      <c r="B6" s="20"/>
      <c r="C6" s="20"/>
      <c r="D6" s="20"/>
      <c r="E6" s="20" t="s">
        <v>49</v>
      </c>
      <c r="F6" s="24">
        <v>5</v>
      </c>
      <c r="G6" s="25"/>
      <c r="H6" s="24">
        <v>12</v>
      </c>
      <c r="I6" s="25"/>
      <c r="J6" s="24">
        <f>ROUND((F6-H6),5)</f>
        <v>-7</v>
      </c>
      <c r="K6" s="25"/>
      <c r="L6" s="26">
        <f>ROUND(IF(H6=0, IF(F6=0, 0, 1), F6/H6),5)</f>
        <v>0.41666999999999998</v>
      </c>
      <c r="M6" s="25"/>
      <c r="N6" s="24">
        <f>F6</f>
        <v>5</v>
      </c>
      <c r="O6" s="25"/>
      <c r="P6" s="24">
        <f>H6</f>
        <v>12</v>
      </c>
      <c r="Q6" s="25"/>
      <c r="R6" s="24">
        <f>ROUND((N6-P6),5)</f>
        <v>-7</v>
      </c>
      <c r="S6" s="25"/>
      <c r="T6" s="26">
        <f>ROUND(IF(P6=0, IF(N6=0, 0, 1), N6/P6),5)</f>
        <v>0.41666999999999998</v>
      </c>
    </row>
    <row r="7" spans="1:20" ht="15.75" thickBot="1" x14ac:dyDescent="0.3">
      <c r="A7" s="20"/>
      <c r="B7" s="20"/>
      <c r="C7" s="20"/>
      <c r="D7" s="20"/>
      <c r="E7" s="20" t="s">
        <v>50</v>
      </c>
      <c r="F7" s="27">
        <v>7142.19</v>
      </c>
      <c r="G7" s="25"/>
      <c r="H7" s="27">
        <v>13725</v>
      </c>
      <c r="I7" s="25"/>
      <c r="J7" s="27">
        <f>ROUND((F7-H7),5)</f>
        <v>-6582.81</v>
      </c>
      <c r="K7" s="25"/>
      <c r="L7" s="28">
        <f>ROUND(IF(H7=0, IF(F7=0, 0, 1), F7/H7),5)</f>
        <v>0.52037999999999995</v>
      </c>
      <c r="M7" s="25"/>
      <c r="N7" s="27">
        <f>F7</f>
        <v>7142.19</v>
      </c>
      <c r="O7" s="25"/>
      <c r="P7" s="27">
        <f>H7</f>
        <v>13725</v>
      </c>
      <c r="Q7" s="25"/>
      <c r="R7" s="27">
        <f>ROUND((N7-P7),5)</f>
        <v>-6582.81</v>
      </c>
      <c r="S7" s="25"/>
      <c r="T7" s="28">
        <f>ROUND(IF(P7=0, IF(N7=0, 0, 1), N7/P7),5)</f>
        <v>0.52037999999999995</v>
      </c>
    </row>
    <row r="8" spans="1:20" ht="15.75" thickBot="1" x14ac:dyDescent="0.3">
      <c r="A8" s="20"/>
      <c r="B8" s="20"/>
      <c r="C8" s="20"/>
      <c r="D8" s="20" t="s">
        <v>51</v>
      </c>
      <c r="E8" s="20"/>
      <c r="F8" s="29">
        <f>ROUND(SUM(F4:F7),5)</f>
        <v>7170.19</v>
      </c>
      <c r="G8" s="25"/>
      <c r="H8" s="29">
        <f>ROUND(SUM(H4:H7),5)</f>
        <v>13757</v>
      </c>
      <c r="I8" s="25"/>
      <c r="J8" s="29">
        <f>ROUND((F8-H8),5)</f>
        <v>-6586.81</v>
      </c>
      <c r="K8" s="25"/>
      <c r="L8" s="30">
        <f>ROUND(IF(H8=0, IF(F8=0, 0, 1), F8/H8),5)</f>
        <v>0.5212</v>
      </c>
      <c r="M8" s="25"/>
      <c r="N8" s="29">
        <f>F8</f>
        <v>7170.19</v>
      </c>
      <c r="O8" s="25"/>
      <c r="P8" s="29">
        <f>H8</f>
        <v>13757</v>
      </c>
      <c r="Q8" s="25"/>
      <c r="R8" s="29">
        <f>ROUND((N8-P8),5)</f>
        <v>-6586.81</v>
      </c>
      <c r="S8" s="25"/>
      <c r="T8" s="30">
        <f>ROUND(IF(P8=0, IF(N8=0, 0, 1), N8/P8),5)</f>
        <v>0.5212</v>
      </c>
    </row>
    <row r="9" spans="1:20" x14ac:dyDescent="0.25">
      <c r="A9" s="20"/>
      <c r="B9" s="20"/>
      <c r="C9" s="20" t="s">
        <v>52</v>
      </c>
      <c r="D9" s="20"/>
      <c r="E9" s="20"/>
      <c r="F9" s="24">
        <f>F8</f>
        <v>7170.19</v>
      </c>
      <c r="G9" s="25"/>
      <c r="H9" s="24">
        <f>H8</f>
        <v>13757</v>
      </c>
      <c r="I9" s="25"/>
      <c r="J9" s="24">
        <f>ROUND((F9-H9),5)</f>
        <v>-6586.81</v>
      </c>
      <c r="K9" s="25"/>
      <c r="L9" s="26">
        <f>ROUND(IF(H9=0, IF(F9=0, 0, 1), F9/H9),5)</f>
        <v>0.5212</v>
      </c>
      <c r="M9" s="25"/>
      <c r="N9" s="24">
        <f>F9</f>
        <v>7170.19</v>
      </c>
      <c r="O9" s="25"/>
      <c r="P9" s="24">
        <f>H9</f>
        <v>13757</v>
      </c>
      <c r="Q9" s="25"/>
      <c r="R9" s="24">
        <f>ROUND((N9-P9),5)</f>
        <v>-6586.81</v>
      </c>
      <c r="S9" s="25"/>
      <c r="T9" s="26">
        <f>ROUND(IF(P9=0, IF(N9=0, 0, 1), N9/P9),5)</f>
        <v>0.5212</v>
      </c>
    </row>
    <row r="10" spans="1:20" x14ac:dyDescent="0.25">
      <c r="A10" s="20"/>
      <c r="B10" s="20"/>
      <c r="C10" s="20"/>
      <c r="D10" s="20" t="s">
        <v>53</v>
      </c>
      <c r="E10" s="20"/>
      <c r="F10" s="24"/>
      <c r="G10" s="25"/>
      <c r="H10" s="24"/>
      <c r="I10" s="25"/>
      <c r="J10" s="24"/>
      <c r="K10" s="25"/>
      <c r="L10" s="26"/>
      <c r="M10" s="25"/>
      <c r="N10" s="24"/>
      <c r="O10" s="25"/>
      <c r="P10" s="24"/>
      <c r="Q10" s="25"/>
      <c r="R10" s="24"/>
      <c r="S10" s="25"/>
      <c r="T10" s="26"/>
    </row>
    <row r="11" spans="1:20" x14ac:dyDescent="0.25">
      <c r="A11" s="20"/>
      <c r="B11" s="20"/>
      <c r="C11" s="20"/>
      <c r="D11" s="20"/>
      <c r="E11" s="20" t="s">
        <v>54</v>
      </c>
      <c r="F11" s="24">
        <v>52751.64</v>
      </c>
      <c r="G11" s="25"/>
      <c r="H11" s="24">
        <v>65658.820000000007</v>
      </c>
      <c r="I11" s="25"/>
      <c r="J11" s="24">
        <f t="shared" ref="J11:J17" si="0">ROUND((F11-H11),5)</f>
        <v>-12907.18</v>
      </c>
      <c r="K11" s="25"/>
      <c r="L11" s="26">
        <f t="shared" ref="L11:L17" si="1">ROUND(IF(H11=0, IF(F11=0, 0, 1), F11/H11),5)</f>
        <v>0.80342000000000002</v>
      </c>
      <c r="M11" s="25"/>
      <c r="N11" s="24">
        <f t="shared" ref="N11:N20" si="2">F11</f>
        <v>52751.64</v>
      </c>
      <c r="O11" s="25"/>
      <c r="P11" s="24">
        <f t="shared" ref="P11:P20" si="3">H11</f>
        <v>65658.820000000007</v>
      </c>
      <c r="Q11" s="25"/>
      <c r="R11" s="24">
        <f t="shared" ref="R11:R20" si="4">ROUND((N11-P11),5)</f>
        <v>-12907.18</v>
      </c>
      <c r="S11" s="25"/>
      <c r="T11" s="26">
        <f t="shared" ref="T11:T20" si="5">ROUND(IF(P11=0, IF(N11=0, 0, 1), N11/P11),5)</f>
        <v>0.80342000000000002</v>
      </c>
    </row>
    <row r="12" spans="1:20" x14ac:dyDescent="0.25">
      <c r="A12" s="20"/>
      <c r="B12" s="20"/>
      <c r="C12" s="20"/>
      <c r="D12" s="20"/>
      <c r="E12" s="20" t="s">
        <v>55</v>
      </c>
      <c r="F12" s="24">
        <v>479.93</v>
      </c>
      <c r="G12" s="25"/>
      <c r="H12" s="24">
        <v>168.33</v>
      </c>
      <c r="I12" s="25"/>
      <c r="J12" s="24">
        <f t="shared" si="0"/>
        <v>311.60000000000002</v>
      </c>
      <c r="K12" s="25"/>
      <c r="L12" s="26">
        <f t="shared" si="1"/>
        <v>2.8511299999999999</v>
      </c>
      <c r="M12" s="25"/>
      <c r="N12" s="24">
        <f t="shared" si="2"/>
        <v>479.93</v>
      </c>
      <c r="O12" s="25"/>
      <c r="P12" s="24">
        <f t="shared" si="3"/>
        <v>168.33</v>
      </c>
      <c r="Q12" s="25"/>
      <c r="R12" s="24">
        <f t="shared" si="4"/>
        <v>311.60000000000002</v>
      </c>
      <c r="S12" s="25"/>
      <c r="T12" s="26">
        <f t="shared" si="5"/>
        <v>2.8511299999999999</v>
      </c>
    </row>
    <row r="13" spans="1:20" x14ac:dyDescent="0.25">
      <c r="A13" s="20"/>
      <c r="B13" s="20"/>
      <c r="C13" s="20"/>
      <c r="D13" s="20"/>
      <c r="E13" s="20" t="s">
        <v>56</v>
      </c>
      <c r="F13" s="24">
        <v>3418.37</v>
      </c>
      <c r="G13" s="25"/>
      <c r="H13" s="24">
        <v>600</v>
      </c>
      <c r="I13" s="25"/>
      <c r="J13" s="24">
        <f t="shared" si="0"/>
        <v>2818.37</v>
      </c>
      <c r="K13" s="25"/>
      <c r="L13" s="26">
        <f t="shared" si="1"/>
        <v>5.6972800000000001</v>
      </c>
      <c r="M13" s="25"/>
      <c r="N13" s="24">
        <f t="shared" si="2"/>
        <v>3418.37</v>
      </c>
      <c r="O13" s="25"/>
      <c r="P13" s="24">
        <f t="shared" si="3"/>
        <v>600</v>
      </c>
      <c r="Q13" s="25"/>
      <c r="R13" s="24">
        <f t="shared" si="4"/>
        <v>2818.37</v>
      </c>
      <c r="S13" s="25"/>
      <c r="T13" s="26">
        <f t="shared" si="5"/>
        <v>5.6972800000000001</v>
      </c>
    </row>
    <row r="14" spans="1:20" x14ac:dyDescent="0.25">
      <c r="A14" s="20"/>
      <c r="B14" s="20"/>
      <c r="C14" s="20"/>
      <c r="D14" s="20"/>
      <c r="E14" s="20" t="s">
        <v>57</v>
      </c>
      <c r="F14" s="24">
        <v>8487.16</v>
      </c>
      <c r="G14" s="25"/>
      <c r="H14" s="24">
        <v>4751.67</v>
      </c>
      <c r="I14" s="25"/>
      <c r="J14" s="24">
        <f t="shared" si="0"/>
        <v>3735.49</v>
      </c>
      <c r="K14" s="25"/>
      <c r="L14" s="26">
        <f t="shared" si="1"/>
        <v>1.7861400000000001</v>
      </c>
      <c r="M14" s="25"/>
      <c r="N14" s="24">
        <f t="shared" si="2"/>
        <v>8487.16</v>
      </c>
      <c r="O14" s="25"/>
      <c r="P14" s="24">
        <f t="shared" si="3"/>
        <v>4751.67</v>
      </c>
      <c r="Q14" s="25"/>
      <c r="R14" s="24">
        <f t="shared" si="4"/>
        <v>3735.49</v>
      </c>
      <c r="S14" s="25"/>
      <c r="T14" s="26">
        <f t="shared" si="5"/>
        <v>1.7861400000000001</v>
      </c>
    </row>
    <row r="15" spans="1:20" x14ac:dyDescent="0.25">
      <c r="A15" s="20"/>
      <c r="B15" s="20"/>
      <c r="C15" s="20"/>
      <c r="D15" s="20"/>
      <c r="E15" s="20" t="s">
        <v>58</v>
      </c>
      <c r="F15" s="24">
        <v>0</v>
      </c>
      <c r="G15" s="25"/>
      <c r="H15" s="24">
        <v>0</v>
      </c>
      <c r="I15" s="25"/>
      <c r="J15" s="24">
        <f t="shared" si="0"/>
        <v>0</v>
      </c>
      <c r="K15" s="25"/>
      <c r="L15" s="26">
        <f t="shared" si="1"/>
        <v>0</v>
      </c>
      <c r="M15" s="25"/>
      <c r="N15" s="24">
        <f t="shared" si="2"/>
        <v>0</v>
      </c>
      <c r="O15" s="25"/>
      <c r="P15" s="24">
        <f t="shared" si="3"/>
        <v>0</v>
      </c>
      <c r="Q15" s="25"/>
      <c r="R15" s="24">
        <f t="shared" si="4"/>
        <v>0</v>
      </c>
      <c r="S15" s="25"/>
      <c r="T15" s="26">
        <f t="shared" si="5"/>
        <v>0</v>
      </c>
    </row>
    <row r="16" spans="1:20" x14ac:dyDescent="0.25">
      <c r="A16" s="20"/>
      <c r="B16" s="20"/>
      <c r="C16" s="20"/>
      <c r="D16" s="20"/>
      <c r="E16" s="20" t="s">
        <v>59</v>
      </c>
      <c r="F16" s="24">
        <v>999.22</v>
      </c>
      <c r="G16" s="25"/>
      <c r="H16" s="24">
        <v>1085</v>
      </c>
      <c r="I16" s="25"/>
      <c r="J16" s="24">
        <f t="shared" si="0"/>
        <v>-85.78</v>
      </c>
      <c r="K16" s="25"/>
      <c r="L16" s="26">
        <f t="shared" si="1"/>
        <v>0.92093999999999998</v>
      </c>
      <c r="M16" s="25"/>
      <c r="N16" s="24">
        <f t="shared" si="2"/>
        <v>999.22</v>
      </c>
      <c r="O16" s="25"/>
      <c r="P16" s="24">
        <f t="shared" si="3"/>
        <v>1085</v>
      </c>
      <c r="Q16" s="25"/>
      <c r="R16" s="24">
        <f t="shared" si="4"/>
        <v>-85.78</v>
      </c>
      <c r="S16" s="25"/>
      <c r="T16" s="26">
        <f t="shared" si="5"/>
        <v>0.92093999999999998</v>
      </c>
    </row>
    <row r="17" spans="1:20" x14ac:dyDescent="0.25">
      <c r="A17" s="20"/>
      <c r="B17" s="20"/>
      <c r="C17" s="20"/>
      <c r="D17" s="20"/>
      <c r="E17" s="20" t="s">
        <v>60</v>
      </c>
      <c r="F17" s="24">
        <v>2206.25</v>
      </c>
      <c r="G17" s="25"/>
      <c r="H17" s="24">
        <v>2875</v>
      </c>
      <c r="I17" s="25"/>
      <c r="J17" s="24">
        <f t="shared" si="0"/>
        <v>-668.75</v>
      </c>
      <c r="K17" s="25"/>
      <c r="L17" s="26">
        <f t="shared" si="1"/>
        <v>0.76739000000000002</v>
      </c>
      <c r="M17" s="25"/>
      <c r="N17" s="24">
        <f t="shared" si="2"/>
        <v>2206.25</v>
      </c>
      <c r="O17" s="25"/>
      <c r="P17" s="24">
        <f t="shared" si="3"/>
        <v>2875</v>
      </c>
      <c r="Q17" s="25"/>
      <c r="R17" s="24">
        <f t="shared" si="4"/>
        <v>-668.75</v>
      </c>
      <c r="S17" s="25"/>
      <c r="T17" s="26">
        <f t="shared" si="5"/>
        <v>0.76739000000000002</v>
      </c>
    </row>
    <row r="18" spans="1:20" ht="15.75" thickBot="1" x14ac:dyDescent="0.3">
      <c r="A18" s="20"/>
      <c r="B18" s="20"/>
      <c r="C18" s="20"/>
      <c r="D18" s="20"/>
      <c r="E18" s="20" t="s">
        <v>61</v>
      </c>
      <c r="F18" s="27">
        <v>480.05</v>
      </c>
      <c r="G18" s="25"/>
      <c r="H18" s="27"/>
      <c r="I18" s="25"/>
      <c r="J18" s="27"/>
      <c r="K18" s="25"/>
      <c r="L18" s="28"/>
      <c r="M18" s="25"/>
      <c r="N18" s="27">
        <f t="shared" si="2"/>
        <v>480.05</v>
      </c>
      <c r="O18" s="25"/>
      <c r="P18" s="27">
        <f t="shared" si="3"/>
        <v>0</v>
      </c>
      <c r="Q18" s="25"/>
      <c r="R18" s="27">
        <f t="shared" si="4"/>
        <v>480.05</v>
      </c>
      <c r="S18" s="25"/>
      <c r="T18" s="28">
        <f t="shared" si="5"/>
        <v>1</v>
      </c>
    </row>
    <row r="19" spans="1:20" ht="15.75" thickBot="1" x14ac:dyDescent="0.3">
      <c r="A19" s="20"/>
      <c r="B19" s="20"/>
      <c r="C19" s="20"/>
      <c r="D19" s="20" t="s">
        <v>62</v>
      </c>
      <c r="E19" s="20"/>
      <c r="F19" s="29">
        <f>ROUND(SUM(F10:F18),5)</f>
        <v>68822.62</v>
      </c>
      <c r="G19" s="25"/>
      <c r="H19" s="29">
        <f>ROUND(SUM(H10:H18),5)</f>
        <v>75138.820000000007</v>
      </c>
      <c r="I19" s="25"/>
      <c r="J19" s="29">
        <f>ROUND((F19-H19),5)</f>
        <v>-6316.2</v>
      </c>
      <c r="K19" s="25"/>
      <c r="L19" s="30">
        <f>ROUND(IF(H19=0, IF(F19=0, 0, 1), F19/H19),5)</f>
        <v>0.91593999999999998</v>
      </c>
      <c r="M19" s="25"/>
      <c r="N19" s="29">
        <f t="shared" si="2"/>
        <v>68822.62</v>
      </c>
      <c r="O19" s="25"/>
      <c r="P19" s="29">
        <f t="shared" si="3"/>
        <v>75138.820000000007</v>
      </c>
      <c r="Q19" s="25"/>
      <c r="R19" s="29">
        <f t="shared" si="4"/>
        <v>-6316.2</v>
      </c>
      <c r="S19" s="25"/>
      <c r="T19" s="30">
        <f t="shared" si="5"/>
        <v>0.91593999999999998</v>
      </c>
    </row>
    <row r="20" spans="1:20" x14ac:dyDescent="0.25">
      <c r="A20" s="20"/>
      <c r="B20" s="20" t="s">
        <v>63</v>
      </c>
      <c r="C20" s="20"/>
      <c r="D20" s="20"/>
      <c r="E20" s="20"/>
      <c r="F20" s="24">
        <f>ROUND(F3+F9-F19,5)</f>
        <v>-61652.43</v>
      </c>
      <c r="G20" s="25"/>
      <c r="H20" s="24">
        <f>ROUND(H3+H9-H19,5)</f>
        <v>-61381.82</v>
      </c>
      <c r="I20" s="25"/>
      <c r="J20" s="24">
        <f>ROUND((F20-H20),5)</f>
        <v>-270.61</v>
      </c>
      <c r="K20" s="25"/>
      <c r="L20" s="26">
        <f>ROUND(IF(H20=0, IF(F20=0, 0, 1), F20/H20),5)</f>
        <v>1.00441</v>
      </c>
      <c r="M20" s="25"/>
      <c r="N20" s="24">
        <f t="shared" si="2"/>
        <v>-61652.43</v>
      </c>
      <c r="O20" s="25"/>
      <c r="P20" s="24">
        <f t="shared" si="3"/>
        <v>-61381.82</v>
      </c>
      <c r="Q20" s="25"/>
      <c r="R20" s="24">
        <f t="shared" si="4"/>
        <v>-270.61</v>
      </c>
      <c r="S20" s="25"/>
      <c r="T20" s="26">
        <f t="shared" si="5"/>
        <v>1.00441</v>
      </c>
    </row>
    <row r="21" spans="1:20" x14ac:dyDescent="0.25">
      <c r="A21" s="20"/>
      <c r="B21" s="20" t="s">
        <v>64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  <c r="M21" s="25"/>
      <c r="N21" s="24"/>
      <c r="O21" s="25"/>
      <c r="P21" s="24"/>
      <c r="Q21" s="25"/>
      <c r="R21" s="24"/>
      <c r="S21" s="25"/>
      <c r="T21" s="26"/>
    </row>
    <row r="22" spans="1:20" x14ac:dyDescent="0.25">
      <c r="A22" s="20"/>
      <c r="B22" s="20"/>
      <c r="C22" s="20" t="s">
        <v>65</v>
      </c>
      <c r="D22" s="20"/>
      <c r="E22" s="20"/>
      <c r="F22" s="24"/>
      <c r="G22" s="25"/>
      <c r="H22" s="24"/>
      <c r="I22" s="25"/>
      <c r="J22" s="24"/>
      <c r="K22" s="25"/>
      <c r="L22" s="26"/>
      <c r="M22" s="25"/>
      <c r="N22" s="24"/>
      <c r="O22" s="25"/>
      <c r="P22" s="24"/>
      <c r="Q22" s="25"/>
      <c r="R22" s="24"/>
      <c r="S22" s="25"/>
      <c r="T22" s="26"/>
    </row>
    <row r="23" spans="1:20" ht="15.75" thickBot="1" x14ac:dyDescent="0.3">
      <c r="A23" s="20"/>
      <c r="B23" s="20"/>
      <c r="C23" s="20"/>
      <c r="D23" s="20" t="s">
        <v>66</v>
      </c>
      <c r="E23" s="20"/>
      <c r="F23" s="31">
        <v>500</v>
      </c>
      <c r="G23" s="25"/>
      <c r="H23" s="24"/>
      <c r="I23" s="25"/>
      <c r="J23" s="24"/>
      <c r="K23" s="25"/>
      <c r="L23" s="26"/>
      <c r="M23" s="25"/>
      <c r="N23" s="31">
        <f>F23</f>
        <v>500</v>
      </c>
      <c r="O23" s="25"/>
      <c r="P23" s="31">
        <f>H23</f>
        <v>0</v>
      </c>
      <c r="Q23" s="25"/>
      <c r="R23" s="31">
        <f>ROUND((N23-P23),5)</f>
        <v>500</v>
      </c>
      <c r="S23" s="25"/>
      <c r="T23" s="32">
        <f>ROUND(IF(P23=0, IF(N23=0, 0, 1), N23/P23),5)</f>
        <v>1</v>
      </c>
    </row>
    <row r="24" spans="1:20" x14ac:dyDescent="0.25">
      <c r="A24" s="20"/>
      <c r="B24" s="20"/>
      <c r="C24" s="20" t="s">
        <v>67</v>
      </c>
      <c r="D24" s="20"/>
      <c r="E24" s="20"/>
      <c r="F24" s="24">
        <f>ROUND(SUM(F22:F23),5)</f>
        <v>500</v>
      </c>
      <c r="G24" s="25"/>
      <c r="H24" s="24"/>
      <c r="I24" s="25"/>
      <c r="J24" s="24"/>
      <c r="K24" s="25"/>
      <c r="L24" s="26"/>
      <c r="M24" s="25"/>
      <c r="N24" s="24">
        <f>F24</f>
        <v>500</v>
      </c>
      <c r="O24" s="25"/>
      <c r="P24" s="24">
        <f>H24</f>
        <v>0</v>
      </c>
      <c r="Q24" s="25"/>
      <c r="R24" s="24">
        <f>ROUND((N24-P24),5)</f>
        <v>500</v>
      </c>
      <c r="S24" s="25"/>
      <c r="T24" s="26">
        <f>ROUND(IF(P24=0, IF(N24=0, 0, 1), N24/P24),5)</f>
        <v>1</v>
      </c>
    </row>
    <row r="25" spans="1:20" x14ac:dyDescent="0.25">
      <c r="A25" s="20"/>
      <c r="B25" s="20"/>
      <c r="C25" s="20" t="s">
        <v>68</v>
      </c>
      <c r="D25" s="20"/>
      <c r="E25" s="20"/>
      <c r="F25" s="24"/>
      <c r="G25" s="25"/>
      <c r="H25" s="24"/>
      <c r="I25" s="25"/>
      <c r="J25" s="24"/>
      <c r="K25" s="25"/>
      <c r="L25" s="26"/>
      <c r="M25" s="25"/>
      <c r="N25" s="24"/>
      <c r="O25" s="25"/>
      <c r="P25" s="24"/>
      <c r="Q25" s="25"/>
      <c r="R25" s="24"/>
      <c r="S25" s="25"/>
      <c r="T25" s="26"/>
    </row>
    <row r="26" spans="1:20" x14ac:dyDescent="0.25">
      <c r="A26" s="20"/>
      <c r="B26" s="20"/>
      <c r="C26" s="20"/>
      <c r="D26" s="20" t="s">
        <v>69</v>
      </c>
      <c r="E26" s="20"/>
      <c r="F26" s="24">
        <v>0</v>
      </c>
      <c r="G26" s="25"/>
      <c r="H26" s="24">
        <v>0</v>
      </c>
      <c r="I26" s="25"/>
      <c r="J26" s="24">
        <f>ROUND((F26-H26),5)</f>
        <v>0</v>
      </c>
      <c r="K26" s="25"/>
      <c r="L26" s="26">
        <f>ROUND(IF(H26=0, IF(F26=0, 0, 1), F26/H26),5)</f>
        <v>0</v>
      </c>
      <c r="M26" s="25"/>
      <c r="N26" s="24">
        <f t="shared" ref="N26:N31" si="6">F26</f>
        <v>0</v>
      </c>
      <c r="O26" s="25"/>
      <c r="P26" s="24">
        <f t="shared" ref="P26:P31" si="7">H26</f>
        <v>0</v>
      </c>
      <c r="Q26" s="25"/>
      <c r="R26" s="24">
        <f t="shared" ref="R26:R31" si="8">ROUND((N26-P26),5)</f>
        <v>0</v>
      </c>
      <c r="S26" s="25"/>
      <c r="T26" s="26">
        <f t="shared" ref="T26:T31" si="9">ROUND(IF(P26=0, IF(N26=0, 0, 1), N26/P26),5)</f>
        <v>0</v>
      </c>
    </row>
    <row r="27" spans="1:20" x14ac:dyDescent="0.25">
      <c r="A27" s="20"/>
      <c r="B27" s="20"/>
      <c r="C27" s="20"/>
      <c r="D27" s="20" t="s">
        <v>70</v>
      </c>
      <c r="E27" s="20"/>
      <c r="F27" s="24">
        <v>14735.6</v>
      </c>
      <c r="G27" s="25"/>
      <c r="H27" s="24"/>
      <c r="I27" s="25"/>
      <c r="J27" s="24"/>
      <c r="K27" s="25"/>
      <c r="L27" s="26"/>
      <c r="M27" s="25"/>
      <c r="N27" s="24">
        <f t="shared" si="6"/>
        <v>14735.6</v>
      </c>
      <c r="O27" s="25"/>
      <c r="P27" s="24">
        <f t="shared" si="7"/>
        <v>0</v>
      </c>
      <c r="Q27" s="25"/>
      <c r="R27" s="24">
        <f t="shared" si="8"/>
        <v>14735.6</v>
      </c>
      <c r="S27" s="25"/>
      <c r="T27" s="26">
        <f t="shared" si="9"/>
        <v>1</v>
      </c>
    </row>
    <row r="28" spans="1:20" ht="15.75" thickBot="1" x14ac:dyDescent="0.3">
      <c r="A28" s="20"/>
      <c r="B28" s="20"/>
      <c r="C28" s="20"/>
      <c r="D28" s="20" t="s">
        <v>71</v>
      </c>
      <c r="E28" s="20"/>
      <c r="F28" s="27">
        <v>1240.58</v>
      </c>
      <c r="G28" s="25"/>
      <c r="H28" s="27"/>
      <c r="I28" s="25"/>
      <c r="J28" s="27"/>
      <c r="K28" s="25"/>
      <c r="L28" s="28"/>
      <c r="M28" s="25"/>
      <c r="N28" s="27">
        <f t="shared" si="6"/>
        <v>1240.58</v>
      </c>
      <c r="O28" s="25"/>
      <c r="P28" s="27">
        <f t="shared" si="7"/>
        <v>0</v>
      </c>
      <c r="Q28" s="25"/>
      <c r="R28" s="27">
        <f t="shared" si="8"/>
        <v>1240.58</v>
      </c>
      <c r="S28" s="25"/>
      <c r="T28" s="28">
        <f t="shared" si="9"/>
        <v>1</v>
      </c>
    </row>
    <row r="29" spans="1:20" ht="15.75" thickBot="1" x14ac:dyDescent="0.3">
      <c r="A29" s="20"/>
      <c r="B29" s="20"/>
      <c r="C29" s="20" t="s">
        <v>72</v>
      </c>
      <c r="D29" s="20"/>
      <c r="E29" s="20"/>
      <c r="F29" s="33">
        <f>ROUND(SUM(F25:F28),5)</f>
        <v>15976.18</v>
      </c>
      <c r="G29" s="25"/>
      <c r="H29" s="33">
        <f>ROUND(SUM(H25:H28),5)</f>
        <v>0</v>
      </c>
      <c r="I29" s="25"/>
      <c r="J29" s="33">
        <f>ROUND((F29-H29),5)</f>
        <v>15976.18</v>
      </c>
      <c r="K29" s="25"/>
      <c r="L29" s="34">
        <f>ROUND(IF(H29=0, IF(F29=0, 0, 1), F29/H29),5)</f>
        <v>1</v>
      </c>
      <c r="M29" s="25"/>
      <c r="N29" s="33">
        <f t="shared" si="6"/>
        <v>15976.18</v>
      </c>
      <c r="O29" s="25"/>
      <c r="P29" s="33">
        <f t="shared" si="7"/>
        <v>0</v>
      </c>
      <c r="Q29" s="25"/>
      <c r="R29" s="33">
        <f t="shared" si="8"/>
        <v>15976.18</v>
      </c>
      <c r="S29" s="25"/>
      <c r="T29" s="34">
        <f t="shared" si="9"/>
        <v>1</v>
      </c>
    </row>
    <row r="30" spans="1:20" ht="15.75" thickBot="1" x14ac:dyDescent="0.3">
      <c r="A30" s="20"/>
      <c r="B30" s="20" t="s">
        <v>73</v>
      </c>
      <c r="C30" s="20"/>
      <c r="D30" s="20"/>
      <c r="E30" s="20"/>
      <c r="F30" s="33">
        <f>ROUND(F21+F24-F29,5)</f>
        <v>-15476.18</v>
      </c>
      <c r="G30" s="25"/>
      <c r="H30" s="33">
        <f>ROUND(H21+H24-H29,5)</f>
        <v>0</v>
      </c>
      <c r="I30" s="25"/>
      <c r="J30" s="33">
        <f>ROUND((F30-H30),5)</f>
        <v>-15476.18</v>
      </c>
      <c r="K30" s="25"/>
      <c r="L30" s="34">
        <f>ROUND(IF(H30=0, IF(F30=0, 0, 1), F30/H30),5)</f>
        <v>1</v>
      </c>
      <c r="M30" s="25"/>
      <c r="N30" s="33">
        <f t="shared" si="6"/>
        <v>-15476.18</v>
      </c>
      <c r="O30" s="25"/>
      <c r="P30" s="33">
        <f t="shared" si="7"/>
        <v>0</v>
      </c>
      <c r="Q30" s="25"/>
      <c r="R30" s="33">
        <f t="shared" si="8"/>
        <v>-15476.18</v>
      </c>
      <c r="S30" s="25"/>
      <c r="T30" s="34">
        <f t="shared" si="9"/>
        <v>1</v>
      </c>
    </row>
    <row r="31" spans="1:20" s="37" customFormat="1" ht="12" thickBot="1" x14ac:dyDescent="0.25">
      <c r="A31" s="20" t="s">
        <v>74</v>
      </c>
      <c r="B31" s="20"/>
      <c r="C31" s="20"/>
      <c r="D31" s="20"/>
      <c r="E31" s="20"/>
      <c r="F31" s="35">
        <f>ROUND(F20+F30,5)</f>
        <v>-77128.61</v>
      </c>
      <c r="G31" s="20"/>
      <c r="H31" s="35">
        <f>ROUND(H20+H30,5)</f>
        <v>-61381.82</v>
      </c>
      <c r="I31" s="20"/>
      <c r="J31" s="35">
        <f>ROUND((F31-H31),5)</f>
        <v>-15746.79</v>
      </c>
      <c r="K31" s="20"/>
      <c r="L31" s="36">
        <f>ROUND(IF(H31=0, IF(F31=0, 0, 1), F31/H31),5)</f>
        <v>1.25654</v>
      </c>
      <c r="M31" s="20"/>
      <c r="N31" s="35">
        <f t="shared" si="6"/>
        <v>-77128.61</v>
      </c>
      <c r="O31" s="20"/>
      <c r="P31" s="35">
        <f t="shared" si="7"/>
        <v>-61381.82</v>
      </c>
      <c r="Q31" s="20"/>
      <c r="R31" s="35">
        <f t="shared" si="8"/>
        <v>-15746.79</v>
      </c>
      <c r="S31" s="20"/>
      <c r="T31" s="36">
        <f t="shared" si="9"/>
        <v>1.25654</v>
      </c>
    </row>
    <row r="32" spans="1:20" ht="15.75" thickTop="1" x14ac:dyDescent="0.25"/>
  </sheetData>
  <pageMargins left="0.7" right="0.7" top="0.75" bottom="0.75" header="0.1" footer="0.3"/>
  <pageSetup orientation="landscape" horizontalDpi="4294967293" verticalDpi="0" r:id="rId1"/>
  <headerFooter>
    <oddHeader>&amp;L&amp;"Arial,Bold"&amp;8 3:30 PM
&amp;"Arial,Bold"&amp;8 12/10/21
&amp;"Arial,Bold"&amp;8 Accrual Basis&amp;C&amp;"Arial,Bold"&amp;12 Nederland Fire Protection District
&amp;"Arial,Bold"&amp;14 Income &amp;&amp; Expense Budget vs. Actual
&amp;"Arial,Bold"&amp;10 November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8720D-D335-4D26-A9D0-2AAAB4449F58}">
  <sheetPr codeName="Sheet2"/>
  <dimension ref="A1:AB3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AB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10.140625" style="43" bestFit="1" customWidth="1"/>
    <col min="7" max="7" width="2.28515625" style="43" customWidth="1"/>
    <col min="8" max="8" width="8.710937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hidden="1" customWidth="1"/>
    <col min="14" max="14" width="10.140625" style="43" hidden="1" customWidth="1"/>
    <col min="15" max="15" width="2.28515625" style="43" hidden="1" customWidth="1"/>
    <col min="16" max="16" width="6.570312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  <col min="21" max="21" width="2.28515625" style="43" hidden="1" customWidth="1"/>
    <col min="22" max="22" width="10.140625" style="43" hidden="1" customWidth="1"/>
    <col min="23" max="23" width="2.28515625" style="43" hidden="1" customWidth="1"/>
    <col min="24" max="24" width="8.7109375" style="43" hidden="1" customWidth="1"/>
    <col min="25" max="25" width="2.28515625" style="43" hidden="1" customWidth="1"/>
    <col min="26" max="26" width="12" style="43" hidden="1" customWidth="1"/>
    <col min="27" max="27" width="2.28515625" style="43" hidden="1" customWidth="1"/>
    <col min="28" max="28" width="10.28515625" style="43" hidden="1" customWidth="1"/>
  </cols>
  <sheetData>
    <row r="1" spans="1:28" ht="15.75" thickBot="1" x14ac:dyDescent="0.3">
      <c r="A1" s="20"/>
      <c r="B1" s="20"/>
      <c r="C1" s="20"/>
      <c r="D1" s="20"/>
      <c r="E1" s="20"/>
      <c r="F1" s="22" t="s">
        <v>40</v>
      </c>
      <c r="G1" s="21"/>
      <c r="H1" s="23"/>
      <c r="I1" s="21"/>
      <c r="J1" s="23"/>
      <c r="K1" s="21"/>
      <c r="L1" s="23"/>
      <c r="M1" s="19"/>
      <c r="N1" s="22" t="s">
        <v>75</v>
      </c>
      <c r="O1" s="21"/>
      <c r="P1" s="23"/>
      <c r="Q1" s="21"/>
      <c r="R1" s="23"/>
      <c r="S1" s="21"/>
      <c r="T1" s="23"/>
      <c r="U1" s="19"/>
      <c r="V1" s="22" t="s">
        <v>41</v>
      </c>
      <c r="W1" s="21"/>
      <c r="X1" s="23"/>
      <c r="Y1" s="21"/>
      <c r="Z1" s="23"/>
      <c r="AA1" s="21"/>
      <c r="AB1" s="23"/>
    </row>
    <row r="2" spans="1:28" s="41" customFormat="1" ht="16.5" thickTop="1" thickBot="1" x14ac:dyDescent="0.3">
      <c r="A2" s="38"/>
      <c r="B2" s="38"/>
      <c r="C2" s="38"/>
      <c r="D2" s="38"/>
      <c r="E2" s="38"/>
      <c r="F2" s="39" t="s">
        <v>76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  <c r="N2" s="39" t="s">
        <v>76</v>
      </c>
      <c r="O2" s="40"/>
      <c r="P2" s="39" t="s">
        <v>43</v>
      </c>
      <c r="Q2" s="40"/>
      <c r="R2" s="39" t="s">
        <v>44</v>
      </c>
      <c r="S2" s="40"/>
      <c r="T2" s="39" t="s">
        <v>45</v>
      </c>
      <c r="U2" s="40"/>
      <c r="V2" s="39" t="s">
        <v>76</v>
      </c>
      <c r="W2" s="40"/>
      <c r="X2" s="39" t="s">
        <v>43</v>
      </c>
      <c r="Y2" s="40"/>
      <c r="Z2" s="39" t="s">
        <v>44</v>
      </c>
      <c r="AA2" s="40"/>
      <c r="AB2" s="39" t="s">
        <v>45</v>
      </c>
    </row>
    <row r="3" spans="1:28" ht="15.75" thickTop="1" x14ac:dyDescent="0.25">
      <c r="A3" s="20"/>
      <c r="B3" s="20" t="s">
        <v>46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  <c r="U3" s="25"/>
      <c r="V3" s="24"/>
      <c r="W3" s="25"/>
      <c r="X3" s="24"/>
      <c r="Y3" s="25"/>
      <c r="Z3" s="24"/>
      <c r="AA3" s="25"/>
      <c r="AB3" s="26"/>
    </row>
    <row r="4" spans="1:28" x14ac:dyDescent="0.25">
      <c r="A4" s="20"/>
      <c r="B4" s="20"/>
      <c r="C4" s="20"/>
      <c r="D4" s="20" t="s">
        <v>47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  <c r="U4" s="25"/>
      <c r="V4" s="24"/>
      <c r="W4" s="25"/>
      <c r="X4" s="24"/>
      <c r="Y4" s="25"/>
      <c r="Z4" s="24"/>
      <c r="AA4" s="25"/>
      <c r="AB4" s="26"/>
    </row>
    <row r="5" spans="1:28" x14ac:dyDescent="0.25">
      <c r="A5" s="20"/>
      <c r="B5" s="20"/>
      <c r="C5" s="20"/>
      <c r="D5" s="20"/>
      <c r="E5" s="20" t="s">
        <v>77</v>
      </c>
      <c r="F5" s="24">
        <v>2500</v>
      </c>
      <c r="G5" s="25"/>
      <c r="H5" s="24"/>
      <c r="I5" s="25"/>
      <c r="J5" s="24"/>
      <c r="K5" s="25"/>
      <c r="L5" s="26"/>
      <c r="M5" s="25"/>
      <c r="N5" s="24">
        <v>0</v>
      </c>
      <c r="O5" s="25"/>
      <c r="P5" s="24">
        <v>0</v>
      </c>
      <c r="Q5" s="25"/>
      <c r="R5" s="24">
        <f>ROUND((N5-P5),5)</f>
        <v>0</v>
      </c>
      <c r="S5" s="25"/>
      <c r="T5" s="26">
        <f>ROUND(IF(P5=0, IF(N5=0, 0, 1), N5/P5),5)</f>
        <v>0</v>
      </c>
      <c r="U5" s="25"/>
      <c r="V5" s="24">
        <f>ROUND(F5+N5,5)</f>
        <v>2500</v>
      </c>
      <c r="W5" s="25"/>
      <c r="X5" s="24">
        <f>ROUND(H5+P5,5)</f>
        <v>0</v>
      </c>
      <c r="Y5" s="25"/>
      <c r="Z5" s="24">
        <f>ROUND((V5-X5),5)</f>
        <v>2500</v>
      </c>
      <c r="AA5" s="25"/>
      <c r="AB5" s="26">
        <f>ROUND(IF(X5=0, IF(V5=0, 0, 1), V5/X5),5)</f>
        <v>1</v>
      </c>
    </row>
    <row r="6" spans="1:28" x14ac:dyDescent="0.25">
      <c r="A6" s="20"/>
      <c r="B6" s="20"/>
      <c r="C6" s="20"/>
      <c r="D6" s="20"/>
      <c r="E6" s="20" t="s">
        <v>48</v>
      </c>
      <c r="F6" s="24">
        <v>828</v>
      </c>
      <c r="G6" s="25"/>
      <c r="H6" s="24">
        <v>230</v>
      </c>
      <c r="I6" s="25"/>
      <c r="J6" s="24">
        <f>ROUND((F6-H6),5)</f>
        <v>598</v>
      </c>
      <c r="K6" s="25"/>
      <c r="L6" s="26">
        <f>ROUND(IF(H6=0, IF(F6=0, 0, 1), F6/H6),5)</f>
        <v>3.6</v>
      </c>
      <c r="M6" s="25"/>
      <c r="N6" s="24">
        <v>0</v>
      </c>
      <c r="O6" s="25"/>
      <c r="P6" s="24">
        <v>0</v>
      </c>
      <c r="Q6" s="25"/>
      <c r="R6" s="24">
        <f>ROUND((N6-P6),5)</f>
        <v>0</v>
      </c>
      <c r="S6" s="25"/>
      <c r="T6" s="26">
        <f>ROUND(IF(P6=0, IF(N6=0, 0, 1), N6/P6),5)</f>
        <v>0</v>
      </c>
      <c r="U6" s="25"/>
      <c r="V6" s="24">
        <f>ROUND(F6+N6,5)</f>
        <v>828</v>
      </c>
      <c r="W6" s="25"/>
      <c r="X6" s="24">
        <f>ROUND(H6+P6,5)</f>
        <v>230</v>
      </c>
      <c r="Y6" s="25"/>
      <c r="Z6" s="24">
        <f>ROUND((V6-X6),5)</f>
        <v>598</v>
      </c>
      <c r="AA6" s="25"/>
      <c r="AB6" s="26">
        <f>ROUND(IF(X6=0, IF(V6=0, 0, 1), V6/X6),5)</f>
        <v>3.6</v>
      </c>
    </row>
    <row r="7" spans="1:28" x14ac:dyDescent="0.25">
      <c r="A7" s="20"/>
      <c r="B7" s="20"/>
      <c r="C7" s="20"/>
      <c r="D7" s="20"/>
      <c r="E7" s="20" t="s">
        <v>49</v>
      </c>
      <c r="F7" s="24">
        <v>56.7</v>
      </c>
      <c r="G7" s="25"/>
      <c r="H7" s="24">
        <v>133</v>
      </c>
      <c r="I7" s="25"/>
      <c r="J7" s="24">
        <f>ROUND((F7-H7),5)</f>
        <v>-76.3</v>
      </c>
      <c r="K7" s="25"/>
      <c r="L7" s="26">
        <f>ROUND(IF(H7=0, IF(F7=0, 0, 1), F7/H7),5)</f>
        <v>0.42631999999999998</v>
      </c>
      <c r="M7" s="25"/>
      <c r="N7" s="24">
        <v>0</v>
      </c>
      <c r="O7" s="25"/>
      <c r="P7" s="24">
        <v>0</v>
      </c>
      <c r="Q7" s="25"/>
      <c r="R7" s="24">
        <f>ROUND((N7-P7),5)</f>
        <v>0</v>
      </c>
      <c r="S7" s="25"/>
      <c r="T7" s="26">
        <f>ROUND(IF(P7=0, IF(N7=0, 0, 1), N7/P7),5)</f>
        <v>0</v>
      </c>
      <c r="U7" s="25"/>
      <c r="V7" s="24">
        <f>ROUND(F7+N7,5)</f>
        <v>56.7</v>
      </c>
      <c r="W7" s="25"/>
      <c r="X7" s="24">
        <f>ROUND(H7+P7,5)</f>
        <v>133</v>
      </c>
      <c r="Y7" s="25"/>
      <c r="Z7" s="24">
        <f>ROUND((V7-X7),5)</f>
        <v>-76.3</v>
      </c>
      <c r="AA7" s="25"/>
      <c r="AB7" s="26">
        <f>ROUND(IF(X7=0, IF(V7=0, 0, 1), V7/X7),5)</f>
        <v>0.42631999999999998</v>
      </c>
    </row>
    <row r="8" spans="1:28" ht="15.75" thickBot="1" x14ac:dyDescent="0.3">
      <c r="A8" s="20"/>
      <c r="B8" s="20"/>
      <c r="C8" s="20"/>
      <c r="D8" s="20"/>
      <c r="E8" s="20" t="s">
        <v>50</v>
      </c>
      <c r="F8" s="27">
        <v>960024.21</v>
      </c>
      <c r="G8" s="25"/>
      <c r="H8" s="27">
        <v>969545</v>
      </c>
      <c r="I8" s="25"/>
      <c r="J8" s="27">
        <f>ROUND((F8-H8),5)</f>
        <v>-9520.7900000000009</v>
      </c>
      <c r="K8" s="25"/>
      <c r="L8" s="28">
        <f>ROUND(IF(H8=0, IF(F8=0, 0, 1), F8/H8),5)</f>
        <v>0.99017999999999995</v>
      </c>
      <c r="M8" s="25"/>
      <c r="N8" s="27">
        <v>0</v>
      </c>
      <c r="O8" s="25"/>
      <c r="P8" s="27">
        <v>0</v>
      </c>
      <c r="Q8" s="25"/>
      <c r="R8" s="27">
        <f>ROUND((N8-P8),5)</f>
        <v>0</v>
      </c>
      <c r="S8" s="25"/>
      <c r="T8" s="28">
        <f>ROUND(IF(P8=0, IF(N8=0, 0, 1), N8/P8),5)</f>
        <v>0</v>
      </c>
      <c r="U8" s="25"/>
      <c r="V8" s="27">
        <f>ROUND(F8+N8,5)</f>
        <v>960024.21</v>
      </c>
      <c r="W8" s="25"/>
      <c r="X8" s="27">
        <f>ROUND(H8+P8,5)</f>
        <v>969545</v>
      </c>
      <c r="Y8" s="25"/>
      <c r="Z8" s="27">
        <f>ROUND((V8-X8),5)</f>
        <v>-9520.7900000000009</v>
      </c>
      <c r="AA8" s="25"/>
      <c r="AB8" s="28">
        <f>ROUND(IF(X8=0, IF(V8=0, 0, 1), V8/X8),5)</f>
        <v>0.99017999999999995</v>
      </c>
    </row>
    <row r="9" spans="1:28" ht="15.75" thickBot="1" x14ac:dyDescent="0.3">
      <c r="A9" s="20"/>
      <c r="B9" s="20"/>
      <c r="C9" s="20"/>
      <c r="D9" s="20" t="s">
        <v>51</v>
      </c>
      <c r="E9" s="20"/>
      <c r="F9" s="29">
        <f>ROUND(SUM(F4:F8),5)</f>
        <v>963408.91</v>
      </c>
      <c r="G9" s="25"/>
      <c r="H9" s="29">
        <f>ROUND(SUM(H4:H8),5)</f>
        <v>969908</v>
      </c>
      <c r="I9" s="25"/>
      <c r="J9" s="29">
        <f>ROUND((F9-H9),5)</f>
        <v>-6499.09</v>
      </c>
      <c r="K9" s="25"/>
      <c r="L9" s="30">
        <f>ROUND(IF(H9=0, IF(F9=0, 0, 1), F9/H9),5)</f>
        <v>0.99329999999999996</v>
      </c>
      <c r="M9" s="25"/>
      <c r="N9" s="29">
        <f>ROUND(SUM(N4:N8),5)</f>
        <v>0</v>
      </c>
      <c r="O9" s="25"/>
      <c r="P9" s="29">
        <f>ROUND(SUM(P4:P8),5)</f>
        <v>0</v>
      </c>
      <c r="Q9" s="25"/>
      <c r="R9" s="29">
        <f>ROUND((N9-P9),5)</f>
        <v>0</v>
      </c>
      <c r="S9" s="25"/>
      <c r="T9" s="30">
        <f>ROUND(IF(P9=0, IF(N9=0, 0, 1), N9/P9),5)</f>
        <v>0</v>
      </c>
      <c r="U9" s="25"/>
      <c r="V9" s="29">
        <f>ROUND(F9+N9,5)</f>
        <v>963408.91</v>
      </c>
      <c r="W9" s="25"/>
      <c r="X9" s="29">
        <f>ROUND(H9+P9,5)</f>
        <v>969908</v>
      </c>
      <c r="Y9" s="25"/>
      <c r="Z9" s="29">
        <f>ROUND((V9-X9),5)</f>
        <v>-6499.09</v>
      </c>
      <c r="AA9" s="25"/>
      <c r="AB9" s="30">
        <f>ROUND(IF(X9=0, IF(V9=0, 0, 1), V9/X9),5)</f>
        <v>0.99329999999999996</v>
      </c>
    </row>
    <row r="10" spans="1:28" x14ac:dyDescent="0.25">
      <c r="A10" s="20"/>
      <c r="B10" s="20"/>
      <c r="C10" s="20" t="s">
        <v>52</v>
      </c>
      <c r="D10" s="20"/>
      <c r="E10" s="20"/>
      <c r="F10" s="24">
        <f>F9</f>
        <v>963408.91</v>
      </c>
      <c r="G10" s="25"/>
      <c r="H10" s="24">
        <f>H9</f>
        <v>969908</v>
      </c>
      <c r="I10" s="25"/>
      <c r="J10" s="24">
        <f>ROUND((F10-H10),5)</f>
        <v>-6499.09</v>
      </c>
      <c r="K10" s="25"/>
      <c r="L10" s="26">
        <f>ROUND(IF(H10=0, IF(F10=0, 0, 1), F10/H10),5)</f>
        <v>0.99329999999999996</v>
      </c>
      <c r="M10" s="25"/>
      <c r="N10" s="24">
        <f>N9</f>
        <v>0</v>
      </c>
      <c r="O10" s="25"/>
      <c r="P10" s="24">
        <f>P9</f>
        <v>0</v>
      </c>
      <c r="Q10" s="25"/>
      <c r="R10" s="24">
        <f>ROUND((N10-P10),5)</f>
        <v>0</v>
      </c>
      <c r="S10" s="25"/>
      <c r="T10" s="26">
        <f>ROUND(IF(P10=0, IF(N10=0, 0, 1), N10/P10),5)</f>
        <v>0</v>
      </c>
      <c r="U10" s="25"/>
      <c r="V10" s="24">
        <f>ROUND(F10+N10,5)</f>
        <v>963408.91</v>
      </c>
      <c r="W10" s="25"/>
      <c r="X10" s="24">
        <f>ROUND(H10+P10,5)</f>
        <v>969908</v>
      </c>
      <c r="Y10" s="25"/>
      <c r="Z10" s="24">
        <f>ROUND((V10-X10),5)</f>
        <v>-6499.09</v>
      </c>
      <c r="AA10" s="25"/>
      <c r="AB10" s="26">
        <f>ROUND(IF(X10=0, IF(V10=0, 0, 1), V10/X10),5)</f>
        <v>0.99329999999999996</v>
      </c>
    </row>
    <row r="11" spans="1:28" x14ac:dyDescent="0.25">
      <c r="A11" s="20"/>
      <c r="B11" s="20"/>
      <c r="C11" s="20"/>
      <c r="D11" s="20" t="s">
        <v>53</v>
      </c>
      <c r="E11" s="20"/>
      <c r="F11" s="24"/>
      <c r="G11" s="25"/>
      <c r="H11" s="24"/>
      <c r="I11" s="25"/>
      <c r="J11" s="24"/>
      <c r="K11" s="25"/>
      <c r="L11" s="26"/>
      <c r="M11" s="25"/>
      <c r="N11" s="24"/>
      <c r="O11" s="25"/>
      <c r="P11" s="24"/>
      <c r="Q11" s="25"/>
      <c r="R11" s="24"/>
      <c r="S11" s="25"/>
      <c r="T11" s="26"/>
      <c r="U11" s="25"/>
      <c r="V11" s="24"/>
      <c r="W11" s="25"/>
      <c r="X11" s="24"/>
      <c r="Y11" s="25"/>
      <c r="Z11" s="24"/>
      <c r="AA11" s="25"/>
      <c r="AB11" s="26"/>
    </row>
    <row r="12" spans="1:28" x14ac:dyDescent="0.25">
      <c r="A12" s="20"/>
      <c r="B12" s="20"/>
      <c r="C12" s="20"/>
      <c r="D12" s="20"/>
      <c r="E12" s="20" t="s">
        <v>54</v>
      </c>
      <c r="F12" s="24">
        <v>663468.89</v>
      </c>
      <c r="G12" s="25"/>
      <c r="H12" s="24">
        <v>750091.82</v>
      </c>
      <c r="I12" s="25"/>
      <c r="J12" s="24">
        <f>ROUND((F12-H12),5)</f>
        <v>-86622.93</v>
      </c>
      <c r="K12" s="25"/>
      <c r="L12" s="26">
        <f>ROUND(IF(H12=0, IF(F12=0, 0, 1), F12/H12),5)</f>
        <v>0.88451999999999997</v>
      </c>
      <c r="M12" s="25"/>
      <c r="N12" s="24">
        <v>0</v>
      </c>
      <c r="O12" s="25"/>
      <c r="P12" s="24">
        <v>0</v>
      </c>
      <c r="Q12" s="25"/>
      <c r="R12" s="24">
        <f>ROUND((N12-P12),5)</f>
        <v>0</v>
      </c>
      <c r="S12" s="25"/>
      <c r="T12" s="26">
        <f>ROUND(IF(P12=0, IF(N12=0, 0, 1), N12/P12),5)</f>
        <v>0</v>
      </c>
      <c r="U12" s="25"/>
      <c r="V12" s="24">
        <f>ROUND(F12+N12,5)</f>
        <v>663468.89</v>
      </c>
      <c r="W12" s="25"/>
      <c r="X12" s="24">
        <f>ROUND(H12+P12,5)</f>
        <v>750091.82</v>
      </c>
      <c r="Y12" s="25"/>
      <c r="Z12" s="24">
        <f>ROUND((V12-X12),5)</f>
        <v>-86622.93</v>
      </c>
      <c r="AA12" s="25"/>
      <c r="AB12" s="26">
        <f>ROUND(IF(X12=0, IF(V12=0, 0, 1), V12/X12),5)</f>
        <v>0.88451999999999997</v>
      </c>
    </row>
    <row r="13" spans="1:28" x14ac:dyDescent="0.25">
      <c r="A13" s="20"/>
      <c r="B13" s="20"/>
      <c r="C13" s="20"/>
      <c r="D13" s="20"/>
      <c r="E13" s="20" t="s">
        <v>55</v>
      </c>
      <c r="F13" s="24">
        <v>2448.4</v>
      </c>
      <c r="G13" s="25"/>
      <c r="H13" s="24">
        <v>1831.67</v>
      </c>
      <c r="I13" s="25"/>
      <c r="J13" s="24">
        <f>ROUND((F13-H13),5)</f>
        <v>616.73</v>
      </c>
      <c r="K13" s="25"/>
      <c r="L13" s="26">
        <f>ROUND(IF(H13=0, IF(F13=0, 0, 1), F13/H13),5)</f>
        <v>1.3367</v>
      </c>
      <c r="M13" s="25"/>
      <c r="N13" s="24">
        <v>0</v>
      </c>
      <c r="O13" s="25"/>
      <c r="P13" s="24">
        <v>0</v>
      </c>
      <c r="Q13" s="25"/>
      <c r="R13" s="24">
        <f>ROUND((N13-P13),5)</f>
        <v>0</v>
      </c>
      <c r="S13" s="25"/>
      <c r="T13" s="26">
        <f>ROUND(IF(P13=0, IF(N13=0, 0, 1), N13/P13),5)</f>
        <v>0</v>
      </c>
      <c r="U13" s="25"/>
      <c r="V13" s="24">
        <f>ROUND(F13+N13,5)</f>
        <v>2448.4</v>
      </c>
      <c r="W13" s="25"/>
      <c r="X13" s="24">
        <f>ROUND(H13+P13,5)</f>
        <v>1831.67</v>
      </c>
      <c r="Y13" s="25"/>
      <c r="Z13" s="24">
        <f>ROUND((V13-X13),5)</f>
        <v>616.73</v>
      </c>
      <c r="AA13" s="25"/>
      <c r="AB13" s="26">
        <f>ROUND(IF(X13=0, IF(V13=0, 0, 1), V13/X13),5)</f>
        <v>1.3367</v>
      </c>
    </row>
    <row r="14" spans="1:28" x14ac:dyDescent="0.25">
      <c r="A14" s="20"/>
      <c r="B14" s="20"/>
      <c r="C14" s="20"/>
      <c r="D14" s="20"/>
      <c r="E14" s="20" t="s">
        <v>56</v>
      </c>
      <c r="F14" s="24">
        <v>14822.81</v>
      </c>
      <c r="G14" s="25"/>
      <c r="H14" s="24">
        <v>17352</v>
      </c>
      <c r="I14" s="25"/>
      <c r="J14" s="24">
        <f>ROUND((F14-H14),5)</f>
        <v>-2529.19</v>
      </c>
      <c r="K14" s="25"/>
      <c r="L14" s="26">
        <f>ROUND(IF(H14=0, IF(F14=0, 0, 1), F14/H14),5)</f>
        <v>0.85424</v>
      </c>
      <c r="M14" s="25"/>
      <c r="N14" s="24">
        <v>0</v>
      </c>
      <c r="O14" s="25"/>
      <c r="P14" s="24">
        <v>0</v>
      </c>
      <c r="Q14" s="25"/>
      <c r="R14" s="24">
        <f>ROUND((N14-P14),5)</f>
        <v>0</v>
      </c>
      <c r="S14" s="25"/>
      <c r="T14" s="26">
        <f>ROUND(IF(P14=0, IF(N14=0, 0, 1), N14/P14),5)</f>
        <v>0</v>
      </c>
      <c r="U14" s="25"/>
      <c r="V14" s="24">
        <f>ROUND(F14+N14,5)</f>
        <v>14822.81</v>
      </c>
      <c r="W14" s="25"/>
      <c r="X14" s="24">
        <f>ROUND(H14+P14,5)</f>
        <v>17352</v>
      </c>
      <c r="Y14" s="25"/>
      <c r="Z14" s="24">
        <f>ROUND((V14-X14),5)</f>
        <v>-2529.19</v>
      </c>
      <c r="AA14" s="25"/>
      <c r="AB14" s="26">
        <f>ROUND(IF(X14=0, IF(V14=0, 0, 1), V14/X14),5)</f>
        <v>0.85424</v>
      </c>
    </row>
    <row r="15" spans="1:28" x14ac:dyDescent="0.25">
      <c r="A15" s="20"/>
      <c r="B15" s="20"/>
      <c r="C15" s="20"/>
      <c r="D15" s="20"/>
      <c r="E15" s="20" t="s">
        <v>57</v>
      </c>
      <c r="F15" s="24">
        <v>70750.41</v>
      </c>
      <c r="G15" s="25"/>
      <c r="H15" s="24">
        <v>65048.33</v>
      </c>
      <c r="I15" s="25"/>
      <c r="J15" s="24">
        <f>ROUND((F15-H15),5)</f>
        <v>5702.08</v>
      </c>
      <c r="K15" s="25"/>
      <c r="L15" s="26">
        <f>ROUND(IF(H15=0, IF(F15=0, 0, 1), F15/H15),5)</f>
        <v>1.0876600000000001</v>
      </c>
      <c r="M15" s="25"/>
      <c r="N15" s="24">
        <v>0</v>
      </c>
      <c r="O15" s="25"/>
      <c r="P15" s="24">
        <v>0</v>
      </c>
      <c r="Q15" s="25"/>
      <c r="R15" s="24">
        <f>ROUND((N15-P15),5)</f>
        <v>0</v>
      </c>
      <c r="S15" s="25"/>
      <c r="T15" s="26">
        <f>ROUND(IF(P15=0, IF(N15=0, 0, 1), N15/P15),5)</f>
        <v>0</v>
      </c>
      <c r="U15" s="25"/>
      <c r="V15" s="24">
        <f>ROUND(F15+N15,5)</f>
        <v>70750.41</v>
      </c>
      <c r="W15" s="25"/>
      <c r="X15" s="24">
        <f>ROUND(H15+P15,5)</f>
        <v>65048.33</v>
      </c>
      <c r="Y15" s="25"/>
      <c r="Z15" s="24">
        <f>ROUND((V15-X15),5)</f>
        <v>5702.08</v>
      </c>
      <c r="AA15" s="25"/>
      <c r="AB15" s="26">
        <f>ROUND(IF(X15=0, IF(V15=0, 0, 1), V15/X15),5)</f>
        <v>1.0876600000000001</v>
      </c>
    </row>
    <row r="16" spans="1:28" x14ac:dyDescent="0.25">
      <c r="A16" s="20"/>
      <c r="B16" s="20"/>
      <c r="C16" s="20"/>
      <c r="D16" s="20"/>
      <c r="E16" s="20" t="s">
        <v>58</v>
      </c>
      <c r="F16" s="24">
        <v>899.31</v>
      </c>
      <c r="G16" s="25"/>
      <c r="H16" s="24">
        <v>500</v>
      </c>
      <c r="I16" s="25"/>
      <c r="J16" s="24">
        <f>ROUND((F16-H16),5)</f>
        <v>399.31</v>
      </c>
      <c r="K16" s="25"/>
      <c r="L16" s="26">
        <f>ROUND(IF(H16=0, IF(F16=0, 0, 1), F16/H16),5)</f>
        <v>1.7986200000000001</v>
      </c>
      <c r="M16" s="25"/>
      <c r="N16" s="24">
        <v>0</v>
      </c>
      <c r="O16" s="25"/>
      <c r="P16" s="24">
        <v>0</v>
      </c>
      <c r="Q16" s="25"/>
      <c r="R16" s="24">
        <f>ROUND((N16-P16),5)</f>
        <v>0</v>
      </c>
      <c r="S16" s="25"/>
      <c r="T16" s="26">
        <f>ROUND(IF(P16=0, IF(N16=0, 0, 1), N16/P16),5)</f>
        <v>0</v>
      </c>
      <c r="U16" s="25"/>
      <c r="V16" s="24">
        <f>ROUND(F16+N16,5)</f>
        <v>899.31</v>
      </c>
      <c r="W16" s="25"/>
      <c r="X16" s="24">
        <f>ROUND(H16+P16,5)</f>
        <v>500</v>
      </c>
      <c r="Y16" s="25"/>
      <c r="Z16" s="24">
        <f>ROUND((V16-X16),5)</f>
        <v>399.31</v>
      </c>
      <c r="AA16" s="25"/>
      <c r="AB16" s="26">
        <f>ROUND(IF(X16=0, IF(V16=0, 0, 1), V16/X16),5)</f>
        <v>1.7986200000000001</v>
      </c>
    </row>
    <row r="17" spans="1:28" x14ac:dyDescent="0.25">
      <c r="A17" s="20"/>
      <c r="B17" s="20"/>
      <c r="C17" s="20"/>
      <c r="D17" s="20"/>
      <c r="E17" s="20" t="s">
        <v>59</v>
      </c>
      <c r="F17" s="24">
        <v>40401.21</v>
      </c>
      <c r="G17" s="25"/>
      <c r="H17" s="24">
        <v>45487</v>
      </c>
      <c r="I17" s="25"/>
      <c r="J17" s="24">
        <f>ROUND((F17-H17),5)</f>
        <v>-5085.79</v>
      </c>
      <c r="K17" s="25"/>
      <c r="L17" s="26">
        <f>ROUND(IF(H17=0, IF(F17=0, 0, 1), F17/H17),5)</f>
        <v>0.88819000000000004</v>
      </c>
      <c r="M17" s="25"/>
      <c r="N17" s="24">
        <v>0</v>
      </c>
      <c r="O17" s="25"/>
      <c r="P17" s="24">
        <v>0</v>
      </c>
      <c r="Q17" s="25"/>
      <c r="R17" s="24">
        <f>ROUND((N17-P17),5)</f>
        <v>0</v>
      </c>
      <c r="S17" s="25"/>
      <c r="T17" s="26">
        <f>ROUND(IF(P17=0, IF(N17=0, 0, 1), N17/P17),5)</f>
        <v>0</v>
      </c>
      <c r="U17" s="25"/>
      <c r="V17" s="24">
        <f>ROUND(F17+N17,5)</f>
        <v>40401.21</v>
      </c>
      <c r="W17" s="25"/>
      <c r="X17" s="24">
        <f>ROUND(H17+P17,5)</f>
        <v>45487</v>
      </c>
      <c r="Y17" s="25"/>
      <c r="Z17" s="24">
        <f>ROUND((V17-X17),5)</f>
        <v>-5085.79</v>
      </c>
      <c r="AA17" s="25"/>
      <c r="AB17" s="26">
        <f>ROUND(IF(X17=0, IF(V17=0, 0, 1), V17/X17),5)</f>
        <v>0.88819000000000004</v>
      </c>
    </row>
    <row r="18" spans="1:28" x14ac:dyDescent="0.25">
      <c r="A18" s="20"/>
      <c r="B18" s="20"/>
      <c r="C18" s="20"/>
      <c r="D18" s="20"/>
      <c r="E18" s="20" t="s">
        <v>60</v>
      </c>
      <c r="F18" s="24">
        <v>9365.2999999999993</v>
      </c>
      <c r="G18" s="25"/>
      <c r="H18" s="24">
        <v>9675</v>
      </c>
      <c r="I18" s="25"/>
      <c r="J18" s="24">
        <f>ROUND((F18-H18),5)</f>
        <v>-309.7</v>
      </c>
      <c r="K18" s="25"/>
      <c r="L18" s="26">
        <f>ROUND(IF(H18=0, IF(F18=0, 0, 1), F18/H18),5)</f>
        <v>0.96799000000000002</v>
      </c>
      <c r="M18" s="25"/>
      <c r="N18" s="24">
        <v>0</v>
      </c>
      <c r="O18" s="25"/>
      <c r="P18" s="24">
        <v>0</v>
      </c>
      <c r="Q18" s="25"/>
      <c r="R18" s="24">
        <f>ROUND((N18-P18),5)</f>
        <v>0</v>
      </c>
      <c r="S18" s="25"/>
      <c r="T18" s="26">
        <f>ROUND(IF(P18=0, IF(N18=0, 0, 1), N18/P18),5)</f>
        <v>0</v>
      </c>
      <c r="U18" s="25"/>
      <c r="V18" s="24">
        <f>ROUND(F18+N18,5)</f>
        <v>9365.2999999999993</v>
      </c>
      <c r="W18" s="25"/>
      <c r="X18" s="24">
        <f>ROUND(H18+P18,5)</f>
        <v>9675</v>
      </c>
      <c r="Y18" s="25"/>
      <c r="Z18" s="24">
        <f>ROUND((V18-X18),5)</f>
        <v>-309.7</v>
      </c>
      <c r="AA18" s="25"/>
      <c r="AB18" s="26">
        <f>ROUND(IF(X18=0, IF(V18=0, 0, 1), V18/X18),5)</f>
        <v>0.96799000000000002</v>
      </c>
    </row>
    <row r="19" spans="1:28" ht="15.75" thickBot="1" x14ac:dyDescent="0.3">
      <c r="A19" s="20"/>
      <c r="B19" s="20"/>
      <c r="C19" s="20"/>
      <c r="D19" s="20"/>
      <c r="E19" s="20" t="s">
        <v>61</v>
      </c>
      <c r="F19" s="27">
        <v>480.05</v>
      </c>
      <c r="G19" s="25"/>
      <c r="H19" s="27"/>
      <c r="I19" s="25"/>
      <c r="J19" s="27"/>
      <c r="K19" s="25"/>
      <c r="L19" s="28"/>
      <c r="M19" s="25"/>
      <c r="N19" s="27">
        <v>0</v>
      </c>
      <c r="O19" s="25"/>
      <c r="P19" s="27">
        <v>0</v>
      </c>
      <c r="Q19" s="25"/>
      <c r="R19" s="27">
        <f>ROUND((N19-P19),5)</f>
        <v>0</v>
      </c>
      <c r="S19" s="25"/>
      <c r="T19" s="28">
        <f>ROUND(IF(P19=0, IF(N19=0, 0, 1), N19/P19),5)</f>
        <v>0</v>
      </c>
      <c r="U19" s="25"/>
      <c r="V19" s="27">
        <f>ROUND(F19+N19,5)</f>
        <v>480.05</v>
      </c>
      <c r="W19" s="25"/>
      <c r="X19" s="27">
        <f>ROUND(H19+P19,5)</f>
        <v>0</v>
      </c>
      <c r="Y19" s="25"/>
      <c r="Z19" s="27">
        <f>ROUND((V19-X19),5)</f>
        <v>480.05</v>
      </c>
      <c r="AA19" s="25"/>
      <c r="AB19" s="28">
        <f>ROUND(IF(X19=0, IF(V19=0, 0, 1), V19/X19),5)</f>
        <v>1</v>
      </c>
    </row>
    <row r="20" spans="1:28" ht="15.75" thickBot="1" x14ac:dyDescent="0.3">
      <c r="A20" s="20"/>
      <c r="B20" s="20"/>
      <c r="C20" s="20"/>
      <c r="D20" s="20" t="s">
        <v>62</v>
      </c>
      <c r="E20" s="20"/>
      <c r="F20" s="29">
        <f>ROUND(SUM(F11:F19),5)</f>
        <v>802636.38</v>
      </c>
      <c r="G20" s="25"/>
      <c r="H20" s="29">
        <f>ROUND(SUM(H11:H19),5)</f>
        <v>889985.82</v>
      </c>
      <c r="I20" s="25"/>
      <c r="J20" s="29">
        <f>ROUND((F20-H20),5)</f>
        <v>-87349.440000000002</v>
      </c>
      <c r="K20" s="25"/>
      <c r="L20" s="30">
        <f>ROUND(IF(H20=0, IF(F20=0, 0, 1), F20/H20),5)</f>
        <v>0.90185000000000004</v>
      </c>
      <c r="M20" s="25"/>
      <c r="N20" s="29">
        <f>ROUND(SUM(N11:N19),5)</f>
        <v>0</v>
      </c>
      <c r="O20" s="25"/>
      <c r="P20" s="29">
        <f>ROUND(SUM(P11:P19),5)</f>
        <v>0</v>
      </c>
      <c r="Q20" s="25"/>
      <c r="R20" s="29">
        <f>ROUND((N20-P20),5)</f>
        <v>0</v>
      </c>
      <c r="S20" s="25"/>
      <c r="T20" s="30">
        <f>ROUND(IF(P20=0, IF(N20=0, 0, 1), N20/P20),5)</f>
        <v>0</v>
      </c>
      <c r="U20" s="25"/>
      <c r="V20" s="29">
        <f>ROUND(F20+N20,5)</f>
        <v>802636.38</v>
      </c>
      <c r="W20" s="25"/>
      <c r="X20" s="29">
        <f>ROUND(H20+P20,5)</f>
        <v>889985.82</v>
      </c>
      <c r="Y20" s="25"/>
      <c r="Z20" s="29">
        <f>ROUND((V20-X20),5)</f>
        <v>-87349.440000000002</v>
      </c>
      <c r="AA20" s="25"/>
      <c r="AB20" s="30">
        <f>ROUND(IF(X20=0, IF(V20=0, 0, 1), V20/X20),5)</f>
        <v>0.90185000000000004</v>
      </c>
    </row>
    <row r="21" spans="1:28" x14ac:dyDescent="0.25">
      <c r="A21" s="20"/>
      <c r="B21" s="20" t="s">
        <v>63</v>
      </c>
      <c r="C21" s="20"/>
      <c r="D21" s="20"/>
      <c r="E21" s="20"/>
      <c r="F21" s="24">
        <f>ROUND(F3+F10-F20,5)</f>
        <v>160772.53</v>
      </c>
      <c r="G21" s="25"/>
      <c r="H21" s="24">
        <f>ROUND(H3+H10-H20,5)</f>
        <v>79922.179999999993</v>
      </c>
      <c r="I21" s="25"/>
      <c r="J21" s="24">
        <f>ROUND((F21-H21),5)</f>
        <v>80850.350000000006</v>
      </c>
      <c r="K21" s="25"/>
      <c r="L21" s="26">
        <f>ROUND(IF(H21=0, IF(F21=0, 0, 1), F21/H21),5)</f>
        <v>2.0116100000000001</v>
      </c>
      <c r="M21" s="25"/>
      <c r="N21" s="24">
        <f>ROUND(N3+N10-N20,5)</f>
        <v>0</v>
      </c>
      <c r="O21" s="25"/>
      <c r="P21" s="24">
        <f>ROUND(P3+P10-P20,5)</f>
        <v>0</v>
      </c>
      <c r="Q21" s="25"/>
      <c r="R21" s="24">
        <f>ROUND((N21-P21),5)</f>
        <v>0</v>
      </c>
      <c r="S21" s="25"/>
      <c r="T21" s="26">
        <f>ROUND(IF(P21=0, IF(N21=0, 0, 1), N21/P21),5)</f>
        <v>0</v>
      </c>
      <c r="U21" s="25"/>
      <c r="V21" s="24">
        <f>ROUND(F21+N21,5)</f>
        <v>160772.53</v>
      </c>
      <c r="W21" s="25"/>
      <c r="X21" s="24">
        <f>ROUND(H21+P21,5)</f>
        <v>79922.179999999993</v>
      </c>
      <c r="Y21" s="25"/>
      <c r="Z21" s="24">
        <f>ROUND((V21-X21),5)</f>
        <v>80850.350000000006</v>
      </c>
      <c r="AA21" s="25"/>
      <c r="AB21" s="26">
        <f>ROUND(IF(X21=0, IF(V21=0, 0, 1), V21/X21),5)</f>
        <v>2.0116100000000001</v>
      </c>
    </row>
    <row r="22" spans="1:28" x14ac:dyDescent="0.25">
      <c r="A22" s="20"/>
      <c r="B22" s="20" t="s">
        <v>64</v>
      </c>
      <c r="C22" s="20"/>
      <c r="D22" s="20"/>
      <c r="E22" s="20"/>
      <c r="F22" s="24"/>
      <c r="G22" s="25"/>
      <c r="H22" s="24"/>
      <c r="I22" s="25"/>
      <c r="J22" s="24"/>
      <c r="K22" s="25"/>
      <c r="L22" s="26"/>
      <c r="M22" s="25"/>
      <c r="N22" s="24"/>
      <c r="O22" s="25"/>
      <c r="P22" s="24"/>
      <c r="Q22" s="25"/>
      <c r="R22" s="24"/>
      <c r="S22" s="25"/>
      <c r="T22" s="26"/>
      <c r="U22" s="25"/>
      <c r="V22" s="24"/>
      <c r="W22" s="25"/>
      <c r="X22" s="24"/>
      <c r="Y22" s="25"/>
      <c r="Z22" s="24"/>
      <c r="AA22" s="25"/>
      <c r="AB22" s="26"/>
    </row>
    <row r="23" spans="1:28" x14ac:dyDescent="0.25">
      <c r="A23" s="20"/>
      <c r="B23" s="20"/>
      <c r="C23" s="20" t="s">
        <v>65</v>
      </c>
      <c r="D23" s="20"/>
      <c r="E23" s="20"/>
      <c r="F23" s="24"/>
      <c r="G23" s="25"/>
      <c r="H23" s="24"/>
      <c r="I23" s="25"/>
      <c r="J23" s="24"/>
      <c r="K23" s="25"/>
      <c r="L23" s="26"/>
      <c r="M23" s="25"/>
      <c r="N23" s="24"/>
      <c r="O23" s="25"/>
      <c r="P23" s="24"/>
      <c r="Q23" s="25"/>
      <c r="R23" s="24"/>
      <c r="S23" s="25"/>
      <c r="T23" s="26"/>
      <c r="U23" s="25"/>
      <c r="V23" s="24"/>
      <c r="W23" s="25"/>
      <c r="X23" s="24"/>
      <c r="Y23" s="25"/>
      <c r="Z23" s="24"/>
      <c r="AA23" s="25"/>
      <c r="AB23" s="26"/>
    </row>
    <row r="24" spans="1:28" x14ac:dyDescent="0.25">
      <c r="A24" s="20"/>
      <c r="B24" s="20"/>
      <c r="C24" s="20"/>
      <c r="D24" s="20" t="s">
        <v>66</v>
      </c>
      <c r="E24" s="20"/>
      <c r="F24" s="24">
        <v>2515.5</v>
      </c>
      <c r="G24" s="25"/>
      <c r="H24" s="24"/>
      <c r="I24" s="25"/>
      <c r="J24" s="24"/>
      <c r="K24" s="25"/>
      <c r="L24" s="26"/>
      <c r="M24" s="25"/>
      <c r="N24" s="24">
        <v>0</v>
      </c>
      <c r="O24" s="25"/>
      <c r="P24" s="24">
        <v>0</v>
      </c>
      <c r="Q24" s="25"/>
      <c r="R24" s="24">
        <f>ROUND((N24-P24),5)</f>
        <v>0</v>
      </c>
      <c r="S24" s="25"/>
      <c r="T24" s="26">
        <f>ROUND(IF(P24=0, IF(N24=0, 0, 1), N24/P24),5)</f>
        <v>0</v>
      </c>
      <c r="U24" s="25"/>
      <c r="V24" s="24">
        <f>ROUND(F24+N24,5)</f>
        <v>2515.5</v>
      </c>
      <c r="W24" s="25"/>
      <c r="X24" s="24">
        <f>ROUND(H24+P24,5)</f>
        <v>0</v>
      </c>
      <c r="Y24" s="25"/>
      <c r="Z24" s="24">
        <f>ROUND((V24-X24),5)</f>
        <v>2515.5</v>
      </c>
      <c r="AA24" s="25"/>
      <c r="AB24" s="26">
        <f>ROUND(IF(X24=0, IF(V24=0, 0, 1), V24/X24),5)</f>
        <v>1</v>
      </c>
    </row>
    <row r="25" spans="1:28" x14ac:dyDescent="0.25">
      <c r="A25" s="20"/>
      <c r="B25" s="20"/>
      <c r="C25" s="20"/>
      <c r="D25" s="20" t="s">
        <v>78</v>
      </c>
      <c r="E25" s="20"/>
      <c r="F25" s="24">
        <v>2000</v>
      </c>
      <c r="G25" s="25"/>
      <c r="H25" s="24"/>
      <c r="I25" s="25"/>
      <c r="J25" s="24"/>
      <c r="K25" s="25"/>
      <c r="L25" s="26"/>
      <c r="M25" s="25"/>
      <c r="N25" s="24">
        <v>0</v>
      </c>
      <c r="O25" s="25"/>
      <c r="P25" s="24">
        <v>0</v>
      </c>
      <c r="Q25" s="25"/>
      <c r="R25" s="24">
        <f>ROUND((N25-P25),5)</f>
        <v>0</v>
      </c>
      <c r="S25" s="25"/>
      <c r="T25" s="26">
        <f>ROUND(IF(P25=0, IF(N25=0, 0, 1), N25/P25),5)</f>
        <v>0</v>
      </c>
      <c r="U25" s="25"/>
      <c r="V25" s="24">
        <f>ROUND(F25+N25,5)</f>
        <v>2000</v>
      </c>
      <c r="W25" s="25"/>
      <c r="X25" s="24">
        <f>ROUND(H25+P25,5)</f>
        <v>0</v>
      </c>
      <c r="Y25" s="25"/>
      <c r="Z25" s="24">
        <f>ROUND((V25-X25),5)</f>
        <v>2000</v>
      </c>
      <c r="AA25" s="25"/>
      <c r="AB25" s="26">
        <f>ROUND(IF(X25=0, IF(V25=0, 0, 1), V25/X25),5)</f>
        <v>1</v>
      </c>
    </row>
    <row r="26" spans="1:28" x14ac:dyDescent="0.25">
      <c r="A26" s="20"/>
      <c r="B26" s="20"/>
      <c r="C26" s="20"/>
      <c r="D26" s="20" t="s">
        <v>79</v>
      </c>
      <c r="E26" s="20"/>
      <c r="F26" s="24">
        <v>50713.15</v>
      </c>
      <c r="G26" s="25"/>
      <c r="H26" s="24"/>
      <c r="I26" s="25"/>
      <c r="J26" s="24"/>
      <c r="K26" s="25"/>
      <c r="L26" s="26"/>
      <c r="M26" s="25"/>
      <c r="N26" s="24">
        <v>0</v>
      </c>
      <c r="O26" s="25"/>
      <c r="P26" s="24">
        <v>0</v>
      </c>
      <c r="Q26" s="25"/>
      <c r="R26" s="24">
        <f>ROUND((N26-P26),5)</f>
        <v>0</v>
      </c>
      <c r="S26" s="25"/>
      <c r="T26" s="26">
        <f>ROUND(IF(P26=0, IF(N26=0, 0, 1), N26/P26),5)</f>
        <v>0</v>
      </c>
      <c r="U26" s="25"/>
      <c r="V26" s="24">
        <f>ROUND(F26+N26,5)</f>
        <v>50713.15</v>
      </c>
      <c r="W26" s="25"/>
      <c r="X26" s="24">
        <f>ROUND(H26+P26,5)</f>
        <v>0</v>
      </c>
      <c r="Y26" s="25"/>
      <c r="Z26" s="24">
        <f>ROUND((V26-X26),5)</f>
        <v>50713.15</v>
      </c>
      <c r="AA26" s="25"/>
      <c r="AB26" s="26">
        <f>ROUND(IF(X26=0, IF(V26=0, 0, 1), V26/X26),5)</f>
        <v>1</v>
      </c>
    </row>
    <row r="27" spans="1:28" ht="15.75" thickBot="1" x14ac:dyDescent="0.3">
      <c r="A27" s="20"/>
      <c r="B27" s="20"/>
      <c r="C27" s="20"/>
      <c r="D27" s="20" t="s">
        <v>65</v>
      </c>
      <c r="E27" s="20"/>
      <c r="F27" s="31">
        <v>39995.910000000003</v>
      </c>
      <c r="G27" s="25"/>
      <c r="H27" s="24"/>
      <c r="I27" s="25"/>
      <c r="J27" s="24"/>
      <c r="K27" s="25"/>
      <c r="L27" s="26"/>
      <c r="M27" s="25"/>
      <c r="N27" s="31">
        <v>0</v>
      </c>
      <c r="O27" s="25"/>
      <c r="P27" s="31">
        <v>0</v>
      </c>
      <c r="Q27" s="25"/>
      <c r="R27" s="31">
        <f>ROUND((N27-P27),5)</f>
        <v>0</v>
      </c>
      <c r="S27" s="25"/>
      <c r="T27" s="32">
        <f>ROUND(IF(P27=0, IF(N27=0, 0, 1), N27/P27),5)</f>
        <v>0</v>
      </c>
      <c r="U27" s="25"/>
      <c r="V27" s="31">
        <f>ROUND(F27+N27,5)</f>
        <v>39995.910000000003</v>
      </c>
      <c r="W27" s="25"/>
      <c r="X27" s="31">
        <f>ROUND(H27+P27,5)</f>
        <v>0</v>
      </c>
      <c r="Y27" s="25"/>
      <c r="Z27" s="31">
        <f>ROUND((V27-X27),5)</f>
        <v>39995.910000000003</v>
      </c>
      <c r="AA27" s="25"/>
      <c r="AB27" s="32">
        <f>ROUND(IF(X27=0, IF(V27=0, 0, 1), V27/X27),5)</f>
        <v>1</v>
      </c>
    </row>
    <row r="28" spans="1:28" x14ac:dyDescent="0.25">
      <c r="A28" s="20"/>
      <c r="B28" s="20"/>
      <c r="C28" s="20" t="s">
        <v>67</v>
      </c>
      <c r="D28" s="20"/>
      <c r="E28" s="20"/>
      <c r="F28" s="24">
        <f>ROUND(SUM(F23:F27),5)</f>
        <v>95224.56</v>
      </c>
      <c r="G28" s="25"/>
      <c r="H28" s="24"/>
      <c r="I28" s="25"/>
      <c r="J28" s="24"/>
      <c r="K28" s="25"/>
      <c r="L28" s="26"/>
      <c r="M28" s="25"/>
      <c r="N28" s="24">
        <f>ROUND(SUM(N23:N27),5)</f>
        <v>0</v>
      </c>
      <c r="O28" s="25"/>
      <c r="P28" s="24">
        <f>ROUND(SUM(P23:P27),5)</f>
        <v>0</v>
      </c>
      <c r="Q28" s="25"/>
      <c r="R28" s="24">
        <f>ROUND((N28-P28),5)</f>
        <v>0</v>
      </c>
      <c r="S28" s="25"/>
      <c r="T28" s="26">
        <f>ROUND(IF(P28=0, IF(N28=0, 0, 1), N28/P28),5)</f>
        <v>0</v>
      </c>
      <c r="U28" s="25"/>
      <c r="V28" s="24">
        <f>ROUND(F28+N28,5)</f>
        <v>95224.56</v>
      </c>
      <c r="W28" s="25"/>
      <c r="X28" s="24">
        <f>ROUND(H28+P28,5)</f>
        <v>0</v>
      </c>
      <c r="Y28" s="25"/>
      <c r="Z28" s="24">
        <f>ROUND((V28-X28),5)</f>
        <v>95224.56</v>
      </c>
      <c r="AA28" s="25"/>
      <c r="AB28" s="26">
        <f>ROUND(IF(X28=0, IF(V28=0, 0, 1), V28/X28),5)</f>
        <v>1</v>
      </c>
    </row>
    <row r="29" spans="1:28" x14ac:dyDescent="0.25">
      <c r="A29" s="20"/>
      <c r="B29" s="20"/>
      <c r="C29" s="20" t="s">
        <v>68</v>
      </c>
      <c r="D29" s="20"/>
      <c r="E29" s="20"/>
      <c r="F29" s="24"/>
      <c r="G29" s="25"/>
      <c r="H29" s="24"/>
      <c r="I29" s="25"/>
      <c r="J29" s="24"/>
      <c r="K29" s="25"/>
      <c r="L29" s="26"/>
      <c r="M29" s="25"/>
      <c r="N29" s="24"/>
      <c r="O29" s="25"/>
      <c r="P29" s="24"/>
      <c r="Q29" s="25"/>
      <c r="R29" s="24"/>
      <c r="S29" s="25"/>
      <c r="T29" s="26"/>
      <c r="U29" s="25"/>
      <c r="V29" s="24"/>
      <c r="W29" s="25"/>
      <c r="X29" s="24"/>
      <c r="Y29" s="25"/>
      <c r="Z29" s="24"/>
      <c r="AA29" s="25"/>
      <c r="AB29" s="26"/>
    </row>
    <row r="30" spans="1:28" x14ac:dyDescent="0.25">
      <c r="A30" s="20"/>
      <c r="B30" s="20"/>
      <c r="C30" s="20"/>
      <c r="D30" s="20" t="s">
        <v>80</v>
      </c>
      <c r="E30" s="20"/>
      <c r="F30" s="24">
        <v>5567.2</v>
      </c>
      <c r="G30" s="25"/>
      <c r="H30" s="24"/>
      <c r="I30" s="25"/>
      <c r="J30" s="24"/>
      <c r="K30" s="25"/>
      <c r="L30" s="26"/>
      <c r="M30" s="25"/>
      <c r="N30" s="24">
        <v>0</v>
      </c>
      <c r="O30" s="25"/>
      <c r="P30" s="24">
        <v>0</v>
      </c>
      <c r="Q30" s="25"/>
      <c r="R30" s="24">
        <f>ROUND((N30-P30),5)</f>
        <v>0</v>
      </c>
      <c r="S30" s="25"/>
      <c r="T30" s="26">
        <f>ROUND(IF(P30=0, IF(N30=0, 0, 1), N30/P30),5)</f>
        <v>0</v>
      </c>
      <c r="U30" s="25"/>
      <c r="V30" s="24">
        <f>ROUND(F30+N30,5)</f>
        <v>5567.2</v>
      </c>
      <c r="W30" s="25"/>
      <c r="X30" s="24">
        <f>ROUND(H30+P30,5)</f>
        <v>0</v>
      </c>
      <c r="Y30" s="25"/>
      <c r="Z30" s="24">
        <f>ROUND((V30-X30),5)</f>
        <v>5567.2</v>
      </c>
      <c r="AA30" s="25"/>
      <c r="AB30" s="26">
        <f>ROUND(IF(X30=0, IF(V30=0, 0, 1), V30/X30),5)</f>
        <v>1</v>
      </c>
    </row>
    <row r="31" spans="1:28" x14ac:dyDescent="0.25">
      <c r="A31" s="20"/>
      <c r="B31" s="20"/>
      <c r="C31" s="20"/>
      <c r="D31" s="20" t="s">
        <v>81</v>
      </c>
      <c r="E31" s="20"/>
      <c r="F31" s="24">
        <v>76174.92</v>
      </c>
      <c r="G31" s="25"/>
      <c r="H31" s="24"/>
      <c r="I31" s="25"/>
      <c r="J31" s="24"/>
      <c r="K31" s="25"/>
      <c r="L31" s="26"/>
      <c r="M31" s="25"/>
      <c r="N31" s="24">
        <v>0</v>
      </c>
      <c r="O31" s="25"/>
      <c r="P31" s="24">
        <v>0</v>
      </c>
      <c r="Q31" s="25"/>
      <c r="R31" s="24">
        <f>ROUND((N31-P31),5)</f>
        <v>0</v>
      </c>
      <c r="S31" s="25"/>
      <c r="T31" s="26">
        <f>ROUND(IF(P31=0, IF(N31=0, 0, 1), N31/P31),5)</f>
        <v>0</v>
      </c>
      <c r="U31" s="25"/>
      <c r="V31" s="24">
        <f>ROUND(F31+N31,5)</f>
        <v>76174.92</v>
      </c>
      <c r="W31" s="25"/>
      <c r="X31" s="24">
        <f>ROUND(H31+P31,5)</f>
        <v>0</v>
      </c>
      <c r="Y31" s="25"/>
      <c r="Z31" s="24">
        <f>ROUND((V31-X31),5)</f>
        <v>76174.92</v>
      </c>
      <c r="AA31" s="25"/>
      <c r="AB31" s="26">
        <f>ROUND(IF(X31=0, IF(V31=0, 0, 1), V31/X31),5)</f>
        <v>1</v>
      </c>
    </row>
    <row r="32" spans="1:28" x14ac:dyDescent="0.25">
      <c r="A32" s="20"/>
      <c r="B32" s="20"/>
      <c r="C32" s="20"/>
      <c r="D32" s="20" t="s">
        <v>69</v>
      </c>
      <c r="E32" s="20"/>
      <c r="F32" s="24">
        <v>0</v>
      </c>
      <c r="G32" s="25"/>
      <c r="H32" s="24">
        <v>16350.36</v>
      </c>
      <c r="I32" s="25"/>
      <c r="J32" s="24">
        <f>ROUND((F32-H32),5)</f>
        <v>-16350.36</v>
      </c>
      <c r="K32" s="25"/>
      <c r="L32" s="26">
        <f>ROUND(IF(H32=0, IF(F32=0, 0, 1), F32/H32),5)</f>
        <v>0</v>
      </c>
      <c r="M32" s="25"/>
      <c r="N32" s="24">
        <v>0</v>
      </c>
      <c r="O32" s="25"/>
      <c r="P32" s="24">
        <v>0</v>
      </c>
      <c r="Q32" s="25"/>
      <c r="R32" s="24">
        <f>ROUND((N32-P32),5)</f>
        <v>0</v>
      </c>
      <c r="S32" s="25"/>
      <c r="T32" s="26">
        <f>ROUND(IF(P32=0, IF(N32=0, 0, 1), N32/P32),5)</f>
        <v>0</v>
      </c>
      <c r="U32" s="25"/>
      <c r="V32" s="24">
        <f>ROUND(F32+N32,5)</f>
        <v>0</v>
      </c>
      <c r="W32" s="25"/>
      <c r="X32" s="24">
        <f>ROUND(H32+P32,5)</f>
        <v>16350.36</v>
      </c>
      <c r="Y32" s="25"/>
      <c r="Z32" s="24">
        <f>ROUND((V32-X32),5)</f>
        <v>-16350.36</v>
      </c>
      <c r="AA32" s="25"/>
      <c r="AB32" s="26">
        <f>ROUND(IF(X32=0, IF(V32=0, 0, 1), V32/X32),5)</f>
        <v>0</v>
      </c>
    </row>
    <row r="33" spans="1:28" x14ac:dyDescent="0.25">
      <c r="A33" s="20"/>
      <c r="B33" s="20"/>
      <c r="C33" s="20"/>
      <c r="D33" s="20" t="s">
        <v>70</v>
      </c>
      <c r="E33" s="20"/>
      <c r="F33" s="24">
        <v>85929.44</v>
      </c>
      <c r="G33" s="25"/>
      <c r="H33" s="24"/>
      <c r="I33" s="25"/>
      <c r="J33" s="24"/>
      <c r="K33" s="25"/>
      <c r="L33" s="26"/>
      <c r="M33" s="25"/>
      <c r="N33" s="24">
        <v>0</v>
      </c>
      <c r="O33" s="25"/>
      <c r="P33" s="24">
        <v>0</v>
      </c>
      <c r="Q33" s="25"/>
      <c r="R33" s="24">
        <f>ROUND((N33-P33),5)</f>
        <v>0</v>
      </c>
      <c r="S33" s="25"/>
      <c r="T33" s="26">
        <f>ROUND(IF(P33=0, IF(N33=0, 0, 1), N33/P33),5)</f>
        <v>0</v>
      </c>
      <c r="U33" s="25"/>
      <c r="V33" s="24">
        <f>ROUND(F33+N33,5)</f>
        <v>85929.44</v>
      </c>
      <c r="W33" s="25"/>
      <c r="X33" s="24">
        <f>ROUND(H33+P33,5)</f>
        <v>0</v>
      </c>
      <c r="Y33" s="25"/>
      <c r="Z33" s="24">
        <f>ROUND((V33-X33),5)</f>
        <v>85929.44</v>
      </c>
      <c r="AA33" s="25"/>
      <c r="AB33" s="26">
        <f>ROUND(IF(X33=0, IF(V33=0, 0, 1), V33/X33),5)</f>
        <v>1</v>
      </c>
    </row>
    <row r="34" spans="1:28" ht="15.75" thickBot="1" x14ac:dyDescent="0.3">
      <c r="A34" s="20"/>
      <c r="B34" s="20"/>
      <c r="C34" s="20"/>
      <c r="D34" s="20" t="s">
        <v>71</v>
      </c>
      <c r="E34" s="20"/>
      <c r="F34" s="27">
        <v>32831.46</v>
      </c>
      <c r="G34" s="25"/>
      <c r="H34" s="27"/>
      <c r="I34" s="25"/>
      <c r="J34" s="27"/>
      <c r="K34" s="25"/>
      <c r="L34" s="28"/>
      <c r="M34" s="25"/>
      <c r="N34" s="27">
        <v>0</v>
      </c>
      <c r="O34" s="25"/>
      <c r="P34" s="27">
        <v>0</v>
      </c>
      <c r="Q34" s="25"/>
      <c r="R34" s="27">
        <f>ROUND((N34-P34),5)</f>
        <v>0</v>
      </c>
      <c r="S34" s="25"/>
      <c r="T34" s="28">
        <f>ROUND(IF(P34=0, IF(N34=0, 0, 1), N34/P34),5)</f>
        <v>0</v>
      </c>
      <c r="U34" s="25"/>
      <c r="V34" s="27">
        <f>ROUND(F34+N34,5)</f>
        <v>32831.46</v>
      </c>
      <c r="W34" s="25"/>
      <c r="X34" s="27">
        <f>ROUND(H34+P34,5)</f>
        <v>0</v>
      </c>
      <c r="Y34" s="25"/>
      <c r="Z34" s="27">
        <f>ROUND((V34-X34),5)</f>
        <v>32831.46</v>
      </c>
      <c r="AA34" s="25"/>
      <c r="AB34" s="28">
        <f>ROUND(IF(X34=0, IF(V34=0, 0, 1), V34/X34),5)</f>
        <v>1</v>
      </c>
    </row>
    <row r="35" spans="1:28" ht="15.75" thickBot="1" x14ac:dyDescent="0.3">
      <c r="A35" s="20"/>
      <c r="B35" s="20"/>
      <c r="C35" s="20" t="s">
        <v>72</v>
      </c>
      <c r="D35" s="20"/>
      <c r="E35" s="20"/>
      <c r="F35" s="33">
        <f>ROUND(SUM(F29:F34),5)</f>
        <v>200503.02</v>
      </c>
      <c r="G35" s="25"/>
      <c r="H35" s="33">
        <f>ROUND(SUM(H29:H34),5)</f>
        <v>16350.36</v>
      </c>
      <c r="I35" s="25"/>
      <c r="J35" s="33">
        <f>ROUND((F35-H35),5)</f>
        <v>184152.66</v>
      </c>
      <c r="K35" s="25"/>
      <c r="L35" s="34">
        <f>ROUND(IF(H35=0, IF(F35=0, 0, 1), F35/H35),5)</f>
        <v>12.26291</v>
      </c>
      <c r="M35" s="25"/>
      <c r="N35" s="33">
        <f>ROUND(SUM(N29:N34),5)</f>
        <v>0</v>
      </c>
      <c r="O35" s="25"/>
      <c r="P35" s="33">
        <f>ROUND(SUM(P29:P34),5)</f>
        <v>0</v>
      </c>
      <c r="Q35" s="25"/>
      <c r="R35" s="33">
        <f>ROUND((N35-P35),5)</f>
        <v>0</v>
      </c>
      <c r="S35" s="25"/>
      <c r="T35" s="34">
        <f>ROUND(IF(P35=0, IF(N35=0, 0, 1), N35/P35),5)</f>
        <v>0</v>
      </c>
      <c r="U35" s="25"/>
      <c r="V35" s="33">
        <f>ROUND(F35+N35,5)</f>
        <v>200503.02</v>
      </c>
      <c r="W35" s="25"/>
      <c r="X35" s="33">
        <f>ROUND(H35+P35,5)</f>
        <v>16350.36</v>
      </c>
      <c r="Y35" s="25"/>
      <c r="Z35" s="33">
        <f>ROUND((V35-X35),5)</f>
        <v>184152.66</v>
      </c>
      <c r="AA35" s="25"/>
      <c r="AB35" s="34">
        <f>ROUND(IF(X35=0, IF(V35=0, 0, 1), V35/X35),5)</f>
        <v>12.26291</v>
      </c>
    </row>
    <row r="36" spans="1:28" ht="15.75" thickBot="1" x14ac:dyDescent="0.3">
      <c r="A36" s="20"/>
      <c r="B36" s="20" t="s">
        <v>73</v>
      </c>
      <c r="C36" s="20"/>
      <c r="D36" s="20"/>
      <c r="E36" s="20"/>
      <c r="F36" s="33">
        <f>ROUND(F22+F28-F35,5)</f>
        <v>-105278.46</v>
      </c>
      <c r="G36" s="25"/>
      <c r="H36" s="33">
        <f>ROUND(H22+H28-H35,5)</f>
        <v>-16350.36</v>
      </c>
      <c r="I36" s="25"/>
      <c r="J36" s="33">
        <f>ROUND((F36-H36),5)</f>
        <v>-88928.1</v>
      </c>
      <c r="K36" s="25"/>
      <c r="L36" s="34">
        <f>ROUND(IF(H36=0, IF(F36=0, 0, 1), F36/H36),5)</f>
        <v>6.4389099999999999</v>
      </c>
      <c r="M36" s="25"/>
      <c r="N36" s="33">
        <f>ROUND(N22+N28-N35,5)</f>
        <v>0</v>
      </c>
      <c r="O36" s="25"/>
      <c r="P36" s="33">
        <f>ROUND(P22+P28-P35,5)</f>
        <v>0</v>
      </c>
      <c r="Q36" s="25"/>
      <c r="R36" s="33">
        <f>ROUND((N36-P36),5)</f>
        <v>0</v>
      </c>
      <c r="S36" s="25"/>
      <c r="T36" s="34">
        <f>ROUND(IF(P36=0, IF(N36=0, 0, 1), N36/P36),5)</f>
        <v>0</v>
      </c>
      <c r="U36" s="25"/>
      <c r="V36" s="33">
        <f>ROUND(F36+N36,5)</f>
        <v>-105278.46</v>
      </c>
      <c r="W36" s="25"/>
      <c r="X36" s="33">
        <f>ROUND(H36+P36,5)</f>
        <v>-16350.36</v>
      </c>
      <c r="Y36" s="25"/>
      <c r="Z36" s="33">
        <f>ROUND((V36-X36),5)</f>
        <v>-88928.1</v>
      </c>
      <c r="AA36" s="25"/>
      <c r="AB36" s="34">
        <f>ROUND(IF(X36=0, IF(V36=0, 0, 1), V36/X36),5)</f>
        <v>6.4389099999999999</v>
      </c>
    </row>
    <row r="37" spans="1:28" s="37" customFormat="1" ht="12" thickBot="1" x14ac:dyDescent="0.25">
      <c r="A37" s="20" t="s">
        <v>74</v>
      </c>
      <c r="B37" s="20"/>
      <c r="C37" s="20"/>
      <c r="D37" s="20"/>
      <c r="E37" s="20"/>
      <c r="F37" s="35">
        <f>ROUND(F21+F36,5)</f>
        <v>55494.07</v>
      </c>
      <c r="G37" s="20"/>
      <c r="H37" s="35">
        <f>ROUND(H21+H36,5)</f>
        <v>63571.82</v>
      </c>
      <c r="I37" s="20"/>
      <c r="J37" s="35">
        <f>ROUND((F37-H37),5)</f>
        <v>-8077.75</v>
      </c>
      <c r="K37" s="20"/>
      <c r="L37" s="36">
        <f>ROUND(IF(H37=0, IF(F37=0, 0, 1), F37/H37),5)</f>
        <v>0.87294000000000005</v>
      </c>
      <c r="M37" s="20"/>
      <c r="N37" s="35">
        <f>ROUND(N21+N36,5)</f>
        <v>0</v>
      </c>
      <c r="O37" s="20"/>
      <c r="P37" s="35">
        <f>ROUND(P21+P36,5)</f>
        <v>0</v>
      </c>
      <c r="Q37" s="20"/>
      <c r="R37" s="35">
        <f>ROUND((N37-P37),5)</f>
        <v>0</v>
      </c>
      <c r="S37" s="20"/>
      <c r="T37" s="36">
        <f>ROUND(IF(P37=0, IF(N37=0, 0, 1), N37/P37),5)</f>
        <v>0</v>
      </c>
      <c r="U37" s="20"/>
      <c r="V37" s="35">
        <f>ROUND(F37+N37,5)</f>
        <v>55494.07</v>
      </c>
      <c r="W37" s="20"/>
      <c r="X37" s="35">
        <f>ROUND(H37+P37,5)</f>
        <v>63571.82</v>
      </c>
      <c r="Y37" s="20"/>
      <c r="Z37" s="35">
        <f>ROUND((V37-X37),5)</f>
        <v>-8077.75</v>
      </c>
      <c r="AA37" s="20"/>
      <c r="AB37" s="36">
        <f>ROUND(IF(X37=0, IF(V37=0, 0, 1), V37/X37),5)</f>
        <v>0.87294000000000005</v>
      </c>
    </row>
    <row r="38" spans="1:28" ht="15.75" thickTop="1" x14ac:dyDescent="0.25"/>
  </sheetData>
  <pageMargins left="0.7" right="0.7" top="0.75" bottom="0.75" header="0.1" footer="0.3"/>
  <pageSetup scale="90" orientation="landscape" horizontalDpi="4294967293" verticalDpi="0" r:id="rId1"/>
  <headerFooter>
    <oddHeader>&amp;L&amp;"Arial,Bold"&amp;8 3:32 PM
&amp;"Arial,Bold"&amp;8 12/10/21
&amp;"Arial,Bold"&amp;8 Accrual Basis&amp;C&amp;"Arial,Bold"&amp;12 Nederland Fire Protection District
&amp;"Arial,Bold"&amp;14 Income &amp;&amp; Expense Budget vs. Actual
&amp;"Arial,Bold"&amp;10 January through November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 Sheet</vt:lpstr>
      <vt:lpstr>Nov I&amp;E</vt:lpstr>
      <vt:lpstr>Jan-Nov I&amp;E</vt:lpstr>
      <vt:lpstr>'Jan-Nov I&amp;E'!Print_Titles</vt:lpstr>
      <vt:lpstr>'Nov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2021-12-10T22:33:08Z</cp:lastPrinted>
  <dcterms:created xsi:type="dcterms:W3CDTF">2021-11-12T20:29:02Z</dcterms:created>
  <dcterms:modified xsi:type="dcterms:W3CDTF">2021-12-10T22:33:52Z</dcterms:modified>
</cp:coreProperties>
</file>