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ySnyder\Downloads\"/>
    </mc:Choice>
  </mc:AlternateContent>
  <xr:revisionPtr revIDLastSave="0" documentId="13_ncr:1_{DCACBBBF-14DF-450A-92EB-27B542A513D6}" xr6:coauthVersionLast="47" xr6:coauthVersionMax="47" xr10:uidLastSave="{00000000-0000-0000-0000-000000000000}"/>
  <bookViews>
    <workbookView xWindow="210" yWindow="30" windowWidth="15370" windowHeight="11510" firstSheet="2" activeTab="5" xr2:uid="{0D063458-48F3-4BD8-9A02-25CFE2A1D0DD}"/>
  </bookViews>
  <sheets>
    <sheet name="FEB 24 Balance Sheet" sheetId="1" r:id="rId1"/>
    <sheet name="FEB 24 MTD I&amp;E" sheetId="2" r:id="rId2"/>
    <sheet name="FEB 24 YTD I&amp;E" sheetId="3" r:id="rId3"/>
    <sheet name="FEB 24 General Ledger" sheetId="4" r:id="rId4"/>
    <sheet name="Alert" sheetId="9" state="hidden" r:id="rId5"/>
    <sheet name="FEB 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'FEB 24 Balance Sheet'!$A:$F,'FEB 24 Balance Sheet'!$1:$1</definedName>
    <definedName name="_xlnm.Print_Titles" localSheetId="5">'FEB 24 BVA'!$A:$I,'FEB 24 BVA'!$1:$2</definedName>
    <definedName name="_xlnm.Print_Titles" localSheetId="3">'FEB 24 General Ledger'!$A:$F,'FEB 24 General Ledger'!$1:$1</definedName>
    <definedName name="_xlnm.Print_Titles" localSheetId="1">'FEB 24 MTD I&amp;E'!$A:$I,'FEB 24 MTD I&amp;E'!$1:$2</definedName>
    <definedName name="_xlnm.Print_Titles" localSheetId="2">'FEB 24 YTD I&amp;E'!$A:$I,'FEB 24 YTD I&amp;E'!$1:$2</definedName>
    <definedName name="QB_COLUMN_1" localSheetId="3" hidden="1">'FEB 24 General Ledger'!$G$1</definedName>
    <definedName name="QB_COLUMN_17" localSheetId="3" hidden="1">'FEB 24 General Ledger'!$M$1</definedName>
    <definedName name="QB_COLUMN_19" localSheetId="3" hidden="1">'FEB 24 General Ledger'!$N$1</definedName>
    <definedName name="QB_COLUMN_20" localSheetId="3" hidden="1">'FEB 24 General Ledger'!$O$1</definedName>
    <definedName name="QB_COLUMN_2920" localSheetId="0" hidden="1">'FEB 24 Balance Sheet'!$G$1</definedName>
    <definedName name="QB_COLUMN_2921" localSheetId="0" hidden="1">'FEB 24 Balance Sheet'!$I$1</definedName>
    <definedName name="QB_COLUMN_3" localSheetId="3" hidden="1">'FEB 24 General Ledger'!$H$1</definedName>
    <definedName name="QB_COLUMN_30" localSheetId="3" hidden="1">'FEB 24 General Ledger'!$P$1</definedName>
    <definedName name="QB_COLUMN_31" localSheetId="3" hidden="1">'FEB 24 General Ledger'!$Q$1</definedName>
    <definedName name="QB_COLUMN_4" localSheetId="3" hidden="1">'FEB 24 General Ledger'!$I$1</definedName>
    <definedName name="QB_COLUMN_5" localSheetId="3" hidden="1">'FEB 24 General Ledger'!$J$1</definedName>
    <definedName name="QB_COLUMN_59200" localSheetId="5" hidden="1">'FEB 24 BVA'!$J$2</definedName>
    <definedName name="QB_COLUMN_59200" localSheetId="1" hidden="1">'FEB 24 MTD I&amp;E'!$J$2</definedName>
    <definedName name="QB_COLUMN_59200" localSheetId="2" hidden="1">'FEB 24 YTD I&amp;E'!$J$2</definedName>
    <definedName name="QB_COLUMN_63620" localSheetId="5" hidden="1">'FEB 24 BVA'!$L$2</definedName>
    <definedName name="QB_COLUMN_63620" localSheetId="1" hidden="1">'FEB 24 MTD I&amp;E'!$L$2</definedName>
    <definedName name="QB_COLUMN_63620" localSheetId="2" hidden="1">'FEB 24 YTD I&amp;E'!$L$2</definedName>
    <definedName name="QB_COLUMN_64430" localSheetId="5" hidden="1">'FEB 24 BVA'!$M$2</definedName>
    <definedName name="QB_COLUMN_64430" localSheetId="1" hidden="1">'FEB 24 MTD I&amp;E'!$M$2</definedName>
    <definedName name="QB_COLUMN_64430" localSheetId="2" hidden="1">'FEB 24 YTD I&amp;E'!$M$2</definedName>
    <definedName name="QB_COLUMN_7" localSheetId="3" hidden="1">'FEB 24 General Ledger'!$K$1</definedName>
    <definedName name="QB_COLUMN_76210" localSheetId="5" hidden="1">'FEB 24 BVA'!$K$2</definedName>
    <definedName name="QB_COLUMN_76210" localSheetId="1" hidden="1">'FEB 24 MTD I&amp;E'!$K$2</definedName>
    <definedName name="QB_COLUMN_76210" localSheetId="2" hidden="1">'FEB 24 YTD I&amp;E'!$K$2</definedName>
    <definedName name="QB_COLUMN_8" localSheetId="3" hidden="1">'FEB 24 General Ledger'!$L$1</definedName>
    <definedName name="QB_DATA_0" localSheetId="0" hidden="1">'FEB 24 Balance Sheet'!$6:$6,'FEB 24 Balance Sheet'!$7:$7,'FEB 24 Balance Sheet'!$8:$8,'FEB 24 Balance Sheet'!$9:$9,'FEB 24 Balance Sheet'!$10:$10,'FEB 24 Balance Sheet'!$11:$11,'FEB 24 Balance Sheet'!$12:$12,'FEB 24 Balance Sheet'!$16:$16,'FEB 24 Balance Sheet'!$17:$17,'FEB 24 Balance Sheet'!$18:$18,'FEB 24 Balance Sheet'!$22:$22,'FEB 24 Balance Sheet'!$23:$23,'FEB 24 Balance Sheet'!$24:$24,'FEB 24 Balance Sheet'!$25:$25,'FEB 24 Balance Sheet'!$26:$26,'FEB 24 Balance Sheet'!$27:$27</definedName>
    <definedName name="QB_DATA_0" localSheetId="5" hidden="1">'FEB 24 BVA'!$5:$5,'FEB 24 BVA'!$6:$6,'FEB 24 BVA'!$7:$7,'FEB 24 BVA'!$8:$8,'FEB 24 BVA'!$9:$9,'FEB 24 BVA'!$10:$10,'FEB 24 BVA'!$11:$11,'FEB 24 BVA'!$13:$13,'FEB 24 BVA'!$14:$14,'FEB 24 BVA'!$15:$15,'FEB 24 BVA'!$16:$16,'FEB 24 BVA'!$17:$17,'FEB 24 BVA'!$18:$18,'FEB 24 BVA'!$19:$19,'FEB 24 BVA'!$20:$20,'FEB 24 BVA'!$21:$21</definedName>
    <definedName name="QB_DATA_0" localSheetId="3" hidden="1">'FEB 24 General Ledger'!$3:$3,'FEB 24 General Ledger'!$6:$6,'FEB 24 General Ledger'!$7:$7,'FEB 24 General Ledger'!$8:$8,'FEB 24 General Ledger'!$9:$9,'FEB 24 General Ledger'!$10:$10,'FEB 24 General Ledger'!$11:$11,'FEB 24 General Ledger'!$12:$12,'FEB 24 General Ledger'!$16:$16,'FEB 24 General Ledger'!$17:$17,'FEB 24 General Ledger'!$18:$18,'FEB 24 General Ledger'!$19:$19,'FEB 24 General Ledger'!$22:$22,'FEB 24 General Ledger'!$25:$25,'FEB 24 General Ledger'!$26:$26,'FEB 24 General Ledger'!$30:$30</definedName>
    <definedName name="QB_DATA_0" localSheetId="1" hidden="1">'FEB 24 MTD I&amp;E'!$5:$5,'FEB 24 MTD I&amp;E'!$6:$6,'FEB 24 MTD I&amp;E'!$7:$7,'FEB 24 MTD I&amp;E'!$8:$8,'FEB 24 MTD I&amp;E'!$9:$9,'FEB 24 MTD I&amp;E'!$10:$10,'FEB 24 MTD I&amp;E'!$11:$11,'FEB 24 MTD I&amp;E'!$13:$13,'FEB 24 MTD I&amp;E'!$14:$14,'FEB 24 MTD I&amp;E'!$15:$15,'FEB 24 MTD I&amp;E'!$16:$16,'FEB 24 MTD I&amp;E'!$17:$17,'FEB 24 MTD I&amp;E'!$18:$18,'FEB 24 MTD I&amp;E'!$19:$19,'FEB 24 MTD I&amp;E'!$20:$20,'FEB 24 MTD I&amp;E'!$21:$21</definedName>
    <definedName name="QB_DATA_0" localSheetId="2" hidden="1">'FEB 24 YTD I&amp;E'!$5:$5,'FEB 24 YTD I&amp;E'!$6:$6,'FEB 24 YTD I&amp;E'!$7:$7,'FEB 24 YTD I&amp;E'!$8:$8,'FEB 24 YTD I&amp;E'!$9:$9,'FEB 24 YTD I&amp;E'!$10:$10,'FEB 24 YTD I&amp;E'!$11:$11,'FEB 24 YTD I&amp;E'!$13:$13,'FEB 24 YTD I&amp;E'!$14:$14,'FEB 24 YTD I&amp;E'!$15:$15,'FEB 24 YTD I&amp;E'!$16:$16,'FEB 24 YTD I&amp;E'!$17:$17,'FEB 24 YTD I&amp;E'!$18:$18,'FEB 24 YTD I&amp;E'!$19:$19,'FEB 24 YTD I&amp;E'!$20:$20,'FEB 24 YTD I&amp;E'!$21:$21</definedName>
    <definedName name="QB_DATA_1" localSheetId="0" hidden="1">'FEB 24 Balance Sheet'!$28:$28,'FEB 24 Balance Sheet'!$29:$29,'FEB 24 Balance Sheet'!$30:$30,'FEB 24 Balance Sheet'!$37:$37,'FEB 24 Balance Sheet'!$40:$40,'FEB 24 Balance Sheet'!$43:$43,'FEB 24 Balance Sheet'!$44:$44,'FEB 24 Balance Sheet'!$46:$46,'FEB 24 Balance Sheet'!$49:$49,'FEB 24 Balance Sheet'!$50:$50,'FEB 24 Balance Sheet'!$51:$51,'FEB 24 Balance Sheet'!$52:$52,'FEB 24 Balance Sheet'!$53:$53,'FEB 24 Balance Sheet'!$59:$59,'FEB 24 Balance Sheet'!$61:$61,'FEB 24 Balance Sheet'!$62:$62</definedName>
    <definedName name="QB_DATA_1" localSheetId="5" hidden="1">'FEB 24 BVA'!$22:$22,'FEB 24 BVA'!$23:$23,'FEB 24 BVA'!$24:$24,'FEB 24 BVA'!$25:$25,'FEB 24 BVA'!$26:$26,'FEB 24 BVA'!$27:$27,'FEB 24 BVA'!$28:$28,'FEB 24 BVA'!$29:$29,'FEB 24 BVA'!$30:$30,'FEB 24 BVA'!$31:$31,'FEB 24 BVA'!$32:$32,'FEB 24 BVA'!$33:$33,'FEB 24 BVA'!$37:$37,'FEB 24 BVA'!$41:$41,'FEB 24 BVA'!$43:$43,'FEB 24 BVA'!$44:$44</definedName>
    <definedName name="QB_DATA_1" localSheetId="3" hidden="1">'FEB 24 General Ledger'!$33:$33,'FEB 24 General Ledger'!$38:$38,'FEB 24 General Ledger'!$39:$39,'FEB 24 General Ledger'!$42:$42,'FEB 24 General Ledger'!$43:$43,'FEB 24 General Ledger'!$46:$46,'FEB 24 General Ledger'!$47:$47,'FEB 24 General Ledger'!$48:$48,'FEB 24 General Ledger'!$51:$51,'FEB 24 General Ledger'!$54:$54,'FEB 24 General Ledger'!$57:$57,'FEB 24 General Ledger'!$58:$58,'FEB 24 General Ledger'!$64:$64,'FEB 24 General Ledger'!$65:$65,'FEB 24 General Ledger'!$66:$66,'FEB 24 General Ledger'!$67:$67</definedName>
    <definedName name="QB_DATA_1" localSheetId="1" hidden="1">'FEB 24 MTD I&amp;E'!$22:$22,'FEB 24 MTD I&amp;E'!$23:$23,'FEB 24 MTD I&amp;E'!$24:$24,'FEB 24 MTD I&amp;E'!$25:$25,'FEB 24 MTD I&amp;E'!$26:$26,'FEB 24 MTD I&amp;E'!$27:$27,'FEB 24 MTD I&amp;E'!$28:$28,'FEB 24 MTD I&amp;E'!$29:$29,'FEB 24 MTD I&amp;E'!$30:$30,'FEB 24 MTD I&amp;E'!$31:$31,'FEB 24 MTD I&amp;E'!$32:$32,'FEB 24 MTD I&amp;E'!$33:$33,'FEB 24 MTD I&amp;E'!$37:$37,'FEB 24 MTD I&amp;E'!$41:$41,'FEB 24 MTD I&amp;E'!$43:$43,'FEB 24 MTD I&amp;E'!$44:$44</definedName>
    <definedName name="QB_DATA_1" localSheetId="2" hidden="1">'FEB 24 YTD I&amp;E'!$22:$22,'FEB 24 YTD I&amp;E'!$23:$23,'FEB 24 YTD I&amp;E'!$24:$24,'FEB 24 YTD I&amp;E'!$25:$25,'FEB 24 YTD I&amp;E'!$26:$26,'FEB 24 YTD I&amp;E'!$27:$27,'FEB 24 YTD I&amp;E'!$28:$28,'FEB 24 YTD I&amp;E'!$29:$29,'FEB 24 YTD I&amp;E'!$30:$30,'FEB 24 YTD I&amp;E'!$31:$31,'FEB 24 YTD I&amp;E'!$32:$32,'FEB 24 YTD I&amp;E'!$33:$33,'FEB 24 YTD I&amp;E'!$37:$37,'FEB 24 YTD I&amp;E'!$41:$41,'FEB 24 YTD I&amp;E'!$43:$43,'FEB 24 YTD I&amp;E'!$44:$44</definedName>
    <definedName name="QB_DATA_10" localSheetId="5" hidden="1">'FEB 24 BVA'!$229:$229,'FEB 24 BVA'!$230:$230,'FEB 24 BVA'!$232:$232,'FEB 24 BVA'!$233:$233,'FEB 24 BVA'!$236:$236,'FEB 24 BVA'!$243:$243,'FEB 24 BVA'!$244:$244,'FEB 24 BVA'!$245:$245,'FEB 24 BVA'!$246:$246,'FEB 24 BVA'!$247:$247,'FEB 24 BVA'!$248:$248,'FEB 24 BVA'!$250:$250,'FEB 24 BVA'!$252:$252,'FEB 24 BVA'!$253:$253,'FEB 24 BVA'!$254:$254,'FEB 24 BVA'!$255:$255</definedName>
    <definedName name="QB_DATA_10" localSheetId="3" hidden="1">'FEB 24 General Ledger'!$292:$292,'FEB 24 General Ledger'!$295:$295,'FEB 24 General Ledger'!$296:$296,'FEB 24 General Ledger'!$297:$297,'FEB 24 General Ledger'!$298:$298,'FEB 24 General Ledger'!$299:$299,'FEB 24 General Ledger'!$300:$300,'FEB 24 General Ledger'!$303:$303,'FEB 24 General Ledger'!$304:$304,'FEB 24 General Ledger'!$307:$307,'FEB 24 General Ledger'!$314:$314,'FEB 24 General Ledger'!$315:$315,'FEB 24 General Ledger'!$318:$318,'FEB 24 General Ledger'!$319:$319,'FEB 24 General Ledger'!$324:$324,'FEB 24 General Ledger'!$325:$325</definedName>
    <definedName name="QB_DATA_10" localSheetId="1" hidden="1">'FEB 24 MTD I&amp;E'!$228:$228,'FEB 24 MTD I&amp;E'!$229:$229,'FEB 24 MTD I&amp;E'!$232:$232,'FEB 24 MTD I&amp;E'!$239:$239,'FEB 24 MTD I&amp;E'!$240:$240,'FEB 24 MTD I&amp;E'!$241:$241,'FEB 24 MTD I&amp;E'!$242:$242,'FEB 24 MTD I&amp;E'!$243:$243,'FEB 24 MTD I&amp;E'!$244:$244,'FEB 24 MTD I&amp;E'!$246:$246,'FEB 24 MTD I&amp;E'!$248:$248,'FEB 24 MTD I&amp;E'!$249:$249,'FEB 24 MTD I&amp;E'!$250:$250,'FEB 24 MTD I&amp;E'!$251:$251,'FEB 24 MTD I&amp;E'!$253:$253,'FEB 24 MTD I&amp;E'!$255:$255</definedName>
    <definedName name="QB_DATA_10" localSheetId="2" hidden="1">'FEB 24 YTD I&amp;E'!$227:$227,'FEB 24 YTD I&amp;E'!$229:$229,'FEB 24 YTD I&amp;E'!$230:$230,'FEB 24 YTD I&amp;E'!$233:$233,'FEB 24 YTD I&amp;E'!$240:$240,'FEB 24 YTD I&amp;E'!$241:$241,'FEB 24 YTD I&amp;E'!$242:$242,'FEB 24 YTD I&amp;E'!$243:$243,'FEB 24 YTD I&amp;E'!$244:$244,'FEB 24 YTD I&amp;E'!$245:$245,'FEB 24 YTD I&amp;E'!$247:$247,'FEB 24 YTD I&amp;E'!$249:$249,'FEB 24 YTD I&amp;E'!$250:$250,'FEB 24 YTD I&amp;E'!$251:$251,'FEB 24 YTD I&amp;E'!$252:$252,'FEB 24 YTD I&amp;E'!$254:$254</definedName>
    <definedName name="QB_DATA_11" localSheetId="5" hidden="1">'FEB 24 BVA'!$257:$257,'FEB 24 BVA'!$259:$259,'FEB 24 BVA'!$260:$260,'FEB 24 BVA'!$261:$261,'FEB 24 BVA'!$262:$262,'FEB 24 BVA'!$263:$263,'FEB 24 BVA'!$264:$264,'FEB 24 BVA'!$265:$265,'FEB 24 BVA'!$266:$266,'FEB 24 BVA'!$267:$267,'FEB 24 BVA'!$268:$268,'FEB 24 BVA'!$269:$269,'FEB 24 BVA'!$274:$274,'FEB 24 BVA'!$276:$276,'FEB 24 BVA'!$277:$277,'FEB 24 BVA'!$279:$279</definedName>
    <definedName name="QB_DATA_11" localSheetId="3" hidden="1">'FEB 24 General Ledger'!$326:$326,'FEB 24 General Ledger'!$327:$327,'FEB 24 General Ledger'!$328:$328,'FEB 24 General Ledger'!$329:$329,'FEB 24 General Ledger'!$330:$330,'FEB 24 General Ledger'!$333:$333,'FEB 24 General Ledger'!$339:$339,'FEB 24 General Ledger'!$340:$340,'FEB 24 General Ledger'!$341:$341,'FEB 24 General Ledger'!$342:$342,'FEB 24 General Ledger'!$343:$343,'FEB 24 General Ledger'!$346:$346,'FEB 24 General Ledger'!$349:$349,'FEB 24 General Ledger'!$350:$350,'FEB 24 General Ledger'!$351:$351,'FEB 24 General Ledger'!$352:$352</definedName>
    <definedName name="QB_DATA_11" localSheetId="1" hidden="1">'FEB 24 MTD I&amp;E'!$256:$256,'FEB 24 MTD I&amp;E'!$257:$257,'FEB 24 MTD I&amp;E'!$258:$258,'FEB 24 MTD I&amp;E'!$259:$259,'FEB 24 MTD I&amp;E'!$260:$260,'FEB 24 MTD I&amp;E'!$261:$261,'FEB 24 MTD I&amp;E'!$262:$262,'FEB 24 MTD I&amp;E'!$263:$263,'FEB 24 MTD I&amp;E'!$264:$264,'FEB 24 MTD I&amp;E'!$265:$265,'FEB 24 MTD I&amp;E'!$270:$270,'FEB 24 MTD I&amp;E'!$273:$273,'FEB 24 MTD I&amp;E'!$277:$277,'FEB 24 MTD I&amp;E'!$278:$278,'FEB 24 MTD I&amp;E'!$279:$279,'FEB 24 MTD I&amp;E'!$280:$280</definedName>
    <definedName name="QB_DATA_11" localSheetId="2" hidden="1">'FEB 24 YTD I&amp;E'!$256:$256,'FEB 24 YTD I&amp;E'!$257:$257,'FEB 24 YTD I&amp;E'!$258:$258,'FEB 24 YTD I&amp;E'!$259:$259,'FEB 24 YTD I&amp;E'!$260:$260,'FEB 24 YTD I&amp;E'!$261:$261,'FEB 24 YTD I&amp;E'!$262:$262,'FEB 24 YTD I&amp;E'!$263:$263,'FEB 24 YTD I&amp;E'!$264:$264,'FEB 24 YTD I&amp;E'!$265:$265,'FEB 24 YTD I&amp;E'!$266:$266,'FEB 24 YTD I&amp;E'!$271:$271,'FEB 24 YTD I&amp;E'!$274:$274,'FEB 24 YTD I&amp;E'!$278:$278,'FEB 24 YTD I&amp;E'!$279:$279,'FEB 24 YTD I&amp;E'!$280:$280</definedName>
    <definedName name="QB_DATA_12" localSheetId="5" hidden="1">'FEB 24 BVA'!$283:$283,'FEB 24 BVA'!$284:$284,'FEB 24 BVA'!$285:$285,'FEB 24 BVA'!$286:$286,'FEB 24 BVA'!$287:$287,'FEB 24 BVA'!$288:$288</definedName>
    <definedName name="QB_DATA_12" localSheetId="3" hidden="1">'FEB 24 General Ledger'!$356:$356,'FEB 24 General Ledger'!$361:$361,'FEB 24 General Ledger'!$366:$366,'FEB 24 General Ledger'!$367:$367,'FEB 24 General Ledger'!$368:$368,'FEB 24 General Ledger'!$369:$369,'FEB 24 General Ledger'!$370:$370,'FEB 24 General Ledger'!$371:$371,'FEB 24 General Ledger'!$372:$372,'FEB 24 General Ledger'!$373:$373,'FEB 24 General Ledger'!$374:$374,'FEB 24 General Ledger'!$375:$375,'FEB 24 General Ledger'!$376:$376,'FEB 24 General Ledger'!$377:$377,'FEB 24 General Ledger'!$378:$378,'FEB 24 General Ledger'!$379:$379</definedName>
    <definedName name="QB_DATA_12" localSheetId="1" hidden="1">'FEB 24 MTD I&amp;E'!$281:$281,'FEB 24 MTD I&amp;E'!$282:$282</definedName>
    <definedName name="QB_DATA_12" localSheetId="2" hidden="1">'FEB 24 YTD I&amp;E'!$281:$281,'FEB 24 YTD I&amp;E'!$282:$282,'FEB 24 YTD I&amp;E'!$283:$283</definedName>
    <definedName name="QB_DATA_13" localSheetId="3" hidden="1">'FEB 24 General Ledger'!$380:$380,'FEB 24 General Ledger'!$381:$381,'FEB 24 General Ledger'!$382:$382,'FEB 24 General Ledger'!$383:$383,'FEB 24 General Ledger'!$384:$384,'FEB 24 General Ledger'!$385:$385,'FEB 24 General Ledger'!$386:$386,'FEB 24 General Ledger'!$387:$387,'FEB 24 General Ledger'!$388:$388,'FEB 24 General Ledger'!$389:$389,'FEB 24 General Ledger'!$396:$396,'FEB 24 General Ledger'!$397:$397,'FEB 24 General Ledger'!$398:$398,'FEB 24 General Ledger'!$399:$399</definedName>
    <definedName name="QB_DATA_2" localSheetId="0" hidden="1">'FEB 24 Balance Sheet'!$63:$63,'FEB 24 Balance Sheet'!$64:$64,'FEB 24 Balance Sheet'!$65:$65,'FEB 24 Balance Sheet'!$66:$66,'FEB 24 Balance Sheet'!$68:$68,'FEB 24 Balance Sheet'!$69:$69,'FEB 24 Balance Sheet'!$70:$70</definedName>
    <definedName name="QB_DATA_2" localSheetId="5" hidden="1">'FEB 24 BVA'!$45:$45,'FEB 24 BVA'!$46:$46,'FEB 24 BVA'!$49:$49,'FEB 24 BVA'!$50:$50,'FEB 24 BVA'!$51:$51,'FEB 24 BVA'!$52:$52,'FEB 24 BVA'!$54:$54,'FEB 24 BVA'!$55:$55,'FEB 24 BVA'!$57:$57,'FEB 24 BVA'!$59:$59,'FEB 24 BVA'!$60:$60,'FEB 24 BVA'!$61:$61,'FEB 24 BVA'!$64:$64,'FEB 24 BVA'!$65:$65,'FEB 24 BVA'!$66:$66,'FEB 24 BVA'!$67:$67</definedName>
    <definedName name="QB_DATA_2" localSheetId="3" hidden="1">'FEB 24 General Ledger'!$71:$71,'FEB 24 General Ledger'!$72:$72,'FEB 24 General Ledger'!$73:$73,'FEB 24 General Ledger'!$74:$74,'FEB 24 General Ledger'!$78:$78,'FEB 24 General Ledger'!$79:$79,'FEB 24 General Ledger'!$80:$80,'FEB 24 General Ledger'!$81:$81,'FEB 24 General Ledger'!$82:$82,'FEB 24 General Ledger'!$83:$83,'FEB 24 General Ledger'!$84:$84,'FEB 24 General Ledger'!$85:$85,'FEB 24 General Ledger'!$86:$86,'FEB 24 General Ledger'!$87:$87,'FEB 24 General Ledger'!$88:$88,'FEB 24 General Ledger'!$89:$89</definedName>
    <definedName name="QB_DATA_2" localSheetId="1" hidden="1">'FEB 24 MTD I&amp;E'!$45:$45,'FEB 24 MTD I&amp;E'!$46:$46,'FEB 24 MTD I&amp;E'!$49:$49,'FEB 24 MTD I&amp;E'!$50:$50,'FEB 24 MTD I&amp;E'!$51:$51,'FEB 24 MTD I&amp;E'!$52:$52,'FEB 24 MTD I&amp;E'!$54:$54,'FEB 24 MTD I&amp;E'!$55:$55,'FEB 24 MTD I&amp;E'!$57:$57,'FEB 24 MTD I&amp;E'!$59:$59,'FEB 24 MTD I&amp;E'!$60:$60,'FEB 24 MTD I&amp;E'!$61:$61,'FEB 24 MTD I&amp;E'!$64:$64,'FEB 24 MTD I&amp;E'!$65:$65,'FEB 24 MTD I&amp;E'!$66:$66,'FEB 24 MTD I&amp;E'!$67:$67</definedName>
    <definedName name="QB_DATA_2" localSheetId="2" hidden="1">'FEB 24 YTD I&amp;E'!$45:$45,'FEB 24 YTD I&amp;E'!$46:$46,'FEB 24 YTD I&amp;E'!$49:$49,'FEB 24 YTD I&amp;E'!$50:$50,'FEB 24 YTD I&amp;E'!$51:$51,'FEB 24 YTD I&amp;E'!$52:$52,'FEB 24 YTD I&amp;E'!$54:$54,'FEB 24 YTD I&amp;E'!$55:$55,'FEB 24 YTD I&amp;E'!$57:$57,'FEB 24 YTD I&amp;E'!$59:$59,'FEB 24 YTD I&amp;E'!$60:$60,'FEB 24 YTD I&amp;E'!$61:$61,'FEB 24 YTD I&amp;E'!$64:$64,'FEB 24 YTD I&amp;E'!$65:$65,'FEB 24 YTD I&amp;E'!$66:$66,'FEB 24 YTD I&amp;E'!$67:$67</definedName>
    <definedName name="QB_DATA_3" localSheetId="5" hidden="1">'FEB 24 BVA'!$70:$70,'FEB 24 BVA'!$71:$71,'FEB 24 BVA'!$72:$72,'FEB 24 BVA'!$73:$73,'FEB 24 BVA'!$74:$74,'FEB 24 BVA'!$75:$75,'FEB 24 BVA'!$76:$76,'FEB 24 BVA'!$77:$77,'FEB 24 BVA'!$81:$81,'FEB 24 BVA'!$83:$83,'FEB 24 BVA'!$84:$84,'FEB 24 BVA'!$85:$85,'FEB 24 BVA'!$86:$86,'FEB 24 BVA'!$87:$87,'FEB 24 BVA'!$89:$89,'FEB 24 BVA'!$90:$90</definedName>
    <definedName name="QB_DATA_3" localSheetId="3" hidden="1">'FEB 24 General Ledger'!$90:$90,'FEB 24 General Ledger'!$91:$91,'FEB 24 General Ledger'!$92:$92,'FEB 24 General Ledger'!$93:$93,'FEB 24 General Ledger'!$94:$94,'FEB 24 General Ledger'!$95:$95,'FEB 24 General Ledger'!$96:$96,'FEB 24 General Ledger'!$99:$99,'FEB 24 General Ledger'!$100:$100,'FEB 24 General Ledger'!$103:$103,'FEB 24 General Ledger'!$106:$106,'FEB 24 General Ledger'!$107:$107,'FEB 24 General Ledger'!$108:$108,'FEB 24 General Ledger'!$109:$109,'FEB 24 General Ledger'!$110:$110,'FEB 24 General Ledger'!$111:$111</definedName>
    <definedName name="QB_DATA_3" localSheetId="1" hidden="1">'FEB 24 MTD I&amp;E'!$70:$70,'FEB 24 MTD I&amp;E'!$71:$71,'FEB 24 MTD I&amp;E'!$72:$72,'FEB 24 MTD I&amp;E'!$73:$73,'FEB 24 MTD I&amp;E'!$74:$74,'FEB 24 MTD I&amp;E'!$75:$75,'FEB 24 MTD I&amp;E'!$76:$76,'FEB 24 MTD I&amp;E'!$77:$77,'FEB 24 MTD I&amp;E'!$81:$81,'FEB 24 MTD I&amp;E'!$83:$83,'FEB 24 MTD I&amp;E'!$84:$84,'FEB 24 MTD I&amp;E'!$85:$85,'FEB 24 MTD I&amp;E'!$86:$86,'FEB 24 MTD I&amp;E'!$87:$87,'FEB 24 MTD I&amp;E'!$89:$89,'FEB 24 MTD I&amp;E'!$90:$90</definedName>
    <definedName name="QB_DATA_3" localSheetId="2" hidden="1">'FEB 24 YTD I&amp;E'!$70:$70,'FEB 24 YTD I&amp;E'!$71:$71,'FEB 24 YTD I&amp;E'!$72:$72,'FEB 24 YTD I&amp;E'!$73:$73,'FEB 24 YTD I&amp;E'!$74:$74,'FEB 24 YTD I&amp;E'!$75:$75,'FEB 24 YTD I&amp;E'!$76:$76,'FEB 24 YTD I&amp;E'!$77:$77,'FEB 24 YTD I&amp;E'!$81:$81,'FEB 24 YTD I&amp;E'!$83:$83,'FEB 24 YTD I&amp;E'!$84:$84,'FEB 24 YTD I&amp;E'!$85:$85,'FEB 24 YTD I&amp;E'!$86:$86,'FEB 24 YTD I&amp;E'!$87:$87,'FEB 24 YTD I&amp;E'!$89:$89,'FEB 24 YTD I&amp;E'!$90:$90</definedName>
    <definedName name="QB_DATA_4" localSheetId="5" hidden="1">'FEB 24 BVA'!$91:$91,'FEB 24 BVA'!$92:$92,'FEB 24 BVA'!$93:$93,'FEB 24 BVA'!$95:$95,'FEB 24 BVA'!$97:$97,'FEB 24 BVA'!$98:$98,'FEB 24 BVA'!$99:$99,'FEB 24 BVA'!$100:$100,'FEB 24 BVA'!$101:$101,'FEB 24 BVA'!$102:$102,'FEB 24 BVA'!$105:$105,'FEB 24 BVA'!$106:$106,'FEB 24 BVA'!$107:$107,'FEB 24 BVA'!$111:$111,'FEB 24 BVA'!$112:$112,'FEB 24 BVA'!$113:$113</definedName>
    <definedName name="QB_DATA_4" localSheetId="3" hidden="1">'FEB 24 General Ledger'!$112:$112,'FEB 24 General Ledger'!$113:$113,'FEB 24 General Ledger'!$114:$114,'FEB 24 General Ledger'!$115:$115,'FEB 24 General Ledger'!$116:$116,'FEB 24 General Ledger'!$120:$120,'FEB 24 General Ledger'!$121:$121,'FEB 24 General Ledger'!$122:$122,'FEB 24 General Ledger'!$123:$123,'FEB 24 General Ledger'!$124:$124,'FEB 24 General Ledger'!$125:$125,'FEB 24 General Ledger'!$126:$126,'FEB 24 General Ledger'!$130:$130,'FEB 24 General Ledger'!$131:$131,'FEB 24 General Ledger'!$132:$132,'FEB 24 General Ledger'!$133:$133</definedName>
    <definedName name="QB_DATA_4" localSheetId="1" hidden="1">'FEB 24 MTD I&amp;E'!$91:$91,'FEB 24 MTD I&amp;E'!$92:$92,'FEB 24 MTD I&amp;E'!$93:$93,'FEB 24 MTD I&amp;E'!$95:$95,'FEB 24 MTD I&amp;E'!$97:$97,'FEB 24 MTD I&amp;E'!$98:$98,'FEB 24 MTD I&amp;E'!$99:$99,'FEB 24 MTD I&amp;E'!$100:$100,'FEB 24 MTD I&amp;E'!$101:$101,'FEB 24 MTD I&amp;E'!$102:$102,'FEB 24 MTD I&amp;E'!$105:$105,'FEB 24 MTD I&amp;E'!$106:$106,'FEB 24 MTD I&amp;E'!$107:$107,'FEB 24 MTD I&amp;E'!$111:$111,'FEB 24 MTD I&amp;E'!$112:$112,'FEB 24 MTD I&amp;E'!$113:$113</definedName>
    <definedName name="QB_DATA_4" localSheetId="2" hidden="1">'FEB 24 YTD I&amp;E'!$91:$91,'FEB 24 YTD I&amp;E'!$92:$92,'FEB 24 YTD I&amp;E'!$93:$93,'FEB 24 YTD I&amp;E'!$95:$95,'FEB 24 YTD I&amp;E'!$97:$97,'FEB 24 YTD I&amp;E'!$98:$98,'FEB 24 YTD I&amp;E'!$99:$99,'FEB 24 YTD I&amp;E'!$100:$100,'FEB 24 YTD I&amp;E'!$101:$101,'FEB 24 YTD I&amp;E'!$102:$102,'FEB 24 YTD I&amp;E'!$105:$105,'FEB 24 YTD I&amp;E'!$106:$106,'FEB 24 YTD I&amp;E'!$107:$107,'FEB 24 YTD I&amp;E'!$111:$111,'FEB 24 YTD I&amp;E'!$112:$112,'FEB 24 YTD I&amp;E'!$113:$113</definedName>
    <definedName name="QB_DATA_5" localSheetId="5" hidden="1">'FEB 24 BVA'!$118:$118,'FEB 24 BVA'!$119:$119,'FEB 24 BVA'!$122:$122,'FEB 24 BVA'!$123:$123,'FEB 24 BVA'!$125:$125,'FEB 24 BVA'!$127:$127,'FEB 24 BVA'!$129:$129,'FEB 24 BVA'!$130:$130,'FEB 24 BVA'!$131:$131,'FEB 24 BVA'!$132:$132,'FEB 24 BVA'!$133:$133,'FEB 24 BVA'!$134:$134,'FEB 24 BVA'!$138:$138,'FEB 24 BVA'!$139:$139,'FEB 24 BVA'!$140:$140,'FEB 24 BVA'!$142:$142</definedName>
    <definedName name="QB_DATA_5" localSheetId="3" hidden="1">'FEB 24 General Ledger'!$134:$134,'FEB 24 General Ledger'!$135:$135,'FEB 24 General Ledger'!$138:$138,'FEB 24 General Ledger'!$139:$139,'FEB 24 General Ledger'!$140:$140,'FEB 24 General Ledger'!$141:$141,'FEB 24 General Ledger'!$142:$142,'FEB 24 General Ledger'!$143:$143,'FEB 24 General Ledger'!$146:$146,'FEB 24 General Ledger'!$147:$147,'FEB 24 General Ledger'!$148:$148,'FEB 24 General Ledger'!$149:$149,'FEB 24 General Ledger'!$150:$150,'FEB 24 General Ledger'!$153:$153,'FEB 24 General Ledger'!$154:$154,'FEB 24 General Ledger'!$159:$159</definedName>
    <definedName name="QB_DATA_5" localSheetId="1" hidden="1">'FEB 24 MTD I&amp;E'!$118:$118,'FEB 24 MTD I&amp;E'!$119:$119,'FEB 24 MTD I&amp;E'!$121:$121,'FEB 24 MTD I&amp;E'!$122:$122,'FEB 24 MTD I&amp;E'!$124:$124,'FEB 24 MTD I&amp;E'!$126:$126,'FEB 24 MTD I&amp;E'!$127:$127,'FEB 24 MTD I&amp;E'!$128:$128,'FEB 24 MTD I&amp;E'!$129:$129,'FEB 24 MTD I&amp;E'!$130:$130,'FEB 24 MTD I&amp;E'!$131:$131,'FEB 24 MTD I&amp;E'!$135:$135,'FEB 24 MTD I&amp;E'!$136:$136,'FEB 24 MTD I&amp;E'!$137:$137,'FEB 24 MTD I&amp;E'!$139:$139,'FEB 24 MTD I&amp;E'!$140:$140</definedName>
    <definedName name="QB_DATA_5" localSheetId="2" hidden="1">'FEB 24 YTD I&amp;E'!$118:$118,'FEB 24 YTD I&amp;E'!$119:$119,'FEB 24 YTD I&amp;E'!$121:$121,'FEB 24 YTD I&amp;E'!$122:$122,'FEB 24 YTD I&amp;E'!$124:$124,'FEB 24 YTD I&amp;E'!$126:$126,'FEB 24 YTD I&amp;E'!$127:$127,'FEB 24 YTD I&amp;E'!$128:$128,'FEB 24 YTD I&amp;E'!$129:$129,'FEB 24 YTD I&amp;E'!$130:$130,'FEB 24 YTD I&amp;E'!$131:$131,'FEB 24 YTD I&amp;E'!$135:$135,'FEB 24 YTD I&amp;E'!$136:$136,'FEB 24 YTD I&amp;E'!$137:$137,'FEB 24 YTD I&amp;E'!$139:$139,'FEB 24 YTD I&amp;E'!$140:$140</definedName>
    <definedName name="QB_DATA_6" localSheetId="5" hidden="1">'FEB 24 BVA'!$143:$143,'FEB 24 BVA'!$145:$145,'FEB 24 BVA'!$149:$149,'FEB 24 BVA'!$150:$150,'FEB 24 BVA'!$153:$153,'FEB 24 BVA'!$154:$154,'FEB 24 BVA'!$155:$155,'FEB 24 BVA'!$156:$156,'FEB 24 BVA'!$157:$157,'FEB 24 BVA'!$160:$160,'FEB 24 BVA'!$161:$161,'FEB 24 BVA'!$163:$163,'FEB 24 BVA'!$164:$164,'FEB 24 BVA'!$165:$165,'FEB 24 BVA'!$166:$166,'FEB 24 BVA'!$167:$167</definedName>
    <definedName name="QB_DATA_6" localSheetId="3" hidden="1">'FEB 24 General Ledger'!$160:$160,'FEB 24 General Ledger'!$161:$161,'FEB 24 General Ledger'!$162:$162,'FEB 24 General Ledger'!$165:$165,'FEB 24 General Ledger'!$166:$166,'FEB 24 General Ledger'!$167:$167,'FEB 24 General Ledger'!$168:$168,'FEB 24 General Ledger'!$169:$169,'FEB 24 General Ledger'!$170:$170,'FEB 24 General Ledger'!$171:$171,'FEB 24 General Ledger'!$172:$172,'FEB 24 General Ledger'!$173:$173,'FEB 24 General Ledger'!$174:$174,'FEB 24 General Ledger'!$177:$177,'FEB 24 General Ledger'!$178:$178,'FEB 24 General Ledger'!$179:$179</definedName>
    <definedName name="QB_DATA_6" localSheetId="1" hidden="1">'FEB 24 MTD I&amp;E'!$142:$142,'FEB 24 MTD I&amp;E'!$146:$146,'FEB 24 MTD I&amp;E'!$147:$147,'FEB 24 MTD I&amp;E'!$150:$150,'FEB 24 MTD I&amp;E'!$151:$151,'FEB 24 MTD I&amp;E'!$152:$152,'FEB 24 MTD I&amp;E'!$153:$153,'FEB 24 MTD I&amp;E'!$154:$154,'FEB 24 MTD I&amp;E'!$157:$157,'FEB 24 MTD I&amp;E'!$158:$158,'FEB 24 MTD I&amp;E'!$160:$160,'FEB 24 MTD I&amp;E'!$161:$161,'FEB 24 MTD I&amp;E'!$162:$162,'FEB 24 MTD I&amp;E'!$163:$163,'FEB 24 MTD I&amp;E'!$164:$164,'FEB 24 MTD I&amp;E'!$165:$165</definedName>
    <definedName name="QB_DATA_6" localSheetId="2" hidden="1">'FEB 24 YTD I&amp;E'!$142:$142,'FEB 24 YTD I&amp;E'!$146:$146,'FEB 24 YTD I&amp;E'!$147:$147,'FEB 24 YTD I&amp;E'!$150:$150,'FEB 24 YTD I&amp;E'!$151:$151,'FEB 24 YTD I&amp;E'!$152:$152,'FEB 24 YTD I&amp;E'!$153:$153,'FEB 24 YTD I&amp;E'!$154:$154,'FEB 24 YTD I&amp;E'!$157:$157,'FEB 24 YTD I&amp;E'!$158:$158,'FEB 24 YTD I&amp;E'!$160:$160,'FEB 24 YTD I&amp;E'!$161:$161,'FEB 24 YTD I&amp;E'!$162:$162,'FEB 24 YTD I&amp;E'!$163:$163,'FEB 24 YTD I&amp;E'!$164:$164,'FEB 24 YTD I&amp;E'!$165:$165</definedName>
    <definedName name="QB_DATA_7" localSheetId="5" hidden="1">'FEB 24 BVA'!$168:$168,'FEB 24 BVA'!$169:$169,'FEB 24 BVA'!$170:$170,'FEB 24 BVA'!$171:$171,'FEB 24 BVA'!$172:$172,'FEB 24 BVA'!$173:$173,'FEB 24 BVA'!$176:$176,'FEB 24 BVA'!$177:$177,'FEB 24 BVA'!$178:$178,'FEB 24 BVA'!$179:$179,'FEB 24 BVA'!$180:$180,'FEB 24 BVA'!$181:$181,'FEB 24 BVA'!$182:$182,'FEB 24 BVA'!$183:$183,'FEB 24 BVA'!$184:$184,'FEB 24 BVA'!$185:$185</definedName>
    <definedName name="QB_DATA_7" localSheetId="3" hidden="1">'FEB 24 General Ledger'!$180:$180,'FEB 24 General Ledger'!$181:$181,'FEB 24 General Ledger'!$182:$182,'FEB 24 General Ledger'!$183:$183,'FEB 24 General Ledger'!$184:$184,'FEB 24 General Ledger'!$185:$185,'FEB 24 General Ledger'!$186:$186,'FEB 24 General Ledger'!$192:$192,'FEB 24 General Ledger'!$199:$199,'FEB 24 General Ledger'!$200:$200,'FEB 24 General Ledger'!$201:$201,'FEB 24 General Ledger'!$202:$202,'FEB 24 General Ledger'!$203:$203,'FEB 24 General Ledger'!$204:$204,'FEB 24 General Ledger'!$207:$207,'FEB 24 General Ledger'!$208:$208</definedName>
    <definedName name="QB_DATA_7" localSheetId="1" hidden="1">'FEB 24 MTD I&amp;E'!$166:$166,'FEB 24 MTD I&amp;E'!$167:$167,'FEB 24 MTD I&amp;E'!$168:$168,'FEB 24 MTD I&amp;E'!$169:$169,'FEB 24 MTD I&amp;E'!$172:$172,'FEB 24 MTD I&amp;E'!$173:$173,'FEB 24 MTD I&amp;E'!$174:$174,'FEB 24 MTD I&amp;E'!$175:$175,'FEB 24 MTD I&amp;E'!$176:$176,'FEB 24 MTD I&amp;E'!$177:$177,'FEB 24 MTD I&amp;E'!$178:$178,'FEB 24 MTD I&amp;E'!$179:$179,'FEB 24 MTD I&amp;E'!$180:$180,'FEB 24 MTD I&amp;E'!$181:$181,'FEB 24 MTD I&amp;E'!$182:$182,'FEB 24 MTD I&amp;E'!$183:$183</definedName>
    <definedName name="QB_DATA_7" localSheetId="2" hidden="1">'FEB 24 YTD I&amp;E'!$166:$166,'FEB 24 YTD I&amp;E'!$167:$167,'FEB 24 YTD I&amp;E'!$168:$168,'FEB 24 YTD I&amp;E'!$169:$169,'FEB 24 YTD I&amp;E'!$170:$170,'FEB 24 YTD I&amp;E'!$173:$173,'FEB 24 YTD I&amp;E'!$174:$174,'FEB 24 YTD I&amp;E'!$175:$175,'FEB 24 YTD I&amp;E'!$176:$176,'FEB 24 YTD I&amp;E'!$177:$177,'FEB 24 YTD I&amp;E'!$178:$178,'FEB 24 YTD I&amp;E'!$179:$179,'FEB 24 YTD I&amp;E'!$180:$180,'FEB 24 YTD I&amp;E'!$181:$181,'FEB 24 YTD I&amp;E'!$182:$182,'FEB 24 YTD I&amp;E'!$183:$183</definedName>
    <definedName name="QB_DATA_8" localSheetId="5" hidden="1">'FEB 24 BVA'!$186:$186,'FEB 24 BVA'!$187:$187,'FEB 24 BVA'!$188:$188,'FEB 24 BVA'!$189:$189,'FEB 24 BVA'!$190:$190,'FEB 24 BVA'!$191:$191,'FEB 24 BVA'!$192:$192,'FEB 24 BVA'!$193:$193,'FEB 24 BVA'!$194:$194,'FEB 24 BVA'!$195:$195,'FEB 24 BVA'!$196:$196,'FEB 24 BVA'!$197:$197,'FEB 24 BVA'!$198:$198,'FEB 24 BVA'!$199:$199,'FEB 24 BVA'!$200:$200,'FEB 24 BVA'!$201:$201</definedName>
    <definedName name="QB_DATA_8" localSheetId="3" hidden="1">'FEB 24 General Ledger'!$209:$209,'FEB 24 General Ledger'!$210:$210,'FEB 24 General Ledger'!$214:$214,'FEB 24 General Ledger'!$215:$215,'FEB 24 General Ledger'!$216:$216,'FEB 24 General Ledger'!$220:$220,'FEB 24 General Ledger'!$223:$223,'FEB 24 General Ledger'!$226:$226,'FEB 24 General Ledger'!$229:$229,'FEB 24 General Ledger'!$232:$232,'FEB 24 General Ledger'!$238:$238,'FEB 24 General Ledger'!$241:$241,'FEB 24 General Ledger'!$244:$244,'FEB 24 General Ledger'!$249:$249,'FEB 24 General Ledger'!$250:$250,'FEB 24 General Ledger'!$251:$251</definedName>
    <definedName name="QB_DATA_8" localSheetId="1" hidden="1">'FEB 24 MTD I&amp;E'!$184:$184,'FEB 24 MTD I&amp;E'!$185:$185,'FEB 24 MTD I&amp;E'!$186:$186,'FEB 24 MTD I&amp;E'!$187:$187,'FEB 24 MTD I&amp;E'!$188:$188,'FEB 24 MTD I&amp;E'!$189:$189,'FEB 24 MTD I&amp;E'!$190:$190,'FEB 24 MTD I&amp;E'!$191:$191,'FEB 24 MTD I&amp;E'!$192:$192,'FEB 24 MTD I&amp;E'!$193:$193,'FEB 24 MTD I&amp;E'!$194:$194,'FEB 24 MTD I&amp;E'!$195:$195,'FEB 24 MTD I&amp;E'!$196:$196,'FEB 24 MTD I&amp;E'!$197:$197,'FEB 24 MTD I&amp;E'!$198:$198,'FEB 24 MTD I&amp;E'!$202:$202</definedName>
    <definedName name="QB_DATA_8" localSheetId="2" hidden="1">'FEB 24 YTD I&amp;E'!$184:$184,'FEB 24 YTD I&amp;E'!$185:$185,'FEB 24 YTD I&amp;E'!$186:$186,'FEB 24 YTD I&amp;E'!$187:$187,'FEB 24 YTD I&amp;E'!$188:$188,'FEB 24 YTD I&amp;E'!$189:$189,'FEB 24 YTD I&amp;E'!$190:$190,'FEB 24 YTD I&amp;E'!$191:$191,'FEB 24 YTD I&amp;E'!$192:$192,'FEB 24 YTD I&amp;E'!$193:$193,'FEB 24 YTD I&amp;E'!$194:$194,'FEB 24 YTD I&amp;E'!$195:$195,'FEB 24 YTD I&amp;E'!$196:$196,'FEB 24 YTD I&amp;E'!$197:$197,'FEB 24 YTD I&amp;E'!$198:$198,'FEB 24 YTD I&amp;E'!$199:$199</definedName>
    <definedName name="QB_DATA_9" localSheetId="5" hidden="1">'FEB 24 BVA'!$202:$202,'FEB 24 BVA'!$206:$206,'FEB 24 BVA'!$207:$207,'FEB 24 BVA'!$210:$210,'FEB 24 BVA'!$212:$212,'FEB 24 BVA'!$213:$213,'FEB 24 BVA'!$214:$214,'FEB 24 BVA'!$215:$215,'FEB 24 BVA'!$216:$216,'FEB 24 BVA'!$218:$218,'FEB 24 BVA'!$220:$220,'FEB 24 BVA'!$221:$221,'FEB 24 BVA'!$225:$225,'FEB 24 BVA'!$226:$226,'FEB 24 BVA'!$227:$227,'FEB 24 BVA'!$228:$228</definedName>
    <definedName name="QB_DATA_9" localSheetId="3" hidden="1">'FEB 24 General Ledger'!$257:$257,'FEB 24 General Ledger'!$262:$262,'FEB 24 General Ledger'!$263:$263,'FEB 24 General Ledger'!$264:$264,'FEB 24 General Ledger'!$265:$265,'FEB 24 General Ledger'!$266:$266,'FEB 24 General Ledger'!$267:$267,'FEB 24 General Ledger'!$268:$268,'FEB 24 General Ledger'!$269:$269,'FEB 24 General Ledger'!$272:$272,'FEB 24 General Ledger'!$277:$277,'FEB 24 General Ledger'!$278:$278,'FEB 24 General Ledger'!$282:$282,'FEB 24 General Ledger'!$285:$285,'FEB 24 General Ledger'!$290:$290,'FEB 24 General Ledger'!$291:$291</definedName>
    <definedName name="QB_DATA_9" localSheetId="1" hidden="1">'FEB 24 MTD I&amp;E'!$203:$203,'FEB 24 MTD I&amp;E'!$206:$206,'FEB 24 MTD I&amp;E'!$208:$208,'FEB 24 MTD I&amp;E'!$209:$209,'FEB 24 MTD I&amp;E'!$210:$210,'FEB 24 MTD I&amp;E'!$211:$211,'FEB 24 MTD I&amp;E'!$212:$212,'FEB 24 MTD I&amp;E'!$214:$214,'FEB 24 MTD I&amp;E'!$216:$216,'FEB 24 MTD I&amp;E'!$217:$217,'FEB 24 MTD I&amp;E'!$221:$221,'FEB 24 MTD I&amp;E'!$222:$222,'FEB 24 MTD I&amp;E'!$223:$223,'FEB 24 MTD I&amp;E'!$224:$224,'FEB 24 MTD I&amp;E'!$225:$225,'FEB 24 MTD I&amp;E'!$226:$226</definedName>
    <definedName name="QB_DATA_9" localSheetId="2" hidden="1">'FEB 24 YTD I&amp;E'!$203:$203,'FEB 24 YTD I&amp;E'!$204:$204,'FEB 24 YTD I&amp;E'!$207:$207,'FEB 24 YTD I&amp;E'!$209:$209,'FEB 24 YTD I&amp;E'!$210:$210,'FEB 24 YTD I&amp;E'!$211:$211,'FEB 24 YTD I&amp;E'!$212:$212,'FEB 24 YTD I&amp;E'!$213:$213,'FEB 24 YTD I&amp;E'!$215:$215,'FEB 24 YTD I&amp;E'!$217:$217,'FEB 24 YTD I&amp;E'!$218:$218,'FEB 24 YTD I&amp;E'!$222:$222,'FEB 24 YTD I&amp;E'!$223:$223,'FEB 24 YTD I&amp;E'!$224:$224,'FEB 24 YTD I&amp;E'!$225:$225,'FEB 24 YTD I&amp;E'!$226:$226</definedName>
    <definedName name="QB_FORMULA_0" localSheetId="0" hidden="1">'FEB 24 Balance Sheet'!$G$13,'FEB 24 Balance Sheet'!$I$13,'FEB 24 Balance Sheet'!$G$14,'FEB 24 Balance Sheet'!$I$14,'FEB 24 Balance Sheet'!$G$19,'FEB 24 Balance Sheet'!$I$19,'FEB 24 Balance Sheet'!$G$20,'FEB 24 Balance Sheet'!$I$20,'FEB 24 Balance Sheet'!$G$31,'FEB 24 Balance Sheet'!$I$31,'FEB 24 Balance Sheet'!$G$32,'FEB 24 Balance Sheet'!$I$32,'FEB 24 Balance Sheet'!$G$38,'FEB 24 Balance Sheet'!$I$38,'FEB 24 Balance Sheet'!$G$41,'FEB 24 Balance Sheet'!$I$41</definedName>
    <definedName name="QB_FORMULA_0" localSheetId="5" hidden="1">'FEB 24 BVA'!$L$5,'FEB 24 BVA'!$M$5,'FEB 24 BVA'!$L$6,'FEB 24 BVA'!$M$6,'FEB 24 BVA'!$L$7,'FEB 24 BVA'!$M$7,'FEB 24 BVA'!$L$8,'FEB 24 BVA'!$M$8,'FEB 24 BVA'!$L$9,'FEB 24 BVA'!$M$9,'FEB 24 BVA'!$L$10,'FEB 24 BVA'!$M$10,'FEB 24 BVA'!$L$11,'FEB 24 BVA'!$M$11,'FEB 24 BVA'!$L$13,'FEB 24 BVA'!$M$13</definedName>
    <definedName name="QB_FORMULA_0" localSheetId="3" hidden="1">'FEB 24 General Ledger'!$Q$3,'FEB 24 General Ledger'!$P$4,'FEB 24 General Ledger'!$Q$4,'FEB 24 General Ledger'!$Q$6,'FEB 24 General Ledger'!$Q$7,'FEB 24 General Ledger'!$Q$8,'FEB 24 General Ledger'!$Q$9,'FEB 24 General Ledger'!$Q$10,'FEB 24 General Ledger'!$Q$11,'FEB 24 General Ledger'!$Q$12,'FEB 24 General Ledger'!$P$13,'FEB 24 General Ledger'!$Q$13,'FEB 24 General Ledger'!$Q$16,'FEB 24 General Ledger'!$Q$17,'FEB 24 General Ledger'!$Q$18,'FEB 24 General Ledger'!$Q$19</definedName>
    <definedName name="QB_FORMULA_0" localSheetId="1" hidden="1">'FEB 24 MTD I&amp;E'!$L$5,'FEB 24 MTD I&amp;E'!$M$5,'FEB 24 MTD I&amp;E'!$L$6,'FEB 24 MTD I&amp;E'!$M$6,'FEB 24 MTD I&amp;E'!$L$7,'FEB 24 MTD I&amp;E'!$M$7,'FEB 24 MTD I&amp;E'!$L$8,'FEB 24 MTD I&amp;E'!$M$8,'FEB 24 MTD I&amp;E'!$L$9,'FEB 24 MTD I&amp;E'!$M$9,'FEB 24 MTD I&amp;E'!$L$10,'FEB 24 MTD I&amp;E'!$M$10,'FEB 24 MTD I&amp;E'!$L$11,'FEB 24 MTD I&amp;E'!$M$11,'FEB 24 MTD I&amp;E'!$L$13,'FEB 24 MTD I&amp;E'!$M$13</definedName>
    <definedName name="QB_FORMULA_0" localSheetId="2" hidden="1">'FEB 24 YTD I&amp;E'!$L$5,'FEB 24 YTD I&amp;E'!$M$5,'FEB 24 YTD I&amp;E'!$L$6,'FEB 24 YTD I&amp;E'!$M$6,'FEB 24 YTD I&amp;E'!$L$7,'FEB 24 YTD I&amp;E'!$M$7,'FEB 24 YTD I&amp;E'!$L$8,'FEB 24 YTD I&amp;E'!$M$8,'FEB 24 YTD I&amp;E'!$L$9,'FEB 24 YTD I&amp;E'!$M$9,'FEB 24 YTD I&amp;E'!$L$10,'FEB 24 YTD I&amp;E'!$M$10,'FEB 24 YTD I&amp;E'!$L$11,'FEB 24 YTD I&amp;E'!$M$11,'FEB 24 YTD I&amp;E'!$L$13,'FEB 24 YTD I&amp;E'!$M$13</definedName>
    <definedName name="QB_FORMULA_1" localSheetId="0" hidden="1">'FEB 24 Balance Sheet'!$G$47,'FEB 24 Balance Sheet'!$I$47,'FEB 24 Balance Sheet'!$G$54,'FEB 24 Balance Sheet'!$I$54,'FEB 24 Balance Sheet'!$G$55,'FEB 24 Balance Sheet'!$I$55,'FEB 24 Balance Sheet'!$G$56,'FEB 24 Balance Sheet'!$I$56,'FEB 24 Balance Sheet'!$G$57,'FEB 24 Balance Sheet'!$I$57,'FEB 24 Balance Sheet'!$G$67,'FEB 24 Balance Sheet'!$I$67,'FEB 24 Balance Sheet'!$G$71,'FEB 24 Balance Sheet'!$I$71,'FEB 24 Balance Sheet'!$G$72,'FEB 24 Balance Sheet'!$I$72</definedName>
    <definedName name="QB_FORMULA_1" localSheetId="5" hidden="1">'FEB 24 BVA'!$L$14,'FEB 24 BVA'!$M$14,'FEB 24 BVA'!$L$15,'FEB 24 BVA'!$M$15,'FEB 24 BVA'!$L$16,'FEB 24 BVA'!$M$16,'FEB 24 BVA'!$L$17,'FEB 24 BVA'!$M$17,'FEB 24 BVA'!$L$18,'FEB 24 BVA'!$M$18,'FEB 24 BVA'!$L$19,'FEB 24 BVA'!$M$19,'FEB 24 BVA'!$L$20,'FEB 24 BVA'!$M$20,'FEB 24 BVA'!$L$21,'FEB 24 BVA'!$M$21</definedName>
    <definedName name="QB_FORMULA_1" localSheetId="3" hidden="1">'FEB 24 General Ledger'!$P$20,'FEB 24 General Ledger'!$Q$20,'FEB 24 General Ledger'!$Q$22,'FEB 24 General Ledger'!$P$23,'FEB 24 General Ledger'!$Q$23,'FEB 24 General Ledger'!$Q$25,'FEB 24 General Ledger'!$Q$26,'FEB 24 General Ledger'!$P$27,'FEB 24 General Ledger'!$Q$27,'FEB 24 General Ledger'!$Q$30,'FEB 24 General Ledger'!$P$31,'FEB 24 General Ledger'!$Q$31,'FEB 24 General Ledger'!$Q$33,'FEB 24 General Ledger'!$P$34,'FEB 24 General Ledger'!$Q$34,'FEB 24 General Ledger'!$P$35</definedName>
    <definedName name="QB_FORMULA_1" localSheetId="1" hidden="1">'FEB 24 MTD I&amp;E'!$L$14,'FEB 24 MTD I&amp;E'!$M$14,'FEB 24 MTD I&amp;E'!$L$15,'FEB 24 MTD I&amp;E'!$M$15,'FEB 24 MTD I&amp;E'!$L$16,'FEB 24 MTD I&amp;E'!$M$16,'FEB 24 MTD I&amp;E'!$L$17,'FEB 24 MTD I&amp;E'!$M$17,'FEB 24 MTD I&amp;E'!$L$18,'FEB 24 MTD I&amp;E'!$M$18,'FEB 24 MTD I&amp;E'!$L$19,'FEB 24 MTD I&amp;E'!$M$19,'FEB 24 MTD I&amp;E'!$L$20,'FEB 24 MTD I&amp;E'!$M$20,'FEB 24 MTD I&amp;E'!$L$21,'FEB 24 MTD I&amp;E'!$M$21</definedName>
    <definedName name="QB_FORMULA_1" localSheetId="2" hidden="1">'FEB 24 YTD I&amp;E'!$L$14,'FEB 24 YTD I&amp;E'!$M$14,'FEB 24 YTD I&amp;E'!$L$15,'FEB 24 YTD I&amp;E'!$M$15,'FEB 24 YTD I&amp;E'!$L$16,'FEB 24 YTD I&amp;E'!$M$16,'FEB 24 YTD I&amp;E'!$L$17,'FEB 24 YTD I&amp;E'!$M$17,'FEB 24 YTD I&amp;E'!$L$18,'FEB 24 YTD I&amp;E'!$M$18,'FEB 24 YTD I&amp;E'!$L$19,'FEB 24 YTD I&amp;E'!$M$19,'FEB 24 YTD I&amp;E'!$L$20,'FEB 24 YTD I&amp;E'!$M$20,'FEB 24 YTD I&amp;E'!$L$21,'FEB 24 YTD I&amp;E'!$M$21</definedName>
    <definedName name="QB_FORMULA_10" localSheetId="5" hidden="1">'FEB 24 BVA'!$J$88,'FEB 24 BVA'!$K$88,'FEB 24 BVA'!$L$88,'FEB 24 BVA'!$M$88,'FEB 24 BVA'!$L$89,'FEB 24 BVA'!$M$89,'FEB 24 BVA'!$L$90,'FEB 24 BVA'!$M$90,'FEB 24 BVA'!$L$91,'FEB 24 BVA'!$M$91,'FEB 24 BVA'!$L$92,'FEB 24 BVA'!$M$92,'FEB 24 BVA'!$L$93,'FEB 24 BVA'!$M$93,'FEB 24 BVA'!$J$94,'FEB 24 BVA'!$K$94</definedName>
    <definedName name="QB_FORMULA_10" localSheetId="3" hidden="1">'FEB 24 General Ledger'!$Q$166,'FEB 24 General Ledger'!$Q$167,'FEB 24 General Ledger'!$Q$168,'FEB 24 General Ledger'!$Q$169,'FEB 24 General Ledger'!$Q$170,'FEB 24 General Ledger'!$Q$171,'FEB 24 General Ledger'!$Q$172,'FEB 24 General Ledger'!$Q$173,'FEB 24 General Ledger'!$Q$174,'FEB 24 General Ledger'!$P$175,'FEB 24 General Ledger'!$Q$175,'FEB 24 General Ledger'!$Q$177,'FEB 24 General Ledger'!$Q$178,'FEB 24 General Ledger'!$Q$179,'FEB 24 General Ledger'!$Q$180,'FEB 24 General Ledger'!$Q$181</definedName>
    <definedName name="QB_FORMULA_10" localSheetId="1" hidden="1">'FEB 24 MTD I&amp;E'!$J$88,'FEB 24 MTD I&amp;E'!$K$88,'FEB 24 MTD I&amp;E'!$L$88,'FEB 24 MTD I&amp;E'!$M$88,'FEB 24 MTD I&amp;E'!$L$89,'FEB 24 MTD I&amp;E'!$M$89,'FEB 24 MTD I&amp;E'!$L$90,'FEB 24 MTD I&amp;E'!$M$90,'FEB 24 MTD I&amp;E'!$L$91,'FEB 24 MTD I&amp;E'!$M$91,'FEB 24 MTD I&amp;E'!$L$92,'FEB 24 MTD I&amp;E'!$M$92,'FEB 24 MTD I&amp;E'!$L$93,'FEB 24 MTD I&amp;E'!$M$93,'FEB 24 MTD I&amp;E'!$J$94,'FEB 24 MTD I&amp;E'!$K$94</definedName>
    <definedName name="QB_FORMULA_10" localSheetId="2" hidden="1">'FEB 24 YTD I&amp;E'!$J$88,'FEB 24 YTD I&amp;E'!$K$88,'FEB 24 YTD I&amp;E'!$L$88,'FEB 24 YTD I&amp;E'!$M$88,'FEB 24 YTD I&amp;E'!$L$89,'FEB 24 YTD I&amp;E'!$M$89,'FEB 24 YTD I&amp;E'!$L$90,'FEB 24 YTD I&amp;E'!$M$90,'FEB 24 YTD I&amp;E'!$L$91,'FEB 24 YTD I&amp;E'!$M$91,'FEB 24 YTD I&amp;E'!$L$92,'FEB 24 YTD I&amp;E'!$M$92,'FEB 24 YTD I&amp;E'!$L$93,'FEB 24 YTD I&amp;E'!$M$93,'FEB 24 YTD I&amp;E'!$J$94,'FEB 24 YTD I&amp;E'!$K$94</definedName>
    <definedName name="QB_FORMULA_11" localSheetId="5" hidden="1">'FEB 24 BVA'!$L$94,'FEB 24 BVA'!$M$94,'FEB 24 BVA'!$L$98,'FEB 24 BVA'!$M$98,'FEB 24 BVA'!$L$99,'FEB 24 BVA'!$M$99,'FEB 24 BVA'!$L$100,'FEB 24 BVA'!$M$100,'FEB 24 BVA'!$L$101,'FEB 24 BVA'!$M$101,'FEB 24 BVA'!$L$102,'FEB 24 BVA'!$M$102,'FEB 24 BVA'!$J$103,'FEB 24 BVA'!$K$103,'FEB 24 BVA'!$L$103,'FEB 24 BVA'!$M$103</definedName>
    <definedName name="QB_FORMULA_11" localSheetId="3" hidden="1">'FEB 24 General Ledger'!$Q$182,'FEB 24 General Ledger'!$Q$183,'FEB 24 General Ledger'!$Q$184,'FEB 24 General Ledger'!$Q$185,'FEB 24 General Ledger'!$Q$186,'FEB 24 General Ledger'!$P$187,'FEB 24 General Ledger'!$Q$187,'FEB 24 General Ledger'!$P$188,'FEB 24 General Ledger'!$Q$188,'FEB 24 General Ledger'!$P$189,'FEB 24 General Ledger'!$Q$189,'FEB 24 General Ledger'!$Q$192,'FEB 24 General Ledger'!$P$193,'FEB 24 General Ledger'!$Q$193,'FEB 24 General Ledger'!$P$194,'FEB 24 General Ledger'!$Q$194</definedName>
    <definedName name="QB_FORMULA_11" localSheetId="1" hidden="1">'FEB 24 MTD I&amp;E'!$L$94,'FEB 24 MTD I&amp;E'!$M$94,'FEB 24 MTD I&amp;E'!$L$98,'FEB 24 MTD I&amp;E'!$M$98,'FEB 24 MTD I&amp;E'!$L$99,'FEB 24 MTD I&amp;E'!$M$99,'FEB 24 MTD I&amp;E'!$L$100,'FEB 24 MTD I&amp;E'!$M$100,'FEB 24 MTD I&amp;E'!$L$101,'FEB 24 MTD I&amp;E'!$M$101,'FEB 24 MTD I&amp;E'!$L$102,'FEB 24 MTD I&amp;E'!$M$102,'FEB 24 MTD I&amp;E'!$J$103,'FEB 24 MTD I&amp;E'!$K$103,'FEB 24 MTD I&amp;E'!$L$103,'FEB 24 MTD I&amp;E'!$M$103</definedName>
    <definedName name="QB_FORMULA_11" localSheetId="2" hidden="1">'FEB 24 YTD I&amp;E'!$L$94,'FEB 24 YTD I&amp;E'!$M$94,'FEB 24 YTD I&amp;E'!$L$98,'FEB 24 YTD I&amp;E'!$M$98,'FEB 24 YTD I&amp;E'!$L$99,'FEB 24 YTD I&amp;E'!$M$99,'FEB 24 YTD I&amp;E'!$L$100,'FEB 24 YTD I&amp;E'!$M$100,'FEB 24 YTD I&amp;E'!$L$101,'FEB 24 YTD I&amp;E'!$M$101,'FEB 24 YTD I&amp;E'!$L$102,'FEB 24 YTD I&amp;E'!$M$102,'FEB 24 YTD I&amp;E'!$J$103,'FEB 24 YTD I&amp;E'!$K$103,'FEB 24 YTD I&amp;E'!$L$103,'FEB 24 YTD I&amp;E'!$M$103</definedName>
    <definedName name="QB_FORMULA_12" localSheetId="5" hidden="1">'FEB 24 BVA'!$L$105,'FEB 24 BVA'!$M$105,'FEB 24 BVA'!$L$106,'FEB 24 BVA'!$M$106,'FEB 24 BVA'!$L$107,'FEB 24 BVA'!$M$107,'FEB 24 BVA'!$J$108,'FEB 24 BVA'!$K$108,'FEB 24 BVA'!$L$108,'FEB 24 BVA'!$M$108,'FEB 24 BVA'!$J$109,'FEB 24 BVA'!$K$109,'FEB 24 BVA'!$L$109,'FEB 24 BVA'!$M$109,'FEB 24 BVA'!$L$111,'FEB 24 BVA'!$M$111</definedName>
    <definedName name="QB_FORMULA_12" localSheetId="3" hidden="1">'FEB 24 General Ledger'!$Q$199,'FEB 24 General Ledger'!$Q$200,'FEB 24 General Ledger'!$Q$201,'FEB 24 General Ledger'!$Q$202,'FEB 24 General Ledger'!$Q$203,'FEB 24 General Ledger'!$Q$204,'FEB 24 General Ledger'!$P$205,'FEB 24 General Ledger'!$Q$205,'FEB 24 General Ledger'!$Q$207,'FEB 24 General Ledger'!$Q$208,'FEB 24 General Ledger'!$Q$209,'FEB 24 General Ledger'!$Q$210,'FEB 24 General Ledger'!$P$211,'FEB 24 General Ledger'!$Q$211,'FEB 24 General Ledger'!$P$212,'FEB 24 General Ledger'!$Q$212</definedName>
    <definedName name="QB_FORMULA_12" localSheetId="1" hidden="1">'FEB 24 MTD I&amp;E'!$L$105,'FEB 24 MTD I&amp;E'!$M$105,'FEB 24 MTD I&amp;E'!$L$106,'FEB 24 MTD I&amp;E'!$M$106,'FEB 24 MTD I&amp;E'!$L$107,'FEB 24 MTD I&amp;E'!$M$107,'FEB 24 MTD I&amp;E'!$J$108,'FEB 24 MTD I&amp;E'!$K$108,'FEB 24 MTD I&amp;E'!$L$108,'FEB 24 MTD I&amp;E'!$M$108,'FEB 24 MTD I&amp;E'!$J$109,'FEB 24 MTD I&amp;E'!$K$109,'FEB 24 MTD I&amp;E'!$L$109,'FEB 24 MTD I&amp;E'!$M$109,'FEB 24 MTD I&amp;E'!$L$111,'FEB 24 MTD I&amp;E'!$M$111</definedName>
    <definedName name="QB_FORMULA_12" localSheetId="2" hidden="1">'FEB 24 YTD I&amp;E'!$L$105,'FEB 24 YTD I&amp;E'!$M$105,'FEB 24 YTD I&amp;E'!$L$106,'FEB 24 YTD I&amp;E'!$M$106,'FEB 24 YTD I&amp;E'!$L$107,'FEB 24 YTD I&amp;E'!$M$107,'FEB 24 YTD I&amp;E'!$J$108,'FEB 24 YTD I&amp;E'!$K$108,'FEB 24 YTD I&amp;E'!$L$108,'FEB 24 YTD I&amp;E'!$M$108,'FEB 24 YTD I&amp;E'!$J$109,'FEB 24 YTD I&amp;E'!$K$109,'FEB 24 YTD I&amp;E'!$L$109,'FEB 24 YTD I&amp;E'!$M$109,'FEB 24 YTD I&amp;E'!$L$111,'FEB 24 YTD I&amp;E'!$M$111</definedName>
    <definedName name="QB_FORMULA_13" localSheetId="5" hidden="1">'FEB 24 BVA'!$L$112,'FEB 24 BVA'!$M$112,'FEB 24 BVA'!$L$113,'FEB 24 BVA'!$M$113,'FEB 24 BVA'!$J$114,'FEB 24 BVA'!$K$114,'FEB 24 BVA'!$L$114,'FEB 24 BVA'!$M$114,'FEB 24 BVA'!$L$118,'FEB 24 BVA'!$M$118,'FEB 24 BVA'!$L$119,'FEB 24 BVA'!$M$119,'FEB 24 BVA'!$J$120,'FEB 24 BVA'!$K$120,'FEB 24 BVA'!$L$120,'FEB 24 BVA'!$M$120</definedName>
    <definedName name="QB_FORMULA_13" localSheetId="3" hidden="1">'FEB 24 General Ledger'!$Q$214,'FEB 24 General Ledger'!$Q$215,'FEB 24 General Ledger'!$P$217,'FEB 24 General Ledger'!$Q$217,'FEB 24 General Ledger'!$Q$220,'FEB 24 General Ledger'!$P$221,'FEB 24 General Ledger'!$Q$221,'FEB 24 General Ledger'!$Q$223,'FEB 24 General Ledger'!$P$224,'FEB 24 General Ledger'!$Q$224,'FEB 24 General Ledger'!$Q$226,'FEB 24 General Ledger'!$P$227,'FEB 24 General Ledger'!$Q$227,'FEB 24 General Ledger'!$Q$229,'FEB 24 General Ledger'!$P$230,'FEB 24 General Ledger'!$Q$230</definedName>
    <definedName name="QB_FORMULA_13" localSheetId="1" hidden="1">'FEB 24 MTD I&amp;E'!$L$112,'FEB 24 MTD I&amp;E'!$M$112,'FEB 24 MTD I&amp;E'!$L$113,'FEB 24 MTD I&amp;E'!$M$113,'FEB 24 MTD I&amp;E'!$J$114,'FEB 24 MTD I&amp;E'!$K$114,'FEB 24 MTD I&amp;E'!$L$114,'FEB 24 MTD I&amp;E'!$M$114,'FEB 24 MTD I&amp;E'!$L$118,'FEB 24 MTD I&amp;E'!$M$118,'FEB 24 MTD I&amp;E'!$L$119,'FEB 24 MTD I&amp;E'!$M$119,'FEB 24 MTD I&amp;E'!$J$120,'FEB 24 MTD I&amp;E'!$K$120,'FEB 24 MTD I&amp;E'!$L$120,'FEB 24 MTD I&amp;E'!$M$120</definedName>
    <definedName name="QB_FORMULA_13" localSheetId="2" hidden="1">'FEB 24 YTD I&amp;E'!$L$112,'FEB 24 YTD I&amp;E'!$M$112,'FEB 24 YTD I&amp;E'!$L$113,'FEB 24 YTD I&amp;E'!$M$113,'FEB 24 YTD I&amp;E'!$J$114,'FEB 24 YTD I&amp;E'!$K$114,'FEB 24 YTD I&amp;E'!$L$114,'FEB 24 YTD I&amp;E'!$M$114,'FEB 24 YTD I&amp;E'!$L$118,'FEB 24 YTD I&amp;E'!$M$118,'FEB 24 YTD I&amp;E'!$L$119,'FEB 24 YTD I&amp;E'!$M$119,'FEB 24 YTD I&amp;E'!$J$120,'FEB 24 YTD I&amp;E'!$K$120,'FEB 24 YTD I&amp;E'!$L$120,'FEB 24 YTD I&amp;E'!$M$120</definedName>
    <definedName name="QB_FORMULA_14" localSheetId="5" hidden="1">'FEB 24 BVA'!$L$123,'FEB 24 BVA'!$M$123,'FEB 24 BVA'!$J$124,'FEB 24 BVA'!$K$124,'FEB 24 BVA'!$L$124,'FEB 24 BVA'!$M$124,'FEB 24 BVA'!$L$125,'FEB 24 BVA'!$M$125,'FEB 24 BVA'!$J$126,'FEB 24 BVA'!$K$126,'FEB 24 BVA'!$L$126,'FEB 24 BVA'!$M$126,'FEB 24 BVA'!$L$127,'FEB 24 BVA'!$M$127,'FEB 24 BVA'!$L$129,'FEB 24 BVA'!$M$129</definedName>
    <definedName name="QB_FORMULA_14" localSheetId="3" hidden="1">'FEB 24 General Ledger'!$Q$232,'FEB 24 General Ledger'!$P$233,'FEB 24 General Ledger'!$Q$233,'FEB 24 General Ledger'!$P$234,'FEB 24 General Ledger'!$Q$234,'FEB 24 General Ledger'!$Q$238,'FEB 24 General Ledger'!$P$239,'FEB 24 General Ledger'!$Q$239,'FEB 24 General Ledger'!$Q$241,'FEB 24 General Ledger'!$P$242,'FEB 24 General Ledger'!$Q$242,'FEB 24 General Ledger'!$Q$244,'FEB 24 General Ledger'!$P$245,'FEB 24 General Ledger'!$Q$245,'FEB 24 General Ledger'!$P$246,'FEB 24 General Ledger'!$Q$246</definedName>
    <definedName name="QB_FORMULA_14" localSheetId="1" hidden="1">'FEB 24 MTD I&amp;E'!$L$121,'FEB 24 MTD I&amp;E'!$M$121,'FEB 24 MTD I&amp;E'!$L$122,'FEB 24 MTD I&amp;E'!$M$122,'FEB 24 MTD I&amp;E'!$J$123,'FEB 24 MTD I&amp;E'!$K$123,'FEB 24 MTD I&amp;E'!$L$123,'FEB 24 MTD I&amp;E'!$M$123,'FEB 24 MTD I&amp;E'!$L$124,'FEB 24 MTD I&amp;E'!$M$124,'FEB 24 MTD I&amp;E'!$L$126,'FEB 24 MTD I&amp;E'!$M$126,'FEB 24 MTD I&amp;E'!$L$127,'FEB 24 MTD I&amp;E'!$M$127,'FEB 24 MTD I&amp;E'!$L$128,'FEB 24 MTD I&amp;E'!$M$128</definedName>
    <definedName name="QB_FORMULA_14" localSheetId="2" hidden="1">'FEB 24 YTD I&amp;E'!$L$121,'FEB 24 YTD I&amp;E'!$M$121,'FEB 24 YTD I&amp;E'!$L$122,'FEB 24 YTD I&amp;E'!$M$122,'FEB 24 YTD I&amp;E'!$J$123,'FEB 24 YTD I&amp;E'!$K$123,'FEB 24 YTD I&amp;E'!$L$123,'FEB 24 YTD I&amp;E'!$M$123,'FEB 24 YTD I&amp;E'!$L$124,'FEB 24 YTD I&amp;E'!$M$124,'FEB 24 YTD I&amp;E'!$L$126,'FEB 24 YTD I&amp;E'!$M$126,'FEB 24 YTD I&amp;E'!$L$127,'FEB 24 YTD I&amp;E'!$M$127,'FEB 24 YTD I&amp;E'!$L$128,'FEB 24 YTD I&amp;E'!$M$128</definedName>
    <definedName name="QB_FORMULA_15" localSheetId="5" hidden="1">'FEB 24 BVA'!$L$130,'FEB 24 BVA'!$M$130,'FEB 24 BVA'!$L$131,'FEB 24 BVA'!$M$131,'FEB 24 BVA'!$L$132,'FEB 24 BVA'!$M$132,'FEB 24 BVA'!$L$133,'FEB 24 BVA'!$M$133,'FEB 24 BVA'!$J$135,'FEB 24 BVA'!$K$135,'FEB 24 BVA'!$L$135,'FEB 24 BVA'!$M$135,'FEB 24 BVA'!$L$138,'FEB 24 BVA'!$M$138,'FEB 24 BVA'!$L$139,'FEB 24 BVA'!$M$139</definedName>
    <definedName name="QB_FORMULA_15" localSheetId="3" hidden="1">'FEB 24 General Ledger'!$P$247,'FEB 24 General Ledger'!$Q$247,'FEB 24 General Ledger'!$Q$249,'FEB 24 General Ledger'!$Q$250,'FEB 24 General Ledger'!$Q$251,'FEB 24 General Ledger'!$P$252,'FEB 24 General Ledger'!$Q$252,'FEB 24 General Ledger'!$P$253,'FEB 24 General Ledger'!$Q$253,'FEB 24 General Ledger'!$P$254,'FEB 24 General Ledger'!$Q$254,'FEB 24 General Ledger'!$Q$257,'FEB 24 General Ledger'!$P$258,'FEB 24 General Ledger'!$Q$258,'FEB 24 General Ledger'!$P$259,'FEB 24 General Ledger'!$Q$259</definedName>
    <definedName name="QB_FORMULA_15" localSheetId="1" hidden="1">'FEB 24 MTD I&amp;E'!$L$129,'FEB 24 MTD I&amp;E'!$M$129,'FEB 24 MTD I&amp;E'!$L$130,'FEB 24 MTD I&amp;E'!$M$130,'FEB 24 MTD I&amp;E'!$J$132,'FEB 24 MTD I&amp;E'!$K$132,'FEB 24 MTD I&amp;E'!$L$132,'FEB 24 MTD I&amp;E'!$M$132,'FEB 24 MTD I&amp;E'!$L$135,'FEB 24 MTD I&amp;E'!$M$135,'FEB 24 MTD I&amp;E'!$L$136,'FEB 24 MTD I&amp;E'!$M$136,'FEB 24 MTD I&amp;E'!$L$137,'FEB 24 MTD I&amp;E'!$M$137,'FEB 24 MTD I&amp;E'!$J$138,'FEB 24 MTD I&amp;E'!$K$138</definedName>
    <definedName name="QB_FORMULA_15" localSheetId="2" hidden="1">'FEB 24 YTD I&amp;E'!$L$129,'FEB 24 YTD I&amp;E'!$M$129,'FEB 24 YTD I&amp;E'!$L$130,'FEB 24 YTD I&amp;E'!$M$130,'FEB 24 YTD I&amp;E'!$J$132,'FEB 24 YTD I&amp;E'!$K$132,'FEB 24 YTD I&amp;E'!$L$132,'FEB 24 YTD I&amp;E'!$M$132,'FEB 24 YTD I&amp;E'!$L$135,'FEB 24 YTD I&amp;E'!$M$135,'FEB 24 YTD I&amp;E'!$L$136,'FEB 24 YTD I&amp;E'!$M$136,'FEB 24 YTD I&amp;E'!$L$137,'FEB 24 YTD I&amp;E'!$M$137,'FEB 24 YTD I&amp;E'!$J$138,'FEB 24 YTD I&amp;E'!$K$138</definedName>
    <definedName name="QB_FORMULA_16" localSheetId="5" hidden="1">'FEB 24 BVA'!$L$140,'FEB 24 BVA'!$M$140,'FEB 24 BVA'!$J$141,'FEB 24 BVA'!$K$141,'FEB 24 BVA'!$L$141,'FEB 24 BVA'!$M$141,'FEB 24 BVA'!$L$142,'FEB 24 BVA'!$M$142,'FEB 24 BVA'!$L$143,'FEB 24 BVA'!$M$143,'FEB 24 BVA'!$J$144,'FEB 24 BVA'!$K$144,'FEB 24 BVA'!$L$144,'FEB 24 BVA'!$M$144,'FEB 24 BVA'!$L$145,'FEB 24 BVA'!$M$145</definedName>
    <definedName name="QB_FORMULA_16" localSheetId="3" hidden="1">'FEB 24 General Ledger'!$Q$262,'FEB 24 General Ledger'!$Q$263,'FEB 24 General Ledger'!$Q$264,'FEB 24 General Ledger'!$Q$265,'FEB 24 General Ledger'!$Q$266,'FEB 24 General Ledger'!$Q$267,'FEB 24 General Ledger'!$Q$268,'FEB 24 General Ledger'!$Q$269,'FEB 24 General Ledger'!$P$270,'FEB 24 General Ledger'!$Q$270,'FEB 24 General Ledger'!$Q$272,'FEB 24 General Ledger'!$P$273,'FEB 24 General Ledger'!$Q$273,'FEB 24 General Ledger'!$P$274,'FEB 24 General Ledger'!$Q$274,'FEB 24 General Ledger'!$Q$277</definedName>
    <definedName name="QB_FORMULA_16" localSheetId="1" hidden="1">'FEB 24 MTD I&amp;E'!$L$138,'FEB 24 MTD I&amp;E'!$M$138,'FEB 24 MTD I&amp;E'!$L$139,'FEB 24 MTD I&amp;E'!$M$139,'FEB 24 MTD I&amp;E'!$L$140,'FEB 24 MTD I&amp;E'!$M$140,'FEB 24 MTD I&amp;E'!$J$141,'FEB 24 MTD I&amp;E'!$K$141,'FEB 24 MTD I&amp;E'!$L$141,'FEB 24 MTD I&amp;E'!$M$141,'FEB 24 MTD I&amp;E'!$L$142,'FEB 24 MTD I&amp;E'!$M$142,'FEB 24 MTD I&amp;E'!$J$143,'FEB 24 MTD I&amp;E'!$K$143,'FEB 24 MTD I&amp;E'!$L$143,'FEB 24 MTD I&amp;E'!$M$143</definedName>
    <definedName name="QB_FORMULA_16" localSheetId="2" hidden="1">'FEB 24 YTD I&amp;E'!$L$138,'FEB 24 YTD I&amp;E'!$M$138,'FEB 24 YTD I&amp;E'!$L$139,'FEB 24 YTD I&amp;E'!$M$139,'FEB 24 YTD I&amp;E'!$L$140,'FEB 24 YTD I&amp;E'!$M$140,'FEB 24 YTD I&amp;E'!$J$141,'FEB 24 YTD I&amp;E'!$K$141,'FEB 24 YTD I&amp;E'!$L$141,'FEB 24 YTD I&amp;E'!$M$141,'FEB 24 YTD I&amp;E'!$L$142,'FEB 24 YTD I&amp;E'!$M$142,'FEB 24 YTD I&amp;E'!$J$143,'FEB 24 YTD I&amp;E'!$K$143,'FEB 24 YTD I&amp;E'!$L$143,'FEB 24 YTD I&amp;E'!$M$143</definedName>
    <definedName name="QB_FORMULA_17" localSheetId="5" hidden="1">'FEB 24 BVA'!$J$146,'FEB 24 BVA'!$K$146,'FEB 24 BVA'!$L$146,'FEB 24 BVA'!$M$146,'FEB 24 BVA'!$J$147,'FEB 24 BVA'!$K$147,'FEB 24 BVA'!$L$147,'FEB 24 BVA'!$M$147,'FEB 24 BVA'!$L$149,'FEB 24 BVA'!$M$149,'FEB 24 BVA'!$L$150,'FEB 24 BVA'!$M$150,'FEB 24 BVA'!$J$151,'FEB 24 BVA'!$K$151,'FEB 24 BVA'!$L$151,'FEB 24 BVA'!$M$151</definedName>
    <definedName name="QB_FORMULA_17" localSheetId="3" hidden="1">'FEB 24 General Ledger'!$Q$278,'FEB 24 General Ledger'!$P$279,'FEB 24 General Ledger'!$Q$279,'FEB 24 General Ledger'!$Q$282,'FEB 24 General Ledger'!$P$283,'FEB 24 General Ledger'!$Q$283,'FEB 24 General Ledger'!$Q$285,'FEB 24 General Ledger'!$P$286,'FEB 24 General Ledger'!$Q$286,'FEB 24 General Ledger'!$P$287,'FEB 24 General Ledger'!$Q$287,'FEB 24 General Ledger'!$Q$290,'FEB 24 General Ledger'!$Q$291,'FEB 24 General Ledger'!$Q$292,'FEB 24 General Ledger'!$P$293,'FEB 24 General Ledger'!$Q$293</definedName>
    <definedName name="QB_FORMULA_17" localSheetId="1" hidden="1">'FEB 24 MTD I&amp;E'!$J$144,'FEB 24 MTD I&amp;E'!$K$144,'FEB 24 MTD I&amp;E'!$L$144,'FEB 24 MTD I&amp;E'!$M$144,'FEB 24 MTD I&amp;E'!$L$146,'FEB 24 MTD I&amp;E'!$M$146,'FEB 24 MTD I&amp;E'!$L$147,'FEB 24 MTD I&amp;E'!$M$147,'FEB 24 MTD I&amp;E'!$J$148,'FEB 24 MTD I&amp;E'!$K$148,'FEB 24 MTD I&amp;E'!$L$148,'FEB 24 MTD I&amp;E'!$M$148,'FEB 24 MTD I&amp;E'!$L$150,'FEB 24 MTD I&amp;E'!$M$150,'FEB 24 MTD I&amp;E'!$L$151,'FEB 24 MTD I&amp;E'!$M$151</definedName>
    <definedName name="QB_FORMULA_17" localSheetId="2" hidden="1">'FEB 24 YTD I&amp;E'!$J$144,'FEB 24 YTD I&amp;E'!$K$144,'FEB 24 YTD I&amp;E'!$L$144,'FEB 24 YTD I&amp;E'!$M$144,'FEB 24 YTD I&amp;E'!$L$146,'FEB 24 YTD I&amp;E'!$M$146,'FEB 24 YTD I&amp;E'!$L$147,'FEB 24 YTD I&amp;E'!$M$147,'FEB 24 YTD I&amp;E'!$J$148,'FEB 24 YTD I&amp;E'!$K$148,'FEB 24 YTD I&amp;E'!$L$148,'FEB 24 YTD I&amp;E'!$M$148,'FEB 24 YTD I&amp;E'!$L$150,'FEB 24 YTD I&amp;E'!$M$150,'FEB 24 YTD I&amp;E'!$L$151,'FEB 24 YTD I&amp;E'!$M$151</definedName>
    <definedName name="QB_FORMULA_18" localSheetId="5" hidden="1">'FEB 24 BVA'!$L$153,'FEB 24 BVA'!$M$153,'FEB 24 BVA'!$L$154,'FEB 24 BVA'!$M$154,'FEB 24 BVA'!$L$155,'FEB 24 BVA'!$M$155,'FEB 24 BVA'!$L$156,'FEB 24 BVA'!$M$156,'FEB 24 BVA'!$L$157,'FEB 24 BVA'!$M$157,'FEB 24 BVA'!$J$158,'FEB 24 BVA'!$K$158,'FEB 24 BVA'!$L$158,'FEB 24 BVA'!$M$158,'FEB 24 BVA'!$L$160,'FEB 24 BVA'!$M$160</definedName>
    <definedName name="QB_FORMULA_18" localSheetId="3" hidden="1">'FEB 24 General Ledger'!$Q$295,'FEB 24 General Ledger'!$Q$296,'FEB 24 General Ledger'!$Q$297,'FEB 24 General Ledger'!$Q$298,'FEB 24 General Ledger'!$Q$299,'FEB 24 General Ledger'!$Q$300,'FEB 24 General Ledger'!$P$301,'FEB 24 General Ledger'!$Q$301,'FEB 24 General Ledger'!$Q$303,'FEB 24 General Ledger'!$Q$304,'FEB 24 General Ledger'!$P$305,'FEB 24 General Ledger'!$Q$305,'FEB 24 General Ledger'!$Q$307,'FEB 24 General Ledger'!$P$308,'FEB 24 General Ledger'!$Q$308,'FEB 24 General Ledger'!$P$309</definedName>
    <definedName name="QB_FORMULA_18" localSheetId="1" hidden="1">'FEB 24 MTD I&amp;E'!$L$152,'FEB 24 MTD I&amp;E'!$M$152,'FEB 24 MTD I&amp;E'!$L$153,'FEB 24 MTD I&amp;E'!$M$153,'FEB 24 MTD I&amp;E'!$L$154,'FEB 24 MTD I&amp;E'!$M$154,'FEB 24 MTD I&amp;E'!$J$155,'FEB 24 MTD I&amp;E'!$K$155,'FEB 24 MTD I&amp;E'!$L$155,'FEB 24 MTD I&amp;E'!$M$155,'FEB 24 MTD I&amp;E'!$L$157,'FEB 24 MTD I&amp;E'!$M$157,'FEB 24 MTD I&amp;E'!$L$158,'FEB 24 MTD I&amp;E'!$M$158,'FEB 24 MTD I&amp;E'!$L$160,'FEB 24 MTD I&amp;E'!$M$160</definedName>
    <definedName name="QB_FORMULA_18" localSheetId="2" hidden="1">'FEB 24 YTD I&amp;E'!$L$152,'FEB 24 YTD I&amp;E'!$M$152,'FEB 24 YTD I&amp;E'!$L$153,'FEB 24 YTD I&amp;E'!$M$153,'FEB 24 YTD I&amp;E'!$L$154,'FEB 24 YTD I&amp;E'!$M$154,'FEB 24 YTD I&amp;E'!$J$155,'FEB 24 YTD I&amp;E'!$K$155,'FEB 24 YTD I&amp;E'!$L$155,'FEB 24 YTD I&amp;E'!$M$155,'FEB 24 YTD I&amp;E'!$L$157,'FEB 24 YTD I&amp;E'!$M$157,'FEB 24 YTD I&amp;E'!$L$158,'FEB 24 YTD I&amp;E'!$M$158,'FEB 24 YTD I&amp;E'!$L$160,'FEB 24 YTD I&amp;E'!$M$160</definedName>
    <definedName name="QB_FORMULA_19" localSheetId="5" hidden="1">'FEB 24 BVA'!$L$161,'FEB 24 BVA'!$M$161,'FEB 24 BVA'!$L$163,'FEB 24 BVA'!$M$163,'FEB 24 BVA'!$L$164,'FEB 24 BVA'!$M$164,'FEB 24 BVA'!$L$165,'FEB 24 BVA'!$M$165,'FEB 24 BVA'!$L$166,'FEB 24 BVA'!$M$166,'FEB 24 BVA'!$L$167,'FEB 24 BVA'!$M$167,'FEB 24 BVA'!$L$168,'FEB 24 BVA'!$M$168,'FEB 24 BVA'!$L$169,'FEB 24 BVA'!$M$169</definedName>
    <definedName name="QB_FORMULA_19" localSheetId="3" hidden="1">'FEB 24 General Ledger'!$Q$309,'FEB 24 General Ledger'!$P$310,'FEB 24 General Ledger'!$Q$310,'FEB 24 General Ledger'!$Q$314,'FEB 24 General Ledger'!$Q$315,'FEB 24 General Ledger'!$P$316,'FEB 24 General Ledger'!$Q$316,'FEB 24 General Ledger'!$Q$318,'FEB 24 General Ledger'!$Q$319,'FEB 24 General Ledger'!$P$320,'FEB 24 General Ledger'!$Q$320,'FEB 24 General Ledger'!$P$321,'FEB 24 General Ledger'!$Q$321,'FEB 24 General Ledger'!$Q$324,'FEB 24 General Ledger'!$Q$325,'FEB 24 General Ledger'!$Q$326</definedName>
    <definedName name="QB_FORMULA_19" localSheetId="1" hidden="1">'FEB 24 MTD I&amp;E'!$L$161,'FEB 24 MTD I&amp;E'!$M$161,'FEB 24 MTD I&amp;E'!$L$162,'FEB 24 MTD I&amp;E'!$M$162,'FEB 24 MTD I&amp;E'!$L$163,'FEB 24 MTD I&amp;E'!$M$163,'FEB 24 MTD I&amp;E'!$L$164,'FEB 24 MTD I&amp;E'!$M$164,'FEB 24 MTD I&amp;E'!$L$165,'FEB 24 MTD I&amp;E'!$M$165,'FEB 24 MTD I&amp;E'!$L$166,'FEB 24 MTD I&amp;E'!$M$166,'FEB 24 MTD I&amp;E'!$L$167,'FEB 24 MTD I&amp;E'!$M$167,'FEB 24 MTD I&amp;E'!$L$168,'FEB 24 MTD I&amp;E'!$M$168</definedName>
    <definedName name="QB_FORMULA_19" localSheetId="2" hidden="1">'FEB 24 YTD I&amp;E'!$L$161,'FEB 24 YTD I&amp;E'!$M$161,'FEB 24 YTD I&amp;E'!$L$162,'FEB 24 YTD I&amp;E'!$M$162,'FEB 24 YTD I&amp;E'!$L$163,'FEB 24 YTD I&amp;E'!$M$163,'FEB 24 YTD I&amp;E'!$L$164,'FEB 24 YTD I&amp;E'!$M$164,'FEB 24 YTD I&amp;E'!$L$165,'FEB 24 YTD I&amp;E'!$M$165,'FEB 24 YTD I&amp;E'!$L$166,'FEB 24 YTD I&amp;E'!$M$166,'FEB 24 YTD I&amp;E'!$L$167,'FEB 24 YTD I&amp;E'!$M$167,'FEB 24 YTD I&amp;E'!$L$168,'FEB 24 YTD I&amp;E'!$M$168</definedName>
    <definedName name="QB_FORMULA_2" localSheetId="5" hidden="1">'FEB 24 BVA'!$L$22,'FEB 24 BVA'!$M$22,'FEB 24 BVA'!$L$23,'FEB 24 BVA'!$M$23,'FEB 24 BVA'!$L$24,'FEB 24 BVA'!$M$24,'FEB 24 BVA'!$L$25,'FEB 24 BVA'!$M$25,'FEB 24 BVA'!$L$26,'FEB 24 BVA'!$M$26,'FEB 24 BVA'!$L$27,'FEB 24 BVA'!$M$27,'FEB 24 BVA'!$L$28,'FEB 24 BVA'!$M$28,'FEB 24 BVA'!$L$29,'FEB 24 BVA'!$M$29</definedName>
    <definedName name="QB_FORMULA_2" localSheetId="3" hidden="1">'FEB 24 General Ledger'!$Q$35,'FEB 24 General Ledger'!$Q$38,'FEB 24 General Ledger'!$Q$39,'FEB 24 General Ledger'!$P$40,'FEB 24 General Ledger'!$Q$40,'FEB 24 General Ledger'!$Q$42,'FEB 24 General Ledger'!$Q$43,'FEB 24 General Ledger'!$P$44,'FEB 24 General Ledger'!$Q$44,'FEB 24 General Ledger'!$Q$46,'FEB 24 General Ledger'!$Q$47,'FEB 24 General Ledger'!$Q$48,'FEB 24 General Ledger'!$P$49,'FEB 24 General Ledger'!$Q$49,'FEB 24 General Ledger'!$Q$51,'FEB 24 General Ledger'!$P$52</definedName>
    <definedName name="QB_FORMULA_2" localSheetId="1" hidden="1">'FEB 24 MTD I&amp;E'!$L$22,'FEB 24 MTD I&amp;E'!$M$22,'FEB 24 MTD I&amp;E'!$L$23,'FEB 24 MTD I&amp;E'!$M$23,'FEB 24 MTD I&amp;E'!$L$24,'FEB 24 MTD I&amp;E'!$M$24,'FEB 24 MTD I&amp;E'!$L$25,'FEB 24 MTD I&amp;E'!$M$25,'FEB 24 MTD I&amp;E'!$L$26,'FEB 24 MTD I&amp;E'!$M$26,'FEB 24 MTD I&amp;E'!$L$27,'FEB 24 MTD I&amp;E'!$M$27,'FEB 24 MTD I&amp;E'!$L$28,'FEB 24 MTD I&amp;E'!$M$28,'FEB 24 MTD I&amp;E'!$L$29,'FEB 24 MTD I&amp;E'!$M$29</definedName>
    <definedName name="QB_FORMULA_2" localSheetId="2" hidden="1">'FEB 24 YTD I&amp;E'!$L$22,'FEB 24 YTD I&amp;E'!$M$22,'FEB 24 YTD I&amp;E'!$L$23,'FEB 24 YTD I&amp;E'!$M$23,'FEB 24 YTD I&amp;E'!$L$24,'FEB 24 YTD I&amp;E'!$M$24,'FEB 24 YTD I&amp;E'!$L$25,'FEB 24 YTD I&amp;E'!$M$25,'FEB 24 YTD I&amp;E'!$L$26,'FEB 24 YTD I&amp;E'!$M$26,'FEB 24 YTD I&amp;E'!$L$27,'FEB 24 YTD I&amp;E'!$M$27,'FEB 24 YTD I&amp;E'!$L$28,'FEB 24 YTD I&amp;E'!$M$28,'FEB 24 YTD I&amp;E'!$L$29,'FEB 24 YTD I&amp;E'!$M$29</definedName>
    <definedName name="QB_FORMULA_20" localSheetId="5" hidden="1">'FEB 24 BVA'!$L$170,'FEB 24 BVA'!$M$170,'FEB 24 BVA'!$L$171,'FEB 24 BVA'!$M$171,'FEB 24 BVA'!$L$172,'FEB 24 BVA'!$M$172,'FEB 24 BVA'!$J$174,'FEB 24 BVA'!$K$174,'FEB 24 BVA'!$L$174,'FEB 24 BVA'!$M$174,'FEB 24 BVA'!$L$177,'FEB 24 BVA'!$M$177,'FEB 24 BVA'!$L$178,'FEB 24 BVA'!$M$178,'FEB 24 BVA'!$L$179,'FEB 24 BVA'!$M$179</definedName>
    <definedName name="QB_FORMULA_20" localSheetId="3" hidden="1">'FEB 24 General Ledger'!$Q$327,'FEB 24 General Ledger'!$Q$328,'FEB 24 General Ledger'!$Q$329,'FEB 24 General Ledger'!$Q$330,'FEB 24 General Ledger'!$P$331,'FEB 24 General Ledger'!$Q$331,'FEB 24 General Ledger'!$Q$333,'FEB 24 General Ledger'!$P$334,'FEB 24 General Ledger'!$Q$334,'FEB 24 General Ledger'!$P$335,'FEB 24 General Ledger'!$Q$335,'FEB 24 General Ledger'!$P$336,'FEB 24 General Ledger'!$Q$336,'FEB 24 General Ledger'!$Q$339,'FEB 24 General Ledger'!$Q$340,'FEB 24 General Ledger'!$Q$341</definedName>
    <definedName name="QB_FORMULA_20" localSheetId="1" hidden="1">'FEB 24 MTD I&amp;E'!$L$169,'FEB 24 MTD I&amp;E'!$M$169,'FEB 24 MTD I&amp;E'!$J$170,'FEB 24 MTD I&amp;E'!$K$170,'FEB 24 MTD I&amp;E'!$L$170,'FEB 24 MTD I&amp;E'!$M$170,'FEB 24 MTD I&amp;E'!$L$173,'FEB 24 MTD I&amp;E'!$M$173,'FEB 24 MTD I&amp;E'!$L$174,'FEB 24 MTD I&amp;E'!$M$174,'FEB 24 MTD I&amp;E'!$L$175,'FEB 24 MTD I&amp;E'!$M$175,'FEB 24 MTD I&amp;E'!$L$176,'FEB 24 MTD I&amp;E'!$M$176,'FEB 24 MTD I&amp;E'!$L$177,'FEB 24 MTD I&amp;E'!$M$177</definedName>
    <definedName name="QB_FORMULA_20" localSheetId="2" hidden="1">'FEB 24 YTD I&amp;E'!$L$169,'FEB 24 YTD I&amp;E'!$M$169,'FEB 24 YTD I&amp;E'!$J$171,'FEB 24 YTD I&amp;E'!$K$171,'FEB 24 YTD I&amp;E'!$L$171,'FEB 24 YTD I&amp;E'!$M$171,'FEB 24 YTD I&amp;E'!$L$174,'FEB 24 YTD I&amp;E'!$M$174,'FEB 24 YTD I&amp;E'!$L$175,'FEB 24 YTD I&amp;E'!$M$175,'FEB 24 YTD I&amp;E'!$L$176,'FEB 24 YTD I&amp;E'!$M$176,'FEB 24 YTD I&amp;E'!$L$177,'FEB 24 YTD I&amp;E'!$M$177,'FEB 24 YTD I&amp;E'!$L$178,'FEB 24 YTD I&amp;E'!$M$178</definedName>
    <definedName name="QB_FORMULA_21" localSheetId="5" hidden="1">'FEB 24 BVA'!$L$180,'FEB 24 BVA'!$M$180,'FEB 24 BVA'!$L$181,'FEB 24 BVA'!$M$181,'FEB 24 BVA'!$L$182,'FEB 24 BVA'!$M$182,'FEB 24 BVA'!$L$183,'FEB 24 BVA'!$M$183,'FEB 24 BVA'!$L$184,'FEB 24 BVA'!$M$184,'FEB 24 BVA'!$L$185,'FEB 24 BVA'!$M$185,'FEB 24 BVA'!$L$186,'FEB 24 BVA'!$M$186,'FEB 24 BVA'!$L$187,'FEB 24 BVA'!$M$187</definedName>
    <definedName name="QB_FORMULA_21" localSheetId="3" hidden="1">'FEB 24 General Ledger'!$Q$342,'FEB 24 General Ledger'!$Q$343,'FEB 24 General Ledger'!$P$344,'FEB 24 General Ledger'!$Q$344,'FEB 24 General Ledger'!$Q$346,'FEB 24 General Ledger'!$P$347,'FEB 24 General Ledger'!$Q$347,'FEB 24 General Ledger'!$Q$349,'FEB 24 General Ledger'!$Q$350,'FEB 24 General Ledger'!$Q$351,'FEB 24 General Ledger'!$Q$352,'FEB 24 General Ledger'!$P$353,'FEB 24 General Ledger'!$Q$353,'FEB 24 General Ledger'!$Q$356,'FEB 24 General Ledger'!$P$357,'FEB 24 General Ledger'!$Q$357</definedName>
    <definedName name="QB_FORMULA_21" localSheetId="1" hidden="1">'FEB 24 MTD I&amp;E'!$L$178,'FEB 24 MTD I&amp;E'!$M$178,'FEB 24 MTD I&amp;E'!$L$179,'FEB 24 MTD I&amp;E'!$M$179,'FEB 24 MTD I&amp;E'!$L$180,'FEB 24 MTD I&amp;E'!$M$180,'FEB 24 MTD I&amp;E'!$L$181,'FEB 24 MTD I&amp;E'!$M$181,'FEB 24 MTD I&amp;E'!$L$182,'FEB 24 MTD I&amp;E'!$M$182,'FEB 24 MTD I&amp;E'!$L$183,'FEB 24 MTD I&amp;E'!$M$183,'FEB 24 MTD I&amp;E'!$L$184,'FEB 24 MTD I&amp;E'!$M$184,'FEB 24 MTD I&amp;E'!$L$185,'FEB 24 MTD I&amp;E'!$M$185</definedName>
    <definedName name="QB_FORMULA_21" localSheetId="2" hidden="1">'FEB 24 YTD I&amp;E'!$L$179,'FEB 24 YTD I&amp;E'!$M$179,'FEB 24 YTD I&amp;E'!$L$180,'FEB 24 YTD I&amp;E'!$M$180,'FEB 24 YTD I&amp;E'!$L$181,'FEB 24 YTD I&amp;E'!$M$181,'FEB 24 YTD I&amp;E'!$L$182,'FEB 24 YTD I&amp;E'!$M$182,'FEB 24 YTD I&amp;E'!$L$183,'FEB 24 YTD I&amp;E'!$M$183,'FEB 24 YTD I&amp;E'!$L$184,'FEB 24 YTD I&amp;E'!$M$184,'FEB 24 YTD I&amp;E'!$L$185,'FEB 24 YTD I&amp;E'!$M$185,'FEB 24 YTD I&amp;E'!$L$186,'FEB 24 YTD I&amp;E'!$M$186</definedName>
    <definedName name="QB_FORMULA_22" localSheetId="5" hidden="1">'FEB 24 BVA'!$L$188,'FEB 24 BVA'!$M$188,'FEB 24 BVA'!$L$189,'FEB 24 BVA'!$M$189,'FEB 24 BVA'!$L$190,'FEB 24 BVA'!$M$190,'FEB 24 BVA'!$L$191,'FEB 24 BVA'!$M$191,'FEB 24 BVA'!$L$192,'FEB 24 BVA'!$M$192,'FEB 24 BVA'!$L$193,'FEB 24 BVA'!$M$193,'FEB 24 BVA'!$L$194,'FEB 24 BVA'!$M$194,'FEB 24 BVA'!$L$195,'FEB 24 BVA'!$M$195</definedName>
    <definedName name="QB_FORMULA_22" localSheetId="3" hidden="1">'FEB 24 General Ledger'!$P$358,'FEB 24 General Ledger'!$Q$358,'FEB 24 General Ledger'!$P$359,'FEB 24 General Ledger'!$Q$359,'FEB 24 General Ledger'!$Q$361,'FEB 24 General Ledger'!$P$362,'FEB 24 General Ledger'!$Q$362,'FEB 24 General Ledger'!$Q$366,'FEB 24 General Ledger'!$Q$367,'FEB 24 General Ledger'!$Q$368,'FEB 24 General Ledger'!$Q$369,'FEB 24 General Ledger'!$Q$370,'FEB 24 General Ledger'!$Q$371,'FEB 24 General Ledger'!$Q$372,'FEB 24 General Ledger'!$Q$373,'FEB 24 General Ledger'!$Q$374</definedName>
    <definedName name="QB_FORMULA_22" localSheetId="1" hidden="1">'FEB 24 MTD I&amp;E'!$L$186,'FEB 24 MTD I&amp;E'!$M$186,'FEB 24 MTD I&amp;E'!$L$187,'FEB 24 MTD I&amp;E'!$M$187,'FEB 24 MTD I&amp;E'!$L$188,'FEB 24 MTD I&amp;E'!$M$188,'FEB 24 MTD I&amp;E'!$L$189,'FEB 24 MTD I&amp;E'!$M$189,'FEB 24 MTD I&amp;E'!$L$190,'FEB 24 MTD I&amp;E'!$M$190,'FEB 24 MTD I&amp;E'!$L$191,'FEB 24 MTD I&amp;E'!$M$191,'FEB 24 MTD I&amp;E'!$L$192,'FEB 24 MTD I&amp;E'!$M$192,'FEB 24 MTD I&amp;E'!$L$193,'FEB 24 MTD I&amp;E'!$M$193</definedName>
    <definedName name="QB_FORMULA_22" localSheetId="2" hidden="1">'FEB 24 YTD I&amp;E'!$L$187,'FEB 24 YTD I&amp;E'!$M$187,'FEB 24 YTD I&amp;E'!$L$188,'FEB 24 YTD I&amp;E'!$M$188,'FEB 24 YTD I&amp;E'!$L$189,'FEB 24 YTD I&amp;E'!$M$189,'FEB 24 YTD I&amp;E'!$L$190,'FEB 24 YTD I&amp;E'!$M$190,'FEB 24 YTD I&amp;E'!$L$191,'FEB 24 YTD I&amp;E'!$M$191,'FEB 24 YTD I&amp;E'!$L$192,'FEB 24 YTD I&amp;E'!$M$192,'FEB 24 YTD I&amp;E'!$L$193,'FEB 24 YTD I&amp;E'!$M$193,'FEB 24 YTD I&amp;E'!$L$194,'FEB 24 YTD I&amp;E'!$M$194</definedName>
    <definedName name="QB_FORMULA_23" localSheetId="5" hidden="1">'FEB 24 BVA'!$L$196,'FEB 24 BVA'!$M$196,'FEB 24 BVA'!$L$197,'FEB 24 BVA'!$M$197,'FEB 24 BVA'!$L$198,'FEB 24 BVA'!$M$198,'FEB 24 BVA'!$L$199,'FEB 24 BVA'!$M$199,'FEB 24 BVA'!$L$200,'FEB 24 BVA'!$M$200,'FEB 24 BVA'!$L$201,'FEB 24 BVA'!$M$201,'FEB 24 BVA'!$L$202,'FEB 24 BVA'!$M$202,'FEB 24 BVA'!$J$203,'FEB 24 BVA'!$K$203</definedName>
    <definedName name="QB_FORMULA_23" localSheetId="3" hidden="1">'FEB 24 General Ledger'!$Q$375,'FEB 24 General Ledger'!$Q$376,'FEB 24 General Ledger'!$Q$377,'FEB 24 General Ledger'!$Q$378,'FEB 24 General Ledger'!$Q$379,'FEB 24 General Ledger'!$Q$380,'FEB 24 General Ledger'!$Q$381,'FEB 24 General Ledger'!$Q$382,'FEB 24 General Ledger'!$Q$383,'FEB 24 General Ledger'!$Q$384,'FEB 24 General Ledger'!$Q$385,'FEB 24 General Ledger'!$Q$386,'FEB 24 General Ledger'!$Q$387,'FEB 24 General Ledger'!$Q$388,'FEB 24 General Ledger'!$Q$389,'FEB 24 General Ledger'!$P$390</definedName>
    <definedName name="QB_FORMULA_23" localSheetId="1" hidden="1">'FEB 24 MTD I&amp;E'!$L$194,'FEB 24 MTD I&amp;E'!$M$194,'FEB 24 MTD I&amp;E'!$L$195,'FEB 24 MTD I&amp;E'!$M$195,'FEB 24 MTD I&amp;E'!$L$196,'FEB 24 MTD I&amp;E'!$M$196,'FEB 24 MTD I&amp;E'!$L$197,'FEB 24 MTD I&amp;E'!$M$197,'FEB 24 MTD I&amp;E'!$L$198,'FEB 24 MTD I&amp;E'!$M$198,'FEB 24 MTD I&amp;E'!$J$199,'FEB 24 MTD I&amp;E'!$K$199,'FEB 24 MTD I&amp;E'!$L$199,'FEB 24 MTD I&amp;E'!$M$199,'FEB 24 MTD I&amp;E'!$J$200,'FEB 24 MTD I&amp;E'!$K$200</definedName>
    <definedName name="QB_FORMULA_23" localSheetId="2" hidden="1">'FEB 24 YTD I&amp;E'!$L$195,'FEB 24 YTD I&amp;E'!$M$195,'FEB 24 YTD I&amp;E'!$L$196,'FEB 24 YTD I&amp;E'!$M$196,'FEB 24 YTD I&amp;E'!$L$197,'FEB 24 YTD I&amp;E'!$M$197,'FEB 24 YTD I&amp;E'!$L$198,'FEB 24 YTD I&amp;E'!$M$198,'FEB 24 YTD I&amp;E'!$L$199,'FEB 24 YTD I&amp;E'!$M$199,'FEB 24 YTD I&amp;E'!$J$200,'FEB 24 YTD I&amp;E'!$K$200,'FEB 24 YTD I&amp;E'!$L$200,'FEB 24 YTD I&amp;E'!$M$200,'FEB 24 YTD I&amp;E'!$J$201,'FEB 24 YTD I&amp;E'!$K$201</definedName>
    <definedName name="QB_FORMULA_24" localSheetId="5" hidden="1">'FEB 24 BVA'!$L$203,'FEB 24 BVA'!$M$203,'FEB 24 BVA'!$J$204,'FEB 24 BVA'!$K$204,'FEB 24 BVA'!$L$204,'FEB 24 BVA'!$M$204,'FEB 24 BVA'!$L$206,'FEB 24 BVA'!$M$206,'FEB 24 BVA'!$L$207,'FEB 24 BVA'!$M$207,'FEB 24 BVA'!$J$208,'FEB 24 BVA'!$K$208,'FEB 24 BVA'!$L$208,'FEB 24 BVA'!$M$208,'FEB 24 BVA'!$L$210,'FEB 24 BVA'!$M$210</definedName>
    <definedName name="QB_FORMULA_24" localSheetId="3" hidden="1">'FEB 24 General Ledger'!$Q$390,'FEB 24 General Ledger'!$P$391,'FEB 24 General Ledger'!$Q$391,'FEB 24 General Ledger'!$P$392,'FEB 24 General Ledger'!$Q$392,'FEB 24 General Ledger'!$Q$396,'FEB 24 General Ledger'!$Q$397,'FEB 24 General Ledger'!$Q$398,'FEB 24 General Ledger'!$Q$399,'FEB 24 General Ledger'!$P$400,'FEB 24 General Ledger'!$Q$400,'FEB 24 General Ledger'!$P$401,'FEB 24 General Ledger'!$Q$401,'FEB 24 General Ledger'!$P$402,'FEB 24 General Ledger'!$Q$402,'FEB 24 General Ledger'!$P$403</definedName>
    <definedName name="QB_FORMULA_24" localSheetId="1" hidden="1">'FEB 24 MTD I&amp;E'!$L$200,'FEB 24 MTD I&amp;E'!$M$200,'FEB 24 MTD I&amp;E'!$L$202,'FEB 24 MTD I&amp;E'!$M$202,'FEB 24 MTD I&amp;E'!$L$203,'FEB 24 MTD I&amp;E'!$M$203,'FEB 24 MTD I&amp;E'!$J$204,'FEB 24 MTD I&amp;E'!$K$204,'FEB 24 MTD I&amp;E'!$L$204,'FEB 24 MTD I&amp;E'!$M$204,'FEB 24 MTD I&amp;E'!$L$206,'FEB 24 MTD I&amp;E'!$M$206,'FEB 24 MTD I&amp;E'!$L$208,'FEB 24 MTD I&amp;E'!$M$208,'FEB 24 MTD I&amp;E'!$L$209,'FEB 24 MTD I&amp;E'!$M$209</definedName>
    <definedName name="QB_FORMULA_24" localSheetId="2" hidden="1">'FEB 24 YTD I&amp;E'!$L$201,'FEB 24 YTD I&amp;E'!$M$201,'FEB 24 YTD I&amp;E'!$L$203,'FEB 24 YTD I&amp;E'!$M$203,'FEB 24 YTD I&amp;E'!$L$204,'FEB 24 YTD I&amp;E'!$M$204,'FEB 24 YTD I&amp;E'!$J$205,'FEB 24 YTD I&amp;E'!$K$205,'FEB 24 YTD I&amp;E'!$L$205,'FEB 24 YTD I&amp;E'!$M$205,'FEB 24 YTD I&amp;E'!$L$207,'FEB 24 YTD I&amp;E'!$M$207,'FEB 24 YTD I&amp;E'!$L$209,'FEB 24 YTD I&amp;E'!$M$209,'FEB 24 YTD I&amp;E'!$L$210,'FEB 24 YTD I&amp;E'!$M$210</definedName>
    <definedName name="QB_FORMULA_25" localSheetId="5" hidden="1">'FEB 24 BVA'!$L$212,'FEB 24 BVA'!$M$212,'FEB 24 BVA'!$L$213,'FEB 24 BVA'!$M$213,'FEB 24 BVA'!$L$214,'FEB 24 BVA'!$M$214,'FEB 24 BVA'!$L$215,'FEB 24 BVA'!$M$215,'FEB 24 BVA'!$L$216,'FEB 24 BVA'!$M$216,'FEB 24 BVA'!$J$217,'FEB 24 BVA'!$K$217,'FEB 24 BVA'!$L$217,'FEB 24 BVA'!$M$217,'FEB 24 BVA'!$L$218,'FEB 24 BVA'!$M$218</definedName>
    <definedName name="QB_FORMULA_25" localSheetId="3" hidden="1">'FEB 24 General Ledger'!$Q$403</definedName>
    <definedName name="QB_FORMULA_25" localSheetId="1" hidden="1">'FEB 24 MTD I&amp;E'!$L$210,'FEB 24 MTD I&amp;E'!$M$210,'FEB 24 MTD I&amp;E'!$L$211,'FEB 24 MTD I&amp;E'!$M$211,'FEB 24 MTD I&amp;E'!$L$212,'FEB 24 MTD I&amp;E'!$M$212,'FEB 24 MTD I&amp;E'!$J$213,'FEB 24 MTD I&amp;E'!$K$213,'FEB 24 MTD I&amp;E'!$L$213,'FEB 24 MTD I&amp;E'!$M$213,'FEB 24 MTD I&amp;E'!$L$214,'FEB 24 MTD I&amp;E'!$M$214,'FEB 24 MTD I&amp;E'!$L$216,'FEB 24 MTD I&amp;E'!$M$216,'FEB 24 MTD I&amp;E'!$L$217,'FEB 24 MTD I&amp;E'!$M$217</definedName>
    <definedName name="QB_FORMULA_25" localSheetId="2" hidden="1">'FEB 24 YTD I&amp;E'!$L$211,'FEB 24 YTD I&amp;E'!$M$211,'FEB 24 YTD I&amp;E'!$L$212,'FEB 24 YTD I&amp;E'!$M$212,'FEB 24 YTD I&amp;E'!$L$213,'FEB 24 YTD I&amp;E'!$M$213,'FEB 24 YTD I&amp;E'!$J$214,'FEB 24 YTD I&amp;E'!$K$214,'FEB 24 YTD I&amp;E'!$L$214,'FEB 24 YTD I&amp;E'!$M$214,'FEB 24 YTD I&amp;E'!$L$215,'FEB 24 YTD I&amp;E'!$M$215,'FEB 24 YTD I&amp;E'!$L$217,'FEB 24 YTD I&amp;E'!$M$217,'FEB 24 YTD I&amp;E'!$L$218,'FEB 24 YTD I&amp;E'!$M$218</definedName>
    <definedName name="QB_FORMULA_26" localSheetId="5" hidden="1">'FEB 24 BVA'!$L$220,'FEB 24 BVA'!$M$220,'FEB 24 BVA'!$L$221,'FEB 24 BVA'!$M$221,'FEB 24 BVA'!$J$222,'FEB 24 BVA'!$K$222,'FEB 24 BVA'!$L$222,'FEB 24 BVA'!$M$222,'FEB 24 BVA'!$J$223,'FEB 24 BVA'!$K$223,'FEB 24 BVA'!$L$223,'FEB 24 BVA'!$M$223,'FEB 24 BVA'!$L$225,'FEB 24 BVA'!$M$225,'FEB 24 BVA'!$L$226,'FEB 24 BVA'!$M$226</definedName>
    <definedName name="QB_FORMULA_26" localSheetId="1" hidden="1">'FEB 24 MTD I&amp;E'!$J$218,'FEB 24 MTD I&amp;E'!$K$218,'FEB 24 MTD I&amp;E'!$L$218,'FEB 24 MTD I&amp;E'!$M$218,'FEB 24 MTD I&amp;E'!$J$219,'FEB 24 MTD I&amp;E'!$K$219,'FEB 24 MTD I&amp;E'!$L$219,'FEB 24 MTD I&amp;E'!$M$219,'FEB 24 MTD I&amp;E'!$L$221,'FEB 24 MTD I&amp;E'!$M$221,'FEB 24 MTD I&amp;E'!$L$222,'FEB 24 MTD I&amp;E'!$M$222,'FEB 24 MTD I&amp;E'!$L$223,'FEB 24 MTD I&amp;E'!$M$223,'FEB 24 MTD I&amp;E'!$L$224,'FEB 24 MTD I&amp;E'!$M$224</definedName>
    <definedName name="QB_FORMULA_26" localSheetId="2" hidden="1">'FEB 24 YTD I&amp;E'!$J$219,'FEB 24 YTD I&amp;E'!$K$219,'FEB 24 YTD I&amp;E'!$L$219,'FEB 24 YTD I&amp;E'!$M$219,'FEB 24 YTD I&amp;E'!$J$220,'FEB 24 YTD I&amp;E'!$K$220,'FEB 24 YTD I&amp;E'!$L$220,'FEB 24 YTD I&amp;E'!$M$220,'FEB 24 YTD I&amp;E'!$L$222,'FEB 24 YTD I&amp;E'!$M$222,'FEB 24 YTD I&amp;E'!$L$223,'FEB 24 YTD I&amp;E'!$M$223,'FEB 24 YTD I&amp;E'!$L$224,'FEB 24 YTD I&amp;E'!$M$224,'FEB 24 YTD I&amp;E'!$L$225,'FEB 24 YTD I&amp;E'!$M$225</definedName>
    <definedName name="QB_FORMULA_27" localSheetId="5" hidden="1">'FEB 24 BVA'!$L$227,'FEB 24 BVA'!$M$227,'FEB 24 BVA'!$L$228,'FEB 24 BVA'!$M$228,'FEB 24 BVA'!$L$229,'FEB 24 BVA'!$M$229,'FEB 24 BVA'!$L$230,'FEB 24 BVA'!$M$230,'FEB 24 BVA'!$L$232,'FEB 24 BVA'!$M$232,'FEB 24 BVA'!$L$233,'FEB 24 BVA'!$M$233,'FEB 24 BVA'!$J$234,'FEB 24 BVA'!$K$234,'FEB 24 BVA'!$L$234,'FEB 24 BVA'!$M$234</definedName>
    <definedName name="QB_FORMULA_27" localSheetId="1" hidden="1">'FEB 24 MTD I&amp;E'!$L$225,'FEB 24 MTD I&amp;E'!$M$225,'FEB 24 MTD I&amp;E'!$L$226,'FEB 24 MTD I&amp;E'!$M$226,'FEB 24 MTD I&amp;E'!$L$228,'FEB 24 MTD I&amp;E'!$M$228,'FEB 24 MTD I&amp;E'!$L$229,'FEB 24 MTD I&amp;E'!$M$229,'FEB 24 MTD I&amp;E'!$J$230,'FEB 24 MTD I&amp;E'!$K$230,'FEB 24 MTD I&amp;E'!$L$230,'FEB 24 MTD I&amp;E'!$M$230,'FEB 24 MTD I&amp;E'!$J$231,'FEB 24 MTD I&amp;E'!$K$231,'FEB 24 MTD I&amp;E'!$L$231,'FEB 24 MTD I&amp;E'!$M$231</definedName>
    <definedName name="QB_FORMULA_27" localSheetId="2" hidden="1">'FEB 24 YTD I&amp;E'!$L$226,'FEB 24 YTD I&amp;E'!$M$226,'FEB 24 YTD I&amp;E'!$L$227,'FEB 24 YTD I&amp;E'!$M$227,'FEB 24 YTD I&amp;E'!$L$229,'FEB 24 YTD I&amp;E'!$M$229,'FEB 24 YTD I&amp;E'!$L$230,'FEB 24 YTD I&amp;E'!$M$230,'FEB 24 YTD I&amp;E'!$J$231,'FEB 24 YTD I&amp;E'!$K$231,'FEB 24 YTD I&amp;E'!$L$231,'FEB 24 YTD I&amp;E'!$M$231,'FEB 24 YTD I&amp;E'!$J$232,'FEB 24 YTD I&amp;E'!$K$232,'FEB 24 YTD I&amp;E'!$L$232,'FEB 24 YTD I&amp;E'!$M$232</definedName>
    <definedName name="QB_FORMULA_28" localSheetId="5" hidden="1">'FEB 24 BVA'!$J$235,'FEB 24 BVA'!$K$235,'FEB 24 BVA'!$L$235,'FEB 24 BVA'!$M$235,'FEB 24 BVA'!$L$236,'FEB 24 BVA'!$M$236,'FEB 24 BVA'!$J$237,'FEB 24 BVA'!$K$237,'FEB 24 BVA'!$L$237,'FEB 24 BVA'!$M$237,'FEB 24 BVA'!$J$238,'FEB 24 BVA'!$K$238,'FEB 24 BVA'!$L$238,'FEB 24 BVA'!$M$238,'FEB 24 BVA'!$L$243,'FEB 24 BVA'!$M$243</definedName>
    <definedName name="QB_FORMULA_28" localSheetId="1" hidden="1">'FEB 24 MTD I&amp;E'!$L$232,'FEB 24 MTD I&amp;E'!$M$232,'FEB 24 MTD I&amp;E'!$J$233,'FEB 24 MTD I&amp;E'!$K$233,'FEB 24 MTD I&amp;E'!$L$233,'FEB 24 MTD I&amp;E'!$M$233,'FEB 24 MTD I&amp;E'!$J$234,'FEB 24 MTD I&amp;E'!$K$234,'FEB 24 MTD I&amp;E'!$L$234,'FEB 24 MTD I&amp;E'!$M$234,'FEB 24 MTD I&amp;E'!$L$239,'FEB 24 MTD I&amp;E'!$M$239,'FEB 24 MTD I&amp;E'!$L$240,'FEB 24 MTD I&amp;E'!$M$240,'FEB 24 MTD I&amp;E'!$L$241,'FEB 24 MTD I&amp;E'!$M$241</definedName>
    <definedName name="QB_FORMULA_28" localSheetId="2" hidden="1">'FEB 24 YTD I&amp;E'!$L$233,'FEB 24 YTD I&amp;E'!$M$233,'FEB 24 YTD I&amp;E'!$J$234,'FEB 24 YTD I&amp;E'!$K$234,'FEB 24 YTD I&amp;E'!$L$234,'FEB 24 YTD I&amp;E'!$M$234,'FEB 24 YTD I&amp;E'!$J$235,'FEB 24 YTD I&amp;E'!$K$235,'FEB 24 YTD I&amp;E'!$L$235,'FEB 24 YTD I&amp;E'!$M$235,'FEB 24 YTD I&amp;E'!$L$240,'FEB 24 YTD I&amp;E'!$M$240,'FEB 24 YTD I&amp;E'!$L$241,'FEB 24 YTD I&amp;E'!$M$241,'FEB 24 YTD I&amp;E'!$L$242,'FEB 24 YTD I&amp;E'!$M$242</definedName>
    <definedName name="QB_FORMULA_29" localSheetId="5" hidden="1">'FEB 24 BVA'!$L$244,'FEB 24 BVA'!$M$244,'FEB 24 BVA'!$L$245,'FEB 24 BVA'!$M$245,'FEB 24 BVA'!$L$246,'FEB 24 BVA'!$M$246,'FEB 24 BVA'!$L$247,'FEB 24 BVA'!$M$247,'FEB 24 BVA'!$L$248,'FEB 24 BVA'!$M$248,'FEB 24 BVA'!$J$249,'FEB 24 BVA'!$K$249,'FEB 24 BVA'!$L$249,'FEB 24 BVA'!$M$249,'FEB 24 BVA'!$L$250,'FEB 24 BVA'!$M$250</definedName>
    <definedName name="QB_FORMULA_29" localSheetId="1" hidden="1">'FEB 24 MTD I&amp;E'!$L$242,'FEB 24 MTD I&amp;E'!$M$242,'FEB 24 MTD I&amp;E'!$L$243,'FEB 24 MTD I&amp;E'!$M$243,'FEB 24 MTD I&amp;E'!$L$244,'FEB 24 MTD I&amp;E'!$M$244,'FEB 24 MTD I&amp;E'!$J$245,'FEB 24 MTD I&amp;E'!$K$245,'FEB 24 MTD I&amp;E'!$L$245,'FEB 24 MTD I&amp;E'!$M$245,'FEB 24 MTD I&amp;E'!$L$246,'FEB 24 MTD I&amp;E'!$M$246,'FEB 24 MTD I&amp;E'!$L$248,'FEB 24 MTD I&amp;E'!$M$248,'FEB 24 MTD I&amp;E'!$L$249,'FEB 24 MTD I&amp;E'!$M$249</definedName>
    <definedName name="QB_FORMULA_29" localSheetId="2" hidden="1">'FEB 24 YTD I&amp;E'!$L$243,'FEB 24 YTD I&amp;E'!$M$243,'FEB 24 YTD I&amp;E'!$L$244,'FEB 24 YTD I&amp;E'!$M$244,'FEB 24 YTD I&amp;E'!$L$245,'FEB 24 YTD I&amp;E'!$M$245,'FEB 24 YTD I&amp;E'!$J$246,'FEB 24 YTD I&amp;E'!$K$246,'FEB 24 YTD I&amp;E'!$L$246,'FEB 24 YTD I&amp;E'!$M$246,'FEB 24 YTD I&amp;E'!$L$247,'FEB 24 YTD I&amp;E'!$M$247,'FEB 24 YTD I&amp;E'!$L$249,'FEB 24 YTD I&amp;E'!$M$249,'FEB 24 YTD I&amp;E'!$L$250,'FEB 24 YTD I&amp;E'!$M$250</definedName>
    <definedName name="QB_FORMULA_3" localSheetId="5" hidden="1">'FEB 24 BVA'!$L$30,'FEB 24 BVA'!$M$30,'FEB 24 BVA'!$L$31,'FEB 24 BVA'!$M$31,'FEB 24 BVA'!$L$32,'FEB 24 BVA'!$M$32,'FEB 24 BVA'!$L$33,'FEB 24 BVA'!$M$33,'FEB 24 BVA'!$J$34,'FEB 24 BVA'!$K$34,'FEB 24 BVA'!$L$34,'FEB 24 BVA'!$M$34,'FEB 24 BVA'!$J$35,'FEB 24 BVA'!$K$35,'FEB 24 BVA'!$L$35,'FEB 24 BVA'!$M$35</definedName>
    <definedName name="QB_FORMULA_3" localSheetId="3" hidden="1">'FEB 24 General Ledger'!$Q$52,'FEB 24 General Ledger'!$Q$54,'FEB 24 General Ledger'!$P$55,'FEB 24 General Ledger'!$Q$55,'FEB 24 General Ledger'!$Q$57,'FEB 24 General Ledger'!$Q$58,'FEB 24 General Ledger'!$P$59,'FEB 24 General Ledger'!$Q$59,'FEB 24 General Ledger'!$P$60,'FEB 24 General Ledger'!$Q$60,'FEB 24 General Ledger'!$Q$64,'FEB 24 General Ledger'!$Q$65,'FEB 24 General Ledger'!$Q$66,'FEB 24 General Ledger'!$Q$67,'FEB 24 General Ledger'!$P$68,'FEB 24 General Ledger'!$Q$68</definedName>
    <definedName name="QB_FORMULA_3" localSheetId="1" hidden="1">'FEB 24 MTD I&amp;E'!$L$30,'FEB 24 MTD I&amp;E'!$M$30,'FEB 24 MTD I&amp;E'!$L$31,'FEB 24 MTD I&amp;E'!$M$31,'FEB 24 MTD I&amp;E'!$L$32,'FEB 24 MTD I&amp;E'!$M$32,'FEB 24 MTD I&amp;E'!$L$33,'FEB 24 MTD I&amp;E'!$M$33,'FEB 24 MTD I&amp;E'!$J$34,'FEB 24 MTD I&amp;E'!$K$34,'FEB 24 MTD I&amp;E'!$L$34,'FEB 24 MTD I&amp;E'!$M$34,'FEB 24 MTD I&amp;E'!$J$35,'FEB 24 MTD I&amp;E'!$K$35,'FEB 24 MTD I&amp;E'!$L$35,'FEB 24 MTD I&amp;E'!$M$35</definedName>
    <definedName name="QB_FORMULA_3" localSheetId="2" hidden="1">'FEB 24 YTD I&amp;E'!$L$30,'FEB 24 YTD I&amp;E'!$M$30,'FEB 24 YTD I&amp;E'!$L$31,'FEB 24 YTD I&amp;E'!$M$31,'FEB 24 YTD I&amp;E'!$L$32,'FEB 24 YTD I&amp;E'!$M$32,'FEB 24 YTD I&amp;E'!$L$33,'FEB 24 YTD I&amp;E'!$M$33,'FEB 24 YTD I&amp;E'!$J$34,'FEB 24 YTD I&amp;E'!$K$34,'FEB 24 YTD I&amp;E'!$L$34,'FEB 24 YTD I&amp;E'!$M$34,'FEB 24 YTD I&amp;E'!$J$35,'FEB 24 YTD I&amp;E'!$K$35,'FEB 24 YTD I&amp;E'!$L$35,'FEB 24 YTD I&amp;E'!$M$35</definedName>
    <definedName name="QB_FORMULA_30" localSheetId="5" hidden="1">'FEB 24 BVA'!$L$252,'FEB 24 BVA'!$M$252,'FEB 24 BVA'!$L$253,'FEB 24 BVA'!$M$253,'FEB 24 BVA'!$L$254,'FEB 24 BVA'!$M$254,'FEB 24 BVA'!$L$255,'FEB 24 BVA'!$M$255,'FEB 24 BVA'!$J$256,'FEB 24 BVA'!$K$256,'FEB 24 BVA'!$L$256,'FEB 24 BVA'!$M$256,'FEB 24 BVA'!$L$257,'FEB 24 BVA'!$M$257,'FEB 24 BVA'!$L$259,'FEB 24 BVA'!$M$259</definedName>
    <definedName name="QB_FORMULA_30" localSheetId="1" hidden="1">'FEB 24 MTD I&amp;E'!$L$250,'FEB 24 MTD I&amp;E'!$M$250,'FEB 24 MTD I&amp;E'!$L$251,'FEB 24 MTD I&amp;E'!$M$251,'FEB 24 MTD I&amp;E'!$J$252,'FEB 24 MTD I&amp;E'!$K$252,'FEB 24 MTD I&amp;E'!$L$252,'FEB 24 MTD I&amp;E'!$M$252,'FEB 24 MTD I&amp;E'!$L$253,'FEB 24 MTD I&amp;E'!$M$253,'FEB 24 MTD I&amp;E'!$L$255,'FEB 24 MTD I&amp;E'!$M$255,'FEB 24 MTD I&amp;E'!$L$256,'FEB 24 MTD I&amp;E'!$M$256,'FEB 24 MTD I&amp;E'!$L$257,'FEB 24 MTD I&amp;E'!$M$257</definedName>
    <definedName name="QB_FORMULA_30" localSheetId="2" hidden="1">'FEB 24 YTD I&amp;E'!$L$251,'FEB 24 YTD I&amp;E'!$M$251,'FEB 24 YTD I&amp;E'!$L$252,'FEB 24 YTD I&amp;E'!$M$252,'FEB 24 YTD I&amp;E'!$J$253,'FEB 24 YTD I&amp;E'!$K$253,'FEB 24 YTD I&amp;E'!$L$253,'FEB 24 YTD I&amp;E'!$M$253,'FEB 24 YTD I&amp;E'!$L$254,'FEB 24 YTD I&amp;E'!$M$254,'FEB 24 YTD I&amp;E'!$L$256,'FEB 24 YTD I&amp;E'!$M$256,'FEB 24 YTD I&amp;E'!$L$257,'FEB 24 YTD I&amp;E'!$M$257,'FEB 24 YTD I&amp;E'!$L$258,'FEB 24 YTD I&amp;E'!$M$258</definedName>
    <definedName name="QB_FORMULA_31" localSheetId="5" hidden="1">'FEB 24 BVA'!$L$260,'FEB 24 BVA'!$M$260,'FEB 24 BVA'!$L$261,'FEB 24 BVA'!$M$261,'FEB 24 BVA'!$L$262,'FEB 24 BVA'!$M$262,'FEB 24 BVA'!$L$263,'FEB 24 BVA'!$M$263,'FEB 24 BVA'!$L$264,'FEB 24 BVA'!$M$264,'FEB 24 BVA'!$L$265,'FEB 24 BVA'!$M$265,'FEB 24 BVA'!$L$266,'FEB 24 BVA'!$M$266,'FEB 24 BVA'!$L$267,'FEB 24 BVA'!$M$267</definedName>
    <definedName name="QB_FORMULA_31" localSheetId="1" hidden="1">'FEB 24 MTD I&amp;E'!$L$258,'FEB 24 MTD I&amp;E'!$M$258,'FEB 24 MTD I&amp;E'!$L$259,'FEB 24 MTD I&amp;E'!$M$259,'FEB 24 MTD I&amp;E'!$L$260,'FEB 24 MTD I&amp;E'!$M$260,'FEB 24 MTD I&amp;E'!$L$261,'FEB 24 MTD I&amp;E'!$M$261,'FEB 24 MTD I&amp;E'!$L$262,'FEB 24 MTD I&amp;E'!$M$262,'FEB 24 MTD I&amp;E'!$L$263,'FEB 24 MTD I&amp;E'!$M$263,'FEB 24 MTD I&amp;E'!$L$264,'FEB 24 MTD I&amp;E'!$M$264,'FEB 24 MTD I&amp;E'!$L$265,'FEB 24 MTD I&amp;E'!$M$265</definedName>
    <definedName name="QB_FORMULA_31" localSheetId="2" hidden="1">'FEB 24 YTD I&amp;E'!$L$259,'FEB 24 YTD I&amp;E'!$M$259,'FEB 24 YTD I&amp;E'!$L$260,'FEB 24 YTD I&amp;E'!$M$260,'FEB 24 YTD I&amp;E'!$L$261,'FEB 24 YTD I&amp;E'!$M$261,'FEB 24 YTD I&amp;E'!$L$262,'FEB 24 YTD I&amp;E'!$M$262,'FEB 24 YTD I&amp;E'!$L$263,'FEB 24 YTD I&amp;E'!$M$263,'FEB 24 YTD I&amp;E'!$L$264,'FEB 24 YTD I&amp;E'!$M$264,'FEB 24 YTD I&amp;E'!$L$265,'FEB 24 YTD I&amp;E'!$M$265,'FEB 24 YTD I&amp;E'!$L$266,'FEB 24 YTD I&amp;E'!$M$266</definedName>
    <definedName name="QB_FORMULA_32" localSheetId="5" hidden="1">'FEB 24 BVA'!$L$268,'FEB 24 BVA'!$M$268,'FEB 24 BVA'!$L$269,'FEB 24 BVA'!$M$269,'FEB 24 BVA'!$J$270,'FEB 24 BVA'!$K$270,'FEB 24 BVA'!$L$270,'FEB 24 BVA'!$M$270,'FEB 24 BVA'!$J$271,'FEB 24 BVA'!$K$271,'FEB 24 BVA'!$L$271,'FEB 24 BVA'!$M$271,'FEB 24 BVA'!$J$272,'FEB 24 BVA'!$K$272,'FEB 24 BVA'!$L$272,'FEB 24 BVA'!$M$272</definedName>
    <definedName name="QB_FORMULA_32" localSheetId="1" hidden="1">'FEB 24 MTD I&amp;E'!$J$266,'FEB 24 MTD I&amp;E'!$K$266,'FEB 24 MTD I&amp;E'!$L$266,'FEB 24 MTD I&amp;E'!$M$266,'FEB 24 MTD I&amp;E'!$J$267,'FEB 24 MTD I&amp;E'!$K$267,'FEB 24 MTD I&amp;E'!$L$267,'FEB 24 MTD I&amp;E'!$M$267,'FEB 24 MTD I&amp;E'!$J$268,'FEB 24 MTD I&amp;E'!$K$268,'FEB 24 MTD I&amp;E'!$L$268,'FEB 24 MTD I&amp;E'!$M$268,'FEB 24 MTD I&amp;E'!$L$270,'FEB 24 MTD I&amp;E'!$M$270,'FEB 24 MTD I&amp;E'!$J$274,'FEB 24 MTD I&amp;E'!$J$275</definedName>
    <definedName name="QB_FORMULA_32" localSheetId="2" hidden="1">'FEB 24 YTD I&amp;E'!$J$267,'FEB 24 YTD I&amp;E'!$K$267,'FEB 24 YTD I&amp;E'!$L$267,'FEB 24 YTD I&amp;E'!$M$267,'FEB 24 YTD I&amp;E'!$J$268,'FEB 24 YTD I&amp;E'!$K$268,'FEB 24 YTD I&amp;E'!$L$268,'FEB 24 YTD I&amp;E'!$M$268,'FEB 24 YTD I&amp;E'!$J$269,'FEB 24 YTD I&amp;E'!$K$269,'FEB 24 YTD I&amp;E'!$L$269,'FEB 24 YTD I&amp;E'!$M$269,'FEB 24 YTD I&amp;E'!$L$271,'FEB 24 YTD I&amp;E'!$M$271,'FEB 24 YTD I&amp;E'!$J$275,'FEB 24 YTD I&amp;E'!$J$276</definedName>
    <definedName name="QB_FORMULA_33" localSheetId="5" hidden="1">'FEB 24 BVA'!$L$274,'FEB 24 BVA'!$M$274,'FEB 24 BVA'!$J$280,'FEB 24 BVA'!$J$281,'FEB 24 BVA'!$L$283,'FEB 24 BVA'!$M$283,'FEB 24 BVA'!$L$284,'FEB 24 BVA'!$M$284,'FEB 24 BVA'!$L$285,'FEB 24 BVA'!$M$285,'FEB 24 BVA'!$L$286,'FEB 24 BVA'!$M$286,'FEB 24 BVA'!$L$287,'FEB 24 BVA'!$M$287,'FEB 24 BVA'!$L$288,'FEB 24 BVA'!$M$288</definedName>
    <definedName name="QB_FORMULA_33" localSheetId="1" hidden="1">'FEB 24 MTD I&amp;E'!$L$277,'FEB 24 MTD I&amp;E'!$M$277,'FEB 24 MTD I&amp;E'!$L$278,'FEB 24 MTD I&amp;E'!$M$278,'FEB 24 MTD I&amp;E'!$L$279,'FEB 24 MTD I&amp;E'!$M$279,'FEB 24 MTD I&amp;E'!$L$280,'FEB 24 MTD I&amp;E'!$M$280,'FEB 24 MTD I&amp;E'!$L$281,'FEB 24 MTD I&amp;E'!$M$281,'FEB 24 MTD I&amp;E'!$L$282,'FEB 24 MTD I&amp;E'!$M$282,'FEB 24 MTD I&amp;E'!$J$283,'FEB 24 MTD I&amp;E'!$K$283,'FEB 24 MTD I&amp;E'!$L$283,'FEB 24 MTD I&amp;E'!$M$283</definedName>
    <definedName name="QB_FORMULA_33" localSheetId="2" hidden="1">'FEB 24 YTD I&amp;E'!$L$278,'FEB 24 YTD I&amp;E'!$M$278,'FEB 24 YTD I&amp;E'!$L$279,'FEB 24 YTD I&amp;E'!$M$279,'FEB 24 YTD I&amp;E'!$L$280,'FEB 24 YTD I&amp;E'!$M$280,'FEB 24 YTD I&amp;E'!$L$281,'FEB 24 YTD I&amp;E'!$M$281,'FEB 24 YTD I&amp;E'!$L$282,'FEB 24 YTD I&amp;E'!$M$282,'FEB 24 YTD I&amp;E'!$L$283,'FEB 24 YTD I&amp;E'!$M$283,'FEB 24 YTD I&amp;E'!$J$284,'FEB 24 YTD I&amp;E'!$K$284,'FEB 24 YTD I&amp;E'!$L$284,'FEB 24 YTD I&amp;E'!$M$284</definedName>
    <definedName name="QB_FORMULA_34" localSheetId="5" hidden="1">'FEB 24 BVA'!$J$289,'FEB 24 BVA'!$K$289,'FEB 24 BVA'!$L$289,'FEB 24 BVA'!$M$289,'FEB 24 BVA'!$J$290,'FEB 24 BVA'!$K$290,'FEB 24 BVA'!$L$290,'FEB 24 BVA'!$M$290,'FEB 24 BVA'!$J$291,'FEB 24 BVA'!$K$291,'FEB 24 BVA'!$L$291,'FEB 24 BVA'!$M$291,'FEB 24 BVA'!$J$292,'FEB 24 BVA'!$K$292,'FEB 24 BVA'!$L$292,'FEB 24 BVA'!$M$292</definedName>
    <definedName name="QB_FORMULA_34" localSheetId="1" hidden="1">'FEB 24 MTD I&amp;E'!$J$284,'FEB 24 MTD I&amp;E'!$K$284,'FEB 24 MTD I&amp;E'!$L$284,'FEB 24 MTD I&amp;E'!$M$284,'FEB 24 MTD I&amp;E'!$J$285,'FEB 24 MTD I&amp;E'!$K$285,'FEB 24 MTD I&amp;E'!$L$285,'FEB 24 MTD I&amp;E'!$M$285,'FEB 24 MTD I&amp;E'!$J$286,'FEB 24 MTD I&amp;E'!$K$286,'FEB 24 MTD I&amp;E'!$L$286,'FEB 24 MTD I&amp;E'!$M$286</definedName>
    <definedName name="QB_FORMULA_34" localSheetId="2" hidden="1">'FEB 24 YTD I&amp;E'!$J$285,'FEB 24 YTD I&amp;E'!$K$285,'FEB 24 YTD I&amp;E'!$L$285,'FEB 24 YTD I&amp;E'!$M$285,'FEB 24 YTD I&amp;E'!$J$286,'FEB 24 YTD I&amp;E'!$K$286,'FEB 24 YTD I&amp;E'!$L$286,'FEB 24 YTD I&amp;E'!$M$286,'FEB 24 YTD I&amp;E'!$J$287,'FEB 24 YTD I&amp;E'!$K$287,'FEB 24 YTD I&amp;E'!$L$287,'FEB 24 YTD I&amp;E'!$M$287</definedName>
    <definedName name="QB_FORMULA_4" localSheetId="5" hidden="1">'FEB 24 BVA'!$L$37,'FEB 24 BVA'!$M$37,'FEB 24 BVA'!$J$38,'FEB 24 BVA'!$K$38,'FEB 24 BVA'!$L$38,'FEB 24 BVA'!$M$38,'FEB 24 BVA'!$J$39,'FEB 24 BVA'!$K$39,'FEB 24 BVA'!$L$39,'FEB 24 BVA'!$M$39,'FEB 24 BVA'!$L$41,'FEB 24 BVA'!$M$41,'FEB 24 BVA'!$L$43,'FEB 24 BVA'!$M$43,'FEB 24 BVA'!$L$44,'FEB 24 BVA'!$M$44</definedName>
    <definedName name="QB_FORMULA_4" localSheetId="3" hidden="1">'FEB 24 General Ledger'!$Q$71,'FEB 24 General Ledger'!$Q$72,'FEB 24 General Ledger'!$Q$73,'FEB 24 General Ledger'!$Q$74,'FEB 24 General Ledger'!$P$75,'FEB 24 General Ledger'!$Q$75,'FEB 24 General Ledger'!$P$76,'FEB 24 General Ledger'!$Q$76,'FEB 24 General Ledger'!$Q$78,'FEB 24 General Ledger'!$Q$79,'FEB 24 General Ledger'!$Q$80,'FEB 24 General Ledger'!$Q$81,'FEB 24 General Ledger'!$Q$82,'FEB 24 General Ledger'!$Q$83,'FEB 24 General Ledger'!$Q$84,'FEB 24 General Ledger'!$Q$85</definedName>
    <definedName name="QB_FORMULA_4" localSheetId="1" hidden="1">'FEB 24 MTD I&amp;E'!$L$37,'FEB 24 MTD I&amp;E'!$M$37,'FEB 24 MTD I&amp;E'!$J$38,'FEB 24 MTD I&amp;E'!$K$38,'FEB 24 MTD I&amp;E'!$L$38,'FEB 24 MTD I&amp;E'!$M$38,'FEB 24 MTD I&amp;E'!$J$39,'FEB 24 MTD I&amp;E'!$K$39,'FEB 24 MTD I&amp;E'!$L$39,'FEB 24 MTD I&amp;E'!$M$39,'FEB 24 MTD I&amp;E'!$L$41,'FEB 24 MTD I&amp;E'!$M$41,'FEB 24 MTD I&amp;E'!$L$43,'FEB 24 MTD I&amp;E'!$M$43,'FEB 24 MTD I&amp;E'!$L$44,'FEB 24 MTD I&amp;E'!$M$44</definedName>
    <definedName name="QB_FORMULA_4" localSheetId="2" hidden="1">'FEB 24 YTD I&amp;E'!$L$37,'FEB 24 YTD I&amp;E'!$M$37,'FEB 24 YTD I&amp;E'!$J$38,'FEB 24 YTD I&amp;E'!$K$38,'FEB 24 YTD I&amp;E'!$L$38,'FEB 24 YTD I&amp;E'!$M$38,'FEB 24 YTD I&amp;E'!$J$39,'FEB 24 YTD I&amp;E'!$K$39,'FEB 24 YTD I&amp;E'!$L$39,'FEB 24 YTD I&amp;E'!$M$39,'FEB 24 YTD I&amp;E'!$L$41,'FEB 24 YTD I&amp;E'!$M$41,'FEB 24 YTD I&amp;E'!$L$43,'FEB 24 YTD I&amp;E'!$M$43,'FEB 24 YTD I&amp;E'!$L$44,'FEB 24 YTD I&amp;E'!$M$44</definedName>
    <definedName name="QB_FORMULA_5" localSheetId="5" hidden="1">'FEB 24 BVA'!$L$45,'FEB 24 BVA'!$M$45,'FEB 24 BVA'!$L$46,'FEB 24 BVA'!$M$46,'FEB 24 BVA'!$J$47,'FEB 24 BVA'!$K$47,'FEB 24 BVA'!$L$47,'FEB 24 BVA'!$M$47,'FEB 24 BVA'!$L$49,'FEB 24 BVA'!$M$49,'FEB 24 BVA'!$L$50,'FEB 24 BVA'!$M$50,'FEB 24 BVA'!$L$51,'FEB 24 BVA'!$M$51,'FEB 24 BVA'!$L$52,'FEB 24 BVA'!$M$52</definedName>
    <definedName name="QB_FORMULA_5" localSheetId="3" hidden="1">'FEB 24 General Ledger'!$Q$86,'FEB 24 General Ledger'!$Q$87,'FEB 24 General Ledger'!$Q$88,'FEB 24 General Ledger'!$Q$89,'FEB 24 General Ledger'!$Q$90,'FEB 24 General Ledger'!$Q$91,'FEB 24 General Ledger'!$Q$92,'FEB 24 General Ledger'!$Q$93,'FEB 24 General Ledger'!$Q$94,'FEB 24 General Ledger'!$Q$95,'FEB 24 General Ledger'!$Q$96,'FEB 24 General Ledger'!$P$97,'FEB 24 General Ledger'!$Q$97,'FEB 24 General Ledger'!$Q$99,'FEB 24 General Ledger'!$Q$100,'FEB 24 General Ledger'!$P$101</definedName>
    <definedName name="QB_FORMULA_5" localSheetId="1" hidden="1">'FEB 24 MTD I&amp;E'!$L$45,'FEB 24 MTD I&amp;E'!$M$45,'FEB 24 MTD I&amp;E'!$L$46,'FEB 24 MTD I&amp;E'!$M$46,'FEB 24 MTD I&amp;E'!$J$47,'FEB 24 MTD I&amp;E'!$K$47,'FEB 24 MTD I&amp;E'!$L$47,'FEB 24 MTD I&amp;E'!$M$47,'FEB 24 MTD I&amp;E'!$L$49,'FEB 24 MTD I&amp;E'!$M$49,'FEB 24 MTD I&amp;E'!$L$50,'FEB 24 MTD I&amp;E'!$M$50,'FEB 24 MTD I&amp;E'!$L$51,'FEB 24 MTD I&amp;E'!$M$51,'FEB 24 MTD I&amp;E'!$L$52,'FEB 24 MTD I&amp;E'!$M$52</definedName>
    <definedName name="QB_FORMULA_5" localSheetId="2" hidden="1">'FEB 24 YTD I&amp;E'!$L$45,'FEB 24 YTD I&amp;E'!$M$45,'FEB 24 YTD I&amp;E'!$L$46,'FEB 24 YTD I&amp;E'!$M$46,'FEB 24 YTD I&amp;E'!$J$47,'FEB 24 YTD I&amp;E'!$K$47,'FEB 24 YTD I&amp;E'!$L$47,'FEB 24 YTD I&amp;E'!$M$47,'FEB 24 YTD I&amp;E'!$L$49,'FEB 24 YTD I&amp;E'!$M$49,'FEB 24 YTD I&amp;E'!$L$50,'FEB 24 YTD I&amp;E'!$M$50,'FEB 24 YTD I&amp;E'!$L$51,'FEB 24 YTD I&amp;E'!$M$51,'FEB 24 YTD I&amp;E'!$L$52,'FEB 24 YTD I&amp;E'!$M$52</definedName>
    <definedName name="QB_FORMULA_6" localSheetId="5" hidden="1">'FEB 24 BVA'!$L$54,'FEB 24 BVA'!$M$54,'FEB 24 BVA'!$L$55,'FEB 24 BVA'!$M$55,'FEB 24 BVA'!$J$56,'FEB 24 BVA'!$K$56,'FEB 24 BVA'!$L$56,'FEB 24 BVA'!$M$56,'FEB 24 BVA'!$L$57,'FEB 24 BVA'!$M$57,'FEB 24 BVA'!$L$59,'FEB 24 BVA'!$M$59,'FEB 24 BVA'!$L$60,'FEB 24 BVA'!$M$60,'FEB 24 BVA'!$L$61,'FEB 24 BVA'!$M$61</definedName>
    <definedName name="QB_FORMULA_6" localSheetId="3" hidden="1">'FEB 24 General Ledger'!$Q$101,'FEB 24 General Ledger'!$Q$103,'FEB 24 General Ledger'!$P$104,'FEB 24 General Ledger'!$Q$104,'FEB 24 General Ledger'!$Q$106,'FEB 24 General Ledger'!$Q$107,'FEB 24 General Ledger'!$Q$108,'FEB 24 General Ledger'!$Q$109,'FEB 24 General Ledger'!$Q$110,'FEB 24 General Ledger'!$Q$111,'FEB 24 General Ledger'!$Q$112,'FEB 24 General Ledger'!$Q$113,'FEB 24 General Ledger'!$Q$114,'FEB 24 General Ledger'!$Q$115,'FEB 24 General Ledger'!$Q$116,'FEB 24 General Ledger'!$P$117</definedName>
    <definedName name="QB_FORMULA_6" localSheetId="1" hidden="1">'FEB 24 MTD I&amp;E'!$L$54,'FEB 24 MTD I&amp;E'!$M$54,'FEB 24 MTD I&amp;E'!$L$55,'FEB 24 MTD I&amp;E'!$M$55,'FEB 24 MTD I&amp;E'!$J$56,'FEB 24 MTD I&amp;E'!$K$56,'FEB 24 MTD I&amp;E'!$L$56,'FEB 24 MTD I&amp;E'!$M$56,'FEB 24 MTD I&amp;E'!$L$57,'FEB 24 MTD I&amp;E'!$M$57,'FEB 24 MTD I&amp;E'!$L$59,'FEB 24 MTD I&amp;E'!$M$59,'FEB 24 MTD I&amp;E'!$L$60,'FEB 24 MTD I&amp;E'!$M$60,'FEB 24 MTD I&amp;E'!$L$61,'FEB 24 MTD I&amp;E'!$M$61</definedName>
    <definedName name="QB_FORMULA_6" localSheetId="2" hidden="1">'FEB 24 YTD I&amp;E'!$L$54,'FEB 24 YTD I&amp;E'!$M$54,'FEB 24 YTD I&amp;E'!$L$55,'FEB 24 YTD I&amp;E'!$M$55,'FEB 24 YTD I&amp;E'!$J$56,'FEB 24 YTD I&amp;E'!$K$56,'FEB 24 YTD I&amp;E'!$L$56,'FEB 24 YTD I&amp;E'!$M$56,'FEB 24 YTD I&amp;E'!$L$57,'FEB 24 YTD I&amp;E'!$M$57,'FEB 24 YTD I&amp;E'!$L$59,'FEB 24 YTD I&amp;E'!$M$59,'FEB 24 YTD I&amp;E'!$L$60,'FEB 24 YTD I&amp;E'!$M$60,'FEB 24 YTD I&amp;E'!$L$61,'FEB 24 YTD I&amp;E'!$M$61</definedName>
    <definedName name="QB_FORMULA_7" localSheetId="5" hidden="1">'FEB 24 BVA'!$J$62,'FEB 24 BVA'!$K$62,'FEB 24 BVA'!$L$62,'FEB 24 BVA'!$M$62,'FEB 24 BVA'!$L$64,'FEB 24 BVA'!$M$64,'FEB 24 BVA'!$L$65,'FEB 24 BVA'!$M$65,'FEB 24 BVA'!$L$66,'FEB 24 BVA'!$M$66,'FEB 24 BVA'!$L$67,'FEB 24 BVA'!$M$67,'FEB 24 BVA'!$J$68,'FEB 24 BVA'!$K$68,'FEB 24 BVA'!$L$68,'FEB 24 BVA'!$M$68</definedName>
    <definedName name="QB_FORMULA_7" localSheetId="3" hidden="1">'FEB 24 General Ledger'!$Q$117,'FEB 24 General Ledger'!$P$118,'FEB 24 General Ledger'!$Q$118,'FEB 24 General Ledger'!$Q$120,'FEB 24 General Ledger'!$Q$121,'FEB 24 General Ledger'!$Q$122,'FEB 24 General Ledger'!$Q$123,'FEB 24 General Ledger'!$Q$124,'FEB 24 General Ledger'!$Q$125,'FEB 24 General Ledger'!$Q$126,'FEB 24 General Ledger'!$P$127,'FEB 24 General Ledger'!$Q$127,'FEB 24 General Ledger'!$Q$130,'FEB 24 General Ledger'!$Q$131,'FEB 24 General Ledger'!$Q$132,'FEB 24 General Ledger'!$Q$133</definedName>
    <definedName name="QB_FORMULA_7" localSheetId="1" hidden="1">'FEB 24 MTD I&amp;E'!$J$62,'FEB 24 MTD I&amp;E'!$K$62,'FEB 24 MTD I&amp;E'!$L$62,'FEB 24 MTD I&amp;E'!$M$62,'FEB 24 MTD I&amp;E'!$L$64,'FEB 24 MTD I&amp;E'!$M$64,'FEB 24 MTD I&amp;E'!$L$65,'FEB 24 MTD I&amp;E'!$M$65,'FEB 24 MTD I&amp;E'!$L$66,'FEB 24 MTD I&amp;E'!$M$66,'FEB 24 MTD I&amp;E'!$L$67,'FEB 24 MTD I&amp;E'!$M$67,'FEB 24 MTD I&amp;E'!$J$68,'FEB 24 MTD I&amp;E'!$K$68,'FEB 24 MTD I&amp;E'!$L$68,'FEB 24 MTD I&amp;E'!$M$68</definedName>
    <definedName name="QB_FORMULA_7" localSheetId="2" hidden="1">'FEB 24 YTD I&amp;E'!$J$62,'FEB 24 YTD I&amp;E'!$K$62,'FEB 24 YTD I&amp;E'!$L$62,'FEB 24 YTD I&amp;E'!$M$62,'FEB 24 YTD I&amp;E'!$L$64,'FEB 24 YTD I&amp;E'!$M$64,'FEB 24 YTD I&amp;E'!$L$65,'FEB 24 YTD I&amp;E'!$M$65,'FEB 24 YTD I&amp;E'!$L$66,'FEB 24 YTD I&amp;E'!$M$66,'FEB 24 YTD I&amp;E'!$L$67,'FEB 24 YTD I&amp;E'!$M$67,'FEB 24 YTD I&amp;E'!$J$68,'FEB 24 YTD I&amp;E'!$K$68,'FEB 24 YTD I&amp;E'!$L$68,'FEB 24 YTD I&amp;E'!$M$68</definedName>
    <definedName name="QB_FORMULA_8" localSheetId="5" hidden="1">'FEB 24 BVA'!$L$70,'FEB 24 BVA'!$M$70,'FEB 24 BVA'!$L$71,'FEB 24 BVA'!$M$71,'FEB 24 BVA'!$L$72,'FEB 24 BVA'!$M$72,'FEB 24 BVA'!$L$73,'FEB 24 BVA'!$M$73,'FEB 24 BVA'!$L$74,'FEB 24 BVA'!$M$74,'FEB 24 BVA'!$L$75,'FEB 24 BVA'!$M$75,'FEB 24 BVA'!$L$76,'FEB 24 BVA'!$M$76,'FEB 24 BVA'!$L$77,'FEB 24 BVA'!$M$77</definedName>
    <definedName name="QB_FORMULA_8" localSheetId="3" hidden="1">'FEB 24 General Ledger'!$Q$134,'FEB 24 General Ledger'!$Q$135,'FEB 24 General Ledger'!$P$136,'FEB 24 General Ledger'!$Q$136,'FEB 24 General Ledger'!$Q$138,'FEB 24 General Ledger'!$Q$139,'FEB 24 General Ledger'!$Q$140,'FEB 24 General Ledger'!$Q$141,'FEB 24 General Ledger'!$Q$142,'FEB 24 General Ledger'!$Q$143,'FEB 24 General Ledger'!$P$144,'FEB 24 General Ledger'!$Q$144,'FEB 24 General Ledger'!$Q$146,'FEB 24 General Ledger'!$Q$147,'FEB 24 General Ledger'!$Q$148,'FEB 24 General Ledger'!$Q$149</definedName>
    <definedName name="QB_FORMULA_8" localSheetId="1" hidden="1">'FEB 24 MTD I&amp;E'!$L$70,'FEB 24 MTD I&amp;E'!$M$70,'FEB 24 MTD I&amp;E'!$L$71,'FEB 24 MTD I&amp;E'!$M$71,'FEB 24 MTD I&amp;E'!$L$72,'FEB 24 MTD I&amp;E'!$M$72,'FEB 24 MTD I&amp;E'!$L$73,'FEB 24 MTD I&amp;E'!$M$73,'FEB 24 MTD I&amp;E'!$L$74,'FEB 24 MTD I&amp;E'!$M$74,'FEB 24 MTD I&amp;E'!$L$75,'FEB 24 MTD I&amp;E'!$M$75,'FEB 24 MTD I&amp;E'!$L$76,'FEB 24 MTD I&amp;E'!$M$76,'FEB 24 MTD I&amp;E'!$L$77,'FEB 24 MTD I&amp;E'!$M$77</definedName>
    <definedName name="QB_FORMULA_8" localSheetId="2" hidden="1">'FEB 24 YTD I&amp;E'!$L$70,'FEB 24 YTD I&amp;E'!$M$70,'FEB 24 YTD I&amp;E'!$L$71,'FEB 24 YTD I&amp;E'!$M$71,'FEB 24 YTD I&amp;E'!$L$72,'FEB 24 YTD I&amp;E'!$M$72,'FEB 24 YTD I&amp;E'!$L$73,'FEB 24 YTD I&amp;E'!$M$73,'FEB 24 YTD I&amp;E'!$L$74,'FEB 24 YTD I&amp;E'!$M$74,'FEB 24 YTD I&amp;E'!$L$75,'FEB 24 YTD I&amp;E'!$M$75,'FEB 24 YTD I&amp;E'!$L$76,'FEB 24 YTD I&amp;E'!$M$76,'FEB 24 YTD I&amp;E'!$L$77,'FEB 24 YTD I&amp;E'!$M$77</definedName>
    <definedName name="QB_FORMULA_9" localSheetId="5" hidden="1">'FEB 24 BVA'!$J$78,'FEB 24 BVA'!$K$78,'FEB 24 BVA'!$L$78,'FEB 24 BVA'!$M$78,'FEB 24 BVA'!$L$81,'FEB 24 BVA'!$M$81,'FEB 24 BVA'!$L$83,'FEB 24 BVA'!$M$83,'FEB 24 BVA'!$L$84,'FEB 24 BVA'!$M$84,'FEB 24 BVA'!$L$85,'FEB 24 BVA'!$M$85,'FEB 24 BVA'!$L$86,'FEB 24 BVA'!$M$86,'FEB 24 BVA'!$L$87,'FEB 24 BVA'!$M$87</definedName>
    <definedName name="QB_FORMULA_9" localSheetId="3" hidden="1">'FEB 24 General Ledger'!$Q$150,'FEB 24 General Ledger'!$P$151,'FEB 24 General Ledger'!$Q$151,'FEB 24 General Ledger'!$Q$153,'FEB 24 General Ledger'!$Q$154,'FEB 24 General Ledger'!$P$155,'FEB 24 General Ledger'!$Q$155,'FEB 24 General Ledger'!$P$156,'FEB 24 General Ledger'!$Q$156,'FEB 24 General Ledger'!$Q$159,'FEB 24 General Ledger'!$Q$160,'FEB 24 General Ledger'!$Q$161,'FEB 24 General Ledger'!$Q$162,'FEB 24 General Ledger'!$P$163,'FEB 24 General Ledger'!$Q$163,'FEB 24 General Ledger'!$Q$165</definedName>
    <definedName name="QB_FORMULA_9" localSheetId="1" hidden="1">'FEB 24 MTD I&amp;E'!$J$78,'FEB 24 MTD I&amp;E'!$K$78,'FEB 24 MTD I&amp;E'!$L$78,'FEB 24 MTD I&amp;E'!$M$78,'FEB 24 MTD I&amp;E'!$L$81,'FEB 24 MTD I&amp;E'!$M$81,'FEB 24 MTD I&amp;E'!$L$83,'FEB 24 MTD I&amp;E'!$M$83,'FEB 24 MTD I&amp;E'!$L$84,'FEB 24 MTD I&amp;E'!$M$84,'FEB 24 MTD I&amp;E'!$L$85,'FEB 24 MTD I&amp;E'!$M$85,'FEB 24 MTD I&amp;E'!$L$86,'FEB 24 MTD I&amp;E'!$M$86,'FEB 24 MTD I&amp;E'!$L$87,'FEB 24 MTD I&amp;E'!$M$87</definedName>
    <definedName name="QB_FORMULA_9" localSheetId="2" hidden="1">'FEB 24 YTD I&amp;E'!$J$78,'FEB 24 YTD I&amp;E'!$K$78,'FEB 24 YTD I&amp;E'!$L$78,'FEB 24 YTD I&amp;E'!$M$78,'FEB 24 YTD I&amp;E'!$L$81,'FEB 24 YTD I&amp;E'!$M$81,'FEB 24 YTD I&amp;E'!$L$83,'FEB 24 YTD I&amp;E'!$M$83,'FEB 24 YTD I&amp;E'!$L$84,'FEB 24 YTD I&amp;E'!$M$84,'FEB 24 YTD I&amp;E'!$L$85,'FEB 24 YTD I&amp;E'!$M$85,'FEB 24 YTD I&amp;E'!$L$86,'FEB 24 YTD I&amp;E'!$M$86,'FEB 24 YTD I&amp;E'!$L$87,'FEB 24 YTD I&amp;E'!$M$87</definedName>
    <definedName name="QB_ROW_1" localSheetId="0" hidden="1">'FEB 24 Balance Sheet'!$A$2</definedName>
    <definedName name="QB_ROW_10031" localSheetId="0" hidden="1">'FEB 24 Balance Sheet'!$D$36</definedName>
    <definedName name="QB_ROW_1011" localSheetId="0" hidden="1">'FEB 24 Balance Sheet'!$B$3</definedName>
    <definedName name="QB_ROW_101230" localSheetId="0" hidden="1">'FEB 24 Balance Sheet'!$D$16</definedName>
    <definedName name="QB_ROW_10331" localSheetId="0" hidden="1">'FEB 24 Balance Sheet'!$D$38</definedName>
    <definedName name="QB_ROW_105250" localSheetId="5" hidden="1">'FEB 24 BVA'!$F$206</definedName>
    <definedName name="QB_ROW_105250" localSheetId="1" hidden="1">'FEB 24 MTD I&amp;E'!$F$202</definedName>
    <definedName name="QB_ROW_105250" localSheetId="2" hidden="1">'FEB 24 YTD I&amp;E'!$F$203</definedName>
    <definedName name="QB_ROW_106020" localSheetId="3" hidden="1">'FEB 24 General Ledger'!$C$348</definedName>
    <definedName name="QB_ROW_106250" localSheetId="5" hidden="1">'FEB 24 BVA'!$F$230</definedName>
    <definedName name="QB_ROW_106250" localSheetId="1" hidden="1">'FEB 24 MTD I&amp;E'!$F$226</definedName>
    <definedName name="QB_ROW_106250" localSheetId="2" hidden="1">'FEB 24 YTD I&amp;E'!$F$227</definedName>
    <definedName name="QB_ROW_106320" localSheetId="3" hidden="1">'FEB 24 General Ledger'!$C$353</definedName>
    <definedName name="QB_ROW_107020" localSheetId="3" hidden="1">'FEB 24 General Ledger'!$C$354</definedName>
    <definedName name="QB_ROW_107050" localSheetId="5" hidden="1">'FEB 24 BVA'!$F$231</definedName>
    <definedName name="QB_ROW_107050" localSheetId="1" hidden="1">'FEB 24 MTD I&amp;E'!$F$227</definedName>
    <definedName name="QB_ROW_107050" localSheetId="2" hidden="1">'FEB 24 YTD I&amp;E'!$F$228</definedName>
    <definedName name="QB_ROW_107320" localSheetId="3" hidden="1">'FEB 24 General Ledger'!$C$358</definedName>
    <definedName name="QB_ROW_107350" localSheetId="5" hidden="1">'FEB 24 BVA'!$F$234</definedName>
    <definedName name="QB_ROW_107350" localSheetId="1" hidden="1">'FEB 24 MTD I&amp;E'!$F$230</definedName>
    <definedName name="QB_ROW_107350" localSheetId="2" hidden="1">'FEB 24 YTD I&amp;E'!$F$231</definedName>
    <definedName name="QB_ROW_108260" localSheetId="5" hidden="1">'FEB 24 BVA'!$G$168</definedName>
    <definedName name="QB_ROW_108260" localSheetId="1" hidden="1">'FEB 24 MTD I&amp;E'!$G$165</definedName>
    <definedName name="QB_ROW_108260" localSheetId="2" hidden="1">'FEB 24 YTD I&amp;E'!$G$165</definedName>
    <definedName name="QB_ROW_109260" localSheetId="5" hidden="1">'FEB 24 BVA'!$G$54</definedName>
    <definedName name="QB_ROW_109260" localSheetId="1" hidden="1">'FEB 24 MTD I&amp;E'!$G$54</definedName>
    <definedName name="QB_ROW_109260" localSheetId="2" hidden="1">'FEB 24 YTD I&amp;E'!$G$54</definedName>
    <definedName name="QB_ROW_11031" localSheetId="0" hidden="1">'FEB 24 Balance Sheet'!$D$39</definedName>
    <definedName name="QB_ROW_111240" localSheetId="5" hidden="1">'FEB 24 BVA'!$E$8</definedName>
    <definedName name="QB_ROW_111240" localSheetId="1" hidden="1">'FEB 24 MTD I&amp;E'!$E$8</definedName>
    <definedName name="QB_ROW_111240" localSheetId="2" hidden="1">'FEB 24 YTD I&amp;E'!$E$8</definedName>
    <definedName name="QB_ROW_112250" localSheetId="5" hidden="1">'FEB 24 BVA'!$F$154</definedName>
    <definedName name="QB_ROW_112250" localSheetId="1" hidden="1">'FEB 24 MTD I&amp;E'!$F$151</definedName>
    <definedName name="QB_ROW_112250" localSheetId="2" hidden="1">'FEB 24 YTD I&amp;E'!$F$151</definedName>
    <definedName name="QB_ROW_113010" localSheetId="3" hidden="1">'FEB 24 General Ledger'!$B$2</definedName>
    <definedName name="QB_ROW_113240" localSheetId="5" hidden="1">'FEB 24 BVA'!$E$10</definedName>
    <definedName name="QB_ROW_113240" localSheetId="1" hidden="1">'FEB 24 MTD I&amp;E'!$E$10</definedName>
    <definedName name="QB_ROW_113240" localSheetId="2" hidden="1">'FEB 24 YTD I&amp;E'!$E$10</definedName>
    <definedName name="QB_ROW_11331" localSheetId="0" hidden="1">'FEB 24 Balance Sheet'!$D$41</definedName>
    <definedName name="QB_ROW_113310" localSheetId="3" hidden="1">'FEB 24 General Ledger'!$B$4</definedName>
    <definedName name="QB_ROW_117220" localSheetId="0" hidden="1">'FEB 24 Balance Sheet'!$C$22</definedName>
    <definedName name="QB_ROW_118220" localSheetId="0" hidden="1">'FEB 24 Balance Sheet'!$C$28</definedName>
    <definedName name="QB_ROW_12031" localSheetId="0" hidden="1">'FEB 24 Balance Sheet'!$D$42</definedName>
    <definedName name="QB_ROW_1220" localSheetId="0" hidden="1">'FEB 24 Balance Sheet'!$C$68</definedName>
    <definedName name="QB_ROW_12331" localSheetId="0" hidden="1">'FEB 24 Balance Sheet'!$D$55</definedName>
    <definedName name="QB_ROW_124270" localSheetId="5" hidden="1">'FEB 24 BVA'!$H$92</definedName>
    <definedName name="QB_ROW_124270" localSheetId="1" hidden="1">'FEB 24 MTD I&amp;E'!$H$92</definedName>
    <definedName name="QB_ROW_124270" localSheetId="2" hidden="1">'FEB 24 YTD I&amp;E'!$H$92</definedName>
    <definedName name="QB_ROW_125260" localSheetId="5" hidden="1">'FEB 24 BVA'!$G$186</definedName>
    <definedName name="QB_ROW_125260" localSheetId="1" hidden="1">'FEB 24 MTD I&amp;E'!$G$182</definedName>
    <definedName name="QB_ROW_125260" localSheetId="2" hidden="1">'FEB 24 YTD I&amp;E'!$G$183</definedName>
    <definedName name="QB_ROW_127220" localSheetId="0" hidden="1">'FEB 24 Balance Sheet'!$C$30</definedName>
    <definedName name="QB_ROW_128030" localSheetId="3" hidden="1">'FEB 24 General Ledger'!$D$302</definedName>
    <definedName name="QB_ROW_128260" localSheetId="5" hidden="1">'FEB 24 BVA'!$G$196</definedName>
    <definedName name="QB_ROW_128260" localSheetId="1" hidden="1">'FEB 24 MTD I&amp;E'!$G$192</definedName>
    <definedName name="QB_ROW_128260" localSheetId="2" hidden="1">'FEB 24 YTD I&amp;E'!$G$193</definedName>
    <definedName name="QB_ROW_128330" localSheetId="3" hidden="1">'FEB 24 General Ledger'!$D$305</definedName>
    <definedName name="QB_ROW_129220" localSheetId="0" hidden="1">'FEB 24 Balance Sheet'!$C$69</definedName>
    <definedName name="QB_ROW_130010" localSheetId="3" hidden="1">'FEB 24 General Ledger'!$B$14</definedName>
    <definedName name="QB_ROW_130040" localSheetId="5" hidden="1">'FEB 24 BVA'!$E$48</definedName>
    <definedName name="QB_ROW_130040" localSheetId="1" hidden="1">'FEB 24 MTD I&amp;E'!$E$48</definedName>
    <definedName name="QB_ROW_130040" localSheetId="2" hidden="1">'FEB 24 YTD I&amp;E'!$E$48</definedName>
    <definedName name="QB_ROW_130310" localSheetId="3" hidden="1">'FEB 24 General Ledger'!$B$254</definedName>
    <definedName name="QB_ROW_130340" localSheetId="5" hidden="1">'FEB 24 BVA'!$E$147</definedName>
    <definedName name="QB_ROW_130340" localSheetId="1" hidden="1">'FEB 24 MTD I&amp;E'!$E$144</definedName>
    <definedName name="QB_ROW_130340" localSheetId="2" hidden="1">'FEB 24 YTD I&amp;E'!$E$144</definedName>
    <definedName name="QB_ROW_131020" localSheetId="3" hidden="1">'FEB 24 General Ledger'!$C$195</definedName>
    <definedName name="QB_ROW_131050" localSheetId="5" hidden="1">'FEB 24 BVA'!$F$115</definedName>
    <definedName name="QB_ROW_131050" localSheetId="1" hidden="1">'FEB 24 MTD I&amp;E'!$F$115</definedName>
    <definedName name="QB_ROW_131050" localSheetId="2" hidden="1">'FEB 24 YTD I&amp;E'!$F$115</definedName>
    <definedName name="QB_ROW_1311" localSheetId="0" hidden="1">'FEB 24 Balance Sheet'!$B$20</definedName>
    <definedName name="QB_ROW_131320" localSheetId="3" hidden="1">'FEB 24 General Ledger'!$C$253</definedName>
    <definedName name="QB_ROW_131350" localSheetId="5" hidden="1">'FEB 24 BVA'!$F$146</definedName>
    <definedName name="QB_ROW_131350" localSheetId="1" hidden="1">'FEB 24 MTD I&amp;E'!$F$143</definedName>
    <definedName name="QB_ROW_131350" localSheetId="2" hidden="1">'FEB 24 YTD I&amp;E'!$F$143</definedName>
    <definedName name="QB_ROW_132010" localSheetId="3" hidden="1">'FEB 24 General Ledger'!$B$255</definedName>
    <definedName name="QB_ROW_132040" localSheetId="5" hidden="1">'FEB 24 BVA'!$E$148</definedName>
    <definedName name="QB_ROW_132040" localSheetId="1" hidden="1">'FEB 24 MTD I&amp;E'!$E$145</definedName>
    <definedName name="QB_ROW_132040" localSheetId="2" hidden="1">'FEB 24 YTD I&amp;E'!$E$145</definedName>
    <definedName name="QB_ROW_132310" localSheetId="3" hidden="1">'FEB 24 General Ledger'!$B$259</definedName>
    <definedName name="QB_ROW_132340" localSheetId="5" hidden="1">'FEB 24 BVA'!$E$151</definedName>
    <definedName name="QB_ROW_132340" localSheetId="1" hidden="1">'FEB 24 MTD I&amp;E'!$E$148</definedName>
    <definedName name="QB_ROW_132340" localSheetId="2" hidden="1">'FEB 24 YTD I&amp;E'!$E$148</definedName>
    <definedName name="QB_ROW_133010" localSheetId="3" hidden="1">'FEB 24 General Ledger'!$B$260</definedName>
    <definedName name="QB_ROW_133040" localSheetId="5" hidden="1">'FEB 24 BVA'!$E$152</definedName>
    <definedName name="QB_ROW_133040" localSheetId="1" hidden="1">'FEB 24 MTD I&amp;E'!$E$149</definedName>
    <definedName name="QB_ROW_133040" localSheetId="2" hidden="1">'FEB 24 YTD I&amp;E'!$E$149</definedName>
    <definedName name="QB_ROW_133310" localSheetId="3" hidden="1">'FEB 24 General Ledger'!$B$274</definedName>
    <definedName name="QB_ROW_133340" localSheetId="5" hidden="1">'FEB 24 BVA'!$E$158</definedName>
    <definedName name="QB_ROW_133340" localSheetId="1" hidden="1">'FEB 24 MTD I&amp;E'!$E$155</definedName>
    <definedName name="QB_ROW_133340" localSheetId="2" hidden="1">'FEB 24 YTD I&amp;E'!$E$155</definedName>
    <definedName name="QB_ROW_134010" localSheetId="3" hidden="1">'FEB 24 General Ledger'!$B$275</definedName>
    <definedName name="QB_ROW_134040" localSheetId="5" hidden="1">'FEB 24 BVA'!$E$159</definedName>
    <definedName name="QB_ROW_134040" localSheetId="1" hidden="1">'FEB 24 MTD I&amp;E'!$E$156</definedName>
    <definedName name="QB_ROW_134040" localSheetId="2" hidden="1">'FEB 24 YTD I&amp;E'!$E$156</definedName>
    <definedName name="QB_ROW_134310" localSheetId="3" hidden="1">'FEB 24 General Ledger'!$B$310</definedName>
    <definedName name="QB_ROW_134340" localSheetId="5" hidden="1">'FEB 24 BVA'!$E$204</definedName>
    <definedName name="QB_ROW_134340" localSheetId="1" hidden="1">'FEB 24 MTD I&amp;E'!$E$200</definedName>
    <definedName name="QB_ROW_134340" localSheetId="2" hidden="1">'FEB 24 YTD I&amp;E'!$E$201</definedName>
    <definedName name="QB_ROW_136260" localSheetId="5" hidden="1">'FEB 24 BVA'!$G$59</definedName>
    <definedName name="QB_ROW_136260" localSheetId="1" hidden="1">'FEB 24 MTD I&amp;E'!$G$59</definedName>
    <definedName name="QB_ROW_136260" localSheetId="2" hidden="1">'FEB 24 YTD I&amp;E'!$G$59</definedName>
    <definedName name="QB_ROW_137070" localSheetId="5" hidden="1">'FEB 24 BVA'!$H$121</definedName>
    <definedName name="QB_ROW_137280" localSheetId="5" hidden="1">'FEB 24 BVA'!$I$123</definedName>
    <definedName name="QB_ROW_137370" localSheetId="5" hidden="1">'FEB 24 BVA'!$H$124</definedName>
    <definedName name="QB_ROW_137370" localSheetId="1" hidden="1">'FEB 24 MTD I&amp;E'!$H$121</definedName>
    <definedName name="QB_ROW_137370" localSheetId="2" hidden="1">'FEB 24 YTD I&amp;E'!$H$121</definedName>
    <definedName name="QB_ROW_139030" localSheetId="3" hidden="1">'FEB 24 General Ledger'!$D$119</definedName>
    <definedName name="QB_ROW_139260" localSheetId="5" hidden="1">'FEB 24 BVA'!$G$95</definedName>
    <definedName name="QB_ROW_139260" localSheetId="1" hidden="1">'FEB 24 MTD I&amp;E'!$G$95</definedName>
    <definedName name="QB_ROW_139260" localSheetId="2" hidden="1">'FEB 24 YTD I&amp;E'!$G$95</definedName>
    <definedName name="QB_ROW_139330" localSheetId="3" hidden="1">'FEB 24 General Ledger'!$D$127</definedName>
    <definedName name="QB_ROW_14011" localSheetId="0" hidden="1">'FEB 24 Balance Sheet'!$B$58</definedName>
    <definedName name="QB_ROW_14250" localSheetId="0" hidden="1">'FEB 24 Balance Sheet'!$F$52</definedName>
    <definedName name="QB_ROW_143030" localSheetId="3" hidden="1">'FEB 24 General Ledger'!$D$32</definedName>
    <definedName name="QB_ROW_14311" localSheetId="0" hidden="1">'FEB 24 Balance Sheet'!$B$71</definedName>
    <definedName name="QB_ROW_143260" localSheetId="5" hidden="1">'FEB 24 BVA'!$G$67</definedName>
    <definedName name="QB_ROW_143260" localSheetId="1" hidden="1">'FEB 24 MTD I&amp;E'!$G$67</definedName>
    <definedName name="QB_ROW_143260" localSheetId="2" hidden="1">'FEB 24 YTD I&amp;E'!$G$67</definedName>
    <definedName name="QB_ROW_143330" localSheetId="3" hidden="1">'FEB 24 General Ledger'!$D$34</definedName>
    <definedName name="QB_ROW_144260" localSheetId="5" hidden="1">'FEB 24 BVA'!$G$179</definedName>
    <definedName name="QB_ROW_144260" localSheetId="1" hidden="1">'FEB 24 MTD I&amp;E'!$G$175</definedName>
    <definedName name="QB_ROW_144260" localSheetId="2" hidden="1">'FEB 24 YTD I&amp;E'!$G$176</definedName>
    <definedName name="QB_ROW_145260" localSheetId="5" hidden="1">'FEB 24 BVA'!$G$180</definedName>
    <definedName name="QB_ROW_145260" localSheetId="1" hidden="1">'FEB 24 MTD I&amp;E'!$G$176</definedName>
    <definedName name="QB_ROW_145260" localSheetId="2" hidden="1">'FEB 24 YTD I&amp;E'!$G$177</definedName>
    <definedName name="QB_ROW_147260" localSheetId="5" hidden="1">'FEB 24 BVA'!$G$188</definedName>
    <definedName name="QB_ROW_147260" localSheetId="1" hidden="1">'FEB 24 MTD I&amp;E'!$G$184</definedName>
    <definedName name="QB_ROW_147260" localSheetId="2" hidden="1">'FEB 24 YTD I&amp;E'!$G$185</definedName>
    <definedName name="QB_ROW_148030" localSheetId="0" hidden="1">'FEB 24 Balance Sheet'!$D$5</definedName>
    <definedName name="QB_ROW_148330" localSheetId="0" hidden="1">'FEB 24 Balance Sheet'!$D$13</definedName>
    <definedName name="QB_ROW_149260" localSheetId="5" hidden="1">'FEB 24 BVA'!$G$191</definedName>
    <definedName name="QB_ROW_149260" localSheetId="1" hidden="1">'FEB 24 MTD I&amp;E'!$G$187</definedName>
    <definedName name="QB_ROW_149260" localSheetId="2" hidden="1">'FEB 24 YTD I&amp;E'!$G$188</definedName>
    <definedName name="QB_ROW_150260" localSheetId="5" hidden="1">'FEB 24 BVA'!$G$192</definedName>
    <definedName name="QB_ROW_150260" localSheetId="1" hidden="1">'FEB 24 MTD I&amp;E'!$G$188</definedName>
    <definedName name="QB_ROW_150260" localSheetId="2" hidden="1">'FEB 24 YTD I&amp;E'!$G$189</definedName>
    <definedName name="QB_ROW_154260" localSheetId="5" hidden="1">'FEB 24 BVA'!$G$184</definedName>
    <definedName name="QB_ROW_154260" localSheetId="1" hidden="1">'FEB 24 MTD I&amp;E'!$G$180</definedName>
    <definedName name="QB_ROW_154260" localSheetId="2" hidden="1">'FEB 24 YTD I&amp;E'!$G$181</definedName>
    <definedName name="QB_ROW_155260" localSheetId="5" hidden="1">'FEB 24 BVA'!$G$185</definedName>
    <definedName name="QB_ROW_155260" localSheetId="1" hidden="1">'FEB 24 MTD I&amp;E'!$G$181</definedName>
    <definedName name="QB_ROW_155260" localSheetId="2" hidden="1">'FEB 24 YTD I&amp;E'!$G$182</definedName>
    <definedName name="QB_ROW_156040" localSheetId="3" hidden="1">'FEB 24 General Ledger'!$E$197</definedName>
    <definedName name="QB_ROW_156050" localSheetId="3" hidden="1">'FEB 24 General Ledger'!$F$206</definedName>
    <definedName name="QB_ROW_156070" localSheetId="5" hidden="1">'FEB 24 BVA'!$H$117</definedName>
    <definedName name="QB_ROW_156070" localSheetId="1" hidden="1">'FEB 24 MTD I&amp;E'!$H$117</definedName>
    <definedName name="QB_ROW_156070" localSheetId="2" hidden="1">'FEB 24 YTD I&amp;E'!$H$117</definedName>
    <definedName name="QB_ROW_156280" localSheetId="5" hidden="1">'FEB 24 BVA'!$I$119</definedName>
    <definedName name="QB_ROW_156280" localSheetId="1" hidden="1">'FEB 24 MTD I&amp;E'!$I$119</definedName>
    <definedName name="QB_ROW_156280" localSheetId="2" hidden="1">'FEB 24 YTD I&amp;E'!$I$119</definedName>
    <definedName name="QB_ROW_156340" localSheetId="3" hidden="1">'FEB 24 General Ledger'!$E$212</definedName>
    <definedName name="QB_ROW_156350" localSheetId="3" hidden="1">'FEB 24 General Ledger'!$F$211</definedName>
    <definedName name="QB_ROW_156370" localSheetId="5" hidden="1">'FEB 24 BVA'!$H$120</definedName>
    <definedName name="QB_ROW_156370" localSheetId="1" hidden="1">'FEB 24 MTD I&amp;E'!$H$120</definedName>
    <definedName name="QB_ROW_156370" localSheetId="2" hidden="1">'FEB 24 YTD I&amp;E'!$H$120</definedName>
    <definedName name="QB_ROW_157040" localSheetId="3" hidden="1">'FEB 24 General Ledger'!$E$213</definedName>
    <definedName name="QB_ROW_157340" localSheetId="3" hidden="1">'FEB 24 General Ledger'!$E$216</definedName>
    <definedName name="QB_ROW_157370" localSheetId="5" hidden="1">'FEB 24 BVA'!$H$125</definedName>
    <definedName name="QB_ROW_157370" localSheetId="1" hidden="1">'FEB 24 MTD I&amp;E'!$H$122</definedName>
    <definedName name="QB_ROW_157370" localSheetId="2" hidden="1">'FEB 24 YTD I&amp;E'!$H$122</definedName>
    <definedName name="QB_ROW_161250" localSheetId="5" hidden="1">'FEB 24 BVA'!$F$207</definedName>
    <definedName name="QB_ROW_161250" localSheetId="1" hidden="1">'FEB 24 MTD I&amp;E'!$F$203</definedName>
    <definedName name="QB_ROW_161250" localSheetId="2" hidden="1">'FEB 24 YTD I&amp;E'!$F$204</definedName>
    <definedName name="QB_ROW_164040" localSheetId="3" hidden="1">'FEB 24 General Ledger'!$E$222</definedName>
    <definedName name="QB_ROW_164270" localSheetId="5" hidden="1">'FEB 24 BVA'!$H$131</definedName>
    <definedName name="QB_ROW_164270" localSheetId="1" hidden="1">'FEB 24 MTD I&amp;E'!$H$128</definedName>
    <definedName name="QB_ROW_164270" localSheetId="2" hidden="1">'FEB 24 YTD I&amp;E'!$H$128</definedName>
    <definedName name="QB_ROW_164340" localSheetId="3" hidden="1">'FEB 24 General Ledger'!$E$224</definedName>
    <definedName name="QB_ROW_165040" localSheetId="3" hidden="1">'FEB 24 General Ledger'!$E$98</definedName>
    <definedName name="QB_ROW_165270" localSheetId="5" hidden="1">'FEB 24 BVA'!$H$90</definedName>
    <definedName name="QB_ROW_165270" localSheetId="1" hidden="1">'FEB 24 MTD I&amp;E'!$H$90</definedName>
    <definedName name="QB_ROW_165270" localSheetId="2" hidden="1">'FEB 24 YTD I&amp;E'!$H$90</definedName>
    <definedName name="QB_ROW_165340" localSheetId="3" hidden="1">'FEB 24 General Ledger'!$E$101</definedName>
    <definedName name="QB_ROW_167050" localSheetId="3" hidden="1">'FEB 24 General Ledger'!$F$240</definedName>
    <definedName name="QB_ROW_167280" localSheetId="5" hidden="1">'FEB 24 BVA'!$I$139</definedName>
    <definedName name="QB_ROW_167280" localSheetId="1" hidden="1">'FEB 24 MTD I&amp;E'!$I$136</definedName>
    <definedName name="QB_ROW_167280" localSheetId="2" hidden="1">'FEB 24 YTD I&amp;E'!$I$136</definedName>
    <definedName name="QB_ROW_167350" localSheetId="3" hidden="1">'FEB 24 General Ledger'!$F$242</definedName>
    <definedName name="QB_ROW_169240" localSheetId="0" hidden="1">'FEB 24 Balance Sheet'!$E$37</definedName>
    <definedName name="QB_ROW_17221" localSheetId="0" hidden="1">'FEB 24 Balance Sheet'!$C$70</definedName>
    <definedName name="QB_ROW_17250" localSheetId="0" hidden="1">'FEB 24 Balance Sheet'!$F$51</definedName>
    <definedName name="QB_ROW_174230" localSheetId="0" hidden="1">'FEB 24 Balance Sheet'!$D$65</definedName>
    <definedName name="QB_ROW_177260" localSheetId="5" hidden="1">'FEB 24 BVA'!$G$64</definedName>
    <definedName name="QB_ROW_177260" localSheetId="1" hidden="1">'FEB 24 MTD I&amp;E'!$G$64</definedName>
    <definedName name="QB_ROW_177260" localSheetId="2" hidden="1">'FEB 24 YTD I&amp;E'!$G$64</definedName>
    <definedName name="QB_ROW_178260" localSheetId="5" hidden="1">'FEB 24 BVA'!$G$60</definedName>
    <definedName name="QB_ROW_178260" localSheetId="1" hidden="1">'FEB 24 MTD I&amp;E'!$G$60</definedName>
    <definedName name="QB_ROW_178260" localSheetId="2" hidden="1">'FEB 24 YTD I&amp;E'!$G$60</definedName>
    <definedName name="QB_ROW_18220" localSheetId="0" hidden="1">'FEB 24 Balance Sheet'!$C$27</definedName>
    <definedName name="QB_ROW_18301" localSheetId="5" hidden="1">'FEB 24 BVA'!$A$292</definedName>
    <definedName name="QB_ROW_18301" localSheetId="1" hidden="1">'FEB 24 MTD I&amp;E'!$A$286</definedName>
    <definedName name="QB_ROW_18301" localSheetId="2" hidden="1">'FEB 24 YTD I&amp;E'!$A$287</definedName>
    <definedName name="QB_ROW_183260" localSheetId="5" hidden="1">'FEB 24 BVA'!$G$200</definedName>
    <definedName name="QB_ROW_183260" localSheetId="1" hidden="1">'FEB 24 MTD I&amp;E'!$G$196</definedName>
    <definedName name="QB_ROW_183260" localSheetId="2" hidden="1">'FEB 24 YTD I&amp;E'!$G$197</definedName>
    <definedName name="QB_ROW_184260" localSheetId="5" hidden="1">'FEB 24 BVA'!$G$181</definedName>
    <definedName name="QB_ROW_184260" localSheetId="1" hidden="1">'FEB 24 MTD I&amp;E'!$G$177</definedName>
    <definedName name="QB_ROW_184260" localSheetId="2" hidden="1">'FEB 24 YTD I&amp;E'!$G$178</definedName>
    <definedName name="QB_ROW_185040" localSheetId="3" hidden="1">'FEB 24 General Ledger'!$E$225</definedName>
    <definedName name="QB_ROW_185270" localSheetId="5" hidden="1">'FEB 24 BVA'!$H$132</definedName>
    <definedName name="QB_ROW_185270" localSheetId="1" hidden="1">'FEB 24 MTD I&amp;E'!$H$129</definedName>
    <definedName name="QB_ROW_185270" localSheetId="2" hidden="1">'FEB 24 YTD I&amp;E'!$H$129</definedName>
    <definedName name="QB_ROW_185340" localSheetId="3" hidden="1">'FEB 24 General Ledger'!$E$227</definedName>
    <definedName name="QB_ROW_187020" localSheetId="0" hidden="1">'FEB 24 Balance Sheet'!$C$60</definedName>
    <definedName name="QB_ROW_187320" localSheetId="0" hidden="1">'FEB 24 Balance Sheet'!$C$67</definedName>
    <definedName name="QB_ROW_190010" localSheetId="3" hidden="1">'FEB 24 General Ledger'!$B$311</definedName>
    <definedName name="QB_ROW_190040" localSheetId="5" hidden="1">'FEB 24 BVA'!$E$209</definedName>
    <definedName name="QB_ROW_190040" localSheetId="1" hidden="1">'FEB 24 MTD I&amp;E'!$E$205</definedName>
    <definedName name="QB_ROW_190040" localSheetId="2" hidden="1">'FEB 24 YTD I&amp;E'!$E$206</definedName>
    <definedName name="QB_ROW_19011" localSheetId="5" hidden="1">'FEB 24 BVA'!$B$3</definedName>
    <definedName name="QB_ROW_19011" localSheetId="1" hidden="1">'FEB 24 MTD I&amp;E'!$B$3</definedName>
    <definedName name="QB_ROW_19011" localSheetId="2" hidden="1">'FEB 24 YTD I&amp;E'!$B$3</definedName>
    <definedName name="QB_ROW_190310" localSheetId="3" hidden="1">'FEB 24 General Ledger'!$B$336</definedName>
    <definedName name="QB_ROW_190340" localSheetId="5" hidden="1">'FEB 24 BVA'!$E$223</definedName>
    <definedName name="QB_ROW_190340" localSheetId="1" hidden="1">'FEB 24 MTD I&amp;E'!$E$219</definedName>
    <definedName name="QB_ROW_190340" localSheetId="2" hidden="1">'FEB 24 YTD I&amp;E'!$E$220</definedName>
    <definedName name="QB_ROW_19050" localSheetId="5" hidden="1">'FEB 24 BVA'!$F$53</definedName>
    <definedName name="QB_ROW_19050" localSheetId="1" hidden="1">'FEB 24 MTD I&amp;E'!$F$53</definedName>
    <definedName name="QB_ROW_19050" localSheetId="2" hidden="1">'FEB 24 YTD I&amp;E'!$F$53</definedName>
    <definedName name="QB_ROW_19260" localSheetId="5" hidden="1">'FEB 24 BVA'!$G$55</definedName>
    <definedName name="QB_ROW_19260" localSheetId="1" hidden="1">'FEB 24 MTD I&amp;E'!$G$55</definedName>
    <definedName name="QB_ROW_19260" localSheetId="2" hidden="1">'FEB 24 YTD I&amp;E'!$G$55</definedName>
    <definedName name="QB_ROW_19311" localSheetId="5" hidden="1">'FEB 24 BVA'!$B$238</definedName>
    <definedName name="QB_ROW_19311" localSheetId="1" hidden="1">'FEB 24 MTD I&amp;E'!$B$234</definedName>
    <definedName name="QB_ROW_19311" localSheetId="2" hidden="1">'FEB 24 YTD I&amp;E'!$B$235</definedName>
    <definedName name="QB_ROW_193220" localSheetId="0" hidden="1">'FEB 24 Balance Sheet'!$C$59</definedName>
    <definedName name="QB_ROW_19350" localSheetId="5" hidden="1">'FEB 24 BVA'!$F$56</definedName>
    <definedName name="QB_ROW_19350" localSheetId="1" hidden="1">'FEB 24 MTD I&amp;E'!$F$56</definedName>
    <definedName name="QB_ROW_19350" localSheetId="2" hidden="1">'FEB 24 YTD I&amp;E'!$F$56</definedName>
    <definedName name="QB_ROW_196260" localSheetId="5" hidden="1">'FEB 24 BVA'!$G$182</definedName>
    <definedName name="QB_ROW_196260" localSheetId="1" hidden="1">'FEB 24 MTD I&amp;E'!$G$178</definedName>
    <definedName name="QB_ROW_196260" localSheetId="2" hidden="1">'FEB 24 YTD I&amp;E'!$G$179</definedName>
    <definedName name="QB_ROW_198040" localSheetId="3" hidden="1">'FEB 24 General Ledger'!$E$69</definedName>
    <definedName name="QB_ROW_198070" localSheetId="5" hidden="1">'FEB 24 BVA'!$H$82</definedName>
    <definedName name="QB_ROW_198070" localSheetId="1" hidden="1">'FEB 24 MTD I&amp;E'!$H$82</definedName>
    <definedName name="QB_ROW_198070" localSheetId="2" hidden="1">'FEB 24 YTD I&amp;E'!$H$82</definedName>
    <definedName name="QB_ROW_198340" localSheetId="3" hidden="1">'FEB 24 General Ledger'!$E$76</definedName>
    <definedName name="QB_ROW_198370" localSheetId="5" hidden="1">'FEB 24 BVA'!$H$88</definedName>
    <definedName name="QB_ROW_198370" localSheetId="1" hidden="1">'FEB 24 MTD I&amp;E'!$H$88</definedName>
    <definedName name="QB_ROW_198370" localSheetId="2" hidden="1">'FEB 24 YTD I&amp;E'!$H$88</definedName>
    <definedName name="QB_ROW_199250" localSheetId="5" hidden="1">'FEB 24 BVA'!$F$218</definedName>
    <definedName name="QB_ROW_199250" localSheetId="1" hidden="1">'FEB 24 MTD I&amp;E'!$F$214</definedName>
    <definedName name="QB_ROW_199250" localSheetId="2" hidden="1">'FEB 24 YTD I&amp;E'!$F$215</definedName>
    <definedName name="QB_ROW_200270" localSheetId="5" hidden="1">'FEB 24 BVA'!$H$142</definedName>
    <definedName name="QB_ROW_200270" localSheetId="1" hidden="1">'FEB 24 MTD I&amp;E'!$H$139</definedName>
    <definedName name="QB_ROW_200270" localSheetId="2" hidden="1">'FEB 24 YTD I&amp;E'!$H$139</definedName>
    <definedName name="QB_ROW_20031" localSheetId="5" hidden="1">'FEB 24 BVA'!$D$4</definedName>
    <definedName name="QB_ROW_20031" localSheetId="1" hidden="1">'FEB 24 MTD I&amp;E'!$D$4</definedName>
    <definedName name="QB_ROW_20031" localSheetId="2" hidden="1">'FEB 24 YTD I&amp;E'!$D$4</definedName>
    <definedName name="QB_ROW_202010" localSheetId="3" hidden="1">'FEB 24 General Ledger'!$B$360</definedName>
    <definedName name="QB_ROW_2021" localSheetId="0" hidden="1">'FEB 24 Balance Sheet'!$C$4</definedName>
    <definedName name="QB_ROW_202240" localSheetId="5" hidden="1">'FEB 24 BVA'!$E$236</definedName>
    <definedName name="QB_ROW_202240" localSheetId="1" hidden="1">'FEB 24 MTD I&amp;E'!$E$232</definedName>
    <definedName name="QB_ROW_202240" localSheetId="2" hidden="1">'FEB 24 YTD I&amp;E'!$E$233</definedName>
    <definedName name="QB_ROW_202310" localSheetId="3" hidden="1">'FEB 24 General Ledger'!$B$362</definedName>
    <definedName name="QB_ROW_20331" localSheetId="5" hidden="1">'FEB 24 BVA'!$D$35</definedName>
    <definedName name="QB_ROW_20331" localSheetId="1" hidden="1">'FEB 24 MTD I&amp;E'!$D$35</definedName>
    <definedName name="QB_ROW_20331" localSheetId="2" hidden="1">'FEB 24 YTD I&amp;E'!$D$35</definedName>
    <definedName name="QB_ROW_206280" localSheetId="5" hidden="1">'FEB 24 BVA'!$I$85</definedName>
    <definedName name="QB_ROW_206280" localSheetId="1" hidden="1">'FEB 24 MTD I&amp;E'!$I$85</definedName>
    <definedName name="QB_ROW_206280" localSheetId="2" hidden="1">'FEB 24 YTD I&amp;E'!$I$85</definedName>
    <definedName name="QB_ROW_207020" localSheetId="3" hidden="1">'FEB 24 General Ledger'!$C$312</definedName>
    <definedName name="QB_ROW_207030" localSheetId="3" hidden="1">'FEB 24 General Ledger'!$D$317</definedName>
    <definedName name="QB_ROW_207050" localSheetId="5" hidden="1">'FEB 24 BVA'!$F$211</definedName>
    <definedName name="QB_ROW_207050" localSheetId="1" hidden="1">'FEB 24 MTD I&amp;E'!$F$207</definedName>
    <definedName name="QB_ROW_207050" localSheetId="2" hidden="1">'FEB 24 YTD I&amp;E'!$F$208</definedName>
    <definedName name="QB_ROW_207260" localSheetId="5" hidden="1">'FEB 24 BVA'!$G$216</definedName>
    <definedName name="QB_ROW_207260" localSheetId="1" hidden="1">'FEB 24 MTD I&amp;E'!$G$212</definedName>
    <definedName name="QB_ROW_207260" localSheetId="2" hidden="1">'FEB 24 YTD I&amp;E'!$G$213</definedName>
    <definedName name="QB_ROW_207320" localSheetId="3" hidden="1">'FEB 24 General Ledger'!$C$321</definedName>
    <definedName name="QB_ROW_207330" localSheetId="3" hidden="1">'FEB 24 General Ledger'!$D$320</definedName>
    <definedName name="QB_ROW_207350" localSheetId="5" hidden="1">'FEB 24 BVA'!$F$217</definedName>
    <definedName name="QB_ROW_207350" localSheetId="1" hidden="1">'FEB 24 MTD I&amp;E'!$F$213</definedName>
    <definedName name="QB_ROW_207350" localSheetId="2" hidden="1">'FEB 24 YTD I&amp;E'!$F$214</definedName>
    <definedName name="QB_ROW_208250" localSheetId="5" hidden="1">'FEB 24 BVA'!$F$210</definedName>
    <definedName name="QB_ROW_208250" localSheetId="1" hidden="1">'FEB 24 MTD I&amp;E'!$F$206</definedName>
    <definedName name="QB_ROW_208250" localSheetId="2" hidden="1">'FEB 24 YTD I&amp;E'!$F$207</definedName>
    <definedName name="QB_ROW_210040" localSheetId="5" hidden="1">'FEB 24 BVA'!$E$205</definedName>
    <definedName name="QB_ROW_210040" localSheetId="1" hidden="1">'FEB 24 MTD I&amp;E'!$E$201</definedName>
    <definedName name="QB_ROW_210040" localSheetId="2" hidden="1">'FEB 24 YTD I&amp;E'!$E$202</definedName>
    <definedName name="QB_ROW_21031" localSheetId="5" hidden="1">'FEB 24 BVA'!$D$40</definedName>
    <definedName name="QB_ROW_21031" localSheetId="1" hidden="1">'FEB 24 MTD I&amp;E'!$D$40</definedName>
    <definedName name="QB_ROW_21031" localSheetId="2" hidden="1">'FEB 24 YTD I&amp;E'!$D$40</definedName>
    <definedName name="QB_ROW_210340" localSheetId="5" hidden="1">'FEB 24 BVA'!$E$208</definedName>
    <definedName name="QB_ROW_210340" localSheetId="1" hidden="1">'FEB 24 MTD I&amp;E'!$E$204</definedName>
    <definedName name="QB_ROW_210340" localSheetId="2" hidden="1">'FEB 24 YTD I&amp;E'!$E$205</definedName>
    <definedName name="QB_ROW_212250" localSheetId="5" hidden="1">'FEB 24 BVA'!$F$24</definedName>
    <definedName name="QB_ROW_212250" localSheetId="1" hidden="1">'FEB 24 MTD I&amp;E'!$F$24</definedName>
    <definedName name="QB_ROW_212250" localSheetId="2" hidden="1">'FEB 24 YTD I&amp;E'!$F$24</definedName>
    <definedName name="QB_ROW_21331" localSheetId="5" hidden="1">'FEB 24 BVA'!$D$237</definedName>
    <definedName name="QB_ROW_21331" localSheetId="1" hidden="1">'FEB 24 MTD I&amp;E'!$D$233</definedName>
    <definedName name="QB_ROW_21331" localSheetId="2" hidden="1">'FEB 24 YTD I&amp;E'!$D$234</definedName>
    <definedName name="QB_ROW_214260" localSheetId="5" hidden="1">'FEB 24 BVA'!$G$171</definedName>
    <definedName name="QB_ROW_214260" localSheetId="1" hidden="1">'FEB 24 MTD I&amp;E'!$G$168</definedName>
    <definedName name="QB_ROW_214260" localSheetId="2" hidden="1">'FEB 24 YTD I&amp;E'!$G$168</definedName>
    <definedName name="QB_ROW_215260" localSheetId="5" hidden="1">'FEB 24 BVA'!$G$172</definedName>
    <definedName name="QB_ROW_215260" localSheetId="1" hidden="1">'FEB 24 MTD I&amp;E'!$G$169</definedName>
    <definedName name="QB_ROW_215260" localSheetId="2" hidden="1">'FEB 24 YTD I&amp;E'!$G$169</definedName>
    <definedName name="QB_ROW_217280" localSheetId="5" hidden="1">'FEB 24 BVA'!$I$86</definedName>
    <definedName name="QB_ROW_217280" localSheetId="1" hidden="1">'FEB 24 MTD I&amp;E'!$I$86</definedName>
    <definedName name="QB_ROW_217280" localSheetId="2" hidden="1">'FEB 24 YTD I&amp;E'!$I$86</definedName>
    <definedName name="QB_ROW_218280" localSheetId="5" hidden="1">'FEB 24 BVA'!$I$84</definedName>
    <definedName name="QB_ROW_218280" localSheetId="1" hidden="1">'FEB 24 MTD I&amp;E'!$I$84</definedName>
    <definedName name="QB_ROW_218280" localSheetId="2" hidden="1">'FEB 24 YTD I&amp;E'!$I$84</definedName>
    <definedName name="QB_ROW_220040" localSheetId="3" hidden="1">'FEB 24 General Ledger'!$E$228</definedName>
    <definedName name="QB_ROW_22011" localSheetId="5" hidden="1">'FEB 24 BVA'!$B$239</definedName>
    <definedName name="QB_ROW_22011" localSheetId="1" hidden="1">'FEB 24 MTD I&amp;E'!$B$235</definedName>
    <definedName name="QB_ROW_22011" localSheetId="2" hidden="1">'FEB 24 YTD I&amp;E'!$B$236</definedName>
    <definedName name="QB_ROW_220270" localSheetId="5" hidden="1">'FEB 24 BVA'!$H$133</definedName>
    <definedName name="QB_ROW_220270" localSheetId="1" hidden="1">'FEB 24 MTD I&amp;E'!$H$130</definedName>
    <definedName name="QB_ROW_220270" localSheetId="2" hidden="1">'FEB 24 YTD I&amp;E'!$H$130</definedName>
    <definedName name="QB_ROW_220340" localSheetId="3" hidden="1">'FEB 24 General Ledger'!$E$230</definedName>
    <definedName name="QB_ROW_221040" localSheetId="3" hidden="1">'FEB 24 General Ledger'!$E$219</definedName>
    <definedName name="QB_ROW_221270" localSheetId="5" hidden="1">'FEB 24 BVA'!$H$129</definedName>
    <definedName name="QB_ROW_221270" localSheetId="1" hidden="1">'FEB 24 MTD I&amp;E'!$H$126</definedName>
    <definedName name="QB_ROW_221270" localSheetId="2" hidden="1">'FEB 24 YTD I&amp;E'!$H$126</definedName>
    <definedName name="QB_ROW_221340" localSheetId="3" hidden="1">'FEB 24 General Ledger'!$E$221</definedName>
    <definedName name="QB_ROW_222250" localSheetId="5" hidden="1">'FEB 24 BVA'!$F$25</definedName>
    <definedName name="QB_ROW_222250" localSheetId="1" hidden="1">'FEB 24 MTD I&amp;E'!$F$25</definedName>
    <definedName name="QB_ROW_222250" localSheetId="2" hidden="1">'FEB 24 YTD I&amp;E'!$F$25</definedName>
    <definedName name="QB_ROW_22311" localSheetId="5" hidden="1">'FEB 24 BVA'!$B$291</definedName>
    <definedName name="QB_ROW_22311" localSheetId="1" hidden="1">'FEB 24 MTD I&amp;E'!$B$285</definedName>
    <definedName name="QB_ROW_22311" localSheetId="2" hidden="1">'FEB 24 YTD I&amp;E'!$B$286</definedName>
    <definedName name="QB_ROW_2240" localSheetId="0" hidden="1">'FEB 24 Balance Sheet'!$E$11</definedName>
    <definedName name="QB_ROW_226030" localSheetId="3" hidden="1">'FEB 24 General Ledger'!$D$294</definedName>
    <definedName name="QB_ROW_226260" localSheetId="5" hidden="1">'FEB 24 BVA'!$G$187</definedName>
    <definedName name="QB_ROW_226260" localSheetId="1" hidden="1">'FEB 24 MTD I&amp;E'!$G$183</definedName>
    <definedName name="QB_ROW_226260" localSheetId="2" hidden="1">'FEB 24 YTD I&amp;E'!$G$184</definedName>
    <definedName name="QB_ROW_226330" localSheetId="3" hidden="1">'FEB 24 General Ledger'!$D$301</definedName>
    <definedName name="QB_ROW_227250" localSheetId="5" hidden="1">'FEB 24 BVA'!$F$157</definedName>
    <definedName name="QB_ROW_227250" localSheetId="1" hidden="1">'FEB 24 MTD I&amp;E'!$F$154</definedName>
    <definedName name="QB_ROW_227250" localSheetId="2" hidden="1">'FEB 24 YTD I&amp;E'!$F$154</definedName>
    <definedName name="QB_ROW_23021" localSheetId="5" hidden="1">'FEB 24 BVA'!$C$240</definedName>
    <definedName name="QB_ROW_23021" localSheetId="1" hidden="1">'FEB 24 MTD I&amp;E'!$C$236</definedName>
    <definedName name="QB_ROW_23021" localSheetId="2" hidden="1">'FEB 24 YTD I&amp;E'!$C$237</definedName>
    <definedName name="QB_ROW_2321" localSheetId="0" hidden="1">'FEB 24 Balance Sheet'!$C$14</definedName>
    <definedName name="QB_ROW_23250" localSheetId="5" hidden="1">'FEB 24 BVA'!$F$20</definedName>
    <definedName name="QB_ROW_23250" localSheetId="1" hidden="1">'FEB 24 MTD I&amp;E'!$F$20</definedName>
    <definedName name="QB_ROW_23250" localSheetId="2" hidden="1">'FEB 24 YTD I&amp;E'!$F$20</definedName>
    <definedName name="QB_ROW_23321" localSheetId="5" hidden="1">'FEB 24 BVA'!$C$272</definedName>
    <definedName name="QB_ROW_23321" localSheetId="1" hidden="1">'FEB 24 MTD I&amp;E'!$C$268</definedName>
    <definedName name="QB_ROW_23321" localSheetId="2" hidden="1">'FEB 24 YTD I&amp;E'!$C$269</definedName>
    <definedName name="QB_ROW_233260" localSheetId="5" hidden="1">'FEB 24 BVA'!$G$75</definedName>
    <definedName name="QB_ROW_233260" localSheetId="1" hidden="1">'FEB 24 MTD I&amp;E'!$G$75</definedName>
    <definedName name="QB_ROW_233260" localSheetId="2" hidden="1">'FEB 24 YTD I&amp;E'!$G$75</definedName>
    <definedName name="QB_ROW_237230" localSheetId="0" hidden="1">'FEB 24 Balance Sheet'!$D$18</definedName>
    <definedName name="QB_ROW_24021" localSheetId="5" hidden="1">'FEB 24 BVA'!$C$273</definedName>
    <definedName name="QB_ROW_24021" localSheetId="1" hidden="1">'FEB 24 MTD I&amp;E'!$C$269</definedName>
    <definedName name="QB_ROW_24021" localSheetId="2" hidden="1">'FEB 24 YTD I&amp;E'!$C$270</definedName>
    <definedName name="QB_ROW_24250" localSheetId="5" hidden="1">'FEB 24 BVA'!$F$21</definedName>
    <definedName name="QB_ROW_24250" localSheetId="1" hidden="1">'FEB 24 MTD I&amp;E'!$F$21</definedName>
    <definedName name="QB_ROW_24250" localSheetId="2" hidden="1">'FEB 24 YTD I&amp;E'!$F$21</definedName>
    <definedName name="QB_ROW_24321" localSheetId="5" hidden="1">'FEB 24 BVA'!$C$290</definedName>
    <definedName name="QB_ROW_24321" localSheetId="1" hidden="1">'FEB 24 MTD I&amp;E'!$C$284</definedName>
    <definedName name="QB_ROW_24321" localSheetId="2" hidden="1">'FEB 24 YTD I&amp;E'!$C$285</definedName>
    <definedName name="QB_ROW_243240" localSheetId="0" hidden="1">'FEB 24 Balance Sheet'!$E$44</definedName>
    <definedName name="QB_ROW_244230" localSheetId="0" hidden="1">'FEB 24 Balance Sheet'!$D$66</definedName>
    <definedName name="QB_ROW_25020" localSheetId="3" hidden="1">'FEB 24 General Ledger'!$C$36</definedName>
    <definedName name="QB_ROW_25030" localSheetId="3" hidden="1">'FEB 24 General Ledger'!$D$56</definedName>
    <definedName name="QB_ROW_25050" localSheetId="5" hidden="1">'FEB 24 BVA'!$F$69</definedName>
    <definedName name="QB_ROW_25050" localSheetId="1" hidden="1">'FEB 24 MTD I&amp;E'!$F$69</definedName>
    <definedName name="QB_ROW_25050" localSheetId="2" hidden="1">'FEB 24 YTD I&amp;E'!$F$69</definedName>
    <definedName name="QB_ROW_251220" localSheetId="0" hidden="1">'FEB 24 Balance Sheet'!$C$23</definedName>
    <definedName name="QB_ROW_25260" localSheetId="5" hidden="1">'FEB 24 BVA'!$G$77</definedName>
    <definedName name="QB_ROW_25260" localSheetId="1" hidden="1">'FEB 24 MTD I&amp;E'!$G$77</definedName>
    <definedName name="QB_ROW_25260" localSheetId="2" hidden="1">'FEB 24 YTD I&amp;E'!$G$77</definedName>
    <definedName name="QB_ROW_25301" localSheetId="3" hidden="1">'FEB 24 General Ledger'!$A$403</definedName>
    <definedName name="QB_ROW_25320" localSheetId="3" hidden="1">'FEB 24 General Ledger'!$C$60</definedName>
    <definedName name="QB_ROW_25330" localSheetId="3" hidden="1">'FEB 24 General Ledger'!$D$59</definedName>
    <definedName name="QB_ROW_25350" localSheetId="5" hidden="1">'FEB 24 BVA'!$F$78</definedName>
    <definedName name="QB_ROW_25350" localSheetId="1" hidden="1">'FEB 24 MTD I&amp;E'!$F$78</definedName>
    <definedName name="QB_ROW_25350" localSheetId="2" hidden="1">'FEB 24 YTD I&amp;E'!$F$78</definedName>
    <definedName name="QB_ROW_259040" localSheetId="3" hidden="1">'FEB 24 General Ledger'!$E$102</definedName>
    <definedName name="QB_ROW_259270" localSheetId="5" hidden="1">'FEB 24 BVA'!$H$91</definedName>
    <definedName name="QB_ROW_259270" localSheetId="1" hidden="1">'FEB 24 MTD I&amp;E'!$H$91</definedName>
    <definedName name="QB_ROW_259270" localSheetId="2" hidden="1">'FEB 24 YTD I&amp;E'!$H$91</definedName>
    <definedName name="QB_ROW_259340" localSheetId="3" hidden="1">'FEB 24 General Ledger'!$E$104</definedName>
    <definedName name="QB_ROW_260040" localSheetId="3" hidden="1">'FEB 24 General Ledger'!$E$105</definedName>
    <definedName name="QB_ROW_260270" localSheetId="5" hidden="1">'FEB 24 BVA'!$H$93</definedName>
    <definedName name="QB_ROW_260270" localSheetId="1" hidden="1">'FEB 24 MTD I&amp;E'!$H$93</definedName>
    <definedName name="QB_ROW_260270" localSheetId="2" hidden="1">'FEB 24 YTD I&amp;E'!$H$93</definedName>
    <definedName name="QB_ROW_260340" localSheetId="3" hidden="1">'FEB 24 General Ledger'!$E$117</definedName>
    <definedName name="QB_ROW_261030" localSheetId="3" hidden="1">'FEB 24 General Ledger'!$D$355</definedName>
    <definedName name="QB_ROW_261260" localSheetId="5" hidden="1">'FEB 24 BVA'!$G$233</definedName>
    <definedName name="QB_ROW_261260" localSheetId="1" hidden="1">'FEB 24 MTD I&amp;E'!$G$229</definedName>
    <definedName name="QB_ROW_261260" localSheetId="2" hidden="1">'FEB 24 YTD I&amp;E'!$G$230</definedName>
    <definedName name="QB_ROW_261330" localSheetId="3" hidden="1">'FEB 24 General Ledger'!$D$357</definedName>
    <definedName name="QB_ROW_264030" localSheetId="3" hidden="1">'FEB 24 General Ledger'!$D$313</definedName>
    <definedName name="QB_ROW_264260" localSheetId="5" hidden="1">'FEB 24 BVA'!$G$212</definedName>
    <definedName name="QB_ROW_264260" localSheetId="1" hidden="1">'FEB 24 MTD I&amp;E'!$G$208</definedName>
    <definedName name="QB_ROW_264260" localSheetId="2" hidden="1">'FEB 24 YTD I&amp;E'!$G$209</definedName>
    <definedName name="QB_ROW_264330" localSheetId="3" hidden="1">'FEB 24 General Ledger'!$D$316</definedName>
    <definedName name="QB_ROW_27020" localSheetId="3" hidden="1">'FEB 24 General Ledger'!$C$28</definedName>
    <definedName name="QB_ROW_270220" localSheetId="0" hidden="1">'FEB 24 Balance Sheet'!$C$25</definedName>
    <definedName name="QB_ROW_27050" localSheetId="5" hidden="1">'FEB 24 BVA'!$F$63</definedName>
    <definedName name="QB_ROW_27050" localSheetId="1" hidden="1">'FEB 24 MTD I&amp;E'!$F$63</definedName>
    <definedName name="QB_ROW_27050" localSheetId="2" hidden="1">'FEB 24 YTD I&amp;E'!$F$63</definedName>
    <definedName name="QB_ROW_272220" localSheetId="0" hidden="1">'FEB 24 Balance Sheet'!$C$29</definedName>
    <definedName name="QB_ROW_27320" localSheetId="3" hidden="1">'FEB 24 General Ledger'!$C$35</definedName>
    <definedName name="QB_ROW_27350" localSheetId="5" hidden="1">'FEB 24 BVA'!$F$68</definedName>
    <definedName name="QB_ROW_27350" localSheetId="1" hidden="1">'FEB 24 MTD I&amp;E'!$F$68</definedName>
    <definedName name="QB_ROW_27350" localSheetId="2" hidden="1">'FEB 24 YTD I&amp;E'!$F$68</definedName>
    <definedName name="QB_ROW_278270" localSheetId="5" hidden="1">'FEB 24 BVA'!$H$101</definedName>
    <definedName name="QB_ROW_278270" localSheetId="1" hidden="1">'FEB 24 MTD I&amp;E'!$H$101</definedName>
    <definedName name="QB_ROW_278270" localSheetId="2" hidden="1">'FEB 24 YTD I&amp;E'!$H$101</definedName>
    <definedName name="QB_ROW_287280" localSheetId="5" hidden="1">'FEB 24 BVA'!$I$87</definedName>
    <definedName name="QB_ROW_287280" localSheetId="1" hidden="1">'FEB 24 MTD I&amp;E'!$I$87</definedName>
    <definedName name="QB_ROW_287280" localSheetId="2" hidden="1">'FEB 24 YTD I&amp;E'!$I$87</definedName>
    <definedName name="QB_ROW_289260" localSheetId="5" hidden="1">'FEB 24 BVA'!$G$201</definedName>
    <definedName name="QB_ROW_289260" localSheetId="1" hidden="1">'FEB 24 MTD I&amp;E'!$G$197</definedName>
    <definedName name="QB_ROW_289260" localSheetId="2" hidden="1">'FEB 24 YTD I&amp;E'!$G$198</definedName>
    <definedName name="QB_ROW_290220" localSheetId="0" hidden="1">'FEB 24 Balance Sheet'!$C$24</definedName>
    <definedName name="QB_ROW_293230" localSheetId="0" hidden="1">'FEB 24 Balance Sheet'!$D$63</definedName>
    <definedName name="QB_ROW_294250" localSheetId="5" hidden="1">'FEB 24 BVA'!$F$160</definedName>
    <definedName name="QB_ROW_294250" localSheetId="1" hidden="1">'FEB 24 MTD I&amp;E'!$F$157</definedName>
    <definedName name="QB_ROW_294250" localSheetId="2" hidden="1">'FEB 24 YTD I&amp;E'!$F$157</definedName>
    <definedName name="QB_ROW_301" localSheetId="0" hidden="1">'FEB 24 Balance Sheet'!$A$32</definedName>
    <definedName name="QB_ROW_3021" localSheetId="0" hidden="1">'FEB 24 Balance Sheet'!$C$15</definedName>
    <definedName name="QB_ROW_305250" localSheetId="5" hidden="1">'FEB 24 BVA'!$F$27</definedName>
    <definedName name="QB_ROW_305250" localSheetId="1" hidden="1">'FEB 24 MTD I&amp;E'!$F$27</definedName>
    <definedName name="QB_ROW_305250" localSheetId="2" hidden="1">'FEB 24 YTD I&amp;E'!$F$27</definedName>
    <definedName name="QB_ROW_306030" localSheetId="3" hidden="1">'FEB 24 General Ledger'!$D$45</definedName>
    <definedName name="QB_ROW_306260" localSheetId="5" hidden="1">'FEB 24 BVA'!$G$73</definedName>
    <definedName name="QB_ROW_306260" localSheetId="1" hidden="1">'FEB 24 MTD I&amp;E'!$G$73</definedName>
    <definedName name="QB_ROW_306260" localSheetId="2" hidden="1">'FEB 24 YTD I&amp;E'!$G$73</definedName>
    <definedName name="QB_ROW_306330" localSheetId="3" hidden="1">'FEB 24 General Ledger'!$D$49</definedName>
    <definedName name="QB_ROW_307330" localSheetId="5" hidden="1">'FEB 24 BVA'!$D$274</definedName>
    <definedName name="QB_ROW_307330" localSheetId="1" hidden="1">'FEB 24 MTD I&amp;E'!$D$270</definedName>
    <definedName name="QB_ROW_307330" localSheetId="2" hidden="1">'FEB 24 YTD I&amp;E'!$D$271</definedName>
    <definedName name="QB_ROW_308250" localSheetId="5" hidden="1">'FEB 24 BVA'!$F$57</definedName>
    <definedName name="QB_ROW_308250" localSheetId="1" hidden="1">'FEB 24 MTD I&amp;E'!$F$57</definedName>
    <definedName name="QB_ROW_308250" localSheetId="2" hidden="1">'FEB 24 YTD I&amp;E'!$F$57</definedName>
    <definedName name="QB_ROW_316230" localSheetId="0" hidden="1">'FEB 24 Balance Sheet'!$D$62</definedName>
    <definedName name="QB_ROW_319040" localSheetId="3" hidden="1">'FEB 24 General Ledger'!$E$77</definedName>
    <definedName name="QB_ROW_319270" localSheetId="5" hidden="1">'FEB 24 BVA'!$H$89</definedName>
    <definedName name="QB_ROW_319270" localSheetId="1" hidden="1">'FEB 24 MTD I&amp;E'!$H$89</definedName>
    <definedName name="QB_ROW_319270" localSheetId="2" hidden="1">'FEB 24 YTD I&amp;E'!$H$89</definedName>
    <definedName name="QB_ROW_319340" localSheetId="3" hidden="1">'FEB 24 General Ledger'!$E$97</definedName>
    <definedName name="QB_ROW_321030" localSheetId="3" hidden="1">'FEB 24 General Ledger'!$D$128</definedName>
    <definedName name="QB_ROW_321060" localSheetId="5" hidden="1">'FEB 24 BVA'!$G$96</definedName>
    <definedName name="QB_ROW_321060" localSheetId="1" hidden="1">'FEB 24 MTD I&amp;E'!$G$96</definedName>
    <definedName name="QB_ROW_321060" localSheetId="2" hidden="1">'FEB 24 YTD I&amp;E'!$G$96</definedName>
    <definedName name="QB_ROW_321330" localSheetId="3" hidden="1">'FEB 24 General Ledger'!$D$156</definedName>
    <definedName name="QB_ROW_321360" localSheetId="5" hidden="1">'FEB 24 BVA'!$G$103</definedName>
    <definedName name="QB_ROW_321360" localSheetId="1" hidden="1">'FEB 24 MTD I&amp;E'!$G$103</definedName>
    <definedName name="QB_ROW_321360" localSheetId="2" hidden="1">'FEB 24 YTD I&amp;E'!$G$103</definedName>
    <definedName name="QB_ROW_322040" localSheetId="3" hidden="1">'FEB 24 General Ledger'!$E$145</definedName>
    <definedName name="QB_ROW_322270" localSheetId="5" hidden="1">'FEB 24 BVA'!$H$99</definedName>
    <definedName name="QB_ROW_322270" localSheetId="1" hidden="1">'FEB 24 MTD I&amp;E'!$H$99</definedName>
    <definedName name="QB_ROW_322270" localSheetId="2" hidden="1">'FEB 24 YTD I&amp;E'!$H$99</definedName>
    <definedName name="QB_ROW_322340" localSheetId="3" hidden="1">'FEB 24 General Ledger'!$E$151</definedName>
    <definedName name="QB_ROW_32260" localSheetId="5" hidden="1">'FEB 24 BVA'!$G$127</definedName>
    <definedName name="QB_ROW_32260" localSheetId="1" hidden="1">'FEB 24 MTD I&amp;E'!$G$124</definedName>
    <definedName name="QB_ROW_32260" localSheetId="2" hidden="1">'FEB 24 YTD I&amp;E'!$G$124</definedName>
    <definedName name="QB_ROW_323270" localSheetId="5" hidden="1">'FEB 24 BVA'!$H$100</definedName>
    <definedName name="QB_ROW_323270" localSheetId="1" hidden="1">'FEB 24 MTD I&amp;E'!$H$100</definedName>
    <definedName name="QB_ROW_323270" localSheetId="2" hidden="1">'FEB 24 YTD I&amp;E'!$H$100</definedName>
    <definedName name="QB_ROW_324040" localSheetId="3" hidden="1">'FEB 24 General Ledger'!$E$137</definedName>
    <definedName name="QB_ROW_324270" localSheetId="5" hidden="1">'FEB 24 BVA'!$H$98</definedName>
    <definedName name="QB_ROW_324270" localSheetId="1" hidden="1">'FEB 24 MTD I&amp;E'!$H$98</definedName>
    <definedName name="QB_ROW_324270" localSheetId="2" hidden="1">'FEB 24 YTD I&amp;E'!$H$98</definedName>
    <definedName name="QB_ROW_324340" localSheetId="3" hidden="1">'FEB 24 General Ledger'!$E$144</definedName>
    <definedName name="QB_ROW_329030" localSheetId="3" hidden="1">'FEB 24 General Ledger'!$D$284</definedName>
    <definedName name="QB_ROW_329260" localSheetId="5" hidden="1">'FEB 24 BVA'!$G$169</definedName>
    <definedName name="QB_ROW_329260" localSheetId="1" hidden="1">'FEB 24 MTD I&amp;E'!$G$166</definedName>
    <definedName name="QB_ROW_329260" localSheetId="2" hidden="1">'FEB 24 YTD I&amp;E'!$G$166</definedName>
    <definedName name="QB_ROW_329330" localSheetId="3" hidden="1">'FEB 24 General Ledger'!$D$286</definedName>
    <definedName name="QB_ROW_3321" localSheetId="0" hidden="1">'FEB 24 Balance Sheet'!$C$19</definedName>
    <definedName name="QB_ROW_33250" localSheetId="5" hidden="1">'FEB 24 BVA'!$F$22</definedName>
    <definedName name="QB_ROW_33250" localSheetId="1" hidden="1">'FEB 24 MTD I&amp;E'!$F$22</definedName>
    <definedName name="QB_ROW_33250" localSheetId="2" hidden="1">'FEB 24 YTD I&amp;E'!$F$22</definedName>
    <definedName name="QB_ROW_336230" localSheetId="0" hidden="1">'FEB 24 Balance Sheet'!$D$64</definedName>
    <definedName name="QB_ROW_339040" localSheetId="0" hidden="1">'FEB 24 Balance Sheet'!$E$45</definedName>
    <definedName name="QB_ROW_339340" localSheetId="0" hidden="1">'FEB 24 Balance Sheet'!$E$47</definedName>
    <definedName name="QB_ROW_34020" localSheetId="3" hidden="1">'FEB 24 General Ledger'!$C$61</definedName>
    <definedName name="QB_ROW_34050" localSheetId="5" hidden="1">'FEB 24 BVA'!$F$79</definedName>
    <definedName name="QB_ROW_34050" localSheetId="1" hidden="1">'FEB 24 MTD I&amp;E'!$F$79</definedName>
    <definedName name="QB_ROW_34050" localSheetId="2" hidden="1">'FEB 24 YTD I&amp;E'!$F$79</definedName>
    <definedName name="QB_ROW_34320" localSheetId="3" hidden="1">'FEB 24 General Ledger'!$C$189</definedName>
    <definedName name="QB_ROW_34350" localSheetId="5" hidden="1">'FEB 24 BVA'!$F$109</definedName>
    <definedName name="QB_ROW_34350" localSheetId="1" hidden="1">'FEB 24 MTD I&amp;E'!$F$109</definedName>
    <definedName name="QB_ROW_34350" localSheetId="2" hidden="1">'FEB 24 YTD I&amp;E'!$F$109</definedName>
    <definedName name="QB_ROW_353260" localSheetId="5" hidden="1">'FEB 24 BVA'!$G$198</definedName>
    <definedName name="QB_ROW_353260" localSheetId="1" hidden="1">'FEB 24 MTD I&amp;E'!$G$194</definedName>
    <definedName name="QB_ROW_353260" localSheetId="2" hidden="1">'FEB 24 YTD I&amp;E'!$G$195</definedName>
    <definedName name="QB_ROW_354040" localSheetId="3" hidden="1">'FEB 24 General Ledger'!$E$152</definedName>
    <definedName name="QB_ROW_354270" localSheetId="5" hidden="1">'FEB 24 BVA'!$H$102</definedName>
    <definedName name="QB_ROW_354270" localSheetId="1" hidden="1">'FEB 24 MTD I&amp;E'!$H$102</definedName>
    <definedName name="QB_ROW_354270" localSheetId="2" hidden="1">'FEB 24 YTD I&amp;E'!$H$102</definedName>
    <definedName name="QB_ROW_354340" localSheetId="3" hidden="1">'FEB 24 General Ledger'!$E$155</definedName>
    <definedName name="QB_ROW_355220" localSheetId="0" hidden="1">'FEB 24 Balance Sheet'!$C$26</definedName>
    <definedName name="QB_ROW_360260" localSheetId="5" hidden="1">'FEB 24 BVA'!$G$194</definedName>
    <definedName name="QB_ROW_360260" localSheetId="1" hidden="1">'FEB 24 MTD I&amp;E'!$G$190</definedName>
    <definedName name="QB_ROW_360260" localSheetId="2" hidden="1">'FEB 24 YTD I&amp;E'!$G$191</definedName>
    <definedName name="QB_ROW_367260" localSheetId="5" hidden="1">'FEB 24 BVA'!$G$190</definedName>
    <definedName name="QB_ROW_367260" localSheetId="1" hidden="1">'FEB 24 MTD I&amp;E'!$G$186</definedName>
    <definedName name="QB_ROW_367260" localSheetId="2" hidden="1">'FEB 24 YTD I&amp;E'!$G$187</definedName>
    <definedName name="QB_ROW_369010" localSheetId="3" hidden="1">'FEB 24 General Ledger'!$B$337</definedName>
    <definedName name="QB_ROW_369040" localSheetId="5" hidden="1">'FEB 24 BVA'!$E$224</definedName>
    <definedName name="QB_ROW_369040" localSheetId="1" hidden="1">'FEB 24 MTD I&amp;E'!$E$220</definedName>
    <definedName name="QB_ROW_369040" localSheetId="2" hidden="1">'FEB 24 YTD I&amp;E'!$E$221</definedName>
    <definedName name="QB_ROW_369310" localSheetId="3" hidden="1">'FEB 24 General Ledger'!$B$359</definedName>
    <definedName name="QB_ROW_369340" localSheetId="5" hidden="1">'FEB 24 BVA'!$E$235</definedName>
    <definedName name="QB_ROW_369340" localSheetId="1" hidden="1">'FEB 24 MTD I&amp;E'!$E$231</definedName>
    <definedName name="QB_ROW_369340" localSheetId="2" hidden="1">'FEB 24 YTD I&amp;E'!$E$232</definedName>
    <definedName name="QB_ROW_370050" localSheetId="5" hidden="1">'FEB 24 BVA'!$F$58</definedName>
    <definedName name="QB_ROW_370050" localSheetId="1" hidden="1">'FEB 24 MTD I&amp;E'!$F$58</definedName>
    <definedName name="QB_ROW_370050" localSheetId="2" hidden="1">'FEB 24 YTD I&amp;E'!$F$58</definedName>
    <definedName name="QB_ROW_370260" localSheetId="5" hidden="1">'FEB 24 BVA'!$G$61</definedName>
    <definedName name="QB_ROW_370260" localSheetId="1" hidden="1">'FEB 24 MTD I&amp;E'!$G$61</definedName>
    <definedName name="QB_ROW_370260" localSheetId="2" hidden="1">'FEB 24 YTD I&amp;E'!$G$61</definedName>
    <definedName name="QB_ROW_370350" localSheetId="5" hidden="1">'FEB 24 BVA'!$F$62</definedName>
    <definedName name="QB_ROW_370350" localSheetId="1" hidden="1">'FEB 24 MTD I&amp;E'!$F$62</definedName>
    <definedName name="QB_ROW_370350" localSheetId="2" hidden="1">'FEB 24 YTD I&amp;E'!$F$62</definedName>
    <definedName name="QB_ROW_374030" localSheetId="3" hidden="1">'FEB 24 General Ledger'!$D$395</definedName>
    <definedName name="QB_ROW_374250" localSheetId="5" hidden="1">'FEB 24 BVA'!$F$279</definedName>
    <definedName name="QB_ROW_374250" localSheetId="1" hidden="1">'FEB 24 MTD I&amp;E'!$F$273</definedName>
    <definedName name="QB_ROW_374250" localSheetId="2" hidden="1">'FEB 24 YTD I&amp;E'!$F$274</definedName>
    <definedName name="QB_ROW_374330" localSheetId="3" hidden="1">'FEB 24 General Ledger'!$D$400</definedName>
    <definedName name="QB_ROW_375040" localSheetId="5" hidden="1">'FEB 24 BVA'!$E$258</definedName>
    <definedName name="QB_ROW_375040" localSheetId="1" hidden="1">'FEB 24 MTD I&amp;E'!$E$254</definedName>
    <definedName name="QB_ROW_375040" localSheetId="2" hidden="1">'FEB 24 YTD I&amp;E'!$E$255</definedName>
    <definedName name="QB_ROW_375340" localSheetId="5" hidden="1">'FEB 24 BVA'!$E$270</definedName>
    <definedName name="QB_ROW_375340" localSheetId="1" hidden="1">'FEB 24 MTD I&amp;E'!$E$266</definedName>
    <definedName name="QB_ROW_375340" localSheetId="2" hidden="1">'FEB 24 YTD I&amp;E'!$E$267</definedName>
    <definedName name="QB_ROW_378250" localSheetId="5" hidden="1">'FEB 24 BVA'!$F$31</definedName>
    <definedName name="QB_ROW_378250" localSheetId="1" hidden="1">'FEB 24 MTD I&amp;E'!$F$31</definedName>
    <definedName name="QB_ROW_378250" localSheetId="2" hidden="1">'FEB 24 YTD I&amp;E'!$F$31</definedName>
    <definedName name="QB_ROW_379250" localSheetId="5" hidden="1">'FEB 24 BVA'!$F$30</definedName>
    <definedName name="QB_ROW_379250" localSheetId="1" hidden="1">'FEB 24 MTD I&amp;E'!$F$30</definedName>
    <definedName name="QB_ROW_379250" localSheetId="2" hidden="1">'FEB 24 YTD I&amp;E'!$F$30</definedName>
    <definedName name="QB_ROW_380250" localSheetId="5" hidden="1">'FEB 24 BVA'!$F$32</definedName>
    <definedName name="QB_ROW_380250" localSheetId="1" hidden="1">'FEB 24 MTD I&amp;E'!$F$32</definedName>
    <definedName name="QB_ROW_380250" localSheetId="2" hidden="1">'FEB 24 YTD I&amp;E'!$F$32</definedName>
    <definedName name="QB_ROW_38030" localSheetId="3" hidden="1">'FEB 24 General Ledger'!$D$157</definedName>
    <definedName name="QB_ROW_38060" localSheetId="5" hidden="1">'FEB 24 BVA'!$G$104</definedName>
    <definedName name="QB_ROW_38060" localSheetId="1" hidden="1">'FEB 24 MTD I&amp;E'!$G$104</definedName>
    <definedName name="QB_ROW_38060" localSheetId="2" hidden="1">'FEB 24 YTD I&amp;E'!$G$104</definedName>
    <definedName name="QB_ROW_382260" localSheetId="5" hidden="1">'FEB 24 BVA'!$G$195</definedName>
    <definedName name="QB_ROW_382260" localSheetId="1" hidden="1">'FEB 24 MTD I&amp;E'!$G$191</definedName>
    <definedName name="QB_ROW_382260" localSheetId="2" hidden="1">'FEB 24 YTD I&amp;E'!$G$192</definedName>
    <definedName name="QB_ROW_383260" localSheetId="5" hidden="1">'FEB 24 BVA'!$G$199</definedName>
    <definedName name="QB_ROW_383260" localSheetId="1" hidden="1">'FEB 24 MTD I&amp;E'!$G$195</definedName>
    <definedName name="QB_ROW_383260" localSheetId="2" hidden="1">'FEB 24 YTD I&amp;E'!$G$196</definedName>
    <definedName name="QB_ROW_38330" localSheetId="3" hidden="1">'FEB 24 General Ledger'!$D$188</definedName>
    <definedName name="QB_ROW_38360" localSheetId="5" hidden="1">'FEB 24 BVA'!$G$108</definedName>
    <definedName name="QB_ROW_38360" localSheetId="1" hidden="1">'FEB 24 MTD I&amp;E'!$G$108</definedName>
    <definedName name="QB_ROW_38360" localSheetId="2" hidden="1">'FEB 24 YTD I&amp;E'!$G$108</definedName>
    <definedName name="QB_ROW_388260" localSheetId="5" hidden="1">'FEB 24 BVA'!$G$215</definedName>
    <definedName name="QB_ROW_388260" localSheetId="1" hidden="1">'FEB 24 MTD I&amp;E'!$G$211</definedName>
    <definedName name="QB_ROW_388260" localSheetId="2" hidden="1">'FEB 24 YTD I&amp;E'!$G$212</definedName>
    <definedName name="QB_ROW_390270" localSheetId="5" hidden="1">'FEB 24 BVA'!$H$143</definedName>
    <definedName name="QB_ROW_390270" localSheetId="1" hidden="1">'FEB 24 MTD I&amp;E'!$H$140</definedName>
    <definedName name="QB_ROW_390270" localSheetId="2" hidden="1">'FEB 24 YTD I&amp;E'!$H$140</definedName>
    <definedName name="QB_ROW_39040" localSheetId="3" hidden="1">'FEB 24 General Ledger'!$E$158</definedName>
    <definedName name="QB_ROW_391250" localSheetId="5" hidden="1">'FEB 24 BVA'!$F$28</definedName>
    <definedName name="QB_ROW_391250" localSheetId="1" hidden="1">'FEB 24 MTD I&amp;E'!$F$28</definedName>
    <definedName name="QB_ROW_391250" localSheetId="2" hidden="1">'FEB 24 YTD I&amp;E'!$F$28</definedName>
    <definedName name="QB_ROW_39270" localSheetId="5" hidden="1">'FEB 24 BVA'!$H$105</definedName>
    <definedName name="QB_ROW_39270" localSheetId="1" hidden="1">'FEB 24 MTD I&amp;E'!$H$105</definedName>
    <definedName name="QB_ROW_39270" localSheetId="2" hidden="1">'FEB 24 YTD I&amp;E'!$H$105</definedName>
    <definedName name="QB_ROW_39340" localSheetId="3" hidden="1">'FEB 24 General Ledger'!$E$163</definedName>
    <definedName name="QB_ROW_394260" localSheetId="5" hidden="1">'FEB 24 BVA'!$G$65</definedName>
    <definedName name="QB_ROW_394260" localSheetId="1" hidden="1">'FEB 24 MTD I&amp;E'!$G$65</definedName>
    <definedName name="QB_ROW_394260" localSheetId="2" hidden="1">'FEB 24 YTD I&amp;E'!$G$65</definedName>
    <definedName name="QB_ROW_396240" localSheetId="5" hidden="1">'FEB 24 BVA'!$E$37</definedName>
    <definedName name="QB_ROW_396240" localSheetId="1" hidden="1">'FEB 24 MTD I&amp;E'!$E$37</definedName>
    <definedName name="QB_ROW_396240" localSheetId="2" hidden="1">'FEB 24 YTD I&amp;E'!$E$37</definedName>
    <definedName name="QB_ROW_404260" localSheetId="5" hidden="1">'FEB 24 BVA'!$G$197</definedName>
    <definedName name="QB_ROW_404260" localSheetId="1" hidden="1">'FEB 24 MTD I&amp;E'!$G$193</definedName>
    <definedName name="QB_ROW_404260" localSheetId="2" hidden="1">'FEB 24 YTD I&amp;E'!$G$194</definedName>
    <definedName name="QB_ROW_409250" localSheetId="0" hidden="1">'FEB 24 Balance Sheet'!$F$46</definedName>
    <definedName name="QB_ROW_41040" localSheetId="3" hidden="1">'FEB 24 General Ledger'!$E$164</definedName>
    <definedName name="QB_ROW_412260" localSheetId="5" hidden="1">'FEB 24 BVA'!$G$183</definedName>
    <definedName name="QB_ROW_412260" localSheetId="1" hidden="1">'FEB 24 MTD I&amp;E'!$G$179</definedName>
    <definedName name="QB_ROW_412260" localSheetId="2" hidden="1">'FEB 24 YTD I&amp;E'!$G$180</definedName>
    <definedName name="QB_ROW_41270" localSheetId="5" hidden="1">'FEB 24 BVA'!$H$106</definedName>
    <definedName name="QB_ROW_41270" localSheetId="1" hidden="1">'FEB 24 MTD I&amp;E'!$H$106</definedName>
    <definedName name="QB_ROW_41270" localSheetId="2" hidden="1">'FEB 24 YTD I&amp;E'!$H$106</definedName>
    <definedName name="QB_ROW_41340" localSheetId="3" hidden="1">'FEB 24 General Ledger'!$E$175</definedName>
    <definedName name="QB_ROW_415270" localSheetId="5" hidden="1">'FEB 24 BVA'!$H$130</definedName>
    <definedName name="QB_ROW_415270" localSheetId="1" hidden="1">'FEB 24 MTD I&amp;E'!$H$127</definedName>
    <definedName name="QB_ROW_415270" localSheetId="2" hidden="1">'FEB 24 YTD I&amp;E'!$H$127</definedName>
    <definedName name="QB_ROW_418250" localSheetId="5" hidden="1">'FEB 24 BVA'!$F$153</definedName>
    <definedName name="QB_ROW_418250" localSheetId="1" hidden="1">'FEB 24 MTD I&amp;E'!$F$150</definedName>
    <definedName name="QB_ROW_418250" localSheetId="2" hidden="1">'FEB 24 YTD I&amp;E'!$F$150</definedName>
    <definedName name="QB_ROW_421250" localSheetId="0" hidden="1">'FEB 24 Balance Sheet'!$F$50</definedName>
    <definedName name="QB_ROW_423230" localSheetId="0" hidden="1">'FEB 24 Balance Sheet'!$D$61</definedName>
    <definedName name="QB_ROW_425260" localSheetId="5" hidden="1">'FEB 24 BVA'!$G$189</definedName>
    <definedName name="QB_ROW_425260" localSheetId="1" hidden="1">'FEB 24 MTD I&amp;E'!$G$185</definedName>
    <definedName name="QB_ROW_425260" localSheetId="2" hidden="1">'FEB 24 YTD I&amp;E'!$G$186</definedName>
    <definedName name="QB_ROW_427240" localSheetId="5" hidden="1">'FEB 24 BVA'!$E$9</definedName>
    <definedName name="QB_ROW_427240" localSheetId="1" hidden="1">'FEB 24 MTD I&amp;E'!$E$9</definedName>
    <definedName name="QB_ROW_427240" localSheetId="2" hidden="1">'FEB 24 YTD I&amp;E'!$E$9</definedName>
    <definedName name="QB_ROW_429250" localSheetId="5" hidden="1">'FEB 24 BVA'!$F$268</definedName>
    <definedName name="QB_ROW_429250" localSheetId="1" hidden="1">'FEB 24 MTD I&amp;E'!$F$264</definedName>
    <definedName name="QB_ROW_429250" localSheetId="2" hidden="1">'FEB 24 YTD I&amp;E'!$F$265</definedName>
    <definedName name="QB_ROW_430250" localSheetId="5" hidden="1">'FEB 24 BVA'!$F$267</definedName>
    <definedName name="QB_ROW_430250" localSheetId="1" hidden="1">'FEB 24 MTD I&amp;E'!$F$263</definedName>
    <definedName name="QB_ROW_430250" localSheetId="2" hidden="1">'FEB 24 YTD I&amp;E'!$F$264</definedName>
    <definedName name="QB_ROW_43040" localSheetId="3" hidden="1">'FEB 24 General Ledger'!$E$176</definedName>
    <definedName name="QB_ROW_431250" localSheetId="5" hidden="1">'FEB 24 BVA'!$F$264</definedName>
    <definedName name="QB_ROW_431250" localSheetId="1" hidden="1">'FEB 24 MTD I&amp;E'!$F$260</definedName>
    <definedName name="QB_ROW_431250" localSheetId="2" hidden="1">'FEB 24 YTD I&amp;E'!$F$261</definedName>
    <definedName name="QB_ROW_432250" localSheetId="5" hidden="1">'FEB 24 BVA'!$F$265</definedName>
    <definedName name="QB_ROW_432250" localSheetId="1" hidden="1">'FEB 24 MTD I&amp;E'!$F$261</definedName>
    <definedName name="QB_ROW_432250" localSheetId="2" hidden="1">'FEB 24 YTD I&amp;E'!$F$262</definedName>
    <definedName name="QB_ROW_43270" localSheetId="5" hidden="1">'FEB 24 BVA'!$H$107</definedName>
    <definedName name="QB_ROW_43270" localSheetId="1" hidden="1">'FEB 24 MTD I&amp;E'!$H$107</definedName>
    <definedName name="QB_ROW_43270" localSheetId="2" hidden="1">'FEB 24 YTD I&amp;E'!$H$107</definedName>
    <definedName name="QB_ROW_43340" localSheetId="3" hidden="1">'FEB 24 General Ledger'!$E$187</definedName>
    <definedName name="QB_ROW_434250" localSheetId="5" hidden="1">'FEB 24 BVA'!$F$266</definedName>
    <definedName name="QB_ROW_434250" localSheetId="1" hidden="1">'FEB 24 MTD I&amp;E'!$F$262</definedName>
    <definedName name="QB_ROW_434250" localSheetId="2" hidden="1">'FEB 24 YTD I&amp;E'!$F$263</definedName>
    <definedName name="QB_ROW_436250" localSheetId="5" hidden="1">'FEB 24 BVA'!$F$269</definedName>
    <definedName name="QB_ROW_436250" localSheetId="1" hidden="1">'FEB 24 MTD I&amp;E'!$F$265</definedName>
    <definedName name="QB_ROW_436250" localSheetId="2" hidden="1">'FEB 24 YTD I&amp;E'!$F$266</definedName>
    <definedName name="QB_ROW_437020" localSheetId="3" hidden="1">'FEB 24 General Ledger'!$C$394</definedName>
    <definedName name="QB_ROW_437040" localSheetId="5" hidden="1">'FEB 24 BVA'!$E$278</definedName>
    <definedName name="QB_ROW_437040" localSheetId="1" hidden="1">'FEB 24 MTD I&amp;E'!$E$272</definedName>
    <definedName name="QB_ROW_437040" localSheetId="2" hidden="1">'FEB 24 YTD I&amp;E'!$E$273</definedName>
    <definedName name="QB_ROW_437320" localSheetId="3" hidden="1">'FEB 24 General Ledger'!$C$401</definedName>
    <definedName name="QB_ROW_437340" localSheetId="5" hidden="1">'FEB 24 BVA'!$E$280</definedName>
    <definedName name="QB_ROW_437340" localSheetId="1" hidden="1">'FEB 24 MTD I&amp;E'!$E$274</definedName>
    <definedName name="QB_ROW_437340" localSheetId="2" hidden="1">'FEB 24 YTD I&amp;E'!$E$275</definedName>
    <definedName name="QB_ROW_44020" localSheetId="3" hidden="1">'FEB 24 General Ledger'!$C$24</definedName>
    <definedName name="QB_ROW_441250" localSheetId="5" hidden="1">'FEB 24 BVA'!$F$26</definedName>
    <definedName name="QB_ROW_441250" localSheetId="1" hidden="1">'FEB 24 MTD I&amp;E'!$F$26</definedName>
    <definedName name="QB_ROW_441250" localSheetId="2" hidden="1">'FEB 24 YTD I&amp;E'!$F$26</definedName>
    <definedName name="QB_ROW_44250" localSheetId="5" hidden="1">'FEB 24 BVA'!$F$51</definedName>
    <definedName name="QB_ROW_44250" localSheetId="1" hidden="1">'FEB 24 MTD I&amp;E'!$F$51</definedName>
    <definedName name="QB_ROW_44250" localSheetId="2" hidden="1">'FEB 24 YTD I&amp;E'!$F$51</definedName>
    <definedName name="QB_ROW_44320" localSheetId="3" hidden="1">'FEB 24 General Ledger'!$C$27</definedName>
    <definedName name="QB_ROW_443250" localSheetId="5" hidden="1">'FEB 24 BVA'!$F$243</definedName>
    <definedName name="QB_ROW_443250" localSheetId="1" hidden="1">'FEB 24 MTD I&amp;E'!$F$239</definedName>
    <definedName name="QB_ROW_443250" localSheetId="2" hidden="1">'FEB 24 YTD I&amp;E'!$F$240</definedName>
    <definedName name="QB_ROW_445030" localSheetId="3" hidden="1">'FEB 24 General Ledger'!$D$191</definedName>
    <definedName name="QB_ROW_445260" localSheetId="5" hidden="1">'FEB 24 BVA'!$G$112</definedName>
    <definedName name="QB_ROW_445260" localSheetId="1" hidden="1">'FEB 24 MTD I&amp;E'!$G$112</definedName>
    <definedName name="QB_ROW_445260" localSheetId="2" hidden="1">'FEB 24 YTD I&amp;E'!$G$112</definedName>
    <definedName name="QB_ROW_445330" localSheetId="3" hidden="1">'FEB 24 General Ledger'!$D$193</definedName>
    <definedName name="QB_ROW_446230" localSheetId="0" hidden="1">'FEB 24 Balance Sheet'!$D$17</definedName>
    <definedName name="QB_ROW_447030" localSheetId="3" hidden="1">'FEB 24 General Ledger'!$D$50</definedName>
    <definedName name="QB_ROW_447260" localSheetId="5" hidden="1">'FEB 24 BVA'!$G$74</definedName>
    <definedName name="QB_ROW_447260" localSheetId="1" hidden="1">'FEB 24 MTD I&amp;E'!$G$74</definedName>
    <definedName name="QB_ROW_447260" localSheetId="2" hidden="1">'FEB 24 YTD I&amp;E'!$G$74</definedName>
    <definedName name="QB_ROW_447330" localSheetId="3" hidden="1">'FEB 24 General Ledger'!$D$52</definedName>
    <definedName name="QB_ROW_449030" localSheetId="5" hidden="1">'FEB 24 BVA'!$D$282</definedName>
    <definedName name="QB_ROW_449030" localSheetId="1" hidden="1">'FEB 24 MTD I&amp;E'!$D$276</definedName>
    <definedName name="QB_ROW_449030" localSheetId="2" hidden="1">'FEB 24 YTD I&amp;E'!$D$277</definedName>
    <definedName name="QB_ROW_449330" localSheetId="5" hidden="1">'FEB 24 BVA'!$D$289</definedName>
    <definedName name="QB_ROW_449330" localSheetId="1" hidden="1">'FEB 24 MTD I&amp;E'!$D$283</definedName>
    <definedName name="QB_ROW_449330" localSheetId="2" hidden="1">'FEB 24 YTD I&amp;E'!$D$284</definedName>
    <definedName name="QB_ROW_45250" localSheetId="5" hidden="1">'FEB 24 BVA'!$F$52</definedName>
    <definedName name="QB_ROW_45250" localSheetId="1" hidden="1">'FEB 24 MTD I&amp;E'!$F$52</definedName>
    <definedName name="QB_ROW_45250" localSheetId="2" hidden="1">'FEB 24 YTD I&amp;E'!$F$52</definedName>
    <definedName name="QB_ROW_453240" localSheetId="5" hidden="1">'FEB 24 BVA'!$E$287</definedName>
    <definedName name="QB_ROW_453240" localSheetId="1" hidden="1">'FEB 24 MTD I&amp;E'!$E$281</definedName>
    <definedName name="QB_ROW_453240" localSheetId="2" hidden="1">'FEB 24 YTD I&amp;E'!$E$282</definedName>
    <definedName name="QB_ROW_455260" localSheetId="5" hidden="1">'FEB 24 BVA'!$G$167</definedName>
    <definedName name="QB_ROW_455260" localSheetId="1" hidden="1">'FEB 24 MTD I&amp;E'!$G$164</definedName>
    <definedName name="QB_ROW_455260" localSheetId="2" hidden="1">'FEB 24 YTD I&amp;E'!$G$164</definedName>
    <definedName name="QB_ROW_457260" localSheetId="5" hidden="1">'FEB 24 BVA'!$G$166</definedName>
    <definedName name="QB_ROW_457260" localSheetId="1" hidden="1">'FEB 24 MTD I&amp;E'!$G$163</definedName>
    <definedName name="QB_ROW_457260" localSheetId="2" hidden="1">'FEB 24 YTD I&amp;E'!$G$163</definedName>
    <definedName name="QB_ROW_458030" localSheetId="3" hidden="1">'FEB 24 General Ledger'!$D$281</definedName>
    <definedName name="QB_ROW_458260" localSheetId="5" hidden="1">'FEB 24 BVA'!$G$165</definedName>
    <definedName name="QB_ROW_458260" localSheetId="1" hidden="1">'FEB 24 MTD I&amp;E'!$G$162</definedName>
    <definedName name="QB_ROW_458260" localSheetId="2" hidden="1">'FEB 24 YTD I&amp;E'!$G$162</definedName>
    <definedName name="QB_ROW_458330" localSheetId="3" hidden="1">'FEB 24 General Ledger'!$D$283</definedName>
    <definedName name="QB_ROW_46020" localSheetId="3" hidden="1">'FEB 24 General Ledger'!$C$190</definedName>
    <definedName name="QB_ROW_46050" localSheetId="5" hidden="1">'FEB 24 BVA'!$F$110</definedName>
    <definedName name="QB_ROW_46050" localSheetId="1" hidden="1">'FEB 24 MTD I&amp;E'!$F$110</definedName>
    <definedName name="QB_ROW_46050" localSheetId="2" hidden="1">'FEB 24 YTD I&amp;E'!$F$110</definedName>
    <definedName name="QB_ROW_46320" localSheetId="3" hidden="1">'FEB 24 General Ledger'!$C$194</definedName>
    <definedName name="QB_ROW_463250" localSheetId="5" hidden="1">'FEB 24 BVA'!$F$259</definedName>
    <definedName name="QB_ROW_463250" localSheetId="1" hidden="1">'FEB 24 MTD I&amp;E'!$F$255</definedName>
    <definedName name="QB_ROW_463250" localSheetId="2" hidden="1">'FEB 24 YTD I&amp;E'!$F$256</definedName>
    <definedName name="QB_ROW_46350" localSheetId="5" hidden="1">'FEB 24 BVA'!$F$114</definedName>
    <definedName name="QB_ROW_46350" localSheetId="1" hidden="1">'FEB 24 MTD I&amp;E'!$F$114</definedName>
    <definedName name="QB_ROW_46350" localSheetId="2" hidden="1">'FEB 24 YTD I&amp;E'!$F$114</definedName>
    <definedName name="QB_ROW_464250" localSheetId="5" hidden="1">'FEB 24 BVA'!$F$261</definedName>
    <definedName name="QB_ROW_464250" localSheetId="1" hidden="1">'FEB 24 MTD I&amp;E'!$F$257</definedName>
    <definedName name="QB_ROW_464250" localSheetId="2" hidden="1">'FEB 24 YTD I&amp;E'!$F$258</definedName>
    <definedName name="QB_ROW_466250" localSheetId="5" hidden="1">'FEB 24 BVA'!$F$260</definedName>
    <definedName name="QB_ROW_466250" localSheetId="1" hidden="1">'FEB 24 MTD I&amp;E'!$F$256</definedName>
    <definedName name="QB_ROW_466250" localSheetId="2" hidden="1">'FEB 24 YTD I&amp;E'!$F$257</definedName>
    <definedName name="QB_ROW_467250" localSheetId="5" hidden="1">'FEB 24 BVA'!$F$262</definedName>
    <definedName name="QB_ROW_467250" localSheetId="1" hidden="1">'FEB 24 MTD I&amp;E'!$F$258</definedName>
    <definedName name="QB_ROW_467250" localSheetId="2" hidden="1">'FEB 24 YTD I&amp;E'!$F$259</definedName>
    <definedName name="QB_ROW_470260" localSheetId="5" hidden="1">'FEB 24 BVA'!$G$193</definedName>
    <definedName name="QB_ROW_470260" localSheetId="1" hidden="1">'FEB 24 MTD I&amp;E'!$G$189</definedName>
    <definedName name="QB_ROW_470260" localSheetId="2" hidden="1">'FEB 24 YTD I&amp;E'!$G$190</definedName>
    <definedName name="QB_ROW_47260" localSheetId="5" hidden="1">'FEB 24 BVA'!$G$111</definedName>
    <definedName name="QB_ROW_47260" localSheetId="1" hidden="1">'FEB 24 MTD I&amp;E'!$G$111</definedName>
    <definedName name="QB_ROW_47260" localSheetId="2" hidden="1">'FEB 24 YTD I&amp;E'!$G$111</definedName>
    <definedName name="QB_ROW_474240" localSheetId="0" hidden="1">'FEB 24 Balance Sheet'!$E$43</definedName>
    <definedName name="QB_ROW_475250" localSheetId="5" hidden="1">'FEB 24 BVA'!$F$263</definedName>
    <definedName name="QB_ROW_475250" localSheetId="1" hidden="1">'FEB 24 MTD I&amp;E'!$F$259</definedName>
    <definedName name="QB_ROW_475250" localSheetId="2" hidden="1">'FEB 24 YTD I&amp;E'!$F$260</definedName>
    <definedName name="QB_ROW_478020" localSheetId="3" hidden="1">'FEB 24 General Ledger'!$C$21</definedName>
    <definedName name="QB_ROW_478250" localSheetId="5" hidden="1">'FEB 24 BVA'!$F$50</definedName>
    <definedName name="QB_ROW_478250" localSheetId="1" hidden="1">'FEB 24 MTD I&amp;E'!$F$50</definedName>
    <definedName name="QB_ROW_478250" localSheetId="2" hidden="1">'FEB 24 YTD I&amp;E'!$F$50</definedName>
    <definedName name="QB_ROW_478320" localSheetId="3" hidden="1">'FEB 24 General Ledger'!$C$23</definedName>
    <definedName name="QB_ROW_482260" localSheetId="5" hidden="1">'FEB 24 BVA'!$G$164</definedName>
    <definedName name="QB_ROW_482260" localSheetId="1" hidden="1">'FEB 24 MTD I&amp;E'!$G$161</definedName>
    <definedName name="QB_ROW_482260" localSheetId="2" hidden="1">'FEB 24 YTD I&amp;E'!$G$161</definedName>
    <definedName name="QB_ROW_485260" localSheetId="5" hidden="1">'FEB 24 BVA'!$G$232</definedName>
    <definedName name="QB_ROW_485260" localSheetId="1" hidden="1">'FEB 24 MTD I&amp;E'!$G$228</definedName>
    <definedName name="QB_ROW_485260" localSheetId="2" hidden="1">'FEB 24 YTD I&amp;E'!$G$229</definedName>
    <definedName name="QB_ROW_488250" localSheetId="5" hidden="1">'FEB 24 BVA'!$F$45</definedName>
    <definedName name="QB_ROW_488250" localSheetId="1" hidden="1">'FEB 24 MTD I&amp;E'!$F$45</definedName>
    <definedName name="QB_ROW_488250" localSheetId="2" hidden="1">'FEB 24 YTD I&amp;E'!$F$45</definedName>
    <definedName name="QB_ROW_489240" localSheetId="5" hidden="1">'FEB 24 BVA'!$E$7</definedName>
    <definedName name="QB_ROW_489240" localSheetId="1" hidden="1">'FEB 24 MTD I&amp;E'!$E$7</definedName>
    <definedName name="QB_ROW_489240" localSheetId="2" hidden="1">'FEB 24 YTD I&amp;E'!$E$7</definedName>
    <definedName name="QB_ROW_490260" localSheetId="5" hidden="1">'FEB 24 BVA'!$G$170</definedName>
    <definedName name="QB_ROW_490260" localSheetId="1" hidden="1">'FEB 24 MTD I&amp;E'!$G$167</definedName>
    <definedName name="QB_ROW_490260" localSheetId="2" hidden="1">'FEB 24 YTD I&amp;E'!$G$167</definedName>
    <definedName name="QB_ROW_491240" localSheetId="5" hidden="1">'FEB 24 BVA'!$E$288</definedName>
    <definedName name="QB_ROW_491240" localSheetId="1" hidden="1">'FEB 24 MTD I&amp;E'!$E$282</definedName>
    <definedName name="QB_ROW_491240" localSheetId="2" hidden="1">'FEB 24 YTD I&amp;E'!$E$283</definedName>
    <definedName name="QB_ROW_492240" localSheetId="0" hidden="1">'FEB 24 Balance Sheet'!$E$40</definedName>
    <definedName name="QB_ROW_493050" localSheetId="3" hidden="1">'FEB 24 General Ledger'!$F$198</definedName>
    <definedName name="QB_ROW_493280" localSheetId="5" hidden="1">'FEB 24 BVA'!$I$118</definedName>
    <definedName name="QB_ROW_493280" localSheetId="1" hidden="1">'FEB 24 MTD I&amp;E'!$I$118</definedName>
    <definedName name="QB_ROW_493280" localSheetId="2" hidden="1">'FEB 24 YTD I&amp;E'!$I$118</definedName>
    <definedName name="QB_ROW_493350" localSheetId="3" hidden="1">'FEB 24 General Ledger'!$F$205</definedName>
    <definedName name="QB_ROW_494280" localSheetId="5" hidden="1">'FEB 24 BVA'!$I$122</definedName>
    <definedName name="QB_ROW_497260" localSheetId="5" hidden="1">'FEB 24 BVA'!$G$163</definedName>
    <definedName name="QB_ROW_497260" localSheetId="1" hidden="1">'FEB 24 MTD I&amp;E'!$G$160</definedName>
    <definedName name="QB_ROW_497260" localSheetId="2" hidden="1">'FEB 24 YTD I&amp;E'!$G$160</definedName>
    <definedName name="QB_ROW_498240" localSheetId="0" hidden="1">'FEB 24 Balance Sheet'!$E$7</definedName>
    <definedName name="QB_ROW_499240" localSheetId="0" hidden="1">'FEB 24 Balance Sheet'!$E$10</definedName>
    <definedName name="QB_ROW_500240" localSheetId="0" hidden="1">'FEB 24 Balance Sheet'!$E$9</definedName>
    <definedName name="QB_ROW_5011" localSheetId="0" hidden="1">'FEB 24 Balance Sheet'!$B$21</definedName>
    <definedName name="QB_ROW_501240" localSheetId="0" hidden="1">'FEB 24 Balance Sheet'!$E$8</definedName>
    <definedName name="QB_ROW_502250" localSheetId="5" hidden="1">'FEB 24 BVA'!$F$17</definedName>
    <definedName name="QB_ROW_502250" localSheetId="1" hidden="1">'FEB 24 MTD I&amp;E'!$F$17</definedName>
    <definedName name="QB_ROW_502250" localSheetId="2" hidden="1">'FEB 24 YTD I&amp;E'!$F$17</definedName>
    <definedName name="QB_ROW_5030" localSheetId="3" hidden="1">'FEB 24 General Ledger'!$D$53</definedName>
    <definedName name="QB_ROW_503260" localSheetId="5" hidden="1">'FEB 24 BVA'!$G$72</definedName>
    <definedName name="QB_ROW_503260" localSheetId="1" hidden="1">'FEB 24 MTD I&amp;E'!$G$72</definedName>
    <definedName name="QB_ROW_503260" localSheetId="2" hidden="1">'FEB 24 YTD I&amp;E'!$G$72</definedName>
    <definedName name="QB_ROW_504030" localSheetId="3" hidden="1">'FEB 24 General Ledger'!$D$41</definedName>
    <definedName name="QB_ROW_504260" localSheetId="5" hidden="1">'FEB 24 BVA'!$G$71</definedName>
    <definedName name="QB_ROW_504260" localSheetId="1" hidden="1">'FEB 24 MTD I&amp;E'!$G$71</definedName>
    <definedName name="QB_ROW_504260" localSheetId="2" hidden="1">'FEB 24 YTD I&amp;E'!$G$71</definedName>
    <definedName name="QB_ROW_504330" localSheetId="3" hidden="1">'FEB 24 General Ledger'!$D$44</definedName>
    <definedName name="QB_ROW_505260" localSheetId="5" hidden="1">'FEB 24 BVA'!$G$214</definedName>
    <definedName name="QB_ROW_505260" localSheetId="1" hidden="1">'FEB 24 MTD I&amp;E'!$G$210</definedName>
    <definedName name="QB_ROW_505260" localSheetId="2" hidden="1">'FEB 24 YTD I&amp;E'!$G$211</definedName>
    <definedName name="QB_ROW_506260" localSheetId="5" hidden="1">'FEB 24 BVA'!$G$213</definedName>
    <definedName name="QB_ROW_506260" localSheetId="1" hidden="1">'FEB 24 MTD I&amp;E'!$G$209</definedName>
    <definedName name="QB_ROW_506260" localSheetId="2" hidden="1">'FEB 24 YTD I&amp;E'!$G$210</definedName>
    <definedName name="QB_ROW_507020" localSheetId="3" hidden="1">'FEB 24 General Ledger'!$C$345</definedName>
    <definedName name="QB_ROW_507250" localSheetId="5" hidden="1">'FEB 24 BVA'!$F$229</definedName>
    <definedName name="QB_ROW_507250" localSheetId="1" hidden="1">'FEB 24 MTD I&amp;E'!$F$225</definedName>
    <definedName name="QB_ROW_507250" localSheetId="2" hidden="1">'FEB 24 YTD I&amp;E'!$F$226</definedName>
    <definedName name="QB_ROW_507320" localSheetId="3" hidden="1">'FEB 24 General Ledger'!$C$347</definedName>
    <definedName name="QB_ROW_508250" localSheetId="5" hidden="1">'FEB 24 BVA'!$F$228</definedName>
    <definedName name="QB_ROW_508250" localSheetId="1" hidden="1">'FEB 24 MTD I&amp;E'!$F$224</definedName>
    <definedName name="QB_ROW_508250" localSheetId="2" hidden="1">'FEB 24 YTD I&amp;E'!$F$225</definedName>
    <definedName name="QB_ROW_509250" localSheetId="5" hidden="1">'FEB 24 BVA'!$F$227</definedName>
    <definedName name="QB_ROW_509250" localSheetId="1" hidden="1">'FEB 24 MTD I&amp;E'!$F$223</definedName>
    <definedName name="QB_ROW_509250" localSheetId="2" hidden="1">'FEB 24 YTD I&amp;E'!$F$224</definedName>
    <definedName name="QB_ROW_510240" localSheetId="5" hidden="1">'FEB 24 BVA'!$E$286</definedName>
    <definedName name="QB_ROW_510240" localSheetId="1" hidden="1">'FEB 24 MTD I&amp;E'!$E$280</definedName>
    <definedName name="QB_ROW_510240" localSheetId="2" hidden="1">'FEB 24 YTD I&amp;E'!$E$281</definedName>
    <definedName name="QB_ROW_511250" localSheetId="5" hidden="1">'FEB 24 BVA'!$F$46</definedName>
    <definedName name="QB_ROW_511250" localSheetId="1" hidden="1">'FEB 24 MTD I&amp;E'!$F$46</definedName>
    <definedName name="QB_ROW_511250" localSheetId="2" hidden="1">'FEB 24 YTD I&amp;E'!$F$46</definedName>
    <definedName name="QB_ROW_512040" localSheetId="5" hidden="1">'FEB 24 BVA'!$E$42</definedName>
    <definedName name="QB_ROW_512040" localSheetId="1" hidden="1">'FEB 24 MTD I&amp;E'!$E$42</definedName>
    <definedName name="QB_ROW_512040" localSheetId="2" hidden="1">'FEB 24 YTD I&amp;E'!$E$42</definedName>
    <definedName name="QB_ROW_512340" localSheetId="5" hidden="1">'FEB 24 BVA'!$E$47</definedName>
    <definedName name="QB_ROW_512340" localSheetId="1" hidden="1">'FEB 24 MTD I&amp;E'!$E$47</definedName>
    <definedName name="QB_ROW_512340" localSheetId="2" hidden="1">'FEB 24 YTD I&amp;E'!$E$47</definedName>
    <definedName name="QB_ROW_51250" localSheetId="5" hidden="1">'FEB 24 BVA'!$F$23</definedName>
    <definedName name="QB_ROW_51250" localSheetId="1" hidden="1">'FEB 24 MTD I&amp;E'!$F$23</definedName>
    <definedName name="QB_ROW_51250" localSheetId="2" hidden="1">'FEB 24 YTD I&amp;E'!$F$23</definedName>
    <definedName name="QB_ROW_513240" localSheetId="5" hidden="1">'FEB 24 BVA'!$E$6</definedName>
    <definedName name="QB_ROW_513240" localSheetId="1" hidden="1">'FEB 24 MTD I&amp;E'!$E$6</definedName>
    <definedName name="QB_ROW_513240" localSheetId="2" hidden="1">'FEB 24 YTD I&amp;E'!$E$6</definedName>
    <definedName name="QB_ROW_514250" localSheetId="5" hidden="1">'FEB 24 BVA'!$F$16</definedName>
    <definedName name="QB_ROW_514250" localSheetId="1" hidden="1">'FEB 24 MTD I&amp;E'!$F$16</definedName>
    <definedName name="QB_ROW_514250" localSheetId="2" hidden="1">'FEB 24 YTD I&amp;E'!$F$16</definedName>
    <definedName name="QB_ROW_515250" localSheetId="5" hidden="1">'FEB 24 BVA'!$F$15</definedName>
    <definedName name="QB_ROW_515250" localSheetId="1" hidden="1">'FEB 24 MTD I&amp;E'!$F$15</definedName>
    <definedName name="QB_ROW_515250" localSheetId="2" hidden="1">'FEB 24 YTD I&amp;E'!$F$15</definedName>
    <definedName name="QB_ROW_516250" localSheetId="5" hidden="1">'FEB 24 BVA'!$F$14</definedName>
    <definedName name="QB_ROW_516250" localSheetId="1" hidden="1">'FEB 24 MTD I&amp;E'!$F$14</definedName>
    <definedName name="QB_ROW_516250" localSheetId="2" hidden="1">'FEB 24 YTD I&amp;E'!$F$14</definedName>
    <definedName name="QB_ROW_517250" localSheetId="5" hidden="1">'FEB 24 BVA'!$F$13</definedName>
    <definedName name="QB_ROW_517250" localSheetId="1" hidden="1">'FEB 24 MTD I&amp;E'!$F$13</definedName>
    <definedName name="QB_ROW_517250" localSheetId="2" hidden="1">'FEB 24 YTD I&amp;E'!$F$13</definedName>
    <definedName name="QB_ROW_518250" localSheetId="0" hidden="1">'FEB 24 Balance Sheet'!$F$49</definedName>
    <definedName name="QB_ROW_519040" localSheetId="3" hidden="1">'FEB 24 General Ledger'!$E$129</definedName>
    <definedName name="QB_ROW_519270" localSheetId="5" hidden="1">'FEB 24 BVA'!$H$97</definedName>
    <definedName name="QB_ROW_519270" localSheetId="1" hidden="1">'FEB 24 MTD I&amp;E'!$H$97</definedName>
    <definedName name="QB_ROW_519270" localSheetId="2" hidden="1">'FEB 24 YTD I&amp;E'!$H$97</definedName>
    <definedName name="QB_ROW_519340" localSheetId="3" hidden="1">'FEB 24 General Ledger'!$E$136</definedName>
    <definedName name="QB_ROW_520030" localSheetId="3" hidden="1">'FEB 24 General Ledger'!$D$37</definedName>
    <definedName name="QB_ROW_520260" localSheetId="5" hidden="1">'FEB 24 BVA'!$G$70</definedName>
    <definedName name="QB_ROW_520260" localSheetId="1" hidden="1">'FEB 24 MTD I&amp;E'!$G$70</definedName>
    <definedName name="QB_ROW_520260" localSheetId="2" hidden="1">'FEB 24 YTD I&amp;E'!$G$70</definedName>
    <definedName name="QB_ROW_520330" localSheetId="3" hidden="1">'FEB 24 General Ledger'!$D$40</definedName>
    <definedName name="QB_ROW_521250" localSheetId="5" hidden="1">'FEB 24 BVA'!$F$226</definedName>
    <definedName name="QB_ROW_521250" localSheetId="1" hidden="1">'FEB 24 MTD I&amp;E'!$F$222</definedName>
    <definedName name="QB_ROW_521250" localSheetId="2" hidden="1">'FEB 24 YTD I&amp;E'!$F$223</definedName>
    <definedName name="QB_ROW_523040" localSheetId="3" hidden="1">'FEB 24 General Ledger'!$E$63</definedName>
    <definedName name="QB_ROW_523270" localSheetId="5" hidden="1">'FEB 24 BVA'!$H$81</definedName>
    <definedName name="QB_ROW_523270" localSheetId="1" hidden="1">'FEB 24 MTD I&amp;E'!$H$81</definedName>
    <definedName name="QB_ROW_523270" localSheetId="2" hidden="1">'FEB 24 YTD I&amp;E'!$H$81</definedName>
    <definedName name="QB_ROW_523340" localSheetId="3" hidden="1">'FEB 24 General Ledger'!$E$68</definedName>
    <definedName name="QB_ROW_524240" localSheetId="5" hidden="1">'FEB 24 BVA'!$E$41</definedName>
    <definedName name="QB_ROW_524240" localSheetId="1" hidden="1">'FEB 24 MTD I&amp;E'!$E$41</definedName>
    <definedName name="QB_ROW_524240" localSheetId="2" hidden="1">'FEB 24 YTD I&amp;E'!$E$41</definedName>
    <definedName name="QB_ROW_525020" localSheetId="3" hidden="1">'FEB 24 General Ledger'!$C$338</definedName>
    <definedName name="QB_ROW_525250" localSheetId="5" hidden="1">'FEB 24 BVA'!$F$225</definedName>
    <definedName name="QB_ROW_525250" localSheetId="1" hidden="1">'FEB 24 MTD I&amp;E'!$F$221</definedName>
    <definedName name="QB_ROW_525250" localSheetId="2" hidden="1">'FEB 24 YTD I&amp;E'!$F$222</definedName>
    <definedName name="QB_ROW_525320" localSheetId="3" hidden="1">'FEB 24 General Ledger'!$C$344</definedName>
    <definedName name="QB_ROW_5260" localSheetId="5" hidden="1">'FEB 24 BVA'!$G$76</definedName>
    <definedName name="QB_ROW_5260" localSheetId="1" hidden="1">'FEB 24 MTD I&amp;E'!$G$76</definedName>
    <definedName name="QB_ROW_5260" localSheetId="2" hidden="1">'FEB 24 YTD I&amp;E'!$G$76</definedName>
    <definedName name="QB_ROW_527240" localSheetId="5" hidden="1">'FEB 24 BVA'!$E$5</definedName>
    <definedName name="QB_ROW_527240" localSheetId="1" hidden="1">'FEB 24 MTD I&amp;E'!$E$5</definedName>
    <definedName name="QB_ROW_527240" localSheetId="2" hidden="1">'FEB 24 YTD I&amp;E'!$E$5</definedName>
    <definedName name="QB_ROW_528240" localSheetId="5" hidden="1">'FEB 24 BVA'!$E$257</definedName>
    <definedName name="QB_ROW_528240" localSheetId="1" hidden="1">'FEB 24 MTD I&amp;E'!$E$253</definedName>
    <definedName name="QB_ROW_528240" localSheetId="2" hidden="1">'FEB 24 YTD I&amp;E'!$E$254</definedName>
    <definedName name="QB_ROW_529020" localSheetId="3" hidden="1">'FEB 24 General Ledger'!$C$364</definedName>
    <definedName name="QB_ROW_529040" localSheetId="5" hidden="1">'FEB 24 BVA'!$E$251</definedName>
    <definedName name="QB_ROW_529040" localSheetId="1" hidden="1">'FEB 24 MTD I&amp;E'!$E$247</definedName>
    <definedName name="QB_ROW_529040" localSheetId="2" hidden="1">'FEB 24 YTD I&amp;E'!$E$248</definedName>
    <definedName name="QB_ROW_529320" localSheetId="3" hidden="1">'FEB 24 General Ledger'!$C$391</definedName>
    <definedName name="QB_ROW_529340" localSheetId="5" hidden="1">'FEB 24 BVA'!$E$256</definedName>
    <definedName name="QB_ROW_529340" localSheetId="1" hidden="1">'FEB 24 MTD I&amp;E'!$E$252</definedName>
    <definedName name="QB_ROW_529340" localSheetId="2" hidden="1">'FEB 24 YTD I&amp;E'!$E$253</definedName>
    <definedName name="QB_ROW_530250" localSheetId="5" hidden="1">'FEB 24 BVA'!$F$255</definedName>
    <definedName name="QB_ROW_530250" localSheetId="1" hidden="1">'FEB 24 MTD I&amp;E'!$F$251</definedName>
    <definedName name="QB_ROW_530250" localSheetId="2" hidden="1">'FEB 24 YTD I&amp;E'!$F$252</definedName>
    <definedName name="QB_ROW_53030" localSheetId="3" hidden="1">'FEB 24 General Ledger'!$D$218</definedName>
    <definedName name="QB_ROW_53040" localSheetId="3" hidden="1">'FEB 24 General Ledger'!$E$231</definedName>
    <definedName name="QB_ROW_53060" localSheetId="5" hidden="1">'FEB 24 BVA'!$G$128</definedName>
    <definedName name="QB_ROW_53060" localSheetId="1" hidden="1">'FEB 24 MTD I&amp;E'!$G$125</definedName>
    <definedName name="QB_ROW_53060" localSheetId="2" hidden="1">'FEB 24 YTD I&amp;E'!$G$125</definedName>
    <definedName name="QB_ROW_531030" localSheetId="3" hidden="1">'FEB 24 General Ledger'!$D$365</definedName>
    <definedName name="QB_ROW_5311" localSheetId="0" hidden="1">'FEB 24 Balance Sheet'!$B$31</definedName>
    <definedName name="QB_ROW_531250" localSheetId="5" hidden="1">'FEB 24 BVA'!$F$254</definedName>
    <definedName name="QB_ROW_531250" localSheetId="1" hidden="1">'FEB 24 MTD I&amp;E'!$F$250</definedName>
    <definedName name="QB_ROW_531250" localSheetId="2" hidden="1">'FEB 24 YTD I&amp;E'!$F$251</definedName>
    <definedName name="QB_ROW_531330" localSheetId="3" hidden="1">'FEB 24 General Ledger'!$D$390</definedName>
    <definedName name="QB_ROW_532250" localSheetId="5" hidden="1">'FEB 24 BVA'!$F$253</definedName>
    <definedName name="QB_ROW_532250" localSheetId="1" hidden="1">'FEB 24 MTD I&amp;E'!$F$249</definedName>
    <definedName name="QB_ROW_532250" localSheetId="2" hidden="1">'FEB 24 YTD I&amp;E'!$F$250</definedName>
    <definedName name="QB_ROW_53270" localSheetId="5" hidden="1">'FEB 24 BVA'!$H$134</definedName>
    <definedName name="QB_ROW_53270" localSheetId="1" hidden="1">'FEB 24 MTD I&amp;E'!$H$131</definedName>
    <definedName name="QB_ROW_53270" localSheetId="2" hidden="1">'FEB 24 YTD I&amp;E'!$H$131</definedName>
    <definedName name="QB_ROW_5330" localSheetId="3" hidden="1">'FEB 24 General Ledger'!$D$55</definedName>
    <definedName name="QB_ROW_533250" localSheetId="5" hidden="1">'FEB 24 BVA'!$F$252</definedName>
    <definedName name="QB_ROW_533250" localSheetId="1" hidden="1">'FEB 24 MTD I&amp;E'!$F$248</definedName>
    <definedName name="QB_ROW_533250" localSheetId="2" hidden="1">'FEB 24 YTD I&amp;E'!$F$249</definedName>
    <definedName name="QB_ROW_53330" localSheetId="3" hidden="1">'FEB 24 General Ledger'!$D$234</definedName>
    <definedName name="QB_ROW_53340" localSheetId="3" hidden="1">'FEB 24 General Ledger'!$E$233</definedName>
    <definedName name="QB_ROW_53360" localSheetId="5" hidden="1">'FEB 24 BVA'!$G$135</definedName>
    <definedName name="QB_ROW_53360" localSheetId="1" hidden="1">'FEB 24 MTD I&amp;E'!$G$132</definedName>
    <definedName name="QB_ROW_53360" localSheetId="2" hidden="1">'FEB 24 YTD I&amp;E'!$G$132</definedName>
    <definedName name="QB_ROW_536240" localSheetId="5" hidden="1">'FEB 24 BVA'!$E$250</definedName>
    <definedName name="QB_ROW_536240" localSheetId="1" hidden="1">'FEB 24 MTD I&amp;E'!$E$246</definedName>
    <definedName name="QB_ROW_536240" localSheetId="2" hidden="1">'FEB 24 YTD I&amp;E'!$E$247</definedName>
    <definedName name="QB_ROW_537040" localSheetId="5" hidden="1">'FEB 24 BVA'!$E$242</definedName>
    <definedName name="QB_ROW_537040" localSheetId="1" hidden="1">'FEB 24 MTD I&amp;E'!$E$238</definedName>
    <definedName name="QB_ROW_537040" localSheetId="2" hidden="1">'FEB 24 YTD I&amp;E'!$E$239</definedName>
    <definedName name="QB_ROW_537250" localSheetId="5" hidden="1">'FEB 24 BVA'!$F$248</definedName>
    <definedName name="QB_ROW_537250" localSheetId="1" hidden="1">'FEB 24 MTD I&amp;E'!$F$244</definedName>
    <definedName name="QB_ROW_537250" localSheetId="2" hidden="1">'FEB 24 YTD I&amp;E'!$F$245</definedName>
    <definedName name="QB_ROW_537340" localSheetId="5" hidden="1">'FEB 24 BVA'!$E$249</definedName>
    <definedName name="QB_ROW_537340" localSheetId="1" hidden="1">'FEB 24 MTD I&amp;E'!$E$245</definedName>
    <definedName name="QB_ROW_537340" localSheetId="2" hidden="1">'FEB 24 YTD I&amp;E'!$E$246</definedName>
    <definedName name="QB_ROW_538250" localSheetId="5" hidden="1">'FEB 24 BVA'!$F$247</definedName>
    <definedName name="QB_ROW_538250" localSheetId="1" hidden="1">'FEB 24 MTD I&amp;E'!$F$243</definedName>
    <definedName name="QB_ROW_538250" localSheetId="2" hidden="1">'FEB 24 YTD I&amp;E'!$F$244</definedName>
    <definedName name="QB_ROW_539250" localSheetId="5" hidden="1">'FEB 24 BVA'!$F$246</definedName>
    <definedName name="QB_ROW_539250" localSheetId="1" hidden="1">'FEB 24 MTD I&amp;E'!$F$242</definedName>
    <definedName name="QB_ROW_539250" localSheetId="2" hidden="1">'FEB 24 YTD I&amp;E'!$F$243</definedName>
    <definedName name="QB_ROW_54020" localSheetId="3" hidden="1">'FEB 24 General Ledger'!$C$322</definedName>
    <definedName name="QB_ROW_540250" localSheetId="5" hidden="1">'FEB 24 BVA'!$F$245</definedName>
    <definedName name="QB_ROW_540250" localSheetId="1" hidden="1">'FEB 24 MTD I&amp;E'!$F$241</definedName>
    <definedName name="QB_ROW_540250" localSheetId="2" hidden="1">'FEB 24 YTD I&amp;E'!$F$242</definedName>
    <definedName name="QB_ROW_54050" localSheetId="5" hidden="1">'FEB 24 BVA'!$F$219</definedName>
    <definedName name="QB_ROW_54050" localSheetId="1" hidden="1">'FEB 24 MTD I&amp;E'!$F$215</definedName>
    <definedName name="QB_ROW_54050" localSheetId="2" hidden="1">'FEB 24 YTD I&amp;E'!$F$216</definedName>
    <definedName name="QB_ROW_541250" localSheetId="5" hidden="1">'FEB 24 BVA'!$F$244</definedName>
    <definedName name="QB_ROW_541250" localSheetId="1" hidden="1">'FEB 24 MTD I&amp;E'!$F$240</definedName>
    <definedName name="QB_ROW_541250" localSheetId="2" hidden="1">'FEB 24 YTD I&amp;E'!$F$241</definedName>
    <definedName name="QB_ROW_54320" localSheetId="3" hidden="1">'FEB 24 General Ledger'!$C$335</definedName>
    <definedName name="QB_ROW_54350" localSheetId="5" hidden="1">'FEB 24 BVA'!$F$222</definedName>
    <definedName name="QB_ROW_54350" localSheetId="1" hidden="1">'FEB 24 MTD I&amp;E'!$F$218</definedName>
    <definedName name="QB_ROW_54350" localSheetId="2" hidden="1">'FEB 24 YTD I&amp;E'!$F$219</definedName>
    <definedName name="QB_ROW_545260" localSheetId="5" hidden="1">'FEB 24 BVA'!$G$178</definedName>
    <definedName name="QB_ROW_545260" localSheetId="1" hidden="1">'FEB 24 MTD I&amp;E'!$G$174</definedName>
    <definedName name="QB_ROW_545260" localSheetId="2" hidden="1">'FEB 24 YTD I&amp;E'!$G$175</definedName>
    <definedName name="QB_ROW_546240" localSheetId="0" hidden="1">'FEB 24 Balance Sheet'!$E$6</definedName>
    <definedName name="QB_ROW_547250" localSheetId="5" hidden="1">'FEB 24 BVA'!$F$44</definedName>
    <definedName name="QB_ROW_547250" localSheetId="1" hidden="1">'FEB 24 MTD I&amp;E'!$F$44</definedName>
    <definedName name="QB_ROW_547250" localSheetId="2" hidden="1">'FEB 24 YTD I&amp;E'!$F$44</definedName>
    <definedName name="QB_ROW_548250" localSheetId="5" hidden="1">'FEB 24 BVA'!$F$43</definedName>
    <definedName name="QB_ROW_548250" localSheetId="1" hidden="1">'FEB 24 MTD I&amp;E'!$F$43</definedName>
    <definedName name="QB_ROW_548250" localSheetId="2" hidden="1">'FEB 24 YTD I&amp;E'!$F$43</definedName>
    <definedName name="QB_ROW_549260" localSheetId="5" hidden="1">'FEB 24 BVA'!$G$177</definedName>
    <definedName name="QB_ROW_549260" localSheetId="1" hidden="1">'FEB 24 MTD I&amp;E'!$G$173</definedName>
    <definedName name="QB_ROW_549260" localSheetId="2" hidden="1">'FEB 24 YTD I&amp;E'!$G$174</definedName>
    <definedName name="QB_ROW_550240" localSheetId="5" hidden="1">'FEB 24 BVA'!$E$285</definedName>
    <definedName name="QB_ROW_550240" localSheetId="1" hidden="1">'FEB 24 MTD I&amp;E'!$E$279</definedName>
    <definedName name="QB_ROW_550240" localSheetId="2" hidden="1">'FEB 24 YTD I&amp;E'!$E$280</definedName>
    <definedName name="QB_ROW_551240" localSheetId="5" hidden="1">'FEB 24 BVA'!$E$284</definedName>
    <definedName name="QB_ROW_551240" localSheetId="1" hidden="1">'FEB 24 MTD I&amp;E'!$E$278</definedName>
    <definedName name="QB_ROW_551240" localSheetId="2" hidden="1">'FEB 24 YTD I&amp;E'!$E$279</definedName>
    <definedName name="QB_ROW_552240" localSheetId="5" hidden="1">'FEB 24 BVA'!$E$283</definedName>
    <definedName name="QB_ROW_552240" localSheetId="1" hidden="1">'FEB 24 MTD I&amp;E'!$E$277</definedName>
    <definedName name="QB_ROW_552240" localSheetId="2" hidden="1">'FEB 24 YTD I&amp;E'!$E$278</definedName>
    <definedName name="QB_ROW_55250" localSheetId="5" hidden="1">'FEB 24 BVA'!$F$19</definedName>
    <definedName name="QB_ROW_55250" localSheetId="1" hidden="1">'FEB 24 MTD I&amp;E'!$F$19</definedName>
    <definedName name="QB_ROW_55250" localSheetId="2" hidden="1">'FEB 24 YTD I&amp;E'!$F$19</definedName>
    <definedName name="QB_ROW_554030" localSheetId="3" hidden="1">'FEB 24 General Ledger'!$D$289</definedName>
    <definedName name="QB_ROW_554260" localSheetId="5" hidden="1">'FEB 24 BVA'!$G$176</definedName>
    <definedName name="QB_ROW_554260" localSheetId="1" hidden="1">'FEB 24 MTD I&amp;E'!$G$172</definedName>
    <definedName name="QB_ROW_554260" localSheetId="2" hidden="1">'FEB 24 YTD I&amp;E'!$G$173</definedName>
    <definedName name="QB_ROW_554330" localSheetId="3" hidden="1">'FEB 24 General Ledger'!$D$293</definedName>
    <definedName name="QB_ROW_555240" localSheetId="5" hidden="1">'FEB 24 BVA'!$E$277</definedName>
    <definedName name="QB_ROW_556240" localSheetId="5" hidden="1">'FEB 24 BVA'!$E$276</definedName>
    <definedName name="QB_ROW_56030" localSheetId="3" hidden="1">'FEB 24 General Ledger'!$D$323</definedName>
    <definedName name="QB_ROW_56260" localSheetId="5" hidden="1">'FEB 24 BVA'!$G$220</definedName>
    <definedName name="QB_ROW_56260" localSheetId="1" hidden="1">'FEB 24 MTD I&amp;E'!$G$216</definedName>
    <definedName name="QB_ROW_56260" localSheetId="2" hidden="1">'FEB 24 YTD I&amp;E'!$G$217</definedName>
    <definedName name="QB_ROW_56330" localSheetId="3" hidden="1">'FEB 24 General Ledger'!$D$331</definedName>
    <definedName name="QB_ROW_57030" localSheetId="3" hidden="1">'FEB 24 General Ledger'!$D$332</definedName>
    <definedName name="QB_ROW_57260" localSheetId="5" hidden="1">'FEB 24 BVA'!$G$221</definedName>
    <definedName name="QB_ROW_57260" localSheetId="1" hidden="1">'FEB 24 MTD I&amp;E'!$G$217</definedName>
    <definedName name="QB_ROW_57260" localSheetId="2" hidden="1">'FEB 24 YTD I&amp;E'!$G$218</definedName>
    <definedName name="QB_ROW_57330" localSheetId="3" hidden="1">'FEB 24 General Ledger'!$D$334</definedName>
    <definedName name="QB_ROW_58030" localSheetId="3" hidden="1">'FEB 24 General Ledger'!$D$235</definedName>
    <definedName name="QB_ROW_58060" localSheetId="5" hidden="1">'FEB 24 BVA'!$G$136</definedName>
    <definedName name="QB_ROW_58060" localSheetId="1" hidden="1">'FEB 24 MTD I&amp;E'!$G$133</definedName>
    <definedName name="QB_ROW_58060" localSheetId="2" hidden="1">'FEB 24 YTD I&amp;E'!$G$133</definedName>
    <definedName name="QB_ROW_58330" localSheetId="3" hidden="1">'FEB 24 General Ledger'!$D$247</definedName>
    <definedName name="QB_ROW_58360" localSheetId="5" hidden="1">'FEB 24 BVA'!$G$144</definedName>
    <definedName name="QB_ROW_58360" localSheetId="1" hidden="1">'FEB 24 MTD I&amp;E'!$G$141</definedName>
    <definedName name="QB_ROW_58360" localSheetId="2" hidden="1">'FEB 24 YTD I&amp;E'!$G$141</definedName>
    <definedName name="QB_ROW_59040" localSheetId="3" hidden="1">'FEB 24 General Ledger'!$E$236</definedName>
    <definedName name="QB_ROW_59070" localSheetId="5" hidden="1">'FEB 24 BVA'!$H$137</definedName>
    <definedName name="QB_ROW_59070" localSheetId="1" hidden="1">'FEB 24 MTD I&amp;E'!$H$134</definedName>
    <definedName name="QB_ROW_59070" localSheetId="2" hidden="1">'FEB 24 YTD I&amp;E'!$H$134</definedName>
    <definedName name="QB_ROW_59340" localSheetId="3" hidden="1">'FEB 24 General Ledger'!$E$246</definedName>
    <definedName name="QB_ROW_59370" localSheetId="5" hidden="1">'FEB 24 BVA'!$H$141</definedName>
    <definedName name="QB_ROW_59370" localSheetId="1" hidden="1">'FEB 24 MTD I&amp;E'!$H$138</definedName>
    <definedName name="QB_ROW_59370" localSheetId="2" hidden="1">'FEB 24 YTD I&amp;E'!$H$138</definedName>
    <definedName name="QB_ROW_6040" localSheetId="0" hidden="1">'FEB 24 Balance Sheet'!$E$48</definedName>
    <definedName name="QB_ROW_61010" localSheetId="3" hidden="1">'FEB 24 General Ledger'!$B$5</definedName>
    <definedName name="QB_ROW_61240" localSheetId="5" hidden="1">'FEB 24 BVA'!$E$11</definedName>
    <definedName name="QB_ROW_61240" localSheetId="1" hidden="1">'FEB 24 MTD I&amp;E'!$E$11</definedName>
    <definedName name="QB_ROW_61240" localSheetId="2" hidden="1">'FEB 24 YTD I&amp;E'!$E$11</definedName>
    <definedName name="QB_ROW_61310" localSheetId="3" hidden="1">'FEB 24 General Ledger'!$B$13</definedName>
    <definedName name="QB_ROW_62010" localSheetId="3" hidden="1">'FEB 24 General Ledger'!$B$363</definedName>
    <definedName name="QB_ROW_62030" localSheetId="5" hidden="1">'FEB 24 BVA'!$D$241</definedName>
    <definedName name="QB_ROW_62030" localSheetId="1" hidden="1">'FEB 24 MTD I&amp;E'!$D$237</definedName>
    <definedName name="QB_ROW_62030" localSheetId="2" hidden="1">'FEB 24 YTD I&amp;E'!$D$238</definedName>
    <definedName name="QB_ROW_62310" localSheetId="3" hidden="1">'FEB 24 General Ledger'!$B$392</definedName>
    <definedName name="QB_ROW_62330" localSheetId="5" hidden="1">'FEB 24 BVA'!$D$271</definedName>
    <definedName name="QB_ROW_62330" localSheetId="1" hidden="1">'FEB 24 MTD I&amp;E'!$D$267</definedName>
    <definedName name="QB_ROW_62330" localSheetId="2" hidden="1">'FEB 24 YTD I&amp;E'!$D$268</definedName>
    <definedName name="QB_ROW_6250" localSheetId="0" hidden="1">'FEB 24 Balance Sheet'!$F$53</definedName>
    <definedName name="QB_ROW_63010" localSheetId="3" hidden="1">'FEB 24 General Ledger'!$B$393</definedName>
    <definedName name="QB_ROW_63030" localSheetId="5" hidden="1">'FEB 24 BVA'!$D$275</definedName>
    <definedName name="QB_ROW_63030" localSheetId="1" hidden="1">'FEB 24 MTD I&amp;E'!$D$271</definedName>
    <definedName name="QB_ROW_63030" localSheetId="2" hidden="1">'FEB 24 YTD I&amp;E'!$D$272</definedName>
    <definedName name="QB_ROW_63310" localSheetId="3" hidden="1">'FEB 24 General Ledger'!$B$402</definedName>
    <definedName name="QB_ROW_63330" localSheetId="5" hidden="1">'FEB 24 BVA'!$D$281</definedName>
    <definedName name="QB_ROW_63330" localSheetId="1" hidden="1">'FEB 24 MTD I&amp;E'!$D$275</definedName>
    <definedName name="QB_ROW_63330" localSheetId="2" hidden="1">'FEB 24 YTD I&amp;E'!$D$276</definedName>
    <definedName name="QB_ROW_6340" localSheetId="0" hidden="1">'FEB 24 Balance Sheet'!$E$54</definedName>
    <definedName name="QB_ROW_64250" localSheetId="5" hidden="1">'FEB 24 BVA'!$F$29</definedName>
    <definedName name="QB_ROW_64250" localSheetId="1" hidden="1">'FEB 24 MTD I&amp;E'!$F$29</definedName>
    <definedName name="QB_ROW_64250" localSheetId="2" hidden="1">'FEB 24 YTD I&amp;E'!$F$29</definedName>
    <definedName name="QB_ROW_7001" localSheetId="0" hidden="1">'FEB 24 Balance Sheet'!$A$33</definedName>
    <definedName name="QB_ROW_70040" localSheetId="5" hidden="1">'FEB 24 BVA'!$E$12</definedName>
    <definedName name="QB_ROW_70040" localSheetId="1" hidden="1">'FEB 24 MTD I&amp;E'!$E$12</definedName>
    <definedName name="QB_ROW_70040" localSheetId="2" hidden="1">'FEB 24 YTD I&amp;E'!$E$12</definedName>
    <definedName name="QB_ROW_70250" localSheetId="5" hidden="1">'FEB 24 BVA'!$F$33</definedName>
    <definedName name="QB_ROW_70250" localSheetId="1" hidden="1">'FEB 24 MTD I&amp;E'!$F$33</definedName>
    <definedName name="QB_ROW_70250" localSheetId="2" hidden="1">'FEB 24 YTD I&amp;E'!$F$33</definedName>
    <definedName name="QB_ROW_70340" localSheetId="5" hidden="1">'FEB 24 BVA'!$E$34</definedName>
    <definedName name="QB_ROW_70340" localSheetId="1" hidden="1">'FEB 24 MTD I&amp;E'!$E$34</definedName>
    <definedName name="QB_ROW_70340" localSheetId="2" hidden="1">'FEB 24 YTD I&amp;E'!$E$34</definedName>
    <definedName name="QB_ROW_72250" localSheetId="5" hidden="1">'FEB 24 BVA'!$F$18</definedName>
    <definedName name="QB_ROW_72250" localSheetId="1" hidden="1">'FEB 24 MTD I&amp;E'!$F$18</definedName>
    <definedName name="QB_ROW_72250" localSheetId="2" hidden="1">'FEB 24 YTD I&amp;E'!$F$18</definedName>
    <definedName name="QB_ROW_7301" localSheetId="0" hidden="1">'FEB 24 Balance Sheet'!$A$72</definedName>
    <definedName name="QB_ROW_75030" localSheetId="3" hidden="1">'FEB 24 General Ledger'!$D$29</definedName>
    <definedName name="QB_ROW_75260" localSheetId="5" hidden="1">'FEB 24 BVA'!$G$66</definedName>
    <definedName name="QB_ROW_75260" localSheetId="1" hidden="1">'FEB 24 MTD I&amp;E'!$G$66</definedName>
    <definedName name="QB_ROW_75260" localSheetId="2" hidden="1">'FEB 24 YTD I&amp;E'!$G$66</definedName>
    <definedName name="QB_ROW_75330" localSheetId="3" hidden="1">'FEB 24 General Ledger'!$D$31</definedName>
    <definedName name="QB_ROW_76020" localSheetId="3" hidden="1">'FEB 24 General Ledger'!$C$15</definedName>
    <definedName name="QB_ROW_76250" localSheetId="5" hidden="1">'FEB 24 BVA'!$F$49</definedName>
    <definedName name="QB_ROW_76250" localSheetId="1" hidden="1">'FEB 24 MTD I&amp;E'!$F$49</definedName>
    <definedName name="QB_ROW_76250" localSheetId="2" hidden="1">'FEB 24 YTD I&amp;E'!$F$49</definedName>
    <definedName name="QB_ROW_76320" localSheetId="3" hidden="1">'FEB 24 General Ledger'!$C$20</definedName>
    <definedName name="QB_ROW_77260" localSheetId="5" hidden="1">'FEB 24 BVA'!$G$113</definedName>
    <definedName name="QB_ROW_77260" localSheetId="1" hidden="1">'FEB 24 MTD I&amp;E'!$G$113</definedName>
    <definedName name="QB_ROW_77260" localSheetId="2" hidden="1">'FEB 24 YTD I&amp;E'!$G$113</definedName>
    <definedName name="QB_ROW_80050" localSheetId="3" hidden="1">'FEB 24 General Ledger'!$F$70</definedName>
    <definedName name="QB_ROW_8011" localSheetId="0" hidden="1">'FEB 24 Balance Sheet'!$B$34</definedName>
    <definedName name="QB_ROW_80280" localSheetId="5" hidden="1">'FEB 24 BVA'!$I$83</definedName>
    <definedName name="QB_ROW_80280" localSheetId="1" hidden="1">'FEB 24 MTD I&amp;E'!$I$83</definedName>
    <definedName name="QB_ROW_80280" localSheetId="2" hidden="1">'FEB 24 YTD I&amp;E'!$I$83</definedName>
    <definedName name="QB_ROW_80350" localSheetId="3" hidden="1">'FEB 24 General Ledger'!$F$75</definedName>
    <definedName name="QB_ROW_82030" localSheetId="3" hidden="1">'FEB 24 General Ledger'!$D$62</definedName>
    <definedName name="QB_ROW_82060" localSheetId="5" hidden="1">'FEB 24 BVA'!$G$80</definedName>
    <definedName name="QB_ROW_82060" localSheetId="1" hidden="1">'FEB 24 MTD I&amp;E'!$G$80</definedName>
    <definedName name="QB_ROW_82060" localSheetId="2" hidden="1">'FEB 24 YTD I&amp;E'!$G$80</definedName>
    <definedName name="QB_ROW_82330" localSheetId="3" hidden="1">'FEB 24 General Ledger'!$D$118</definedName>
    <definedName name="QB_ROW_82360" localSheetId="5" hidden="1">'FEB 24 BVA'!$G$94</definedName>
    <definedName name="QB_ROW_82360" localSheetId="1" hidden="1">'FEB 24 MTD I&amp;E'!$G$94</definedName>
    <definedName name="QB_ROW_82360" localSheetId="2" hidden="1">'FEB 24 YTD I&amp;E'!$G$94</definedName>
    <definedName name="QB_ROW_83050" localSheetId="3" hidden="1">'FEB 24 General Ledger'!$F$243</definedName>
    <definedName name="QB_ROW_8311" localSheetId="0" hidden="1">'FEB 24 Balance Sheet'!$B$57</definedName>
    <definedName name="QB_ROW_83280" localSheetId="5" hidden="1">'FEB 24 BVA'!$I$140</definedName>
    <definedName name="QB_ROW_83280" localSheetId="1" hidden="1">'FEB 24 MTD I&amp;E'!$I$137</definedName>
    <definedName name="QB_ROW_83280" localSheetId="2" hidden="1">'FEB 24 YTD I&amp;E'!$I$137</definedName>
    <definedName name="QB_ROW_83350" localSheetId="3" hidden="1">'FEB 24 General Ledger'!$F$245</definedName>
    <definedName name="QB_ROW_84050" localSheetId="3" hidden="1">'FEB 24 General Ledger'!$F$237</definedName>
    <definedName name="QB_ROW_84280" localSheetId="5" hidden="1">'FEB 24 BVA'!$I$138</definedName>
    <definedName name="QB_ROW_84280" localSheetId="1" hidden="1">'FEB 24 MTD I&amp;E'!$I$135</definedName>
    <definedName name="QB_ROW_84280" localSheetId="2" hidden="1">'FEB 24 YTD I&amp;E'!$I$135</definedName>
    <definedName name="QB_ROW_84350" localSheetId="3" hidden="1">'FEB 24 General Ledger'!$F$239</definedName>
    <definedName name="QB_ROW_86030" localSheetId="3" hidden="1">'FEB 24 General Ledger'!$D$248</definedName>
    <definedName name="QB_ROW_86260" localSheetId="5" hidden="1">'FEB 24 BVA'!$G$145</definedName>
    <definedName name="QB_ROW_86260" localSheetId="1" hidden="1">'FEB 24 MTD I&amp;E'!$G$142</definedName>
    <definedName name="QB_ROW_86260" localSheetId="2" hidden="1">'FEB 24 YTD I&amp;E'!$G$142</definedName>
    <definedName name="QB_ROW_86321" localSheetId="5" hidden="1">'FEB 24 BVA'!$C$39</definedName>
    <definedName name="QB_ROW_86321" localSheetId="1" hidden="1">'FEB 24 MTD I&amp;E'!$C$39</definedName>
    <definedName name="QB_ROW_86321" localSheetId="2" hidden="1">'FEB 24 YTD I&amp;E'!$C$39</definedName>
    <definedName name="QB_ROW_86330" localSheetId="3" hidden="1">'FEB 24 General Ledger'!$D$252</definedName>
    <definedName name="QB_ROW_87031" localSheetId="5" hidden="1">'FEB 24 BVA'!$D$36</definedName>
    <definedName name="QB_ROW_87031" localSheetId="1" hidden="1">'FEB 24 MTD I&amp;E'!$D$36</definedName>
    <definedName name="QB_ROW_87031" localSheetId="2" hidden="1">'FEB 24 YTD I&amp;E'!$D$36</definedName>
    <definedName name="QB_ROW_87250" localSheetId="5" hidden="1">'FEB 24 BVA'!$F$149</definedName>
    <definedName name="QB_ROW_87250" localSheetId="1" hidden="1">'FEB 24 MTD I&amp;E'!$F$146</definedName>
    <definedName name="QB_ROW_87250" localSheetId="2" hidden="1">'FEB 24 YTD I&amp;E'!$F$146</definedName>
    <definedName name="QB_ROW_87331" localSheetId="5" hidden="1">'FEB 24 BVA'!$D$38</definedName>
    <definedName name="QB_ROW_87331" localSheetId="1" hidden="1">'FEB 24 MTD I&amp;E'!$D$38</definedName>
    <definedName name="QB_ROW_87331" localSheetId="2" hidden="1">'FEB 24 YTD I&amp;E'!$D$38</definedName>
    <definedName name="QB_ROW_88020" localSheetId="3" hidden="1">'FEB 24 General Ledger'!$C$256</definedName>
    <definedName name="QB_ROW_88250" localSheetId="5" hidden="1">'FEB 24 BVA'!$F$150</definedName>
    <definedName name="QB_ROW_88250" localSheetId="1" hidden="1">'FEB 24 MTD I&amp;E'!$F$147</definedName>
    <definedName name="QB_ROW_88250" localSheetId="2" hidden="1">'FEB 24 YTD I&amp;E'!$F$147</definedName>
    <definedName name="QB_ROW_88320" localSheetId="3" hidden="1">'FEB 24 General Ledger'!$C$258</definedName>
    <definedName name="QB_ROW_90020" localSheetId="3" hidden="1">'FEB 24 General Ledger'!$C$261</definedName>
    <definedName name="QB_ROW_9021" localSheetId="0" hidden="1">'FEB 24 Balance Sheet'!$C$35</definedName>
    <definedName name="QB_ROW_90250" localSheetId="5" hidden="1">'FEB 24 BVA'!$F$155</definedName>
    <definedName name="QB_ROW_90250" localSheetId="1" hidden="1">'FEB 24 MTD I&amp;E'!$F$152</definedName>
    <definedName name="QB_ROW_90250" localSheetId="2" hidden="1">'FEB 24 YTD I&amp;E'!$F$152</definedName>
    <definedName name="QB_ROW_90320" localSheetId="3" hidden="1">'FEB 24 General Ledger'!$C$270</definedName>
    <definedName name="QB_ROW_91020" localSheetId="3" hidden="1">'FEB 24 General Ledger'!$C$288</definedName>
    <definedName name="QB_ROW_91030" localSheetId="3" hidden="1">'FEB 24 General Ledger'!$D$306</definedName>
    <definedName name="QB_ROW_91050" localSheetId="5" hidden="1">'FEB 24 BVA'!$F$175</definedName>
    <definedName name="QB_ROW_91050" localSheetId="1" hidden="1">'FEB 24 MTD I&amp;E'!$F$171</definedName>
    <definedName name="QB_ROW_91050" localSheetId="2" hidden="1">'FEB 24 YTD I&amp;E'!$F$172</definedName>
    <definedName name="QB_ROW_91260" localSheetId="5" hidden="1">'FEB 24 BVA'!$G$202</definedName>
    <definedName name="QB_ROW_91260" localSheetId="1" hidden="1">'FEB 24 MTD I&amp;E'!$G$198</definedName>
    <definedName name="QB_ROW_91260" localSheetId="2" hidden="1">'FEB 24 YTD I&amp;E'!$G$199</definedName>
    <definedName name="QB_ROW_91320" localSheetId="3" hidden="1">'FEB 24 General Ledger'!$C$309</definedName>
    <definedName name="QB_ROW_91330" localSheetId="3" hidden="1">'FEB 24 General Ledger'!$D$308</definedName>
    <definedName name="QB_ROW_91350" localSheetId="5" hidden="1">'FEB 24 BVA'!$F$203</definedName>
    <definedName name="QB_ROW_91350" localSheetId="1" hidden="1">'FEB 24 MTD I&amp;E'!$F$199</definedName>
    <definedName name="QB_ROW_91350" localSheetId="2" hidden="1">'FEB 24 YTD I&amp;E'!$F$200</definedName>
    <definedName name="QB_ROW_92030" localSheetId="3" hidden="1">'FEB 24 General Ledger'!$D$196</definedName>
    <definedName name="QB_ROW_92060" localSheetId="5" hidden="1">'FEB 24 BVA'!$G$116</definedName>
    <definedName name="QB_ROW_92060" localSheetId="1" hidden="1">'FEB 24 MTD I&amp;E'!$G$116</definedName>
    <definedName name="QB_ROW_92060" localSheetId="2" hidden="1">'FEB 24 YTD I&amp;E'!$G$116</definedName>
    <definedName name="QB_ROW_92330" localSheetId="3" hidden="1">'FEB 24 General Ledger'!$D$217</definedName>
    <definedName name="QB_ROW_92360" localSheetId="5" hidden="1">'FEB 24 BVA'!$G$126</definedName>
    <definedName name="QB_ROW_92360" localSheetId="1" hidden="1">'FEB 24 MTD I&amp;E'!$G$123</definedName>
    <definedName name="QB_ROW_92360" localSheetId="2" hidden="1">'FEB 24 YTD I&amp;E'!$G$123</definedName>
    <definedName name="QB_ROW_9321" localSheetId="0" hidden="1">'FEB 24 Balance Sheet'!$C$56</definedName>
    <definedName name="QB_ROW_93240" localSheetId="0" hidden="1">'FEB 24 Balance Sheet'!$E$12</definedName>
    <definedName name="QB_ROW_94020" localSheetId="3" hidden="1">'FEB 24 General Ledger'!$C$276</definedName>
    <definedName name="QB_ROW_94250" localSheetId="5" hidden="1">'FEB 24 BVA'!$F$161</definedName>
    <definedName name="QB_ROW_94250" localSheetId="1" hidden="1">'FEB 24 MTD I&amp;E'!$F$158</definedName>
    <definedName name="QB_ROW_94250" localSheetId="2" hidden="1">'FEB 24 YTD I&amp;E'!$F$158</definedName>
    <definedName name="QB_ROW_94320" localSheetId="3" hidden="1">'FEB 24 General Ledger'!$C$279</definedName>
    <definedName name="QB_ROW_96020" localSheetId="3" hidden="1">'FEB 24 General Ledger'!$C$271</definedName>
    <definedName name="QB_ROW_96250" localSheetId="5" hidden="1">'FEB 24 BVA'!$F$156</definedName>
    <definedName name="QB_ROW_96250" localSheetId="1" hidden="1">'FEB 24 MTD I&amp;E'!$F$153</definedName>
    <definedName name="QB_ROW_96250" localSheetId="2" hidden="1">'FEB 24 YTD I&amp;E'!$F$153</definedName>
    <definedName name="QB_ROW_96320" localSheetId="3" hidden="1">'FEB 24 General Ledger'!$C$273</definedName>
    <definedName name="QB_ROW_97020" localSheetId="3" hidden="1">'FEB 24 General Ledger'!$C$280</definedName>
    <definedName name="QB_ROW_97050" localSheetId="5" hidden="1">'FEB 24 BVA'!$F$162</definedName>
    <definedName name="QB_ROW_97050" localSheetId="1" hidden="1">'FEB 24 MTD I&amp;E'!$F$159</definedName>
    <definedName name="QB_ROW_97050" localSheetId="2" hidden="1">'FEB 24 YTD I&amp;E'!$F$159</definedName>
    <definedName name="QB_ROW_97260" localSheetId="5" hidden="1">'FEB 24 BVA'!$G$173</definedName>
    <definedName name="QB_ROW_97260" localSheetId="2" hidden="1">'FEB 24 YTD I&amp;E'!$G$170</definedName>
    <definedName name="QB_ROW_97320" localSheetId="3" hidden="1">'FEB 24 General Ledger'!$C$287</definedName>
    <definedName name="QB_ROW_97350" localSheetId="5" hidden="1">'FEB 24 BVA'!$F$174</definedName>
    <definedName name="QB_ROW_97350" localSheetId="1" hidden="1">'FEB 24 MTD I&amp;E'!$F$170</definedName>
    <definedName name="QB_ROW_97350" localSheetId="2" hidden="1">'FEB 24 YTD I&amp;E'!$F$171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20240229</definedName>
    <definedName name="QBENDDATE" localSheetId="5">20241231</definedName>
    <definedName name="QBENDDATE" localSheetId="3">20240229</definedName>
    <definedName name="QBENDDATE" localSheetId="1">20240229</definedName>
    <definedName name="QBENDDATE" localSheetId="2">20240229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6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20240201</definedName>
    <definedName name="QBSTARTDATE" localSheetId="1">20240201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2" i="5" l="1"/>
  <c r="L292" i="5"/>
  <c r="K292" i="5"/>
  <c r="J292" i="5"/>
  <c r="M291" i="5"/>
  <c r="L291" i="5"/>
  <c r="K291" i="5"/>
  <c r="J291" i="5"/>
  <c r="M290" i="5"/>
  <c r="L290" i="5"/>
  <c r="K290" i="5"/>
  <c r="J290" i="5"/>
  <c r="M289" i="5"/>
  <c r="L289" i="5"/>
  <c r="K289" i="5"/>
  <c r="J289" i="5"/>
  <c r="M288" i="5"/>
  <c r="L288" i="5"/>
  <c r="M287" i="5"/>
  <c r="L287" i="5"/>
  <c r="M286" i="5"/>
  <c r="L286" i="5"/>
  <c r="M285" i="5"/>
  <c r="L285" i="5"/>
  <c r="M284" i="5"/>
  <c r="L284" i="5"/>
  <c r="M283" i="5"/>
  <c r="L283" i="5"/>
  <c r="J281" i="5"/>
  <c r="J280" i="5"/>
  <c r="M274" i="5"/>
  <c r="L274" i="5"/>
  <c r="M272" i="5"/>
  <c r="L272" i="5"/>
  <c r="K272" i="5"/>
  <c r="J272" i="5"/>
  <c r="M271" i="5"/>
  <c r="L271" i="5"/>
  <c r="K271" i="5"/>
  <c r="J271" i="5"/>
  <c r="M270" i="5"/>
  <c r="L270" i="5"/>
  <c r="K270" i="5"/>
  <c r="J270" i="5"/>
  <c r="M269" i="5"/>
  <c r="L269" i="5"/>
  <c r="M268" i="5"/>
  <c r="L268" i="5"/>
  <c r="M267" i="5"/>
  <c r="L267" i="5"/>
  <c r="M266" i="5"/>
  <c r="L266" i="5"/>
  <c r="M265" i="5"/>
  <c r="L265" i="5"/>
  <c r="M264" i="5"/>
  <c r="L264" i="5"/>
  <c r="M263" i="5"/>
  <c r="L263" i="5"/>
  <c r="M262" i="5"/>
  <c r="L262" i="5"/>
  <c r="M261" i="5"/>
  <c r="L261" i="5"/>
  <c r="M260" i="5"/>
  <c r="L260" i="5"/>
  <c r="M259" i="5"/>
  <c r="L259" i="5"/>
  <c r="M257" i="5"/>
  <c r="L257" i="5"/>
  <c r="M256" i="5"/>
  <c r="L256" i="5"/>
  <c r="K256" i="5"/>
  <c r="J256" i="5"/>
  <c r="M255" i="5"/>
  <c r="L255" i="5"/>
  <c r="M254" i="5"/>
  <c r="L254" i="5"/>
  <c r="M253" i="5"/>
  <c r="L253" i="5"/>
  <c r="M252" i="5"/>
  <c r="L252" i="5"/>
  <c r="M250" i="5"/>
  <c r="L250" i="5"/>
  <c r="M249" i="5"/>
  <c r="L249" i="5"/>
  <c r="K249" i="5"/>
  <c r="J249" i="5"/>
  <c r="M248" i="5"/>
  <c r="L248" i="5"/>
  <c r="M247" i="5"/>
  <c r="L247" i="5"/>
  <c r="M246" i="5"/>
  <c r="L246" i="5"/>
  <c r="M245" i="5"/>
  <c r="L245" i="5"/>
  <c r="M244" i="5"/>
  <c r="L244" i="5"/>
  <c r="M243" i="5"/>
  <c r="L243" i="5"/>
  <c r="M238" i="5"/>
  <c r="L238" i="5"/>
  <c r="K238" i="5"/>
  <c r="J238" i="5"/>
  <c r="M237" i="5"/>
  <c r="L237" i="5"/>
  <c r="K237" i="5"/>
  <c r="J237" i="5"/>
  <c r="M236" i="5"/>
  <c r="L236" i="5"/>
  <c r="M235" i="5"/>
  <c r="L235" i="5"/>
  <c r="K235" i="5"/>
  <c r="J235" i="5"/>
  <c r="M234" i="5"/>
  <c r="L234" i="5"/>
  <c r="K234" i="5"/>
  <c r="J234" i="5"/>
  <c r="M233" i="5"/>
  <c r="L233" i="5"/>
  <c r="M232" i="5"/>
  <c r="L232" i="5"/>
  <c r="M230" i="5"/>
  <c r="L230" i="5"/>
  <c r="M229" i="5"/>
  <c r="L229" i="5"/>
  <c r="M228" i="5"/>
  <c r="L228" i="5"/>
  <c r="M227" i="5"/>
  <c r="L227" i="5"/>
  <c r="M226" i="5"/>
  <c r="L226" i="5"/>
  <c r="M225" i="5"/>
  <c r="L225" i="5"/>
  <c r="M223" i="5"/>
  <c r="L223" i="5"/>
  <c r="K223" i="5"/>
  <c r="J223" i="5"/>
  <c r="M222" i="5"/>
  <c r="L222" i="5"/>
  <c r="K222" i="5"/>
  <c r="J222" i="5"/>
  <c r="M221" i="5"/>
  <c r="L221" i="5"/>
  <c r="M220" i="5"/>
  <c r="L220" i="5"/>
  <c r="M218" i="5"/>
  <c r="L218" i="5"/>
  <c r="M217" i="5"/>
  <c r="L217" i="5"/>
  <c r="K217" i="5"/>
  <c r="J217" i="5"/>
  <c r="M216" i="5"/>
  <c r="L216" i="5"/>
  <c r="M215" i="5"/>
  <c r="L215" i="5"/>
  <c r="M214" i="5"/>
  <c r="L214" i="5"/>
  <c r="M213" i="5"/>
  <c r="L213" i="5"/>
  <c r="M212" i="5"/>
  <c r="L212" i="5"/>
  <c r="M210" i="5"/>
  <c r="L210" i="5"/>
  <c r="M208" i="5"/>
  <c r="L208" i="5"/>
  <c r="K208" i="5"/>
  <c r="J208" i="5"/>
  <c r="M207" i="5"/>
  <c r="L207" i="5"/>
  <c r="M206" i="5"/>
  <c r="L206" i="5"/>
  <c r="M204" i="5"/>
  <c r="L204" i="5"/>
  <c r="K204" i="5"/>
  <c r="J204" i="5"/>
  <c r="M203" i="5"/>
  <c r="L203" i="5"/>
  <c r="K203" i="5"/>
  <c r="J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7" i="5"/>
  <c r="L177" i="5"/>
  <c r="M174" i="5"/>
  <c r="L174" i="5"/>
  <c r="K174" i="5"/>
  <c r="J174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4" i="5"/>
  <c r="L164" i="5"/>
  <c r="M163" i="5"/>
  <c r="L163" i="5"/>
  <c r="M161" i="5"/>
  <c r="L161" i="5"/>
  <c r="M160" i="5"/>
  <c r="L160" i="5"/>
  <c r="M158" i="5"/>
  <c r="L158" i="5"/>
  <c r="K158" i="5"/>
  <c r="J158" i="5"/>
  <c r="M157" i="5"/>
  <c r="L157" i="5"/>
  <c r="M156" i="5"/>
  <c r="L156" i="5"/>
  <c r="M155" i="5"/>
  <c r="L155" i="5"/>
  <c r="M154" i="5"/>
  <c r="L154" i="5"/>
  <c r="M153" i="5"/>
  <c r="L153" i="5"/>
  <c r="M151" i="5"/>
  <c r="L151" i="5"/>
  <c r="K151" i="5"/>
  <c r="J151" i="5"/>
  <c r="M150" i="5"/>
  <c r="L150" i="5"/>
  <c r="M149" i="5"/>
  <c r="L149" i="5"/>
  <c r="M147" i="5"/>
  <c r="L147" i="5"/>
  <c r="K147" i="5"/>
  <c r="J147" i="5"/>
  <c r="M146" i="5"/>
  <c r="L146" i="5"/>
  <c r="K146" i="5"/>
  <c r="J146" i="5"/>
  <c r="M145" i="5"/>
  <c r="L145" i="5"/>
  <c r="M144" i="5"/>
  <c r="L144" i="5"/>
  <c r="K144" i="5"/>
  <c r="J144" i="5"/>
  <c r="M143" i="5"/>
  <c r="L143" i="5"/>
  <c r="M142" i="5"/>
  <c r="L142" i="5"/>
  <c r="M141" i="5"/>
  <c r="L141" i="5"/>
  <c r="K141" i="5"/>
  <c r="J141" i="5"/>
  <c r="M140" i="5"/>
  <c r="L140" i="5"/>
  <c r="M139" i="5"/>
  <c r="L139" i="5"/>
  <c r="M138" i="5"/>
  <c r="L138" i="5"/>
  <c r="M135" i="5"/>
  <c r="L135" i="5"/>
  <c r="K135" i="5"/>
  <c r="J135" i="5"/>
  <c r="M133" i="5"/>
  <c r="L133" i="5"/>
  <c r="M132" i="5"/>
  <c r="L132" i="5"/>
  <c r="M131" i="5"/>
  <c r="L131" i="5"/>
  <c r="M130" i="5"/>
  <c r="L130" i="5"/>
  <c r="M129" i="5"/>
  <c r="L129" i="5"/>
  <c r="M127" i="5"/>
  <c r="L127" i="5"/>
  <c r="M126" i="5"/>
  <c r="L126" i="5"/>
  <c r="K126" i="5"/>
  <c r="J126" i="5"/>
  <c r="M125" i="5"/>
  <c r="L125" i="5"/>
  <c r="M124" i="5"/>
  <c r="L124" i="5"/>
  <c r="K124" i="5"/>
  <c r="J124" i="5"/>
  <c r="M123" i="5"/>
  <c r="L123" i="5"/>
  <c r="M120" i="5"/>
  <c r="L120" i="5"/>
  <c r="K120" i="5"/>
  <c r="J120" i="5"/>
  <c r="M119" i="5"/>
  <c r="L119" i="5"/>
  <c r="M118" i="5"/>
  <c r="L118" i="5"/>
  <c r="M114" i="5"/>
  <c r="L114" i="5"/>
  <c r="K114" i="5"/>
  <c r="J114" i="5"/>
  <c r="M113" i="5"/>
  <c r="L113" i="5"/>
  <c r="M112" i="5"/>
  <c r="L112" i="5"/>
  <c r="M111" i="5"/>
  <c r="L111" i="5"/>
  <c r="M109" i="5"/>
  <c r="L109" i="5"/>
  <c r="K109" i="5"/>
  <c r="J109" i="5"/>
  <c r="M108" i="5"/>
  <c r="L108" i="5"/>
  <c r="K108" i="5"/>
  <c r="J108" i="5"/>
  <c r="M107" i="5"/>
  <c r="L107" i="5"/>
  <c r="M106" i="5"/>
  <c r="L106" i="5"/>
  <c r="M105" i="5"/>
  <c r="L105" i="5"/>
  <c r="M103" i="5"/>
  <c r="L103" i="5"/>
  <c r="K103" i="5"/>
  <c r="J103" i="5"/>
  <c r="M102" i="5"/>
  <c r="L102" i="5"/>
  <c r="M101" i="5"/>
  <c r="L101" i="5"/>
  <c r="M100" i="5"/>
  <c r="L100" i="5"/>
  <c r="M99" i="5"/>
  <c r="L99" i="5"/>
  <c r="M98" i="5"/>
  <c r="L98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K88" i="5"/>
  <c r="J88" i="5"/>
  <c r="M87" i="5"/>
  <c r="L87" i="5"/>
  <c r="M86" i="5"/>
  <c r="L86" i="5"/>
  <c r="M85" i="5"/>
  <c r="L85" i="5"/>
  <c r="M84" i="5"/>
  <c r="L84" i="5"/>
  <c r="M83" i="5"/>
  <c r="L83" i="5"/>
  <c r="M81" i="5"/>
  <c r="L81" i="5"/>
  <c r="M78" i="5"/>
  <c r="L78" i="5"/>
  <c r="K78" i="5"/>
  <c r="J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8" i="5"/>
  <c r="L68" i="5"/>
  <c r="K68" i="5"/>
  <c r="J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7" i="5"/>
  <c r="L57" i="5"/>
  <c r="M56" i="5"/>
  <c r="L56" i="5"/>
  <c r="K56" i="5"/>
  <c r="J56" i="5"/>
  <c r="M55" i="5"/>
  <c r="L55" i="5"/>
  <c r="M54" i="5"/>
  <c r="L54" i="5"/>
  <c r="M52" i="5"/>
  <c r="L52" i="5"/>
  <c r="M51" i="5"/>
  <c r="L51" i="5"/>
  <c r="M50" i="5"/>
  <c r="L50" i="5"/>
  <c r="M49" i="5"/>
  <c r="L49" i="5"/>
  <c r="M47" i="5"/>
  <c r="L47" i="5"/>
  <c r="K47" i="5"/>
  <c r="J47" i="5"/>
  <c r="M46" i="5"/>
  <c r="L46" i="5"/>
  <c r="M45" i="5"/>
  <c r="L45" i="5"/>
  <c r="M44" i="5"/>
  <c r="L44" i="5"/>
  <c r="M43" i="5"/>
  <c r="L43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03" i="4"/>
  <c r="P403" i="4"/>
  <c r="Q402" i="4"/>
  <c r="P402" i="4"/>
  <c r="Q401" i="4"/>
  <c r="P401" i="4"/>
  <c r="Q400" i="4"/>
  <c r="P400" i="4"/>
  <c r="Q399" i="4"/>
  <c r="Q398" i="4"/>
  <c r="Q397" i="4"/>
  <c r="Q396" i="4"/>
  <c r="Q392" i="4"/>
  <c r="P392" i="4"/>
  <c r="Q391" i="4"/>
  <c r="P391" i="4"/>
  <c r="Q390" i="4"/>
  <c r="P390" i="4"/>
  <c r="Q389" i="4"/>
  <c r="Q388" i="4"/>
  <c r="Q387" i="4"/>
  <c r="Q386" i="4"/>
  <c r="Q385" i="4"/>
  <c r="Q384" i="4"/>
  <c r="Q38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70" i="4"/>
  <c r="Q369" i="4"/>
  <c r="Q368" i="4"/>
  <c r="Q367" i="4"/>
  <c r="Q366" i="4"/>
  <c r="Q362" i="4"/>
  <c r="P362" i="4"/>
  <c r="Q361" i="4"/>
  <c r="Q359" i="4"/>
  <c r="P359" i="4"/>
  <c r="Q358" i="4"/>
  <c r="P358" i="4"/>
  <c r="Q357" i="4"/>
  <c r="P357" i="4"/>
  <c r="Q356" i="4"/>
  <c r="Q353" i="4"/>
  <c r="P353" i="4"/>
  <c r="Q352" i="4"/>
  <c r="Q351" i="4"/>
  <c r="Q350" i="4"/>
  <c r="Q349" i="4"/>
  <c r="Q347" i="4"/>
  <c r="P347" i="4"/>
  <c r="Q346" i="4"/>
  <c r="Q344" i="4"/>
  <c r="P344" i="4"/>
  <c r="Q343" i="4"/>
  <c r="Q342" i="4"/>
  <c r="Q341" i="4"/>
  <c r="Q340" i="4"/>
  <c r="Q339" i="4"/>
  <c r="Q336" i="4"/>
  <c r="P336" i="4"/>
  <c r="Q335" i="4"/>
  <c r="P335" i="4"/>
  <c r="Q334" i="4"/>
  <c r="P334" i="4"/>
  <c r="Q333" i="4"/>
  <c r="Q331" i="4"/>
  <c r="P331" i="4"/>
  <c r="Q330" i="4"/>
  <c r="Q329" i="4"/>
  <c r="Q328" i="4"/>
  <c r="Q327" i="4"/>
  <c r="Q326" i="4"/>
  <c r="Q325" i="4"/>
  <c r="Q324" i="4"/>
  <c r="Q321" i="4"/>
  <c r="P321" i="4"/>
  <c r="Q320" i="4"/>
  <c r="P320" i="4"/>
  <c r="Q319" i="4"/>
  <c r="Q318" i="4"/>
  <c r="Q316" i="4"/>
  <c r="P316" i="4"/>
  <c r="Q315" i="4"/>
  <c r="Q314" i="4"/>
  <c r="Q310" i="4"/>
  <c r="P310" i="4"/>
  <c r="Q309" i="4"/>
  <c r="P309" i="4"/>
  <c r="Q308" i="4"/>
  <c r="P308" i="4"/>
  <c r="Q307" i="4"/>
  <c r="Q305" i="4"/>
  <c r="P305" i="4"/>
  <c r="Q304" i="4"/>
  <c r="Q303" i="4"/>
  <c r="Q301" i="4"/>
  <c r="P301" i="4"/>
  <c r="Q300" i="4"/>
  <c r="Q299" i="4"/>
  <c r="Q298" i="4"/>
  <c r="Q297" i="4"/>
  <c r="Q296" i="4"/>
  <c r="Q295" i="4"/>
  <c r="Q293" i="4"/>
  <c r="P293" i="4"/>
  <c r="Q292" i="4"/>
  <c r="Q291" i="4"/>
  <c r="Q290" i="4"/>
  <c r="Q287" i="4"/>
  <c r="P287" i="4"/>
  <c r="Q286" i="4"/>
  <c r="P286" i="4"/>
  <c r="Q285" i="4"/>
  <c r="Q283" i="4"/>
  <c r="P283" i="4"/>
  <c r="Q282" i="4"/>
  <c r="Q279" i="4"/>
  <c r="P279" i="4"/>
  <c r="Q278" i="4"/>
  <c r="Q277" i="4"/>
  <c r="Q274" i="4"/>
  <c r="P274" i="4"/>
  <c r="Q273" i="4"/>
  <c r="P273" i="4"/>
  <c r="Q272" i="4"/>
  <c r="Q270" i="4"/>
  <c r="P270" i="4"/>
  <c r="Q269" i="4"/>
  <c r="Q268" i="4"/>
  <c r="Q267" i="4"/>
  <c r="Q266" i="4"/>
  <c r="Q265" i="4"/>
  <c r="Q264" i="4"/>
  <c r="Q263" i="4"/>
  <c r="Q262" i="4"/>
  <c r="Q259" i="4"/>
  <c r="P259" i="4"/>
  <c r="Q258" i="4"/>
  <c r="P258" i="4"/>
  <c r="Q257" i="4"/>
  <c r="Q254" i="4"/>
  <c r="P254" i="4"/>
  <c r="Q253" i="4"/>
  <c r="P253" i="4"/>
  <c r="Q252" i="4"/>
  <c r="P252" i="4"/>
  <c r="Q251" i="4"/>
  <c r="Q250" i="4"/>
  <c r="Q249" i="4"/>
  <c r="Q247" i="4"/>
  <c r="P247" i="4"/>
  <c r="Q246" i="4"/>
  <c r="P246" i="4"/>
  <c r="Q245" i="4"/>
  <c r="P245" i="4"/>
  <c r="Q244" i="4"/>
  <c r="Q242" i="4"/>
  <c r="P242" i="4"/>
  <c r="Q241" i="4"/>
  <c r="Q239" i="4"/>
  <c r="P239" i="4"/>
  <c r="Q238" i="4"/>
  <c r="Q234" i="4"/>
  <c r="P234" i="4"/>
  <c r="Q233" i="4"/>
  <c r="P233" i="4"/>
  <c r="Q232" i="4"/>
  <c r="Q230" i="4"/>
  <c r="P230" i="4"/>
  <c r="Q229" i="4"/>
  <c r="Q227" i="4"/>
  <c r="P227" i="4"/>
  <c r="Q226" i="4"/>
  <c r="Q224" i="4"/>
  <c r="P224" i="4"/>
  <c r="Q223" i="4"/>
  <c r="Q221" i="4"/>
  <c r="P221" i="4"/>
  <c r="Q220" i="4"/>
  <c r="Q217" i="4"/>
  <c r="P217" i="4"/>
  <c r="Q215" i="4"/>
  <c r="Q214" i="4"/>
  <c r="Q212" i="4"/>
  <c r="P212" i="4"/>
  <c r="Q211" i="4"/>
  <c r="P211" i="4"/>
  <c r="Q210" i="4"/>
  <c r="Q209" i="4"/>
  <c r="Q208" i="4"/>
  <c r="Q207" i="4"/>
  <c r="Q205" i="4"/>
  <c r="P205" i="4"/>
  <c r="Q204" i="4"/>
  <c r="Q203" i="4"/>
  <c r="Q202" i="4"/>
  <c r="Q201" i="4"/>
  <c r="Q200" i="4"/>
  <c r="Q199" i="4"/>
  <c r="Q194" i="4"/>
  <c r="P194" i="4"/>
  <c r="Q193" i="4"/>
  <c r="P193" i="4"/>
  <c r="Q192" i="4"/>
  <c r="Q189" i="4"/>
  <c r="P189" i="4"/>
  <c r="Q188" i="4"/>
  <c r="P188" i="4"/>
  <c r="Q187" i="4"/>
  <c r="P187" i="4"/>
  <c r="Q186" i="4"/>
  <c r="Q185" i="4"/>
  <c r="Q184" i="4"/>
  <c r="Q183" i="4"/>
  <c r="Q182" i="4"/>
  <c r="Q181" i="4"/>
  <c r="Q180" i="4"/>
  <c r="Q179" i="4"/>
  <c r="Q178" i="4"/>
  <c r="Q177" i="4"/>
  <c r="Q175" i="4"/>
  <c r="P175" i="4"/>
  <c r="Q174" i="4"/>
  <c r="Q173" i="4"/>
  <c r="Q172" i="4"/>
  <c r="Q171" i="4"/>
  <c r="Q170" i="4"/>
  <c r="Q169" i="4"/>
  <c r="Q168" i="4"/>
  <c r="Q167" i="4"/>
  <c r="Q166" i="4"/>
  <c r="Q165" i="4"/>
  <c r="Q163" i="4"/>
  <c r="P163" i="4"/>
  <c r="Q162" i="4"/>
  <c r="Q161" i="4"/>
  <c r="Q160" i="4"/>
  <c r="Q159" i="4"/>
  <c r="Q156" i="4"/>
  <c r="P156" i="4"/>
  <c r="Q155" i="4"/>
  <c r="P155" i="4"/>
  <c r="Q154" i="4"/>
  <c r="Q153" i="4"/>
  <c r="Q151" i="4"/>
  <c r="P151" i="4"/>
  <c r="Q150" i="4"/>
  <c r="Q149" i="4"/>
  <c r="Q148" i="4"/>
  <c r="Q147" i="4"/>
  <c r="Q146" i="4"/>
  <c r="Q144" i="4"/>
  <c r="P144" i="4"/>
  <c r="Q143" i="4"/>
  <c r="Q142" i="4"/>
  <c r="Q141" i="4"/>
  <c r="Q140" i="4"/>
  <c r="Q139" i="4"/>
  <c r="Q138" i="4"/>
  <c r="Q136" i="4"/>
  <c r="P136" i="4"/>
  <c r="Q135" i="4"/>
  <c r="Q134" i="4"/>
  <c r="Q133" i="4"/>
  <c r="Q132" i="4"/>
  <c r="Q131" i="4"/>
  <c r="Q130" i="4"/>
  <c r="Q127" i="4"/>
  <c r="P127" i="4"/>
  <c r="Q126" i="4"/>
  <c r="Q125" i="4"/>
  <c r="Q124" i="4"/>
  <c r="Q123" i="4"/>
  <c r="Q122" i="4"/>
  <c r="Q121" i="4"/>
  <c r="Q120" i="4"/>
  <c r="Q118" i="4"/>
  <c r="P118" i="4"/>
  <c r="Q117" i="4"/>
  <c r="P117" i="4"/>
  <c r="Q116" i="4"/>
  <c r="Q115" i="4"/>
  <c r="Q114" i="4"/>
  <c r="Q113" i="4"/>
  <c r="Q112" i="4"/>
  <c r="Q111" i="4"/>
  <c r="Q110" i="4"/>
  <c r="Q109" i="4"/>
  <c r="Q108" i="4"/>
  <c r="Q107" i="4"/>
  <c r="Q106" i="4"/>
  <c r="Q104" i="4"/>
  <c r="P104" i="4"/>
  <c r="Q103" i="4"/>
  <c r="Q101" i="4"/>
  <c r="P101" i="4"/>
  <c r="Q100" i="4"/>
  <c r="Q99" i="4"/>
  <c r="Q97" i="4"/>
  <c r="P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6" i="4"/>
  <c r="P76" i="4"/>
  <c r="Q75" i="4"/>
  <c r="P75" i="4"/>
  <c r="Q74" i="4"/>
  <c r="Q73" i="4"/>
  <c r="Q72" i="4"/>
  <c r="Q71" i="4"/>
  <c r="Q68" i="4"/>
  <c r="P68" i="4"/>
  <c r="Q67" i="4"/>
  <c r="Q66" i="4"/>
  <c r="Q65" i="4"/>
  <c r="Q64" i="4"/>
  <c r="Q60" i="4"/>
  <c r="P60" i="4"/>
  <c r="Q59" i="4"/>
  <c r="P59" i="4"/>
  <c r="Q58" i="4"/>
  <c r="Q57" i="4"/>
  <c r="Q55" i="4"/>
  <c r="P55" i="4"/>
  <c r="Q54" i="4"/>
  <c r="Q52" i="4"/>
  <c r="P52" i="4"/>
  <c r="Q51" i="4"/>
  <c r="Q49" i="4"/>
  <c r="P49" i="4"/>
  <c r="Q48" i="4"/>
  <c r="Q47" i="4"/>
  <c r="Q46" i="4"/>
  <c r="Q44" i="4"/>
  <c r="P44" i="4"/>
  <c r="Q43" i="4"/>
  <c r="Q42" i="4"/>
  <c r="Q40" i="4"/>
  <c r="P40" i="4"/>
  <c r="Q39" i="4"/>
  <c r="Q38" i="4"/>
  <c r="Q35" i="4"/>
  <c r="P35" i="4"/>
  <c r="Q34" i="4"/>
  <c r="P34" i="4"/>
  <c r="Q33" i="4"/>
  <c r="Q31" i="4"/>
  <c r="P31" i="4"/>
  <c r="Q30" i="4"/>
  <c r="Q27" i="4"/>
  <c r="P27" i="4"/>
  <c r="Q26" i="4"/>
  <c r="Q25" i="4"/>
  <c r="Q23" i="4"/>
  <c r="P23" i="4"/>
  <c r="Q22" i="4"/>
  <c r="Q20" i="4"/>
  <c r="P20" i="4"/>
  <c r="Q19" i="4"/>
  <c r="Q18" i="4"/>
  <c r="Q17" i="4"/>
  <c r="Q16" i="4"/>
  <c r="Q13" i="4"/>
  <c r="P13" i="4"/>
  <c r="Q12" i="4"/>
  <c r="Q11" i="4"/>
  <c r="Q10" i="4"/>
  <c r="Q9" i="4"/>
  <c r="Q8" i="4"/>
  <c r="Q7" i="4"/>
  <c r="Q6" i="4"/>
  <c r="Q4" i="4"/>
  <c r="P4" i="4"/>
  <c r="Q3" i="4"/>
  <c r="M287" i="3"/>
  <c r="L287" i="3"/>
  <c r="K287" i="3"/>
  <c r="J287" i="3"/>
  <c r="M286" i="3"/>
  <c r="L286" i="3"/>
  <c r="K286" i="3"/>
  <c r="J286" i="3"/>
  <c r="M285" i="3"/>
  <c r="L285" i="3"/>
  <c r="K285" i="3"/>
  <c r="J285" i="3"/>
  <c r="M284" i="3"/>
  <c r="L284" i="3"/>
  <c r="K284" i="3"/>
  <c r="J284" i="3"/>
  <c r="M283" i="3"/>
  <c r="L283" i="3"/>
  <c r="M282" i="3"/>
  <c r="L282" i="3"/>
  <c r="M281" i="3"/>
  <c r="L281" i="3"/>
  <c r="M280" i="3"/>
  <c r="L280" i="3"/>
  <c r="M279" i="3"/>
  <c r="L279" i="3"/>
  <c r="M278" i="3"/>
  <c r="L278" i="3"/>
  <c r="J276" i="3"/>
  <c r="J275" i="3"/>
  <c r="M271" i="3"/>
  <c r="L271" i="3"/>
  <c r="M269" i="3"/>
  <c r="L269" i="3"/>
  <c r="K269" i="3"/>
  <c r="J269" i="3"/>
  <c r="M268" i="3"/>
  <c r="L268" i="3"/>
  <c r="K268" i="3"/>
  <c r="J268" i="3"/>
  <c r="M267" i="3"/>
  <c r="L267" i="3"/>
  <c r="K267" i="3"/>
  <c r="J267" i="3"/>
  <c r="M266" i="3"/>
  <c r="L266" i="3"/>
  <c r="M265" i="3"/>
  <c r="L265" i="3"/>
  <c r="M264" i="3"/>
  <c r="L264" i="3"/>
  <c r="M263" i="3"/>
  <c r="L263" i="3"/>
  <c r="M262" i="3"/>
  <c r="L262" i="3"/>
  <c r="M261" i="3"/>
  <c r="L261" i="3"/>
  <c r="M260" i="3"/>
  <c r="L260" i="3"/>
  <c r="M259" i="3"/>
  <c r="L259" i="3"/>
  <c r="M258" i="3"/>
  <c r="L258" i="3"/>
  <c r="M257" i="3"/>
  <c r="L257" i="3"/>
  <c r="M256" i="3"/>
  <c r="L256" i="3"/>
  <c r="M254" i="3"/>
  <c r="L254" i="3"/>
  <c r="M253" i="3"/>
  <c r="L253" i="3"/>
  <c r="K253" i="3"/>
  <c r="J253" i="3"/>
  <c r="M252" i="3"/>
  <c r="L252" i="3"/>
  <c r="M251" i="3"/>
  <c r="L251" i="3"/>
  <c r="M250" i="3"/>
  <c r="L250" i="3"/>
  <c r="M249" i="3"/>
  <c r="L249" i="3"/>
  <c r="M247" i="3"/>
  <c r="L247" i="3"/>
  <c r="M246" i="3"/>
  <c r="L246" i="3"/>
  <c r="K246" i="3"/>
  <c r="J246" i="3"/>
  <c r="M245" i="3"/>
  <c r="L245" i="3"/>
  <c r="M244" i="3"/>
  <c r="L244" i="3"/>
  <c r="M243" i="3"/>
  <c r="L243" i="3"/>
  <c r="M242" i="3"/>
  <c r="L242" i="3"/>
  <c r="M241" i="3"/>
  <c r="L241" i="3"/>
  <c r="M240" i="3"/>
  <c r="L240" i="3"/>
  <c r="M235" i="3"/>
  <c r="L235" i="3"/>
  <c r="K235" i="3"/>
  <c r="J235" i="3"/>
  <c r="M234" i="3"/>
  <c r="L234" i="3"/>
  <c r="K234" i="3"/>
  <c r="J234" i="3"/>
  <c r="M233" i="3"/>
  <c r="L233" i="3"/>
  <c r="M232" i="3"/>
  <c r="L232" i="3"/>
  <c r="K232" i="3"/>
  <c r="J232" i="3"/>
  <c r="M231" i="3"/>
  <c r="L231" i="3"/>
  <c r="K231" i="3"/>
  <c r="J231" i="3"/>
  <c r="M230" i="3"/>
  <c r="L230" i="3"/>
  <c r="M229" i="3"/>
  <c r="L229" i="3"/>
  <c r="M227" i="3"/>
  <c r="L227" i="3"/>
  <c r="M226" i="3"/>
  <c r="L226" i="3"/>
  <c r="M225" i="3"/>
  <c r="L225" i="3"/>
  <c r="M224" i="3"/>
  <c r="L224" i="3"/>
  <c r="M223" i="3"/>
  <c r="L223" i="3"/>
  <c r="M222" i="3"/>
  <c r="L222" i="3"/>
  <c r="M220" i="3"/>
  <c r="L220" i="3"/>
  <c r="K220" i="3"/>
  <c r="J220" i="3"/>
  <c r="M219" i="3"/>
  <c r="L219" i="3"/>
  <c r="K219" i="3"/>
  <c r="J219" i="3"/>
  <c r="M218" i="3"/>
  <c r="L218" i="3"/>
  <c r="M217" i="3"/>
  <c r="L217" i="3"/>
  <c r="M215" i="3"/>
  <c r="L215" i="3"/>
  <c r="M214" i="3"/>
  <c r="L214" i="3"/>
  <c r="K214" i="3"/>
  <c r="J214" i="3"/>
  <c r="M213" i="3"/>
  <c r="L213" i="3"/>
  <c r="M212" i="3"/>
  <c r="L212" i="3"/>
  <c r="M211" i="3"/>
  <c r="L211" i="3"/>
  <c r="M210" i="3"/>
  <c r="L210" i="3"/>
  <c r="M209" i="3"/>
  <c r="L209" i="3"/>
  <c r="M207" i="3"/>
  <c r="L207" i="3"/>
  <c r="M205" i="3"/>
  <c r="L205" i="3"/>
  <c r="K205" i="3"/>
  <c r="J205" i="3"/>
  <c r="M204" i="3"/>
  <c r="L204" i="3"/>
  <c r="M203" i="3"/>
  <c r="L203" i="3"/>
  <c r="M201" i="3"/>
  <c r="L201" i="3"/>
  <c r="K201" i="3"/>
  <c r="J201" i="3"/>
  <c r="M200" i="3"/>
  <c r="L200" i="3"/>
  <c r="K200" i="3"/>
  <c r="J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1" i="3"/>
  <c r="L171" i="3"/>
  <c r="K171" i="3"/>
  <c r="J171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60" i="3"/>
  <c r="L160" i="3"/>
  <c r="M158" i="3"/>
  <c r="L158" i="3"/>
  <c r="M157" i="3"/>
  <c r="L157" i="3"/>
  <c r="M155" i="3"/>
  <c r="L155" i="3"/>
  <c r="K155" i="3"/>
  <c r="J155" i="3"/>
  <c r="M154" i="3"/>
  <c r="L154" i="3"/>
  <c r="M153" i="3"/>
  <c r="L153" i="3"/>
  <c r="M152" i="3"/>
  <c r="L152" i="3"/>
  <c r="M151" i="3"/>
  <c r="L151" i="3"/>
  <c r="M150" i="3"/>
  <c r="L150" i="3"/>
  <c r="M148" i="3"/>
  <c r="L148" i="3"/>
  <c r="K148" i="3"/>
  <c r="J148" i="3"/>
  <c r="M147" i="3"/>
  <c r="L147" i="3"/>
  <c r="M146" i="3"/>
  <c r="L146" i="3"/>
  <c r="M144" i="3"/>
  <c r="L144" i="3"/>
  <c r="K144" i="3"/>
  <c r="J144" i="3"/>
  <c r="M143" i="3"/>
  <c r="L143" i="3"/>
  <c r="K143" i="3"/>
  <c r="J143" i="3"/>
  <c r="M142" i="3"/>
  <c r="L142" i="3"/>
  <c r="M141" i="3"/>
  <c r="L141" i="3"/>
  <c r="K141" i="3"/>
  <c r="J141" i="3"/>
  <c r="M140" i="3"/>
  <c r="L140" i="3"/>
  <c r="M139" i="3"/>
  <c r="L139" i="3"/>
  <c r="M138" i="3"/>
  <c r="L138" i="3"/>
  <c r="K138" i="3"/>
  <c r="J138" i="3"/>
  <c r="M137" i="3"/>
  <c r="L137" i="3"/>
  <c r="M136" i="3"/>
  <c r="L136" i="3"/>
  <c r="M135" i="3"/>
  <c r="L135" i="3"/>
  <c r="M132" i="3"/>
  <c r="L132" i="3"/>
  <c r="K132" i="3"/>
  <c r="J132" i="3"/>
  <c r="M130" i="3"/>
  <c r="L130" i="3"/>
  <c r="M129" i="3"/>
  <c r="L129" i="3"/>
  <c r="M128" i="3"/>
  <c r="L128" i="3"/>
  <c r="M127" i="3"/>
  <c r="L127" i="3"/>
  <c r="M126" i="3"/>
  <c r="L126" i="3"/>
  <c r="M124" i="3"/>
  <c r="L124" i="3"/>
  <c r="M123" i="3"/>
  <c r="L123" i="3"/>
  <c r="K123" i="3"/>
  <c r="J123" i="3"/>
  <c r="M122" i="3"/>
  <c r="L122" i="3"/>
  <c r="M121" i="3"/>
  <c r="L121" i="3"/>
  <c r="M120" i="3"/>
  <c r="L120" i="3"/>
  <c r="K120" i="3"/>
  <c r="J120" i="3"/>
  <c r="M119" i="3"/>
  <c r="L119" i="3"/>
  <c r="M118" i="3"/>
  <c r="L118" i="3"/>
  <c r="M114" i="3"/>
  <c r="L114" i="3"/>
  <c r="K114" i="3"/>
  <c r="J114" i="3"/>
  <c r="M113" i="3"/>
  <c r="L113" i="3"/>
  <c r="M112" i="3"/>
  <c r="L112" i="3"/>
  <c r="M111" i="3"/>
  <c r="L111" i="3"/>
  <c r="M109" i="3"/>
  <c r="L109" i="3"/>
  <c r="K109" i="3"/>
  <c r="J109" i="3"/>
  <c r="M108" i="3"/>
  <c r="L108" i="3"/>
  <c r="K108" i="3"/>
  <c r="J108" i="3"/>
  <c r="M107" i="3"/>
  <c r="L107" i="3"/>
  <c r="M106" i="3"/>
  <c r="L106" i="3"/>
  <c r="M105" i="3"/>
  <c r="L105" i="3"/>
  <c r="M103" i="3"/>
  <c r="L103" i="3"/>
  <c r="K103" i="3"/>
  <c r="J103" i="3"/>
  <c r="M102" i="3"/>
  <c r="L102" i="3"/>
  <c r="M101" i="3"/>
  <c r="L101" i="3"/>
  <c r="M100" i="3"/>
  <c r="L100" i="3"/>
  <c r="M99" i="3"/>
  <c r="L99" i="3"/>
  <c r="M98" i="3"/>
  <c r="L98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K88" i="3"/>
  <c r="J88" i="3"/>
  <c r="M87" i="3"/>
  <c r="L87" i="3"/>
  <c r="M86" i="3"/>
  <c r="L86" i="3"/>
  <c r="M85" i="3"/>
  <c r="L85" i="3"/>
  <c r="M84" i="3"/>
  <c r="L84" i="3"/>
  <c r="M83" i="3"/>
  <c r="L83" i="3"/>
  <c r="M81" i="3"/>
  <c r="L81" i="3"/>
  <c r="M78" i="3"/>
  <c r="L78" i="3"/>
  <c r="K78" i="3"/>
  <c r="J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8" i="3"/>
  <c r="L68" i="3"/>
  <c r="K68" i="3"/>
  <c r="J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7" i="3"/>
  <c r="L57" i="3"/>
  <c r="M56" i="3"/>
  <c r="L56" i="3"/>
  <c r="K56" i="3"/>
  <c r="J56" i="3"/>
  <c r="M55" i="3"/>
  <c r="L55" i="3"/>
  <c r="M54" i="3"/>
  <c r="L54" i="3"/>
  <c r="M52" i="3"/>
  <c r="L52" i="3"/>
  <c r="M51" i="3"/>
  <c r="L51" i="3"/>
  <c r="M50" i="3"/>
  <c r="L50" i="3"/>
  <c r="M49" i="3"/>
  <c r="L49" i="3"/>
  <c r="M47" i="3"/>
  <c r="L47" i="3"/>
  <c r="K47" i="3"/>
  <c r="J47" i="3"/>
  <c r="M46" i="3"/>
  <c r="L46" i="3"/>
  <c r="M45" i="3"/>
  <c r="L45" i="3"/>
  <c r="M44" i="3"/>
  <c r="L44" i="3"/>
  <c r="M43" i="3"/>
  <c r="L43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86" i="2"/>
  <c r="L286" i="2"/>
  <c r="K286" i="2"/>
  <c r="J286" i="2"/>
  <c r="M285" i="2"/>
  <c r="L285" i="2"/>
  <c r="K285" i="2"/>
  <c r="J285" i="2"/>
  <c r="M284" i="2"/>
  <c r="L284" i="2"/>
  <c r="K284" i="2"/>
  <c r="J284" i="2"/>
  <c r="M283" i="2"/>
  <c r="L283" i="2"/>
  <c r="K283" i="2"/>
  <c r="J283" i="2"/>
  <c r="M282" i="2"/>
  <c r="L282" i="2"/>
  <c r="M281" i="2"/>
  <c r="L281" i="2"/>
  <c r="M280" i="2"/>
  <c r="L280" i="2"/>
  <c r="M279" i="2"/>
  <c r="L279" i="2"/>
  <c r="M278" i="2"/>
  <c r="L278" i="2"/>
  <c r="M277" i="2"/>
  <c r="L277" i="2"/>
  <c r="J275" i="2"/>
  <c r="J274" i="2"/>
  <c r="M270" i="2"/>
  <c r="L270" i="2"/>
  <c r="M268" i="2"/>
  <c r="L268" i="2"/>
  <c r="K268" i="2"/>
  <c r="J268" i="2"/>
  <c r="M267" i="2"/>
  <c r="L267" i="2"/>
  <c r="K267" i="2"/>
  <c r="J267" i="2"/>
  <c r="M266" i="2"/>
  <c r="L266" i="2"/>
  <c r="K266" i="2"/>
  <c r="J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3" i="2"/>
  <c r="L253" i="2"/>
  <c r="M252" i="2"/>
  <c r="L252" i="2"/>
  <c r="K252" i="2"/>
  <c r="J252" i="2"/>
  <c r="M251" i="2"/>
  <c r="L251" i="2"/>
  <c r="M250" i="2"/>
  <c r="L250" i="2"/>
  <c r="M249" i="2"/>
  <c r="L249" i="2"/>
  <c r="M248" i="2"/>
  <c r="L248" i="2"/>
  <c r="M246" i="2"/>
  <c r="L246" i="2"/>
  <c r="M245" i="2"/>
  <c r="L245" i="2"/>
  <c r="K245" i="2"/>
  <c r="J245" i="2"/>
  <c r="M244" i="2"/>
  <c r="L244" i="2"/>
  <c r="M243" i="2"/>
  <c r="L243" i="2"/>
  <c r="M242" i="2"/>
  <c r="L242" i="2"/>
  <c r="M241" i="2"/>
  <c r="L241" i="2"/>
  <c r="M240" i="2"/>
  <c r="L240" i="2"/>
  <c r="M239" i="2"/>
  <c r="L239" i="2"/>
  <c r="M234" i="2"/>
  <c r="L234" i="2"/>
  <c r="K234" i="2"/>
  <c r="J234" i="2"/>
  <c r="M233" i="2"/>
  <c r="L233" i="2"/>
  <c r="K233" i="2"/>
  <c r="J233" i="2"/>
  <c r="M232" i="2"/>
  <c r="L232" i="2"/>
  <c r="M231" i="2"/>
  <c r="L231" i="2"/>
  <c r="K231" i="2"/>
  <c r="J231" i="2"/>
  <c r="M230" i="2"/>
  <c r="L230" i="2"/>
  <c r="K230" i="2"/>
  <c r="J230" i="2"/>
  <c r="M229" i="2"/>
  <c r="L229" i="2"/>
  <c r="M228" i="2"/>
  <c r="L228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19" i="2"/>
  <c r="L219" i="2"/>
  <c r="K219" i="2"/>
  <c r="J219" i="2"/>
  <c r="M218" i="2"/>
  <c r="L218" i="2"/>
  <c r="K218" i="2"/>
  <c r="J218" i="2"/>
  <c r="M217" i="2"/>
  <c r="L217" i="2"/>
  <c r="M216" i="2"/>
  <c r="L216" i="2"/>
  <c r="M214" i="2"/>
  <c r="L214" i="2"/>
  <c r="M213" i="2"/>
  <c r="L213" i="2"/>
  <c r="K213" i="2"/>
  <c r="J213" i="2"/>
  <c r="M212" i="2"/>
  <c r="L212" i="2"/>
  <c r="M211" i="2"/>
  <c r="L211" i="2"/>
  <c r="M210" i="2"/>
  <c r="L210" i="2"/>
  <c r="M209" i="2"/>
  <c r="L209" i="2"/>
  <c r="M208" i="2"/>
  <c r="L208" i="2"/>
  <c r="M206" i="2"/>
  <c r="L206" i="2"/>
  <c r="M204" i="2"/>
  <c r="L204" i="2"/>
  <c r="K204" i="2"/>
  <c r="J204" i="2"/>
  <c r="M203" i="2"/>
  <c r="L203" i="2"/>
  <c r="M202" i="2"/>
  <c r="L202" i="2"/>
  <c r="M200" i="2"/>
  <c r="L200" i="2"/>
  <c r="K200" i="2"/>
  <c r="J200" i="2"/>
  <c r="M199" i="2"/>
  <c r="L199" i="2"/>
  <c r="K199" i="2"/>
  <c r="J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0" i="2"/>
  <c r="L170" i="2"/>
  <c r="K170" i="2"/>
  <c r="J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8" i="2"/>
  <c r="L158" i="2"/>
  <c r="M157" i="2"/>
  <c r="L157" i="2"/>
  <c r="M155" i="2"/>
  <c r="L155" i="2"/>
  <c r="K155" i="2"/>
  <c r="J155" i="2"/>
  <c r="M154" i="2"/>
  <c r="L154" i="2"/>
  <c r="M153" i="2"/>
  <c r="L153" i="2"/>
  <c r="M152" i="2"/>
  <c r="L152" i="2"/>
  <c r="M151" i="2"/>
  <c r="L151" i="2"/>
  <c r="M150" i="2"/>
  <c r="L150" i="2"/>
  <c r="M148" i="2"/>
  <c r="L148" i="2"/>
  <c r="K148" i="2"/>
  <c r="J148" i="2"/>
  <c r="M147" i="2"/>
  <c r="L147" i="2"/>
  <c r="M146" i="2"/>
  <c r="L146" i="2"/>
  <c r="M144" i="2"/>
  <c r="L144" i="2"/>
  <c r="K144" i="2"/>
  <c r="J144" i="2"/>
  <c r="M143" i="2"/>
  <c r="L143" i="2"/>
  <c r="K143" i="2"/>
  <c r="J143" i="2"/>
  <c r="M142" i="2"/>
  <c r="L142" i="2"/>
  <c r="M141" i="2"/>
  <c r="L141" i="2"/>
  <c r="K141" i="2"/>
  <c r="J141" i="2"/>
  <c r="M140" i="2"/>
  <c r="L140" i="2"/>
  <c r="M139" i="2"/>
  <c r="L139" i="2"/>
  <c r="M138" i="2"/>
  <c r="L138" i="2"/>
  <c r="K138" i="2"/>
  <c r="J138" i="2"/>
  <c r="M137" i="2"/>
  <c r="L137" i="2"/>
  <c r="M136" i="2"/>
  <c r="L136" i="2"/>
  <c r="M135" i="2"/>
  <c r="L135" i="2"/>
  <c r="M132" i="2"/>
  <c r="L132" i="2"/>
  <c r="K132" i="2"/>
  <c r="J132" i="2"/>
  <c r="M130" i="2"/>
  <c r="L130" i="2"/>
  <c r="M129" i="2"/>
  <c r="L129" i="2"/>
  <c r="M128" i="2"/>
  <c r="L128" i="2"/>
  <c r="M127" i="2"/>
  <c r="L127" i="2"/>
  <c r="M126" i="2"/>
  <c r="L126" i="2"/>
  <c r="M124" i="2"/>
  <c r="L124" i="2"/>
  <c r="M123" i="2"/>
  <c r="L123" i="2"/>
  <c r="K123" i="2"/>
  <c r="J123" i="2"/>
  <c r="M122" i="2"/>
  <c r="L122" i="2"/>
  <c r="M121" i="2"/>
  <c r="L121" i="2"/>
  <c r="M120" i="2"/>
  <c r="L120" i="2"/>
  <c r="K120" i="2"/>
  <c r="J120" i="2"/>
  <c r="M119" i="2"/>
  <c r="L119" i="2"/>
  <c r="M118" i="2"/>
  <c r="L118" i="2"/>
  <c r="M114" i="2"/>
  <c r="L114" i="2"/>
  <c r="K114" i="2"/>
  <c r="J114" i="2"/>
  <c r="M113" i="2"/>
  <c r="L113" i="2"/>
  <c r="M112" i="2"/>
  <c r="L112" i="2"/>
  <c r="M111" i="2"/>
  <c r="L111" i="2"/>
  <c r="M109" i="2"/>
  <c r="L109" i="2"/>
  <c r="K109" i="2"/>
  <c r="J109" i="2"/>
  <c r="M108" i="2"/>
  <c r="L108" i="2"/>
  <c r="K108" i="2"/>
  <c r="J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K88" i="2"/>
  <c r="J88" i="2"/>
  <c r="M87" i="2"/>
  <c r="L87" i="2"/>
  <c r="M86" i="2"/>
  <c r="L86" i="2"/>
  <c r="M85" i="2"/>
  <c r="L85" i="2"/>
  <c r="M84" i="2"/>
  <c r="L84" i="2"/>
  <c r="M83" i="2"/>
  <c r="L83" i="2"/>
  <c r="M81" i="2"/>
  <c r="L81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I72" i="1"/>
  <c r="G72" i="1"/>
  <c r="I71" i="1"/>
  <c r="G71" i="1"/>
  <c r="I67" i="1"/>
  <c r="G67" i="1"/>
  <c r="I57" i="1"/>
  <c r="G57" i="1"/>
  <c r="I56" i="1"/>
  <c r="G56" i="1"/>
  <c r="I55" i="1"/>
  <c r="G55" i="1"/>
  <c r="I54" i="1"/>
  <c r="G54" i="1"/>
  <c r="I47" i="1"/>
  <c r="G47" i="1"/>
  <c r="I41" i="1"/>
  <c r="G41" i="1"/>
  <c r="I38" i="1"/>
  <c r="G38" i="1"/>
  <c r="I32" i="1"/>
  <c r="G32" i="1"/>
  <c r="I31" i="1"/>
  <c r="G31" i="1"/>
  <c r="I20" i="1"/>
  <c r="G20" i="1"/>
  <c r="I19" i="1"/>
  <c r="G19" i="1"/>
  <c r="I14" i="1"/>
  <c r="G14" i="1"/>
  <c r="I13" i="1"/>
  <c r="G13" i="1"/>
</calcChain>
</file>

<file path=xl/sharedStrings.xml><?xml version="1.0" encoding="utf-8"?>
<sst xmlns="http://schemas.openxmlformats.org/spreadsheetml/2006/main" count="2400" uniqueCount="676">
  <si>
    <t>Jan 31, 24</t>
  </si>
  <si>
    <t>Feb 29,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</si>
  <si>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</si>
  <si>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</si>
  <si>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</si>
  <si>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</si>
  <si>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</si>
  <si>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</si>
  <si>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</si>
  <si>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</si>
  <si>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</si>
  <si>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</si>
  <si>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</si>
  <si>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</si>
  <si>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</si>
  <si>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</si>
  <si>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</si>
  <si>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</si>
  <si>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</si>
  <si>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</si>
  <si>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</si>
  <si>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</si>
  <si>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</si>
  <si>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</si>
  <si>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</si>
  <si>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</si>
  <si>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</si>
  <si>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</si>
  <si>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</si>
  <si>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</si>
  <si>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</si>
  <si>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</si>
  <si>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</si>
  <si>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</si>
  <si>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</si>
  <si>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</si>
  <si>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</si>
  <si>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</si>
  <si>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</si>
  <si>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</si>
  <si>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</si>
  <si>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</si>
  <si>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</si>
  <si>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</si>
  <si>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</si>
  <si>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</si>
  <si>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</si>
  <si>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</si>
  <si>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</si>
  <si>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</si>
  <si>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</si>
  <si>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</si>
  <si>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</si>
  <si>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</si>
  <si>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</si>
  <si>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</si>
  <si>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</si>
  <si>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</si>
  <si>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</si>
  <si>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</si>
  <si>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</si>
  <si>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</si>
  <si>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</si>
  <si>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</si>
  <si>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</si>
  <si>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</si>
  <si>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</si>
  <si>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</si>
  <si>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</si>
  <si>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</si>
  <si>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</si>
  <si>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</si>
  <si>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</si>
  <si>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Feb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</si>
  <si>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</si>
  <si>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</si>
  <si>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</si>
  <si>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</si>
  <si>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</si>
  <si>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</si>
  <si>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</si>
  <si>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</si>
  <si>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</si>
  <si>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</si>
  <si>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</si>
  <si>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</si>
  <si>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</si>
  <si>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</si>
  <si>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</si>
  <si>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</si>
  <si>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</si>
  <si>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</si>
  <si>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Real Estate Tax</t>
  </si>
  <si>
    <t>4115 · SOT</t>
  </si>
  <si>
    <t>4120 · Tax-Pension %</t>
  </si>
  <si>
    <t>4121 · SOT-Pension %</t>
  </si>
  <si>
    <t>4130 · Current Interest</t>
  </si>
  <si>
    <t>4135 · Delinquent Tax</t>
  </si>
  <si>
    <t>4131 · Deliquent Interest</t>
  </si>
  <si>
    <t>4176 · Prior Year Refund/Abate</t>
  </si>
  <si>
    <t>4155 · Other/RAR Impact Reduction</t>
  </si>
  <si>
    <t>4116 · TIF</t>
  </si>
  <si>
    <t>4122 · TIF-Pension %</t>
  </si>
  <si>
    <t>4170 · Prior Year Abatement</t>
  </si>
  <si>
    <t>4175 · Prior Year Abatement Pension</t>
  </si>
  <si>
    <t>4190 · Abatement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</si>
  <si>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</si>
  <si>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</si>
  <si>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</si>
  <si>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</si>
  <si>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</si>
  <si>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</si>
  <si>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</si>
  <si>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</si>
  <si>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</si>
  <si>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</si>
  <si>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</si>
  <si>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</si>
  <si>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</si>
  <si>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</si>
  <si>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</si>
  <si>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</si>
  <si>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</si>
  <si>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</si>
  <si>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</si>
  <si>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</si>
  <si>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</si>
  <si>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</si>
  <si>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</si>
  <si>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</si>
  <si>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</si>
  <si>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</si>
  <si>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</si>
  <si>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</si>
  <si>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</si>
  <si>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</si>
  <si>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</si>
  <si>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</si>
  <si>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</si>
  <si>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</si>
  <si>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</si>
  <si>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</si>
  <si>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</si>
  <si>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</si>
  <si>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</si>
  <si>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</si>
  <si>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</si>
  <si>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</si>
  <si>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</si>
  <si>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</si>
  <si>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</si>
  <si>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</si>
  <si>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</si>
  <si>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</si>
  <si>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</si>
  <si>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</si>
  <si>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</si>
  <si>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</si>
  <si>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</si>
  <si>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</si>
  <si>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</si>
  <si>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</si>
  <si>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</si>
  <si>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</si>
  <si>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</si>
  <si>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</si>
  <si>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</si>
  <si>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</si>
  <si>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</si>
  <si>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</si>
  <si>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</si>
  <si>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</si>
  <si>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</si>
  <si>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</si>
  <si>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</si>
  <si>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</si>
  <si>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</si>
  <si>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</si>
  <si>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</si>
  <si>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</si>
  <si>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</si>
  <si>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</si>
  <si>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</si>
  <si>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</si>
  <si>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</si>
  <si>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</si>
  <si>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</si>
  <si>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</si>
  <si>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</si>
  <si>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</si>
  <si>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</si>
  <si>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</si>
  <si>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</si>
  <si>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</si>
  <si>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</si>
  <si>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</si>
  <si>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</si>
  <si>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</si>
  <si>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</si>
  <si>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</si>
  <si>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</si>
  <si>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</si>
  <si>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</si>
  <si>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</si>
  <si>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</si>
  <si>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</si>
  <si>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</si>
  <si>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</si>
  <si>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</si>
  <si>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</si>
  <si>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</si>
  <si>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</si>
  <si>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</si>
  <si>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</si>
  <si>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</si>
  <si>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</si>
  <si>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</si>
  <si>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</si>
  <si>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</si>
  <si>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</si>
  <si>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</si>
  <si>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</si>
  <si>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</si>
  <si>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</si>
  <si>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</si>
  <si>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</si>
  <si>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</si>
  <si>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</si>
  <si>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</si>
  <si>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</si>
  <si>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</si>
  <si>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</si>
  <si>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</si>
  <si>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</si>
  <si>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</si>
  <si>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</si>
  <si>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</si>
  <si>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</si>
  <si>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</si>
  <si>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</si>
  <si>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</si>
  <si>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</si>
  <si>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</si>
  <si>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</si>
  <si>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</si>
  <si>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</si>
  <si>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</si>
  <si>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</si>
  <si>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</si>
  <si>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</si>
  <si>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</si>
  <si>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</si>
  <si>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</si>
  <si>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</si>
  <si>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</si>
  <si>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</si>
  <si>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</si>
  <si>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</si>
  <si>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</si>
  <si>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</si>
  <si>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</si>
  <si>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</si>
  <si>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</si>
  <si>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</si>
  <si>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</si>
  <si>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</si>
  <si>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</si>
  <si>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</si>
  <si>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</si>
  <si>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</si>
  <si>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</si>
  <si>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</si>
  <si>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</si>
  <si>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</si>
  <si>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</si>
  <si>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</si>
  <si>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</si>
  <si>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</si>
  <si>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</si>
  <si>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</si>
  <si>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</si>
  <si>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</si>
  <si>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</si>
  <si>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</si>
  <si>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</si>
  <si>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</si>
  <si>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</si>
  <si>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</si>
  <si>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</si>
  <si>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</si>
  <si>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</si>
  <si>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</si>
  <si>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</si>
  <si>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</si>
  <si>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</si>
  <si>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</si>
  <si>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</si>
  <si>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</si>
  <si>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</si>
  <si>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</si>
  <si>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</si>
  <si>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</si>
  <si>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</si>
  <si>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</si>
  <si>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</si>
  <si>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</si>
  <si>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</si>
  <si>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</si>
  <si>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</si>
  <si>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</si>
  <si>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</si>
  <si>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</si>
  <si>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</si>
  <si>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</si>
  <si>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</si>
  <si>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</si>
  <si>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</si>
  <si>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</si>
  <si>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</si>
  <si>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</si>
  <si>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</si>
  <si>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</si>
  <si>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</si>
  <si>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</si>
  <si>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</si>
  <si>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</si>
  <si>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</si>
  <si>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</si>
  <si>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</si>
  <si>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</si>
  <si>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</si>
  <si>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</si>
  <si>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</si>
  <si>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</si>
  <si>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</si>
  <si>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</si>
  <si>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</si>
  <si>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</si>
  <si>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</si>
  <si>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</si>
  <si>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</si>
  <si>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</si>
  <si>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</si>
  <si>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</si>
  <si>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</si>
  <si>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</si>
  <si>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8400 · Wild Fire</t>
  </si>
  <si>
    <t>8420 · Wildland Fire Fighting-Payroll</t>
  </si>
  <si>
    <t>Total 8400 · Wild Fire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</si>
  <si>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</si>
  <si>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</si>
  <si>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</si>
  <si>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</si>
  <si>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</si>
  <si>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</si>
  <si>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</si>
  <si>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</si>
  <si>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</si>
  <si>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</si>
  <si>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</si>
  <si>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Feb 24</t>
  </si>
  <si>
    <t>6720 · Fire Equipment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</si>
  <si>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</si>
  <si>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</si>
  <si>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</si>
  <si>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</si>
  <si>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</si>
  <si>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</si>
  <si>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</si>
  <si>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</si>
  <si>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</si>
  <si>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</si>
  <si>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</si>
  <si>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</si>
  <si>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6005 · Office Supplies</t>
  </si>
  <si>
    <t>Total 6010 · Office Equipment</t>
  </si>
  <si>
    <t>Total 6015 · Postage and Delivery</t>
  </si>
  <si>
    <t>Total 6125 · Liability Insurance</t>
  </si>
  <si>
    <t>Total 6130 · Workman's Compensation</t>
  </si>
  <si>
    <t>Total 6250 · Professional Memberships</t>
  </si>
  <si>
    <t>Total 6245 · First Due Software</t>
  </si>
  <si>
    <t>Ö</t>
  </si>
  <si>
    <t>Total 6210 · Software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</si>
  <si>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</si>
  <si>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</si>
  <si>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</si>
  <si>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</si>
  <si>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</si>
  <si>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</si>
  <si>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</si>
  <si>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</si>
  <si>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</si>
  <si>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</si>
  <si>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</si>
  <si>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</si>
  <si>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</si>
  <si>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</si>
  <si>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</si>
  <si>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</si>
  <si>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</si>
  <si>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</si>
  <si>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6612.1 · Station #1 Operating Suppllies</t>
  </si>
  <si>
    <t>Total 6612 · Station #1 - Other</t>
  </si>
  <si>
    <t>Total 6616 · Station #3-Eldora</t>
  </si>
  <si>
    <t>Total 6632 · Mobile</t>
  </si>
  <si>
    <t>Total 6636 · Station 1 9161</t>
  </si>
  <si>
    <t>Total 6638 · Station 2-Ridge 0310</t>
  </si>
  <si>
    <t>Total 6640 · Station 3-Eldora 9555</t>
  </si>
  <si>
    <t>Total 6630 · Telephone - Other</t>
  </si>
  <si>
    <t>Total 6654 · Station #1 utilities</t>
  </si>
  <si>
    <t>Total 6656 · Station #2 Utilities</t>
  </si>
  <si>
    <t>Total 6658 · Station #3 Utilities</t>
  </si>
  <si>
    <t>Total 6664 · Waste Disposal</t>
  </si>
  <si>
    <t>Total 6676 · Repair</t>
  </si>
  <si>
    <t>Total 6686 · Medical Supplies</t>
  </si>
  <si>
    <t>Total 6688 · Oxygen</t>
  </si>
  <si>
    <t>Total 6708 · Vehicle Fuel</t>
  </si>
  <si>
    <t>Total 6724 · PPE Wildland</t>
  </si>
  <si>
    <t>Total 6732 · Uniform</t>
  </si>
  <si>
    <t>Total 5624 · Rescue</t>
  </si>
  <si>
    <t>Total 5631 Brush 1</t>
  </si>
  <si>
    <t>Total 5650-Dodge Durango</t>
  </si>
  <si>
    <t>Total 6800 · Vehicle Maintenance - Other</t>
  </si>
  <si>
    <t>Total 6868 · Membership Applicant Screening</t>
  </si>
  <si>
    <t>Total 6864 · Incentives - Other</t>
  </si>
  <si>
    <t>Total 6882 · Meals</t>
  </si>
  <si>
    <t>Total 6884 · Travel</t>
  </si>
  <si>
    <t>Total 6894 · 6894 - Fire Training</t>
  </si>
  <si>
    <t>Total 6893 · Professional Development</t>
  </si>
  <si>
    <t>Total 6892 · Medical Training</t>
  </si>
  <si>
    <t>Total 6899 · Training Center Usage Fees</t>
  </si>
  <si>
    <t>Total 6999 · Uncategorized Expenses</t>
  </si>
  <si>
    <t>Total 4362 · EMR</t>
  </si>
  <si>
    <t>Total 8420 · Wildland Fire Fighting-Payroll</t>
  </si>
  <si>
    <t>TOTAL</t>
  </si>
  <si>
    <t>Deposit</t>
  </si>
  <si>
    <t>Credit Card Charge</t>
  </si>
  <si>
    <t>Bill</t>
  </si>
  <si>
    <t>Paycheck</t>
  </si>
  <si>
    <t>Invoice</t>
  </si>
  <si>
    <t>5497</t>
  </si>
  <si>
    <t>6714</t>
  </si>
  <si>
    <t>21580870</t>
  </si>
  <si>
    <t>EMT</t>
  </si>
  <si>
    <t>4431</t>
  </si>
  <si>
    <t>4656</t>
  </si>
  <si>
    <t>101741227</t>
  </si>
  <si>
    <t>46</t>
  </si>
  <si>
    <t>329</t>
  </si>
  <si>
    <t>2023-109</t>
  </si>
  <si>
    <t>2023-111</t>
  </si>
  <si>
    <t>2023-114</t>
  </si>
  <si>
    <t>2023-117</t>
  </si>
  <si>
    <t>2023-113</t>
  </si>
  <si>
    <t>2023-108</t>
  </si>
  <si>
    <t>2023-110</t>
  </si>
  <si>
    <t>2023-112</t>
  </si>
  <si>
    <t>2023-116</t>
  </si>
  <si>
    <t>2023-115</t>
  </si>
  <si>
    <t>1950</t>
  </si>
  <si>
    <t>202402</t>
  </si>
  <si>
    <t>Carpet</t>
  </si>
  <si>
    <t>867034668</t>
  </si>
  <si>
    <t>85256284</t>
  </si>
  <si>
    <t>96050211-1</t>
  </si>
  <si>
    <t>2072050</t>
  </si>
  <si>
    <t>213920_1</t>
  </si>
  <si>
    <t>144450</t>
  </si>
  <si>
    <t>24-72146</t>
  </si>
  <si>
    <t>2018</t>
  </si>
  <si>
    <t>2024-002</t>
  </si>
  <si>
    <t>2024-003</t>
  </si>
  <si>
    <t>2024-004</t>
  </si>
  <si>
    <t>2024-005</t>
  </si>
  <si>
    <t>2024-006</t>
  </si>
  <si>
    <t>2024-007</t>
  </si>
  <si>
    <t>2024-008</t>
  </si>
  <si>
    <t>2024-009</t>
  </si>
  <si>
    <t>2024-010</t>
  </si>
  <si>
    <t>2024-011</t>
  </si>
  <si>
    <t>2024-012</t>
  </si>
  <si>
    <t>Very Nice Brewing</t>
  </si>
  <si>
    <t>Amazon</t>
  </si>
  <si>
    <t>Intuit</t>
  </si>
  <si>
    <t>USPS</t>
  </si>
  <si>
    <t>Tribbett Agency LLC</t>
  </si>
  <si>
    <t>Pinnacol</t>
  </si>
  <si>
    <t>Chris Lynch</t>
  </si>
  <si>
    <t>Fire Marshals Assoc of Colorado</t>
  </si>
  <si>
    <t>Locality Media Inc</t>
  </si>
  <si>
    <t>Midwest Card &amp; ID Solutions</t>
  </si>
  <si>
    <t>Adobe Systems</t>
  </si>
  <si>
    <t>Streamline</t>
  </si>
  <si>
    <t>TMobile</t>
  </si>
  <si>
    <t>Boulder County Fire Chief's Assoc</t>
  </si>
  <si>
    <t>When to Work</t>
  </si>
  <si>
    <t>Henrikson, Carl H</t>
  </si>
  <si>
    <t>Moran, Cameron</t>
  </si>
  <si>
    <t>Scrivner, Jessica A</t>
  </si>
  <si>
    <t>Schmidtmann, Charles P</t>
  </si>
  <si>
    <t>Faes, Nicholas I</t>
  </si>
  <si>
    <t>Joslin, Jon A</t>
  </si>
  <si>
    <t>Moran, Conor D</t>
  </si>
  <si>
    <t>Wheelock, Glendon</t>
  </si>
  <si>
    <t>Snyder, Sherry A</t>
  </si>
  <si>
    <t>Murphy's Garage</t>
  </si>
  <si>
    <t>Smarter HR Solutions, LLC</t>
  </si>
  <si>
    <t>Costco</t>
  </si>
  <si>
    <t>United States Flag Company</t>
  </si>
  <si>
    <t>NAPADA Signs</t>
  </si>
  <si>
    <t>Coventry Carpets</t>
  </si>
  <si>
    <t>Centurylink</t>
  </si>
  <si>
    <t>Xcel Energy</t>
  </si>
  <si>
    <t>Western Disposal</t>
  </si>
  <si>
    <t>Charm Window</t>
  </si>
  <si>
    <t>Diversified Services</t>
  </si>
  <si>
    <t>Bound Tree</t>
  </si>
  <si>
    <t>Tac Medicine</t>
  </si>
  <si>
    <t>General Air</t>
  </si>
  <si>
    <t>Boulder County</t>
  </si>
  <si>
    <t>Supply Cache</t>
  </si>
  <si>
    <t>Skaggs Companies, Inc.</t>
  </si>
  <si>
    <t>Barnsley Tire Co</t>
  </si>
  <si>
    <t>McMaster-Carr</t>
  </si>
  <si>
    <t>Central States Hose</t>
  </si>
  <si>
    <t>Northwest River Supplies</t>
  </si>
  <si>
    <t>Northern Tool</t>
  </si>
  <si>
    <t>Choice Screening</t>
  </si>
  <si>
    <t>B&amp;F Super Foods</t>
  </si>
  <si>
    <t>Sang Garden</t>
  </si>
  <si>
    <t>Crosscut Pizza</t>
  </si>
  <si>
    <t>New Moon Bakery &amp; Cafe</t>
  </si>
  <si>
    <t>Dominos Pizza</t>
  </si>
  <si>
    <t>Freddy's</t>
  </si>
  <si>
    <t>Tres Gringos</t>
  </si>
  <si>
    <t>Denver Public Parking</t>
  </si>
  <si>
    <t>Colorado Division of Fire Prevention</t>
  </si>
  <si>
    <t>Eventbrite</t>
  </si>
  <si>
    <t>Doubletree Hotel</t>
  </si>
  <si>
    <t>Emergency Medical Services</t>
  </si>
  <si>
    <t>Boulder County Regional Fire Training Ctr</t>
  </si>
  <si>
    <t>Crime History USA</t>
  </si>
  <si>
    <t>Jamestown Fire Department</t>
  </si>
  <si>
    <t>Jeff Sparhawk</t>
  </si>
  <si>
    <t>Boulder Mountain Fire Protection District</t>
  </si>
  <si>
    <t>Boulder County Sheriff's Office</t>
  </si>
  <si>
    <t>Sugarloaf Fire Protection District</t>
  </si>
  <si>
    <t>Susannah Pedigo</t>
  </si>
  <si>
    <t>Greg Buis</t>
  </si>
  <si>
    <t>7th annual chili cookoff</t>
  </si>
  <si>
    <t>Interest</t>
  </si>
  <si>
    <t>poster frame for shift calendar</t>
  </si>
  <si>
    <t>laminator sheets</t>
  </si>
  <si>
    <t>W2 forms and envelopes</t>
  </si>
  <si>
    <t>ID card printer</t>
  </si>
  <si>
    <t>ambulance licensing Boulder County 2024</t>
  </si>
  <si>
    <t>certified mail for 1099's</t>
  </si>
  <si>
    <t>Surety bond for Board</t>
  </si>
  <si>
    <t>worker's comp premium</t>
  </si>
  <si>
    <t>NRMET Certification</t>
  </si>
  <si>
    <t>Joslin - annual membership</t>
  </si>
  <si>
    <t>2024 First Due software</t>
  </si>
  <si>
    <t>2024 full spectrum services</t>
  </si>
  <si>
    <t>Salamander LIVE print license</t>
  </si>
  <si>
    <t>ID card printing license</t>
  </si>
  <si>
    <t>Wheelock</t>
  </si>
  <si>
    <t>FEB 2024</t>
  </si>
  <si>
    <t>JAN 2024</t>
  </si>
  <si>
    <t>C.Schdmitmann annual fee</t>
  </si>
  <si>
    <t>Scheduling software</t>
  </si>
  <si>
    <t>VOID: Direct Deposit Payroll Service funds recovered</t>
  </si>
  <si>
    <t>Direct Deposit</t>
  </si>
  <si>
    <t>labor</t>
  </si>
  <si>
    <t>Intuit QB payroll monthly per employee fee</t>
  </si>
  <si>
    <t>February 2024, Onsite visit 1.22.2024 (visit 1 of 6)</t>
  </si>
  <si>
    <t>car wash &amp; tri-fold towels</t>
  </si>
  <si>
    <t>tri-fold hand towels</t>
  </si>
  <si>
    <t>fridge filters &amp; acrylic mount for drawing contest</t>
  </si>
  <si>
    <t>pre-mixed fuel</t>
  </si>
  <si>
    <t>storage tubs &amp; pots/pans</t>
  </si>
  <si>
    <t>flags</t>
  </si>
  <si>
    <t>metal storage cabinets for captains quarters</t>
  </si>
  <si>
    <t>notifier</t>
  </si>
  <si>
    <t>ADA compliant signs for station</t>
  </si>
  <si>
    <t>50% deposit - 2024 carpet replacement for station 1</t>
  </si>
  <si>
    <t>garage door keypad</t>
  </si>
  <si>
    <t>Phones station#1</t>
  </si>
  <si>
    <t>Phones station #2</t>
  </si>
  <si>
    <t>Phones Station #3</t>
  </si>
  <si>
    <t>screen protectors for cell phones</t>
  </si>
  <si>
    <t>Station 1</t>
  </si>
  <si>
    <t>Ridge Rd</t>
  </si>
  <si>
    <t>Eldora</t>
  </si>
  <si>
    <t>dumpster weekly pickup - FEB 2024</t>
  </si>
  <si>
    <t>electronics disposal</t>
  </si>
  <si>
    <t>Dumpster Rental - Station Renovation</t>
  </si>
  <si>
    <t>radio shipping w/insurance</t>
  </si>
  <si>
    <t>gauze pads</t>
  </si>
  <si>
    <t>epinephrine</t>
  </si>
  <si>
    <t>calcium chloride</t>
  </si>
  <si>
    <t>catheter 22 gage</t>
  </si>
  <si>
    <t>catheter 14 gage</t>
  </si>
  <si>
    <t>Cric kit w/ET tube</t>
  </si>
  <si>
    <t>nasopharyngeakl airway set</t>
  </si>
  <si>
    <t>need redceipt</t>
  </si>
  <si>
    <t>Cylinder Rental &amp; oxygen</t>
  </si>
  <si>
    <t>Fuel January 2024</t>
  </si>
  <si>
    <t>Fuel surcharge January 2024</t>
  </si>
  <si>
    <t>yellow nomex shirt - Wheelock</t>
  </si>
  <si>
    <t>Wheelock - Duty panrs and L/S Class B shirt</t>
  </si>
  <si>
    <t>batteries for Pelican lights</t>
  </si>
  <si>
    <t>wiper blades</t>
  </si>
  <si>
    <t>new tires</t>
  </si>
  <si>
    <t>Wiring and mounting hose and pump</t>
  </si>
  <si>
    <t>shop supply/cleaning/disposal</t>
  </si>
  <si>
    <t>male brass hexagonal nipple fitting</t>
  </si>
  <si>
    <t>pipe nipples, fitting and valves</t>
  </si>
  <si>
    <t>hose and couplings</t>
  </si>
  <si>
    <t>pipe nipples and elbow connectors</t>
  </si>
  <si>
    <t>Loop straps</t>
  </si>
  <si>
    <t>need receipt</t>
  </si>
  <si>
    <t>snowblower motor</t>
  </si>
  <si>
    <t>Fingerprints</t>
  </si>
  <si>
    <t>Community service - Matt Foussadier</t>
  </si>
  <si>
    <t>Groceries</t>
  </si>
  <si>
    <t>snacks, drinks</t>
  </si>
  <si>
    <t>Chief officer training (2/4/2024)</t>
  </si>
  <si>
    <t>Chief officer training (2/5/2024)</t>
  </si>
  <si>
    <t>Sugarloaf coverage dinner</t>
  </si>
  <si>
    <t>extended traffic control.</t>
  </si>
  <si>
    <t>Chief Officer training</t>
  </si>
  <si>
    <t>Chief officer training</t>
  </si>
  <si>
    <t>BCFFA fire chiefs meeting</t>
  </si>
  <si>
    <t>airport parking FL trip for new 5601</t>
  </si>
  <si>
    <t>HMA/HMO Awareness Cepek</t>
  </si>
  <si>
    <t>HMA/HMO Awareness Lynch</t>
  </si>
  <si>
    <t>HMA/HMO Awareness McNeal</t>
  </si>
  <si>
    <t>HMA/HMO Awareness M.Schmidtmann</t>
  </si>
  <si>
    <t>FF rescue training (Briscombe)</t>
  </si>
  <si>
    <t>Coursera - October</t>
  </si>
  <si>
    <t>Coursera - Novembber</t>
  </si>
  <si>
    <t>EMD Education online EMT course</t>
  </si>
  <si>
    <t>conference registration (Briscombe)</t>
  </si>
  <si>
    <t>2024</t>
  </si>
  <si>
    <t>Deed search for annexation into District</t>
  </si>
  <si>
    <t>2024 EMR Course - Stephanie Abromovici</t>
  </si>
  <si>
    <t>2024 EMR Course - Mario Essa</t>
  </si>
  <si>
    <t>2024 EMR Course - Quintin Knudsen</t>
  </si>
  <si>
    <t>2024 EMR Course - Jeff Sparhawk</t>
  </si>
  <si>
    <t>2024 EMR Course - Eric May</t>
  </si>
  <si>
    <t>2024 EMR Course - Richard Soltas</t>
  </si>
  <si>
    <t>2024 EMR Course - Grant Blue</t>
  </si>
  <si>
    <t>2024 EMR Course - Larry Howl</t>
  </si>
  <si>
    <t>2024 EMR Course - Nicholas Jesaitis</t>
  </si>
  <si>
    <t>2024 EMR Course - Stacey Elder</t>
  </si>
  <si>
    <t>2024 EMR Course - Laurie Lambot</t>
  </si>
  <si>
    <t>2024 EMR Course - Brian Letts</t>
  </si>
  <si>
    <t>2024 EMR Course - Christina Wells</t>
  </si>
  <si>
    <t>2024 EMR Course - Ashley LaPlante</t>
  </si>
  <si>
    <t>2024 EMR Course - Sorin Thomas</t>
  </si>
  <si>
    <t>2024 EMR Course - Hans Romo</t>
  </si>
  <si>
    <t>2024 EMR Course - Ash Macon</t>
  </si>
  <si>
    <t>2024 EMR Course - Tim Farrell</t>
  </si>
  <si>
    <t>2024 EMR Course - Daniel Bergman</t>
  </si>
  <si>
    <t>2024 EMR Course - Susannah Pedigo</t>
  </si>
  <si>
    <t>2024 EMR Course - Richard Roth</t>
  </si>
  <si>
    <t>2024 EMR Course - Andrew Martinek</t>
  </si>
  <si>
    <t>2024 EMR Course - Greg Buis</t>
  </si>
  <si>
    <t>2024 EMR Course - Neal McQuarie</t>
  </si>
  <si>
    <t>GENERAL</t>
  </si>
  <si>
    <t>Jan - Dec 24</t>
  </si>
  <si>
    <t>6614.1 · Station #2 Operating Supplies</t>
  </si>
  <si>
    <t>6614 · Station #2-Ridge - Other</t>
  </si>
  <si>
    <t>Total 6614 · Station #2-Ridge</t>
  </si>
  <si>
    <t>8363 · CPR/BLS</t>
  </si>
  <si>
    <t>8362 · EMR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</si>
</sst>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2" xfId="0" applyNumberFormat="1" applyFont="1" applyBorder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C330F1B5-B70F-4CE4-8A90-DEEF4B9D8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917EDFF7-B215-4D5E-9C55-29E58490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446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17BE28A-F5E7-CF6F-4496-BD935F760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8585E5D5-ECFF-A80F-7917-6B329D5C0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D817-7E1D-4BD7-8D5D-3F6E9962B3DD}">
  <sheetPr codeName="Sheet1"/>
  <dimension ref="A1:I73"/>
  <sheetViews>
    <sheetView workbookViewId="0"/>
  </sheetViews>
  <sheetFormatPr defaultRowHeight="14.5" x14ac:dyDescent="0.35"/>
  <cols>
    <col min="1" max="5" width="2.90625" style="14" customWidth="1"/>
    <col min="6" max="6" width="25.36328125" style="14" customWidth="1"/>
    <col min="7" max="7" width="9.7265625" bestFit="1" customWidth="1"/>
    <col min="8" max="8" width="2.1796875" customWidth="1"/>
    <col min="9" max="9" width="9.7265625" bestFit="1" customWidth="1"/>
  </cols>
  <sheetData>
    <row r="1" spans="1:9" s="13" customFormat="1" ht="15" thickBot="1" x14ac:dyDescent="0.4">
      <c r="A1" s="10"/>
      <c r="B1" s="10"/>
      <c r="C1" s="10"/>
      <c r="D1" s="10"/>
      <c r="E1" s="10"/>
      <c r="F1" s="10"/>
      <c r="G1" s="11" t="s">
        <v>0</v>
      </c>
      <c r="H1" s="12"/>
      <c r="I1" s="11" t="s">
        <v>1</v>
      </c>
    </row>
    <row r="2" spans="1:9" ht="15" thickTop="1" x14ac:dyDescent="0.35">
      <c r="A2" s="1" t="s">
        <v>2</v>
      </c>
      <c r="B2" s="1"/>
      <c r="C2" s="1"/>
      <c r="D2" s="1"/>
      <c r="E2" s="1"/>
      <c r="F2" s="1"/>
      <c r="G2" s="2"/>
      <c r="H2" s="3"/>
      <c r="I2" s="2"/>
    </row>
    <row r="3" spans="1:9" x14ac:dyDescent="0.35">
      <c r="A3" s="1"/>
      <c r="B3" s="1" t="s">
        <v>3</v>
      </c>
      <c r="C3" s="1"/>
      <c r="D3" s="1"/>
      <c r="E3" s="1"/>
      <c r="F3" s="1"/>
      <c r="G3" s="2"/>
      <c r="H3" s="3"/>
      <c r="I3" s="2"/>
    </row>
    <row r="4" spans="1:9" x14ac:dyDescent="0.35">
      <c r="A4" s="1"/>
      <c r="B4" s="1"/>
      <c r="C4" s="1" t="s">
        <v>4</v>
      </c>
      <c r="D4" s="1"/>
      <c r="E4" s="1"/>
      <c r="F4" s="1"/>
      <c r="G4" s="2"/>
      <c r="H4" s="3"/>
      <c r="I4" s="2"/>
    </row>
    <row r="5" spans="1:9" x14ac:dyDescent="0.35">
      <c r="A5" s="1"/>
      <c r="B5" s="1"/>
      <c r="C5" s="1"/>
      <c r="D5" s="1" t="s">
        <v>5</v>
      </c>
      <c r="E5" s="1"/>
      <c r="F5" s="1"/>
      <c r="G5" s="2"/>
      <c r="H5" s="3"/>
      <c r="I5" s="2"/>
    </row>
    <row r="6" spans="1:9" x14ac:dyDescent="0.35">
      <c r="A6" s="1"/>
      <c r="B6" s="1"/>
      <c r="C6" s="1"/>
      <c r="D6" s="1"/>
      <c r="E6" s="1" t="s">
        <v>6</v>
      </c>
      <c r="F6" s="1"/>
      <c r="G6" s="2">
        <v>2866.47</v>
      </c>
      <c r="H6" s="3"/>
      <c r="I6" s="2">
        <v>2878.99</v>
      </c>
    </row>
    <row r="7" spans="1:9" x14ac:dyDescent="0.35">
      <c r="A7" s="1"/>
      <c r="B7" s="1"/>
      <c r="C7" s="1"/>
      <c r="D7" s="1"/>
      <c r="E7" s="1" t="s">
        <v>7</v>
      </c>
      <c r="F7" s="1"/>
      <c r="G7" s="2">
        <v>302818.07</v>
      </c>
      <c r="H7" s="3"/>
      <c r="I7" s="2">
        <v>254353.33</v>
      </c>
    </row>
    <row r="8" spans="1:9" x14ac:dyDescent="0.35">
      <c r="A8" s="1"/>
      <c r="B8" s="1"/>
      <c r="C8" s="1"/>
      <c r="D8" s="1"/>
      <c r="E8" s="1" t="s">
        <v>8</v>
      </c>
      <c r="F8" s="1"/>
      <c r="G8" s="2">
        <v>206480.34</v>
      </c>
      <c r="H8" s="3"/>
      <c r="I8" s="2">
        <v>207384.63</v>
      </c>
    </row>
    <row r="9" spans="1:9" x14ac:dyDescent="0.35">
      <c r="A9" s="1"/>
      <c r="B9" s="1"/>
      <c r="C9" s="1"/>
      <c r="D9" s="1"/>
      <c r="E9" s="1" t="s">
        <v>9</v>
      </c>
      <c r="F9" s="1"/>
      <c r="G9" s="2">
        <v>28824.04</v>
      </c>
      <c r="H9" s="3"/>
      <c r="I9" s="2">
        <v>28950.28</v>
      </c>
    </row>
    <row r="10" spans="1:9" x14ac:dyDescent="0.35">
      <c r="A10" s="1"/>
      <c r="B10" s="1"/>
      <c r="C10" s="1"/>
      <c r="D10" s="1"/>
      <c r="E10" s="1" t="s">
        <v>10</v>
      </c>
      <c r="F10" s="1"/>
      <c r="G10" s="2">
        <v>42899.199999999997</v>
      </c>
      <c r="H10" s="3"/>
      <c r="I10" s="2">
        <v>43087.06</v>
      </c>
    </row>
    <row r="11" spans="1:9" x14ac:dyDescent="0.35">
      <c r="A11" s="1"/>
      <c r="B11" s="1"/>
      <c r="C11" s="1"/>
      <c r="D11" s="1"/>
      <c r="E11" s="1" t="s">
        <v>11</v>
      </c>
      <c r="F11" s="1"/>
      <c r="G11" s="2">
        <v>28568.69</v>
      </c>
      <c r="H11" s="3"/>
      <c r="I11" s="2">
        <v>7258.4</v>
      </c>
    </row>
    <row r="12" spans="1:9" ht="15" thickBot="1" x14ac:dyDescent="0.4">
      <c r="A12" s="1"/>
      <c r="B12" s="1"/>
      <c r="C12" s="1"/>
      <c r="D12" s="1"/>
      <c r="E12" s="1" t="s">
        <v>12</v>
      </c>
      <c r="F12" s="1"/>
      <c r="G12" s="2">
        <v>46236.57</v>
      </c>
      <c r="H12" s="3"/>
      <c r="I12" s="2">
        <v>10236.700000000001</v>
      </c>
    </row>
    <row r="13" spans="1:9" ht="15" thickBot="1" x14ac:dyDescent="0.4">
      <c r="A13" s="1"/>
      <c r="B13" s="1"/>
      <c r="C13" s="1"/>
      <c r="D13" s="1" t="s">
        <v>13</v>
      </c>
      <c r="E13" s="1"/>
      <c r="F13" s="1"/>
      <c r="G13" s="4">
        <f>ROUND(SUM(G5:G12),5)</f>
        <v>658693.38</v>
      </c>
      <c r="H13" s="3"/>
      <c r="I13" s="4">
        <f>ROUND(SUM(I5:I12),5)</f>
        <v>554149.39</v>
      </c>
    </row>
    <row r="14" spans="1:9" x14ac:dyDescent="0.35">
      <c r="A14" s="1"/>
      <c r="B14" s="1"/>
      <c r="C14" s="1" t="s">
        <v>14</v>
      </c>
      <c r="D14" s="1"/>
      <c r="E14" s="1"/>
      <c r="F14" s="1"/>
      <c r="G14" s="2">
        <f>ROUND(G4+G13,5)</f>
        <v>658693.38</v>
      </c>
      <c r="H14" s="3"/>
      <c r="I14" s="2">
        <f>ROUND(I4+I13,5)</f>
        <v>554149.39</v>
      </c>
    </row>
    <row r="15" spans="1:9" x14ac:dyDescent="0.35">
      <c r="A15" s="1"/>
      <c r="B15" s="1"/>
      <c r="C15" s="1" t="s">
        <v>15</v>
      </c>
      <c r="D15" s="1"/>
      <c r="E15" s="1"/>
      <c r="F15" s="1"/>
      <c r="G15" s="2"/>
      <c r="H15" s="3"/>
      <c r="I15" s="2"/>
    </row>
    <row r="16" spans="1:9" x14ac:dyDescent="0.35">
      <c r="A16" s="1"/>
      <c r="B16" s="1"/>
      <c r="C16" s="1"/>
      <c r="D16" s="1" t="s">
        <v>16</v>
      </c>
      <c r="E16" s="1"/>
      <c r="F16" s="1"/>
      <c r="G16" s="2">
        <v>0</v>
      </c>
      <c r="H16" s="3"/>
      <c r="I16" s="2">
        <v>9200</v>
      </c>
    </row>
    <row r="17" spans="1:9" x14ac:dyDescent="0.35">
      <c r="A17" s="1"/>
      <c r="B17" s="1"/>
      <c r="C17" s="1"/>
      <c r="D17" s="1" t="s">
        <v>17</v>
      </c>
      <c r="E17" s="1"/>
      <c r="F17" s="1"/>
      <c r="G17" s="2">
        <v>2525</v>
      </c>
      <c r="H17" s="3"/>
      <c r="I17" s="2">
        <v>2325</v>
      </c>
    </row>
    <row r="18" spans="1:9" ht="15" thickBot="1" x14ac:dyDescent="0.4">
      <c r="A18" s="1"/>
      <c r="B18" s="1"/>
      <c r="C18" s="1"/>
      <c r="D18" s="1" t="s">
        <v>18</v>
      </c>
      <c r="E18" s="1"/>
      <c r="F18" s="1"/>
      <c r="G18" s="2">
        <v>1201187</v>
      </c>
      <c r="H18" s="3"/>
      <c r="I18" s="2">
        <v>1201187</v>
      </c>
    </row>
    <row r="19" spans="1:9" ht="15" thickBot="1" x14ac:dyDescent="0.4">
      <c r="A19" s="1"/>
      <c r="B19" s="1"/>
      <c r="C19" s="1" t="s">
        <v>19</v>
      </c>
      <c r="D19" s="1"/>
      <c r="E19" s="1"/>
      <c r="F19" s="1"/>
      <c r="G19" s="4">
        <f>ROUND(SUM(G15:G18),5)</f>
        <v>1203712</v>
      </c>
      <c r="H19" s="3"/>
      <c r="I19" s="4">
        <f>ROUND(SUM(I15:I18),5)</f>
        <v>1212712</v>
      </c>
    </row>
    <row r="20" spans="1:9" x14ac:dyDescent="0.35">
      <c r="A20" s="1"/>
      <c r="B20" s="1" t="s">
        <v>20</v>
      </c>
      <c r="C20" s="1"/>
      <c r="D20" s="1"/>
      <c r="E20" s="1"/>
      <c r="F20" s="1"/>
      <c r="G20" s="2">
        <f>ROUND(G3+G14+G19,5)</f>
        <v>1862405.38</v>
      </c>
      <c r="H20" s="3"/>
      <c r="I20" s="2">
        <f>ROUND(I3+I14+I19,5)</f>
        <v>1766861.39</v>
      </c>
    </row>
    <row r="21" spans="1:9" x14ac:dyDescent="0.35">
      <c r="A21" s="1"/>
      <c r="B21" s="1" t="s">
        <v>21</v>
      </c>
      <c r="C21" s="1"/>
      <c r="D21" s="1"/>
      <c r="E21" s="1"/>
      <c r="F21" s="1"/>
      <c r="G21" s="2"/>
      <c r="H21" s="3"/>
      <c r="I21" s="2"/>
    </row>
    <row r="22" spans="1:9" x14ac:dyDescent="0.35">
      <c r="A22" s="1"/>
      <c r="B22" s="1"/>
      <c r="C22" s="1" t="s">
        <v>22</v>
      </c>
      <c r="D22" s="1"/>
      <c r="E22" s="1"/>
      <c r="F22" s="1"/>
      <c r="G22" s="2">
        <v>2442425.06</v>
      </c>
      <c r="H22" s="3"/>
      <c r="I22" s="2">
        <v>2442425.06</v>
      </c>
    </row>
    <row r="23" spans="1:9" x14ac:dyDescent="0.35">
      <c r="A23" s="1"/>
      <c r="B23" s="1"/>
      <c r="C23" s="1" t="s">
        <v>23</v>
      </c>
      <c r="D23" s="1"/>
      <c r="E23" s="1"/>
      <c r="F23" s="1"/>
      <c r="G23" s="2">
        <v>430111.73</v>
      </c>
      <c r="H23" s="3"/>
      <c r="I23" s="2">
        <v>430111.73</v>
      </c>
    </row>
    <row r="24" spans="1:9" x14ac:dyDescent="0.35">
      <c r="A24" s="1"/>
      <c r="B24" s="1"/>
      <c r="C24" s="1" t="s">
        <v>24</v>
      </c>
      <c r="D24" s="1"/>
      <c r="E24" s="1"/>
      <c r="F24" s="1"/>
      <c r="G24" s="2">
        <v>129838</v>
      </c>
      <c r="H24" s="3"/>
      <c r="I24" s="2">
        <v>129838</v>
      </c>
    </row>
    <row r="25" spans="1:9" x14ac:dyDescent="0.35">
      <c r="A25" s="1"/>
      <c r="B25" s="1"/>
      <c r="C25" s="1" t="s">
        <v>25</v>
      </c>
      <c r="D25" s="1"/>
      <c r="E25" s="1"/>
      <c r="F25" s="1"/>
      <c r="G25" s="2">
        <v>141816.29999999999</v>
      </c>
      <c r="H25" s="3"/>
      <c r="I25" s="2">
        <v>141816.29999999999</v>
      </c>
    </row>
    <row r="26" spans="1:9" x14ac:dyDescent="0.35">
      <c r="A26" s="1"/>
      <c r="B26" s="1"/>
      <c r="C26" s="1" t="s">
        <v>26</v>
      </c>
      <c r="D26" s="1"/>
      <c r="E26" s="1"/>
      <c r="F26" s="1"/>
      <c r="G26" s="2">
        <v>7000</v>
      </c>
      <c r="H26" s="3"/>
      <c r="I26" s="2">
        <v>7000</v>
      </c>
    </row>
    <row r="27" spans="1:9" x14ac:dyDescent="0.35">
      <c r="A27" s="1"/>
      <c r="B27" s="1"/>
      <c r="C27" s="1" t="s">
        <v>27</v>
      </c>
      <c r="D27" s="1"/>
      <c r="E27" s="1"/>
      <c r="F27" s="1"/>
      <c r="G27" s="2">
        <v>90735.85</v>
      </c>
      <c r="H27" s="3"/>
      <c r="I27" s="2">
        <v>90735.85</v>
      </c>
    </row>
    <row r="28" spans="1:9" x14ac:dyDescent="0.35">
      <c r="A28" s="1"/>
      <c r="B28" s="1"/>
      <c r="C28" s="1" t="s">
        <v>28</v>
      </c>
      <c r="D28" s="1"/>
      <c r="E28" s="1"/>
      <c r="F28" s="1"/>
      <c r="G28" s="2">
        <v>1591932.98</v>
      </c>
      <c r="H28" s="3"/>
      <c r="I28" s="2">
        <v>1591932.98</v>
      </c>
    </row>
    <row r="29" spans="1:9" x14ac:dyDescent="0.35">
      <c r="A29" s="1"/>
      <c r="B29" s="1"/>
      <c r="C29" s="1" t="s">
        <v>29</v>
      </c>
      <c r="D29" s="1"/>
      <c r="E29" s="1"/>
      <c r="F29" s="1"/>
      <c r="G29" s="2">
        <v>-2841758</v>
      </c>
      <c r="H29" s="3"/>
      <c r="I29" s="2">
        <v>-2841758</v>
      </c>
    </row>
    <row r="30" spans="1:9" ht="15" thickBot="1" x14ac:dyDescent="0.4">
      <c r="A30" s="1"/>
      <c r="B30" s="1"/>
      <c r="C30" s="1" t="s">
        <v>30</v>
      </c>
      <c r="D30" s="1"/>
      <c r="E30" s="1"/>
      <c r="F30" s="1"/>
      <c r="G30" s="2">
        <v>-1992101.92</v>
      </c>
      <c r="H30" s="3"/>
      <c r="I30" s="2">
        <v>-1992101.92</v>
      </c>
    </row>
    <row r="31" spans="1:9" ht="15" thickBot="1" x14ac:dyDescent="0.4">
      <c r="A31" s="1"/>
      <c r="B31" s="1" t="s">
        <v>31</v>
      </c>
      <c r="C31" s="1"/>
      <c r="D31" s="1"/>
      <c r="E31" s="1"/>
      <c r="F31" s="1"/>
      <c r="G31" s="5">
        <f>ROUND(SUM(G21:G30),5)</f>
        <v>0</v>
      </c>
      <c r="H31" s="3"/>
      <c r="I31" s="5">
        <f>ROUND(SUM(I21:I30),5)</f>
        <v>0</v>
      </c>
    </row>
    <row r="32" spans="1:9" s="8" customFormat="1" ht="11" thickBot="1" x14ac:dyDescent="0.3">
      <c r="A32" s="6" t="s">
        <v>32</v>
      </c>
      <c r="B32" s="6"/>
      <c r="C32" s="6"/>
      <c r="D32" s="6"/>
      <c r="E32" s="6"/>
      <c r="F32" s="6"/>
      <c r="G32" s="7">
        <f>ROUND(G2+G20+G31,5)</f>
        <v>1862405.38</v>
      </c>
      <c r="H32" s="6"/>
      <c r="I32" s="7">
        <f>ROUND(I2+I20+I31,5)</f>
        <v>1766861.39</v>
      </c>
    </row>
    <row r="33" spans="1:9" ht="15" thickTop="1" x14ac:dyDescent="0.35">
      <c r="A33" s="1" t="s">
        <v>33</v>
      </c>
      <c r="B33" s="1"/>
      <c r="C33" s="1"/>
      <c r="D33" s="1"/>
      <c r="E33" s="1"/>
      <c r="F33" s="1"/>
      <c r="G33" s="2"/>
      <c r="H33" s="3"/>
      <c r="I33" s="2"/>
    </row>
    <row r="34" spans="1:9" x14ac:dyDescent="0.35">
      <c r="A34" s="1"/>
      <c r="B34" s="1" t="s">
        <v>34</v>
      </c>
      <c r="C34" s="1"/>
      <c r="D34" s="1"/>
      <c r="E34" s="1"/>
      <c r="F34" s="1"/>
      <c r="G34" s="2"/>
      <c r="H34" s="3"/>
      <c r="I34" s="2"/>
    </row>
    <row r="35" spans="1:9" x14ac:dyDescent="0.35">
      <c r="A35" s="1"/>
      <c r="B35" s="1"/>
      <c r="C35" s="1" t="s">
        <v>35</v>
      </c>
      <c r="D35" s="1"/>
      <c r="E35" s="1"/>
      <c r="F35" s="1"/>
      <c r="G35" s="2"/>
      <c r="H35" s="3"/>
      <c r="I35" s="2"/>
    </row>
    <row r="36" spans="1:9" x14ac:dyDescent="0.35">
      <c r="A36" s="1"/>
      <c r="B36" s="1"/>
      <c r="C36" s="1"/>
      <c r="D36" s="1" t="s">
        <v>36</v>
      </c>
      <c r="E36" s="1"/>
      <c r="F36" s="1"/>
      <c r="G36" s="2"/>
      <c r="H36" s="3"/>
      <c r="I36" s="2"/>
    </row>
    <row r="37" spans="1:9" ht="15" thickBot="1" x14ac:dyDescent="0.4">
      <c r="A37" s="1"/>
      <c r="B37" s="1"/>
      <c r="C37" s="1"/>
      <c r="D37" s="1"/>
      <c r="E37" s="1" t="s">
        <v>37</v>
      </c>
      <c r="F37" s="1"/>
      <c r="G37" s="9">
        <v>938.82</v>
      </c>
      <c r="H37" s="3"/>
      <c r="I37" s="9">
        <v>2571.92</v>
      </c>
    </row>
    <row r="38" spans="1:9" x14ac:dyDescent="0.35">
      <c r="A38" s="1"/>
      <c r="B38" s="1"/>
      <c r="C38" s="1"/>
      <c r="D38" s="1" t="s">
        <v>38</v>
      </c>
      <c r="E38" s="1"/>
      <c r="F38" s="1"/>
      <c r="G38" s="2">
        <f>ROUND(SUM(G36:G37),5)</f>
        <v>938.82</v>
      </c>
      <c r="H38" s="3"/>
      <c r="I38" s="2">
        <f>ROUND(SUM(I36:I37),5)</f>
        <v>2571.92</v>
      </c>
    </row>
    <row r="39" spans="1:9" x14ac:dyDescent="0.35">
      <c r="A39" s="1"/>
      <c r="B39" s="1"/>
      <c r="C39" s="1"/>
      <c r="D39" s="1" t="s">
        <v>39</v>
      </c>
      <c r="E39" s="1"/>
      <c r="F39" s="1"/>
      <c r="G39" s="2"/>
      <c r="H39" s="3"/>
      <c r="I39" s="2"/>
    </row>
    <row r="40" spans="1:9" ht="15" thickBot="1" x14ac:dyDescent="0.4">
      <c r="A40" s="1"/>
      <c r="B40" s="1"/>
      <c r="C40" s="1"/>
      <c r="D40" s="1"/>
      <c r="E40" s="1" t="s">
        <v>40</v>
      </c>
      <c r="F40" s="1"/>
      <c r="G40" s="9">
        <v>3249.86</v>
      </c>
      <c r="H40" s="3"/>
      <c r="I40" s="9">
        <v>4483.34</v>
      </c>
    </row>
    <row r="41" spans="1:9" x14ac:dyDescent="0.35">
      <c r="A41" s="1"/>
      <c r="B41" s="1"/>
      <c r="C41" s="1"/>
      <c r="D41" s="1" t="s">
        <v>41</v>
      </c>
      <c r="E41" s="1"/>
      <c r="F41" s="1"/>
      <c r="G41" s="2">
        <f>ROUND(SUM(G39:G40),5)</f>
        <v>3249.86</v>
      </c>
      <c r="H41" s="3"/>
      <c r="I41" s="2">
        <f>ROUND(SUM(I39:I40),5)</f>
        <v>4483.34</v>
      </c>
    </row>
    <row r="42" spans="1:9" x14ac:dyDescent="0.35">
      <c r="A42" s="1"/>
      <c r="B42" s="1"/>
      <c r="C42" s="1"/>
      <c r="D42" s="1" t="s">
        <v>42</v>
      </c>
      <c r="E42" s="1"/>
      <c r="F42" s="1"/>
      <c r="G42" s="2"/>
      <c r="H42" s="3"/>
      <c r="I42" s="2"/>
    </row>
    <row r="43" spans="1:9" x14ac:dyDescent="0.35">
      <c r="A43" s="1"/>
      <c r="B43" s="1"/>
      <c r="C43" s="1"/>
      <c r="D43" s="1"/>
      <c r="E43" s="1" t="s">
        <v>43</v>
      </c>
      <c r="F43" s="1"/>
      <c r="G43" s="2">
        <v>990.17</v>
      </c>
      <c r="H43" s="3"/>
      <c r="I43" s="2">
        <v>990.17</v>
      </c>
    </row>
    <row r="44" spans="1:9" x14ac:dyDescent="0.35">
      <c r="A44" s="1"/>
      <c r="B44" s="1"/>
      <c r="C44" s="1"/>
      <c r="D44" s="1"/>
      <c r="E44" s="1" t="s">
        <v>44</v>
      </c>
      <c r="F44" s="1"/>
      <c r="G44" s="2">
        <v>1201187</v>
      </c>
      <c r="H44" s="3"/>
      <c r="I44" s="2">
        <v>1201187</v>
      </c>
    </row>
    <row r="45" spans="1:9" x14ac:dyDescent="0.35">
      <c r="A45" s="1"/>
      <c r="B45" s="1"/>
      <c r="C45" s="1"/>
      <c r="D45" s="1"/>
      <c r="E45" s="1" t="s">
        <v>45</v>
      </c>
      <c r="F45" s="1"/>
      <c r="G45" s="2"/>
      <c r="H45" s="3"/>
      <c r="I45" s="2"/>
    </row>
    <row r="46" spans="1:9" ht="15" thickBot="1" x14ac:dyDescent="0.4">
      <c r="A46" s="1"/>
      <c r="B46" s="1"/>
      <c r="C46" s="1"/>
      <c r="D46" s="1"/>
      <c r="E46" s="1"/>
      <c r="F46" s="1" t="s">
        <v>46</v>
      </c>
      <c r="G46" s="9">
        <v>-81.12</v>
      </c>
      <c r="H46" s="3"/>
      <c r="I46" s="9">
        <v>-81.12</v>
      </c>
    </row>
    <row r="47" spans="1:9" x14ac:dyDescent="0.35">
      <c r="A47" s="1"/>
      <c r="B47" s="1"/>
      <c r="C47" s="1"/>
      <c r="D47" s="1"/>
      <c r="E47" s="1" t="s">
        <v>47</v>
      </c>
      <c r="F47" s="1"/>
      <c r="G47" s="2">
        <f>ROUND(SUM(G45:G46),5)</f>
        <v>-81.12</v>
      </c>
      <c r="H47" s="3"/>
      <c r="I47" s="2">
        <f>ROUND(SUM(I45:I46),5)</f>
        <v>-81.12</v>
      </c>
    </row>
    <row r="48" spans="1:9" x14ac:dyDescent="0.35">
      <c r="A48" s="1"/>
      <c r="B48" s="1"/>
      <c r="C48" s="1"/>
      <c r="D48" s="1"/>
      <c r="E48" s="1" t="s">
        <v>48</v>
      </c>
      <c r="F48" s="1"/>
      <c r="G48" s="2"/>
      <c r="H48" s="3"/>
      <c r="I48" s="2"/>
    </row>
    <row r="49" spans="1:9" x14ac:dyDescent="0.35">
      <c r="A49" s="1"/>
      <c r="B49" s="1"/>
      <c r="C49" s="1"/>
      <c r="D49" s="1"/>
      <c r="E49" s="1"/>
      <c r="F49" s="1" t="s">
        <v>49</v>
      </c>
      <c r="G49" s="2">
        <v>-50.9</v>
      </c>
      <c r="H49" s="3"/>
      <c r="I49" s="2">
        <v>-50.9</v>
      </c>
    </row>
    <row r="50" spans="1:9" x14ac:dyDescent="0.35">
      <c r="A50" s="1"/>
      <c r="B50" s="1"/>
      <c r="C50" s="1"/>
      <c r="D50" s="1"/>
      <c r="E50" s="1"/>
      <c r="F50" s="1" t="s">
        <v>50</v>
      </c>
      <c r="G50" s="2">
        <v>-174.38</v>
      </c>
      <c r="H50" s="3"/>
      <c r="I50" s="2">
        <v>-174.38</v>
      </c>
    </row>
    <row r="51" spans="1:9" x14ac:dyDescent="0.35">
      <c r="A51" s="1"/>
      <c r="B51" s="1"/>
      <c r="C51" s="1"/>
      <c r="D51" s="1"/>
      <c r="E51" s="1"/>
      <c r="F51" s="1" t="s">
        <v>51</v>
      </c>
      <c r="G51" s="2">
        <v>-5328.62</v>
      </c>
      <c r="H51" s="3"/>
      <c r="I51" s="2">
        <v>-5328.62</v>
      </c>
    </row>
    <row r="52" spans="1:9" x14ac:dyDescent="0.35">
      <c r="A52" s="1"/>
      <c r="B52" s="1"/>
      <c r="C52" s="1"/>
      <c r="D52" s="1"/>
      <c r="E52" s="1"/>
      <c r="F52" s="1" t="s">
        <v>52</v>
      </c>
      <c r="G52" s="2">
        <v>147.66</v>
      </c>
      <c r="H52" s="3"/>
      <c r="I52" s="2">
        <v>245.45</v>
      </c>
    </row>
    <row r="53" spans="1:9" ht="15" thickBot="1" x14ac:dyDescent="0.4">
      <c r="A53" s="1"/>
      <c r="B53" s="1"/>
      <c r="C53" s="1"/>
      <c r="D53" s="1"/>
      <c r="E53" s="1"/>
      <c r="F53" s="1" t="s">
        <v>53</v>
      </c>
      <c r="G53" s="2">
        <v>11409.05</v>
      </c>
      <c r="H53" s="3"/>
      <c r="I53" s="2">
        <v>11409.59</v>
      </c>
    </row>
    <row r="54" spans="1:9" ht="15" thickBot="1" x14ac:dyDescent="0.4">
      <c r="A54" s="1"/>
      <c r="B54" s="1"/>
      <c r="C54" s="1"/>
      <c r="D54" s="1"/>
      <c r="E54" s="1" t="s">
        <v>54</v>
      </c>
      <c r="F54" s="1"/>
      <c r="G54" s="5">
        <f>ROUND(SUM(G48:G53),5)</f>
        <v>6002.81</v>
      </c>
      <c r="H54" s="3"/>
      <c r="I54" s="5">
        <f>ROUND(SUM(I48:I53),5)</f>
        <v>6101.14</v>
      </c>
    </row>
    <row r="55" spans="1:9" ht="15" thickBot="1" x14ac:dyDescent="0.4">
      <c r="A55" s="1"/>
      <c r="B55" s="1"/>
      <c r="C55" s="1"/>
      <c r="D55" s="1" t="s">
        <v>55</v>
      </c>
      <c r="E55" s="1"/>
      <c r="F55" s="1"/>
      <c r="G55" s="5">
        <f>ROUND(SUM(G42:G44)+G47+G54,5)</f>
        <v>1208098.8600000001</v>
      </c>
      <c r="H55" s="3"/>
      <c r="I55" s="5">
        <f>ROUND(SUM(I42:I44)+I47+I54,5)</f>
        <v>1208197.19</v>
      </c>
    </row>
    <row r="56" spans="1:9" ht="15" thickBot="1" x14ac:dyDescent="0.4">
      <c r="A56" s="1"/>
      <c r="B56" s="1"/>
      <c r="C56" s="1" t="s">
        <v>56</v>
      </c>
      <c r="D56" s="1"/>
      <c r="E56" s="1"/>
      <c r="F56" s="1"/>
      <c r="G56" s="4">
        <f>ROUND(G35+G38+G41+G55,5)</f>
        <v>1212287.54</v>
      </c>
      <c r="H56" s="3"/>
      <c r="I56" s="4">
        <f>ROUND(I35+I38+I41+I55,5)</f>
        <v>1215252.45</v>
      </c>
    </row>
    <row r="57" spans="1:9" x14ac:dyDescent="0.35">
      <c r="A57" s="1"/>
      <c r="B57" s="1" t="s">
        <v>57</v>
      </c>
      <c r="C57" s="1"/>
      <c r="D57" s="1"/>
      <c r="E57" s="1"/>
      <c r="F57" s="1"/>
      <c r="G57" s="2">
        <f>ROUND(G34+G56,5)</f>
        <v>1212287.54</v>
      </c>
      <c r="H57" s="3"/>
      <c r="I57" s="2">
        <f>ROUND(I34+I56,5)</f>
        <v>1215252.45</v>
      </c>
    </row>
    <row r="58" spans="1:9" x14ac:dyDescent="0.35">
      <c r="A58" s="1"/>
      <c r="B58" s="1" t="s">
        <v>58</v>
      </c>
      <c r="C58" s="1"/>
      <c r="D58" s="1"/>
      <c r="E58" s="1"/>
      <c r="F58" s="1"/>
      <c r="G58" s="2"/>
      <c r="H58" s="3"/>
      <c r="I58" s="2"/>
    </row>
    <row r="59" spans="1:9" x14ac:dyDescent="0.35">
      <c r="A59" s="1"/>
      <c r="B59" s="1"/>
      <c r="C59" s="1" t="s">
        <v>59</v>
      </c>
      <c r="D59" s="1"/>
      <c r="E59" s="1"/>
      <c r="F59" s="1"/>
      <c r="G59" s="2">
        <v>3399.75</v>
      </c>
      <c r="H59" s="3"/>
      <c r="I59" s="2">
        <v>3399.75</v>
      </c>
    </row>
    <row r="60" spans="1:9" x14ac:dyDescent="0.35">
      <c r="A60" s="1"/>
      <c r="B60" s="1"/>
      <c r="C60" s="1" t="s">
        <v>60</v>
      </c>
      <c r="D60" s="1"/>
      <c r="E60" s="1"/>
      <c r="F60" s="1"/>
      <c r="G60" s="2"/>
      <c r="H60" s="3"/>
      <c r="I60" s="2"/>
    </row>
    <row r="61" spans="1:9" x14ac:dyDescent="0.35">
      <c r="A61" s="1"/>
      <c r="B61" s="1"/>
      <c r="C61" s="1"/>
      <c r="D61" s="1" t="s">
        <v>61</v>
      </c>
      <c r="E61" s="1"/>
      <c r="F61" s="1"/>
      <c r="G61" s="2">
        <v>6580.22</v>
      </c>
      <c r="H61" s="3"/>
      <c r="I61" s="2">
        <v>6580.22</v>
      </c>
    </row>
    <row r="62" spans="1:9" x14ac:dyDescent="0.35">
      <c r="A62" s="1"/>
      <c r="B62" s="1"/>
      <c r="C62" s="1"/>
      <c r="D62" s="1" t="s">
        <v>62</v>
      </c>
      <c r="E62" s="1"/>
      <c r="F62" s="1"/>
      <c r="G62" s="2">
        <v>20000</v>
      </c>
      <c r="H62" s="3"/>
      <c r="I62" s="2">
        <v>20000</v>
      </c>
    </row>
    <row r="63" spans="1:9" x14ac:dyDescent="0.35">
      <c r="A63" s="1"/>
      <c r="B63" s="1"/>
      <c r="C63" s="1"/>
      <c r="D63" s="1" t="s">
        <v>63</v>
      </c>
      <c r="E63" s="1"/>
      <c r="F63" s="1"/>
      <c r="G63" s="2">
        <v>106902.33</v>
      </c>
      <c r="H63" s="3"/>
      <c r="I63" s="2">
        <v>106902.33</v>
      </c>
    </row>
    <row r="64" spans="1:9" x14ac:dyDescent="0.35">
      <c r="A64" s="1"/>
      <c r="B64" s="1"/>
      <c r="C64" s="1"/>
      <c r="D64" s="1" t="s">
        <v>64</v>
      </c>
      <c r="E64" s="1"/>
      <c r="F64" s="1"/>
      <c r="G64" s="2">
        <v>37300.39</v>
      </c>
      <c r="H64" s="3"/>
      <c r="I64" s="2">
        <v>37300.39</v>
      </c>
    </row>
    <row r="65" spans="1:9" x14ac:dyDescent="0.35">
      <c r="A65" s="1"/>
      <c r="B65" s="1"/>
      <c r="C65" s="1"/>
      <c r="D65" s="1" t="s">
        <v>65</v>
      </c>
      <c r="E65" s="1"/>
      <c r="F65" s="1"/>
      <c r="G65" s="2">
        <v>5000</v>
      </c>
      <c r="H65" s="3"/>
      <c r="I65" s="2">
        <v>5000</v>
      </c>
    </row>
    <row r="66" spans="1:9" ht="15" thickBot="1" x14ac:dyDescent="0.4">
      <c r="A66" s="1"/>
      <c r="B66" s="1"/>
      <c r="C66" s="1"/>
      <c r="D66" s="1" t="s">
        <v>66</v>
      </c>
      <c r="E66" s="1"/>
      <c r="F66" s="1"/>
      <c r="G66" s="9">
        <v>29760</v>
      </c>
      <c r="H66" s="3"/>
      <c r="I66" s="9">
        <v>29760</v>
      </c>
    </row>
    <row r="67" spans="1:9" x14ac:dyDescent="0.35">
      <c r="A67" s="1"/>
      <c r="B67" s="1"/>
      <c r="C67" s="1" t="s">
        <v>67</v>
      </c>
      <c r="D67" s="1"/>
      <c r="E67" s="1"/>
      <c r="F67" s="1"/>
      <c r="G67" s="2">
        <f>ROUND(SUM(G60:G66),5)</f>
        <v>205542.94</v>
      </c>
      <c r="H67" s="3"/>
      <c r="I67" s="2">
        <f>ROUND(SUM(I60:I66),5)</f>
        <v>205542.94</v>
      </c>
    </row>
    <row r="68" spans="1:9" x14ac:dyDescent="0.35">
      <c r="A68" s="1"/>
      <c r="B68" s="1"/>
      <c r="C68" s="1" t="s">
        <v>68</v>
      </c>
      <c r="D68" s="1"/>
      <c r="E68" s="1"/>
      <c r="F68" s="1"/>
      <c r="G68" s="2">
        <v>433398.33</v>
      </c>
      <c r="H68" s="3"/>
      <c r="I68" s="2">
        <v>433398.33</v>
      </c>
    </row>
    <row r="69" spans="1:9" x14ac:dyDescent="0.35">
      <c r="A69" s="1"/>
      <c r="B69" s="1"/>
      <c r="C69" s="1" t="s">
        <v>69</v>
      </c>
      <c r="D69" s="1"/>
      <c r="E69" s="1"/>
      <c r="F69" s="1"/>
      <c r="G69" s="2">
        <v>109991.5</v>
      </c>
      <c r="H69" s="3"/>
      <c r="I69" s="2">
        <v>109991.5</v>
      </c>
    </row>
    <row r="70" spans="1:9" ht="15" thickBot="1" x14ac:dyDescent="0.4">
      <c r="A70" s="1"/>
      <c r="B70" s="1"/>
      <c r="C70" s="1" t="s">
        <v>70</v>
      </c>
      <c r="D70" s="1"/>
      <c r="E70" s="1"/>
      <c r="F70" s="1"/>
      <c r="G70" s="2">
        <v>-102214.68</v>
      </c>
      <c r="H70" s="3"/>
      <c r="I70" s="2">
        <v>-200723.58</v>
      </c>
    </row>
    <row r="71" spans="1:9" ht="15" thickBot="1" x14ac:dyDescent="0.4">
      <c r="A71" s="1"/>
      <c r="B71" s="1" t="s">
        <v>71</v>
      </c>
      <c r="C71" s="1"/>
      <c r="D71" s="1"/>
      <c r="E71" s="1"/>
      <c r="F71" s="1"/>
      <c r="G71" s="5">
        <f>ROUND(SUM(G58:G59)+SUM(G67:G70),5)</f>
        <v>650117.84</v>
      </c>
      <c r="H71" s="3"/>
      <c r="I71" s="5">
        <f>ROUND(SUM(I58:I59)+SUM(I67:I70),5)</f>
        <v>551608.93999999994</v>
      </c>
    </row>
    <row r="72" spans="1:9" s="8" customFormat="1" ht="11" thickBot="1" x14ac:dyDescent="0.3">
      <c r="A72" s="6" t="s">
        <v>72</v>
      </c>
      <c r="B72" s="6"/>
      <c r="C72" s="6"/>
      <c r="D72" s="6"/>
      <c r="E72" s="6"/>
      <c r="F72" s="6"/>
      <c r="G72" s="7">
        <f>ROUND(G33+G57+G71,5)</f>
        <v>1862405.38</v>
      </c>
      <c r="H72" s="6"/>
      <c r="I72" s="7">
        <f>ROUND(I33+I57+I71,5)</f>
        <v>1766861.39</v>
      </c>
    </row>
    <row r="73" spans="1:9" ht="15" thickTop="1" x14ac:dyDescent="0.35"/>
  </sheetData>
  <pageMargins left="0.7" right="0.7" top="0.75" bottom="0.75" header="0.1" footer="0.3"/>
  <pageSetup orientation="portrait" horizontalDpi="1200" verticalDpi="1200" r:id="rId1"/>
  <headerFooter>
    <oddHeader>&amp;L&amp;"Arial,Bold"&amp;8 12:38 PM
&amp;"Arial,Bold"&amp;8 03/04/24
&amp;"Arial,Bold"&amp;8 Accrual Basis&amp;C&amp;"Arial,Bold"&amp;12 Nederland Fire Protection District
&amp;"Arial,Bold"&amp;14 Balance Sheet
&amp;"Arial,Bold"&amp;10 As of February 29,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1F2F-9E1B-4222-B259-6209101AC9B5}">
  <sheetPr codeName="Sheet2"/>
  <dimension ref="A1:M28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4" customWidth="1"/>
    <col min="9" max="9" width="27.7265625" style="14" customWidth="1"/>
    <col min="10" max="10" width="8.54296875" bestFit="1" customWidth="1"/>
    <col min="11" max="11" width="8.0898437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6"/>
      <c r="K1" s="16"/>
      <c r="L1" s="16"/>
      <c r="M1" s="16"/>
    </row>
    <row r="2" spans="1:13" s="13" customFormat="1" ht="15.5" thickTop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22" t="s">
        <v>73</v>
      </c>
      <c r="K2" s="22" t="s">
        <v>74</v>
      </c>
      <c r="L2" s="22" t="s">
        <v>75</v>
      </c>
      <c r="M2" s="22" t="s">
        <v>76</v>
      </c>
    </row>
    <row r="3" spans="1:13" ht="15" thickTop="1" x14ac:dyDescent="0.35">
      <c r="A3" s="1"/>
      <c r="B3" s="1" t="s">
        <v>77</v>
      </c>
      <c r="C3" s="1"/>
      <c r="D3" s="1"/>
      <c r="E3" s="1"/>
      <c r="F3" s="1"/>
      <c r="G3" s="1"/>
      <c r="H3" s="1"/>
      <c r="I3" s="1"/>
      <c r="J3" s="2"/>
      <c r="K3" s="2"/>
      <c r="L3" s="2"/>
      <c r="M3" s="17"/>
    </row>
    <row r="4" spans="1:13" x14ac:dyDescent="0.35">
      <c r="A4" s="1"/>
      <c r="B4" s="1"/>
      <c r="C4" s="1"/>
      <c r="D4" s="1" t="s">
        <v>78</v>
      </c>
      <c r="E4" s="1"/>
      <c r="F4" s="1"/>
      <c r="G4" s="1"/>
      <c r="H4" s="1"/>
      <c r="I4" s="1"/>
      <c r="J4" s="2"/>
      <c r="K4" s="2"/>
      <c r="L4" s="2"/>
      <c r="M4" s="17"/>
    </row>
    <row r="5" spans="1:13" x14ac:dyDescent="0.35">
      <c r="A5" s="1"/>
      <c r="B5" s="1"/>
      <c r="C5" s="1"/>
      <c r="D5" s="1"/>
      <c r="E5" s="1" t="s">
        <v>79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7">
        <f t="shared" ref="M5:M11" si="1">ROUND(IF(K5=0, IF(J5=0, 0, 1), J5/K5),5)</f>
        <v>0</v>
      </c>
    </row>
    <row r="6" spans="1:13" x14ac:dyDescent="0.35">
      <c r="A6" s="1"/>
      <c r="B6" s="1"/>
      <c r="C6" s="1"/>
      <c r="D6" s="1"/>
      <c r="E6" s="1" t="s">
        <v>80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7">
        <f t="shared" si="1"/>
        <v>0</v>
      </c>
    </row>
    <row r="7" spans="1:13" x14ac:dyDescent="0.35">
      <c r="A7" s="1"/>
      <c r="B7" s="1"/>
      <c r="C7" s="1"/>
      <c r="D7" s="1"/>
      <c r="E7" s="1" t="s">
        <v>81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7">
        <f t="shared" si="1"/>
        <v>0</v>
      </c>
    </row>
    <row r="8" spans="1:13" x14ac:dyDescent="0.35">
      <c r="A8" s="1"/>
      <c r="B8" s="1"/>
      <c r="C8" s="1"/>
      <c r="D8" s="1"/>
      <c r="E8" s="1" t="s">
        <v>82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7">
        <f t="shared" si="1"/>
        <v>0</v>
      </c>
    </row>
    <row r="9" spans="1:13" x14ac:dyDescent="0.35">
      <c r="A9" s="1"/>
      <c r="B9" s="1"/>
      <c r="C9" s="1"/>
      <c r="D9" s="1"/>
      <c r="E9" s="1" t="s">
        <v>83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7">
        <f t="shared" si="1"/>
        <v>0</v>
      </c>
    </row>
    <row r="10" spans="1:13" x14ac:dyDescent="0.35">
      <c r="A10" s="1"/>
      <c r="B10" s="1"/>
      <c r="C10" s="1"/>
      <c r="D10" s="1"/>
      <c r="E10" s="1" t="s">
        <v>84</v>
      </c>
      <c r="F10" s="1"/>
      <c r="G10" s="1"/>
      <c r="H10" s="1"/>
      <c r="I10" s="1"/>
      <c r="J10" s="2">
        <v>545</v>
      </c>
      <c r="K10" s="2">
        <v>0</v>
      </c>
      <c r="L10" s="2">
        <f t="shared" si="0"/>
        <v>545</v>
      </c>
      <c r="M10" s="17">
        <f t="shared" si="1"/>
        <v>1</v>
      </c>
    </row>
    <row r="11" spans="1:13" x14ac:dyDescent="0.35">
      <c r="A11" s="1"/>
      <c r="B11" s="1"/>
      <c r="C11" s="1"/>
      <c r="D11" s="1"/>
      <c r="E11" s="1" t="s">
        <v>85</v>
      </c>
      <c r="F11" s="1"/>
      <c r="G11" s="1"/>
      <c r="H11" s="1"/>
      <c r="I11" s="1"/>
      <c r="J11" s="2">
        <v>2766.68</v>
      </c>
      <c r="K11" s="2">
        <v>0</v>
      </c>
      <c r="L11" s="2">
        <f t="shared" si="0"/>
        <v>2766.68</v>
      </c>
      <c r="M11" s="17">
        <f t="shared" si="1"/>
        <v>1</v>
      </c>
    </row>
    <row r="12" spans="1:13" x14ac:dyDescent="0.35">
      <c r="A12" s="1"/>
      <c r="B12" s="1"/>
      <c r="C12" s="1"/>
      <c r="D12" s="1"/>
      <c r="E12" s="1" t="s">
        <v>86</v>
      </c>
      <c r="F12" s="1"/>
      <c r="G12" s="1"/>
      <c r="H12" s="1"/>
      <c r="I12" s="1"/>
      <c r="J12" s="2"/>
      <c r="K12" s="2"/>
      <c r="L12" s="2"/>
      <c r="M12" s="17"/>
    </row>
    <row r="13" spans="1:13" x14ac:dyDescent="0.35">
      <c r="A13" s="1"/>
      <c r="B13" s="1"/>
      <c r="C13" s="1"/>
      <c r="D13" s="1"/>
      <c r="E13" s="1"/>
      <c r="F13" s="1" t="s">
        <v>87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7">
        <f t="shared" ref="M13:M35" si="3">ROUND(IF(K13=0, IF(J13=0, 0, 1), J13/K13),5)</f>
        <v>0</v>
      </c>
    </row>
    <row r="14" spans="1:13" x14ac:dyDescent="0.35">
      <c r="A14" s="1"/>
      <c r="B14" s="1"/>
      <c r="C14" s="1"/>
      <c r="D14" s="1"/>
      <c r="E14" s="1"/>
      <c r="F14" s="1" t="s">
        <v>88</v>
      </c>
      <c r="G14" s="1"/>
      <c r="H14" s="1"/>
      <c r="I14" s="1"/>
      <c r="J14" s="2">
        <v>0</v>
      </c>
      <c r="K14" s="2">
        <v>0</v>
      </c>
      <c r="L14" s="2">
        <f t="shared" si="2"/>
        <v>0</v>
      </c>
      <c r="M14" s="17">
        <f t="shared" si="3"/>
        <v>0</v>
      </c>
    </row>
    <row r="15" spans="1:13" x14ac:dyDescent="0.35">
      <c r="A15" s="1"/>
      <c r="B15" s="1"/>
      <c r="C15" s="1"/>
      <c r="D15" s="1"/>
      <c r="E15" s="1"/>
      <c r="F15" s="1" t="s">
        <v>89</v>
      </c>
      <c r="G15" s="1"/>
      <c r="H15" s="1"/>
      <c r="I15" s="1"/>
      <c r="J15" s="2">
        <v>0</v>
      </c>
      <c r="K15" s="2">
        <v>763.31</v>
      </c>
      <c r="L15" s="2">
        <f t="shared" si="2"/>
        <v>-763.31</v>
      </c>
      <c r="M15" s="17">
        <f t="shared" si="3"/>
        <v>0</v>
      </c>
    </row>
    <row r="16" spans="1:13" x14ac:dyDescent="0.35">
      <c r="A16" s="1"/>
      <c r="B16" s="1"/>
      <c r="C16" s="1"/>
      <c r="D16" s="1"/>
      <c r="E16" s="1"/>
      <c r="F16" s="1" t="s">
        <v>90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7">
        <f t="shared" si="3"/>
        <v>0</v>
      </c>
    </row>
    <row r="17" spans="1:13" x14ac:dyDescent="0.35">
      <c r="A17" s="1"/>
      <c r="B17" s="1"/>
      <c r="C17" s="1"/>
      <c r="D17" s="1"/>
      <c r="E17" s="1"/>
      <c r="F17" s="1" t="s">
        <v>91</v>
      </c>
      <c r="G17" s="1"/>
      <c r="H17" s="1"/>
      <c r="I17" s="1"/>
      <c r="J17" s="2">
        <v>0</v>
      </c>
      <c r="K17" s="2">
        <v>15266.09</v>
      </c>
      <c r="L17" s="2">
        <f t="shared" si="2"/>
        <v>-15266.09</v>
      </c>
      <c r="M17" s="17">
        <f t="shared" si="3"/>
        <v>0</v>
      </c>
    </row>
    <row r="18" spans="1:13" x14ac:dyDescent="0.35">
      <c r="A18" s="1"/>
      <c r="B18" s="1"/>
      <c r="C18" s="1"/>
      <c r="D18" s="1"/>
      <c r="E18" s="1"/>
      <c r="F18" s="1" t="s">
        <v>92</v>
      </c>
      <c r="G18" s="1"/>
      <c r="H18" s="1"/>
      <c r="I18" s="1"/>
      <c r="J18" s="2">
        <v>0</v>
      </c>
      <c r="K18" s="2">
        <v>109053.15</v>
      </c>
      <c r="L18" s="2">
        <f t="shared" si="2"/>
        <v>-109053.15</v>
      </c>
      <c r="M18" s="17">
        <f t="shared" si="3"/>
        <v>0</v>
      </c>
    </row>
    <row r="19" spans="1:13" x14ac:dyDescent="0.35">
      <c r="A19" s="1"/>
      <c r="B19" s="1"/>
      <c r="C19" s="1"/>
      <c r="D19" s="1"/>
      <c r="E19" s="1"/>
      <c r="F19" s="1" t="s">
        <v>93</v>
      </c>
      <c r="G19" s="1"/>
      <c r="H19" s="1"/>
      <c r="I19" s="1"/>
      <c r="J19" s="2">
        <v>0</v>
      </c>
      <c r="K19" s="2">
        <v>5452.59</v>
      </c>
      <c r="L19" s="2">
        <f t="shared" si="2"/>
        <v>-5452.59</v>
      </c>
      <c r="M19" s="17">
        <f t="shared" si="3"/>
        <v>0</v>
      </c>
    </row>
    <row r="20" spans="1:13" x14ac:dyDescent="0.35">
      <c r="A20" s="1"/>
      <c r="B20" s="1"/>
      <c r="C20" s="1"/>
      <c r="D20" s="1"/>
      <c r="E20" s="1"/>
      <c r="F20" s="1" t="s">
        <v>94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7">
        <f t="shared" si="3"/>
        <v>0</v>
      </c>
    </row>
    <row r="21" spans="1:13" x14ac:dyDescent="0.35">
      <c r="A21" s="1"/>
      <c r="B21" s="1"/>
      <c r="C21" s="1"/>
      <c r="D21" s="1"/>
      <c r="E21" s="1"/>
      <c r="F21" s="1" t="s">
        <v>95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7">
        <f t="shared" si="3"/>
        <v>0</v>
      </c>
    </row>
    <row r="22" spans="1:13" x14ac:dyDescent="0.35">
      <c r="A22" s="1"/>
      <c r="B22" s="1"/>
      <c r="C22" s="1"/>
      <c r="D22" s="1"/>
      <c r="E22" s="1"/>
      <c r="F22" s="1" t="s">
        <v>96</v>
      </c>
      <c r="G22" s="1"/>
      <c r="H22" s="1"/>
      <c r="I22" s="1"/>
      <c r="J22" s="2">
        <v>0</v>
      </c>
      <c r="K22" s="2">
        <v>0</v>
      </c>
      <c r="L22" s="2">
        <f t="shared" si="2"/>
        <v>0</v>
      </c>
      <c r="M22" s="17">
        <f t="shared" si="3"/>
        <v>0</v>
      </c>
    </row>
    <row r="23" spans="1:13" x14ac:dyDescent="0.35">
      <c r="A23" s="1"/>
      <c r="B23" s="1"/>
      <c r="C23" s="1"/>
      <c r="D23" s="1"/>
      <c r="E23" s="1"/>
      <c r="F23" s="1" t="s">
        <v>97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7">
        <f t="shared" si="3"/>
        <v>0</v>
      </c>
    </row>
    <row r="24" spans="1:13" x14ac:dyDescent="0.35">
      <c r="A24" s="1"/>
      <c r="B24" s="1"/>
      <c r="C24" s="1"/>
      <c r="D24" s="1"/>
      <c r="E24" s="1"/>
      <c r="F24" s="1" t="s">
        <v>98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7">
        <f t="shared" si="3"/>
        <v>0</v>
      </c>
    </row>
    <row r="25" spans="1:13" x14ac:dyDescent="0.35">
      <c r="A25" s="1"/>
      <c r="B25" s="1"/>
      <c r="C25" s="1"/>
      <c r="D25" s="1"/>
      <c r="E25" s="1"/>
      <c r="F25" s="1" t="s">
        <v>99</v>
      </c>
      <c r="G25" s="1"/>
      <c r="H25" s="1"/>
      <c r="I25" s="1"/>
      <c r="J25" s="2">
        <v>0</v>
      </c>
      <c r="K25" s="2">
        <v>655.75</v>
      </c>
      <c r="L25" s="2">
        <f t="shared" si="2"/>
        <v>-655.75</v>
      </c>
      <c r="M25" s="17">
        <f t="shared" si="3"/>
        <v>0</v>
      </c>
    </row>
    <row r="26" spans="1:13" x14ac:dyDescent="0.35">
      <c r="A26" s="1"/>
      <c r="B26" s="1"/>
      <c r="C26" s="1"/>
      <c r="D26" s="1"/>
      <c r="E26" s="1"/>
      <c r="F26" s="1" t="s">
        <v>100</v>
      </c>
      <c r="G26" s="1"/>
      <c r="H26" s="1"/>
      <c r="I26" s="1"/>
      <c r="J26" s="2">
        <v>0</v>
      </c>
      <c r="K26" s="2">
        <v>7191.06</v>
      </c>
      <c r="L26" s="2">
        <f t="shared" si="2"/>
        <v>-7191.06</v>
      </c>
      <c r="M26" s="17">
        <f t="shared" si="3"/>
        <v>0</v>
      </c>
    </row>
    <row r="27" spans="1:13" x14ac:dyDescent="0.35">
      <c r="A27" s="1"/>
      <c r="B27" s="1"/>
      <c r="C27" s="1"/>
      <c r="D27" s="1"/>
      <c r="E27" s="1"/>
      <c r="F27" s="1" t="s">
        <v>101</v>
      </c>
      <c r="G27" s="1"/>
      <c r="H27" s="1"/>
      <c r="I27" s="1"/>
      <c r="J27" s="2">
        <v>0</v>
      </c>
      <c r="K27" s="2">
        <v>0</v>
      </c>
      <c r="L27" s="2">
        <f t="shared" si="2"/>
        <v>0</v>
      </c>
      <c r="M27" s="17">
        <f t="shared" si="3"/>
        <v>0</v>
      </c>
    </row>
    <row r="28" spans="1:13" x14ac:dyDescent="0.35">
      <c r="A28" s="1"/>
      <c r="B28" s="1"/>
      <c r="C28" s="1"/>
      <c r="D28" s="1"/>
      <c r="E28" s="1"/>
      <c r="F28" s="1" t="s">
        <v>102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7">
        <f t="shared" si="3"/>
        <v>0</v>
      </c>
    </row>
    <row r="29" spans="1:13" x14ac:dyDescent="0.35">
      <c r="A29" s="1"/>
      <c r="B29" s="1"/>
      <c r="C29" s="1"/>
      <c r="D29" s="1"/>
      <c r="E29" s="1"/>
      <c r="F29" s="1" t="s">
        <v>103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7">
        <f t="shared" si="3"/>
        <v>0</v>
      </c>
    </row>
    <row r="30" spans="1:13" x14ac:dyDescent="0.35">
      <c r="A30" s="1"/>
      <c r="B30" s="1"/>
      <c r="C30" s="1"/>
      <c r="D30" s="1"/>
      <c r="E30" s="1"/>
      <c r="F30" s="1" t="s">
        <v>104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7">
        <f t="shared" si="3"/>
        <v>0</v>
      </c>
    </row>
    <row r="31" spans="1:13" x14ac:dyDescent="0.35">
      <c r="A31" s="1"/>
      <c r="B31" s="1"/>
      <c r="C31" s="1"/>
      <c r="D31" s="1"/>
      <c r="E31" s="1"/>
      <c r="F31" s="1" t="s">
        <v>105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7">
        <f t="shared" si="3"/>
        <v>0</v>
      </c>
    </row>
    <row r="32" spans="1:13" x14ac:dyDescent="0.35">
      <c r="A32" s="1"/>
      <c r="B32" s="1"/>
      <c r="C32" s="1"/>
      <c r="D32" s="1"/>
      <c r="E32" s="1"/>
      <c r="F32" s="1" t="s">
        <v>106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7">
        <f t="shared" si="3"/>
        <v>0</v>
      </c>
    </row>
    <row r="33" spans="1:13" ht="15" thickBot="1" x14ac:dyDescent="0.4">
      <c r="A33" s="1"/>
      <c r="B33" s="1"/>
      <c r="C33" s="1"/>
      <c r="D33" s="1"/>
      <c r="E33" s="1"/>
      <c r="F33" s="1" t="s">
        <v>107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7">
        <f t="shared" si="3"/>
        <v>0</v>
      </c>
    </row>
    <row r="34" spans="1:13" ht="15" thickBot="1" x14ac:dyDescent="0.4">
      <c r="A34" s="1"/>
      <c r="B34" s="1"/>
      <c r="C34" s="1"/>
      <c r="D34" s="1"/>
      <c r="E34" s="1" t="s">
        <v>108</v>
      </c>
      <c r="F34" s="1"/>
      <c r="G34" s="1"/>
      <c r="H34" s="1"/>
      <c r="I34" s="1"/>
      <c r="J34" s="4">
        <f>ROUND(SUM(J12:J33),5)</f>
        <v>0</v>
      </c>
      <c r="K34" s="4">
        <f>ROUND(SUM(K12:K33),5)</f>
        <v>142389.20000000001</v>
      </c>
      <c r="L34" s="4">
        <f t="shared" si="2"/>
        <v>-142389.20000000001</v>
      </c>
      <c r="M34" s="18">
        <f t="shared" si="3"/>
        <v>0</v>
      </c>
    </row>
    <row r="35" spans="1:13" x14ac:dyDescent="0.35">
      <c r="A35" s="1"/>
      <c r="B35" s="1"/>
      <c r="C35" s="1"/>
      <c r="D35" s="1" t="s">
        <v>109</v>
      </c>
      <c r="E35" s="1"/>
      <c r="F35" s="1"/>
      <c r="G35" s="1"/>
      <c r="H35" s="1"/>
      <c r="I35" s="1"/>
      <c r="J35" s="2">
        <f>ROUND(SUM(J4:J11)+J34,5)</f>
        <v>3311.68</v>
      </c>
      <c r="K35" s="2">
        <f>ROUND(SUM(K4:K11)+K34,5)</f>
        <v>142389.20000000001</v>
      </c>
      <c r="L35" s="2">
        <f t="shared" si="2"/>
        <v>-139077.51999999999</v>
      </c>
      <c r="M35" s="17">
        <f t="shared" si="3"/>
        <v>2.3259999999999999E-2</v>
      </c>
    </row>
    <row r="36" spans="1:13" x14ac:dyDescent="0.35">
      <c r="A36" s="1"/>
      <c r="B36" s="1"/>
      <c r="C36" s="1"/>
      <c r="D36" s="1" t="s">
        <v>110</v>
      </c>
      <c r="E36" s="1"/>
      <c r="F36" s="1"/>
      <c r="G36" s="1"/>
      <c r="H36" s="1"/>
      <c r="I36" s="1"/>
      <c r="J36" s="2"/>
      <c r="K36" s="2"/>
      <c r="L36" s="2"/>
      <c r="M36" s="17"/>
    </row>
    <row r="37" spans="1:13" ht="15" thickBot="1" x14ac:dyDescent="0.4">
      <c r="A37" s="1"/>
      <c r="B37" s="1"/>
      <c r="C37" s="1"/>
      <c r="D37" s="1"/>
      <c r="E37" s="1" t="s">
        <v>111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7">
        <f>ROUND(IF(K37=0, IF(J37=0, 0, 1), J37/K37),5)</f>
        <v>0</v>
      </c>
    </row>
    <row r="38" spans="1:13" ht="15" thickBot="1" x14ac:dyDescent="0.4">
      <c r="A38" s="1"/>
      <c r="B38" s="1"/>
      <c r="C38" s="1"/>
      <c r="D38" s="1" t="s">
        <v>112</v>
      </c>
      <c r="E38" s="1"/>
      <c r="F38" s="1"/>
      <c r="G38" s="1"/>
      <c r="H38" s="1"/>
      <c r="I38" s="1"/>
      <c r="J38" s="4">
        <f>ROUND(SUM(J36:J37),5)</f>
        <v>0</v>
      </c>
      <c r="K38" s="4">
        <f>ROUND(SUM(K36:K37),5)</f>
        <v>0</v>
      </c>
      <c r="L38" s="4">
        <f>ROUND((J38-K38),5)</f>
        <v>0</v>
      </c>
      <c r="M38" s="18">
        <f>ROUND(IF(K38=0, IF(J38=0, 0, 1), J38/K38),5)</f>
        <v>0</v>
      </c>
    </row>
    <row r="39" spans="1:13" x14ac:dyDescent="0.35">
      <c r="A39" s="1"/>
      <c r="B39" s="1"/>
      <c r="C39" s="1" t="s">
        <v>113</v>
      </c>
      <c r="D39" s="1"/>
      <c r="E39" s="1"/>
      <c r="F39" s="1"/>
      <c r="G39" s="1"/>
      <c r="H39" s="1"/>
      <c r="I39" s="1"/>
      <c r="J39" s="2">
        <f>ROUND(J35-J38,5)</f>
        <v>3311.68</v>
      </c>
      <c r="K39" s="2">
        <f>ROUND(K35-K38,5)</f>
        <v>142389.20000000001</v>
      </c>
      <c r="L39" s="2">
        <f>ROUND((J39-K39),5)</f>
        <v>-139077.51999999999</v>
      </c>
      <c r="M39" s="17">
        <f>ROUND(IF(K39=0, IF(J39=0, 0, 1), J39/K39),5)</f>
        <v>2.3259999999999999E-2</v>
      </c>
    </row>
    <row r="40" spans="1:13" x14ac:dyDescent="0.35">
      <c r="A40" s="1"/>
      <c r="B40" s="1"/>
      <c r="C40" s="1"/>
      <c r="D40" s="1" t="s">
        <v>114</v>
      </c>
      <c r="E40" s="1"/>
      <c r="F40" s="1"/>
      <c r="G40" s="1"/>
      <c r="H40" s="1"/>
      <c r="I40" s="1"/>
      <c r="J40" s="2"/>
      <c r="K40" s="2"/>
      <c r="L40" s="2"/>
      <c r="M40" s="17"/>
    </row>
    <row r="41" spans="1:13" x14ac:dyDescent="0.35">
      <c r="A41" s="1"/>
      <c r="B41" s="1"/>
      <c r="C41" s="1"/>
      <c r="D41" s="1"/>
      <c r="E41" s="1" t="s">
        <v>115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7">
        <f>ROUND(IF(K41=0, IF(J41=0, 0, 1), J41/K41),5)</f>
        <v>0</v>
      </c>
    </row>
    <row r="42" spans="1:13" x14ac:dyDescent="0.35">
      <c r="A42" s="1"/>
      <c r="B42" s="1"/>
      <c r="C42" s="1"/>
      <c r="D42" s="1"/>
      <c r="E42" s="1" t="s">
        <v>116</v>
      </c>
      <c r="F42" s="1"/>
      <c r="G42" s="1"/>
      <c r="H42" s="1"/>
      <c r="I42" s="1"/>
      <c r="J42" s="2"/>
      <c r="K42" s="2"/>
      <c r="L42" s="2"/>
      <c r="M42" s="17"/>
    </row>
    <row r="43" spans="1:13" x14ac:dyDescent="0.35">
      <c r="A43" s="1"/>
      <c r="B43" s="1"/>
      <c r="C43" s="1"/>
      <c r="D43" s="1"/>
      <c r="E43" s="1"/>
      <c r="F43" s="1" t="s">
        <v>117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7">
        <f>ROUND(IF(K43=0, IF(J43=0, 0, 1), J43/K43),5)</f>
        <v>0</v>
      </c>
    </row>
    <row r="44" spans="1:13" x14ac:dyDescent="0.35">
      <c r="A44" s="1"/>
      <c r="B44" s="1"/>
      <c r="C44" s="1"/>
      <c r="D44" s="1"/>
      <c r="E44" s="1"/>
      <c r="F44" s="1" t="s">
        <v>118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7">
        <f>ROUND(IF(K44=0, IF(J44=0, 0, 1), J44/K44),5)</f>
        <v>0</v>
      </c>
    </row>
    <row r="45" spans="1:13" x14ac:dyDescent="0.35">
      <c r="A45" s="1"/>
      <c r="B45" s="1"/>
      <c r="C45" s="1"/>
      <c r="D45" s="1"/>
      <c r="E45" s="1"/>
      <c r="F45" s="1" t="s">
        <v>119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7">
        <f>ROUND(IF(K45=0, IF(J45=0, 0, 1), J45/K45),5)</f>
        <v>0</v>
      </c>
    </row>
    <row r="46" spans="1:13" ht="15" thickBot="1" x14ac:dyDescent="0.4">
      <c r="A46" s="1"/>
      <c r="B46" s="1"/>
      <c r="C46" s="1"/>
      <c r="D46" s="1"/>
      <c r="E46" s="1"/>
      <c r="F46" s="1" t="s">
        <v>120</v>
      </c>
      <c r="G46" s="1"/>
      <c r="H46" s="1"/>
      <c r="I46" s="1"/>
      <c r="J46" s="9">
        <v>0</v>
      </c>
      <c r="K46" s="9">
        <v>0</v>
      </c>
      <c r="L46" s="9">
        <f>ROUND((J46-K46),5)</f>
        <v>0</v>
      </c>
      <c r="M46" s="19">
        <f>ROUND(IF(K46=0, IF(J46=0, 0, 1), J46/K46),5)</f>
        <v>0</v>
      </c>
    </row>
    <row r="47" spans="1:13" x14ac:dyDescent="0.35">
      <c r="A47" s="1"/>
      <c r="B47" s="1"/>
      <c r="C47" s="1"/>
      <c r="D47" s="1"/>
      <c r="E47" s="1" t="s">
        <v>121</v>
      </c>
      <c r="F47" s="1"/>
      <c r="G47" s="1"/>
      <c r="H47" s="1"/>
      <c r="I47" s="1"/>
      <c r="J47" s="2">
        <f>ROUND(SUM(J42:J46),5)</f>
        <v>0</v>
      </c>
      <c r="K47" s="2">
        <f>ROUND(SUM(K42:K46),5)</f>
        <v>0</v>
      </c>
      <c r="L47" s="2">
        <f>ROUND((J47-K47),5)</f>
        <v>0</v>
      </c>
      <c r="M47" s="17">
        <f>ROUND(IF(K47=0, IF(J47=0, 0, 1), J47/K47),5)</f>
        <v>0</v>
      </c>
    </row>
    <row r="48" spans="1:13" x14ac:dyDescent="0.35">
      <c r="A48" s="1"/>
      <c r="B48" s="1"/>
      <c r="C48" s="1"/>
      <c r="D48" s="1"/>
      <c r="E48" s="1" t="s">
        <v>122</v>
      </c>
      <c r="F48" s="1"/>
      <c r="G48" s="1"/>
      <c r="H48" s="1"/>
      <c r="I48" s="1"/>
      <c r="J48" s="2"/>
      <c r="K48" s="2"/>
      <c r="L48" s="2"/>
      <c r="M48" s="17"/>
    </row>
    <row r="49" spans="1:13" x14ac:dyDescent="0.35">
      <c r="A49" s="1"/>
      <c r="B49" s="1"/>
      <c r="C49" s="1"/>
      <c r="D49" s="1"/>
      <c r="E49" s="1"/>
      <c r="F49" s="1" t="s">
        <v>123</v>
      </c>
      <c r="G49" s="1"/>
      <c r="H49" s="1"/>
      <c r="I49" s="1"/>
      <c r="J49" s="2">
        <v>127.96</v>
      </c>
      <c r="K49" s="2">
        <v>275</v>
      </c>
      <c r="L49" s="2">
        <f>ROUND((J49-K49),5)</f>
        <v>-147.04</v>
      </c>
      <c r="M49" s="17">
        <f>ROUND(IF(K49=0, IF(J49=0, 0, 1), J49/K49),5)</f>
        <v>0.46531</v>
      </c>
    </row>
    <row r="50" spans="1:13" x14ac:dyDescent="0.35">
      <c r="A50" s="1"/>
      <c r="B50" s="1"/>
      <c r="C50" s="1"/>
      <c r="D50" s="1"/>
      <c r="E50" s="1"/>
      <c r="F50" s="1" t="s">
        <v>124</v>
      </c>
      <c r="G50" s="1"/>
      <c r="H50" s="1"/>
      <c r="I50" s="1"/>
      <c r="J50" s="2">
        <v>1816</v>
      </c>
      <c r="K50" s="2">
        <v>958.34</v>
      </c>
      <c r="L50" s="2">
        <f>ROUND((J50-K50),5)</f>
        <v>857.66</v>
      </c>
      <c r="M50" s="17">
        <f>ROUND(IF(K50=0, IF(J50=0, 0, 1), J50/K50),5)</f>
        <v>1.8949400000000001</v>
      </c>
    </row>
    <row r="51" spans="1:13" x14ac:dyDescent="0.35">
      <c r="A51" s="1"/>
      <c r="B51" s="1"/>
      <c r="C51" s="1"/>
      <c r="D51" s="1"/>
      <c r="E51" s="1"/>
      <c r="F51" s="1" t="s">
        <v>125</v>
      </c>
      <c r="G51" s="1"/>
      <c r="H51" s="1"/>
      <c r="I51" s="1"/>
      <c r="J51" s="2">
        <v>10.56</v>
      </c>
      <c r="K51" s="2">
        <v>20.84</v>
      </c>
      <c r="L51" s="2">
        <f>ROUND((J51-K51),5)</f>
        <v>-10.28</v>
      </c>
      <c r="M51" s="17">
        <f>ROUND(IF(K51=0, IF(J51=0, 0, 1), J51/K51),5)</f>
        <v>0.50671999999999995</v>
      </c>
    </row>
    <row r="52" spans="1:13" x14ac:dyDescent="0.35">
      <c r="A52" s="1"/>
      <c r="B52" s="1"/>
      <c r="C52" s="1"/>
      <c r="D52" s="1"/>
      <c r="E52" s="1"/>
      <c r="F52" s="1" t="s">
        <v>126</v>
      </c>
      <c r="G52" s="1"/>
      <c r="H52" s="1"/>
      <c r="I52" s="1"/>
      <c r="J52" s="2">
        <v>0</v>
      </c>
      <c r="K52" s="2">
        <v>50</v>
      </c>
      <c r="L52" s="2">
        <f>ROUND((J52-K52),5)</f>
        <v>-50</v>
      </c>
      <c r="M52" s="17">
        <f>ROUND(IF(K52=0, IF(J52=0, 0, 1), J52/K52),5)</f>
        <v>0</v>
      </c>
    </row>
    <row r="53" spans="1:13" x14ac:dyDescent="0.35">
      <c r="A53" s="1"/>
      <c r="B53" s="1"/>
      <c r="C53" s="1"/>
      <c r="D53" s="1"/>
      <c r="E53" s="1"/>
      <c r="F53" s="1" t="s">
        <v>127</v>
      </c>
      <c r="G53" s="1"/>
      <c r="H53" s="1"/>
      <c r="I53" s="1"/>
      <c r="J53" s="2"/>
      <c r="K53" s="2"/>
      <c r="L53" s="2"/>
      <c r="M53" s="17"/>
    </row>
    <row r="54" spans="1:13" x14ac:dyDescent="0.35">
      <c r="A54" s="1"/>
      <c r="B54" s="1"/>
      <c r="C54" s="1"/>
      <c r="D54" s="1"/>
      <c r="E54" s="1"/>
      <c r="F54" s="1"/>
      <c r="G54" s="1" t="s">
        <v>128</v>
      </c>
      <c r="H54" s="1"/>
      <c r="I54" s="1"/>
      <c r="J54" s="2">
        <v>0</v>
      </c>
      <c r="K54" s="2">
        <v>0</v>
      </c>
      <c r="L54" s="2">
        <f>ROUND((J54-K54),5)</f>
        <v>0</v>
      </c>
      <c r="M54" s="17">
        <f>ROUND(IF(K54=0, IF(J54=0, 0, 1), J54/K54),5)</f>
        <v>0</v>
      </c>
    </row>
    <row r="55" spans="1:13" ht="15" thickBot="1" x14ac:dyDescent="0.4">
      <c r="A55" s="1"/>
      <c r="B55" s="1"/>
      <c r="C55" s="1"/>
      <c r="D55" s="1"/>
      <c r="E55" s="1"/>
      <c r="F55" s="1"/>
      <c r="G55" s="1" t="s">
        <v>129</v>
      </c>
      <c r="H55" s="1"/>
      <c r="I55" s="1"/>
      <c r="J55" s="9">
        <v>0</v>
      </c>
      <c r="K55" s="9">
        <v>41.67</v>
      </c>
      <c r="L55" s="9">
        <f>ROUND((J55-K55),5)</f>
        <v>-41.67</v>
      </c>
      <c r="M55" s="19">
        <f>ROUND(IF(K55=0, IF(J55=0, 0, 1), J55/K55),5)</f>
        <v>0</v>
      </c>
    </row>
    <row r="56" spans="1:13" x14ac:dyDescent="0.35">
      <c r="A56" s="1"/>
      <c r="B56" s="1"/>
      <c r="C56" s="1"/>
      <c r="D56" s="1"/>
      <c r="E56" s="1"/>
      <c r="F56" s="1" t="s">
        <v>130</v>
      </c>
      <c r="G56" s="1"/>
      <c r="H56" s="1"/>
      <c r="I56" s="1"/>
      <c r="J56" s="2">
        <f>ROUND(SUM(J53:J55),5)</f>
        <v>0</v>
      </c>
      <c r="K56" s="2">
        <f>ROUND(SUM(K53:K55),5)</f>
        <v>41.67</v>
      </c>
      <c r="L56" s="2">
        <f>ROUND((J56-K56),5)</f>
        <v>-41.67</v>
      </c>
      <c r="M56" s="17">
        <f>ROUND(IF(K56=0, IF(J56=0, 0, 1), J56/K56),5)</f>
        <v>0</v>
      </c>
    </row>
    <row r="57" spans="1:13" x14ac:dyDescent="0.35">
      <c r="A57" s="1"/>
      <c r="B57" s="1"/>
      <c r="C57" s="1"/>
      <c r="D57" s="1"/>
      <c r="E57" s="1"/>
      <c r="F57" s="1" t="s">
        <v>131</v>
      </c>
      <c r="G57" s="1"/>
      <c r="H57" s="1"/>
      <c r="I57" s="1"/>
      <c r="J57" s="2">
        <v>0</v>
      </c>
      <c r="K57" s="2">
        <v>300</v>
      </c>
      <c r="L57" s="2">
        <f>ROUND((J57-K57),5)</f>
        <v>-300</v>
      </c>
      <c r="M57" s="17">
        <f>ROUND(IF(K57=0, IF(J57=0, 0, 1), J57/K57),5)</f>
        <v>0</v>
      </c>
    </row>
    <row r="58" spans="1:13" x14ac:dyDescent="0.35">
      <c r="A58" s="1"/>
      <c r="B58" s="1"/>
      <c r="C58" s="1"/>
      <c r="D58" s="1"/>
      <c r="E58" s="1"/>
      <c r="F58" s="1" t="s">
        <v>132</v>
      </c>
      <c r="G58" s="1"/>
      <c r="H58" s="1"/>
      <c r="I58" s="1"/>
      <c r="J58" s="2"/>
      <c r="K58" s="2"/>
      <c r="L58" s="2"/>
      <c r="M58" s="17"/>
    </row>
    <row r="59" spans="1:13" x14ac:dyDescent="0.35">
      <c r="A59" s="1"/>
      <c r="B59" s="1"/>
      <c r="C59" s="1"/>
      <c r="D59" s="1"/>
      <c r="E59" s="1"/>
      <c r="F59" s="1"/>
      <c r="G59" s="1" t="s">
        <v>133</v>
      </c>
      <c r="H59" s="1"/>
      <c r="I59" s="1"/>
      <c r="J59" s="2">
        <v>0</v>
      </c>
      <c r="K59" s="2">
        <v>1460.81</v>
      </c>
      <c r="L59" s="2">
        <f>ROUND((J59-K59),5)</f>
        <v>-1460.81</v>
      </c>
      <c r="M59" s="17">
        <f>ROUND(IF(K59=0, IF(J59=0, 0, 1), J59/K59),5)</f>
        <v>0</v>
      </c>
    </row>
    <row r="60" spans="1:13" x14ac:dyDescent="0.35">
      <c r="A60" s="1"/>
      <c r="B60" s="1"/>
      <c r="C60" s="1"/>
      <c r="D60" s="1"/>
      <c r="E60" s="1"/>
      <c r="F60" s="1"/>
      <c r="G60" s="1" t="s">
        <v>134</v>
      </c>
      <c r="H60" s="1"/>
      <c r="I60" s="1"/>
      <c r="J60" s="2">
        <v>0</v>
      </c>
      <c r="K60" s="2">
        <v>0</v>
      </c>
      <c r="L60" s="2">
        <f>ROUND((J60-K60),5)</f>
        <v>0</v>
      </c>
      <c r="M60" s="17">
        <f>ROUND(IF(K60=0, IF(J60=0, 0, 1), J60/K60),5)</f>
        <v>0</v>
      </c>
    </row>
    <row r="61" spans="1:13" ht="15" thickBot="1" x14ac:dyDescent="0.4">
      <c r="A61" s="1"/>
      <c r="B61" s="1"/>
      <c r="C61" s="1"/>
      <c r="D61" s="1"/>
      <c r="E61" s="1"/>
      <c r="F61" s="1"/>
      <c r="G61" s="1" t="s">
        <v>135</v>
      </c>
      <c r="H61" s="1"/>
      <c r="I61" s="1"/>
      <c r="J61" s="9">
        <v>0</v>
      </c>
      <c r="K61" s="9">
        <v>0</v>
      </c>
      <c r="L61" s="9">
        <f>ROUND((J61-K61),5)</f>
        <v>0</v>
      </c>
      <c r="M61" s="19">
        <f>ROUND(IF(K61=0, IF(J61=0, 0, 1), J61/K61),5)</f>
        <v>0</v>
      </c>
    </row>
    <row r="62" spans="1:13" x14ac:dyDescent="0.35">
      <c r="A62" s="1"/>
      <c r="B62" s="1"/>
      <c r="C62" s="1"/>
      <c r="D62" s="1"/>
      <c r="E62" s="1"/>
      <c r="F62" s="1" t="s">
        <v>136</v>
      </c>
      <c r="G62" s="1"/>
      <c r="H62" s="1"/>
      <c r="I62" s="1"/>
      <c r="J62" s="2">
        <f>ROUND(SUM(J58:J61),5)</f>
        <v>0</v>
      </c>
      <c r="K62" s="2">
        <f>ROUND(SUM(K58:K61),5)</f>
        <v>1460.81</v>
      </c>
      <c r="L62" s="2">
        <f>ROUND((J62-K62),5)</f>
        <v>-1460.81</v>
      </c>
      <c r="M62" s="17">
        <f>ROUND(IF(K62=0, IF(J62=0, 0, 1), J62/K62),5)</f>
        <v>0</v>
      </c>
    </row>
    <row r="63" spans="1:13" x14ac:dyDescent="0.35">
      <c r="A63" s="1"/>
      <c r="B63" s="1"/>
      <c r="C63" s="1"/>
      <c r="D63" s="1"/>
      <c r="E63" s="1"/>
      <c r="F63" s="1" t="s">
        <v>137</v>
      </c>
      <c r="G63" s="1"/>
      <c r="H63" s="1"/>
      <c r="I63" s="1"/>
      <c r="J63" s="2"/>
      <c r="K63" s="2"/>
      <c r="L63" s="2"/>
      <c r="M63" s="17"/>
    </row>
    <row r="64" spans="1:13" x14ac:dyDescent="0.35">
      <c r="A64" s="1"/>
      <c r="B64" s="1"/>
      <c r="C64" s="1"/>
      <c r="D64" s="1"/>
      <c r="E64" s="1"/>
      <c r="F64" s="1"/>
      <c r="G64" s="1" t="s">
        <v>138</v>
      </c>
      <c r="H64" s="1"/>
      <c r="I64" s="1"/>
      <c r="J64" s="2">
        <v>0</v>
      </c>
      <c r="K64" s="2">
        <v>291.66000000000003</v>
      </c>
      <c r="L64" s="2">
        <f>ROUND((J64-K64),5)</f>
        <v>-291.66000000000003</v>
      </c>
      <c r="M64" s="17">
        <f>ROUND(IF(K64=0, IF(J64=0, 0, 1), J64/K64),5)</f>
        <v>0</v>
      </c>
    </row>
    <row r="65" spans="1:13" x14ac:dyDescent="0.35">
      <c r="A65" s="1"/>
      <c r="B65" s="1"/>
      <c r="C65" s="1"/>
      <c r="D65" s="1"/>
      <c r="E65" s="1"/>
      <c r="F65" s="1"/>
      <c r="G65" s="1" t="s">
        <v>139</v>
      </c>
      <c r="H65" s="1"/>
      <c r="I65" s="1"/>
      <c r="J65" s="2">
        <v>0</v>
      </c>
      <c r="K65" s="2">
        <v>166.66</v>
      </c>
      <c r="L65" s="2">
        <f>ROUND((J65-K65),5)</f>
        <v>-166.66</v>
      </c>
      <c r="M65" s="17">
        <f>ROUND(IF(K65=0, IF(J65=0, 0, 1), J65/K65),5)</f>
        <v>0</v>
      </c>
    </row>
    <row r="66" spans="1:13" x14ac:dyDescent="0.35">
      <c r="A66" s="1"/>
      <c r="B66" s="1"/>
      <c r="C66" s="1"/>
      <c r="D66" s="1"/>
      <c r="E66" s="1"/>
      <c r="F66" s="1"/>
      <c r="G66" s="1" t="s">
        <v>140</v>
      </c>
      <c r="H66" s="1"/>
      <c r="I66" s="1"/>
      <c r="J66" s="2">
        <v>100</v>
      </c>
      <c r="K66" s="2">
        <v>2025</v>
      </c>
      <c r="L66" s="2">
        <f>ROUND((J66-K66),5)</f>
        <v>-1925</v>
      </c>
      <c r="M66" s="17">
        <f>ROUND(IF(K66=0, IF(J66=0, 0, 1), J66/K66),5)</f>
        <v>4.938E-2</v>
      </c>
    </row>
    <row r="67" spans="1:13" ht="15" thickBot="1" x14ac:dyDescent="0.4">
      <c r="A67" s="1"/>
      <c r="B67" s="1"/>
      <c r="C67" s="1"/>
      <c r="D67" s="1"/>
      <c r="E67" s="1"/>
      <c r="F67" s="1"/>
      <c r="G67" s="1" t="s">
        <v>141</v>
      </c>
      <c r="H67" s="1"/>
      <c r="I67" s="1"/>
      <c r="J67" s="9">
        <v>3566</v>
      </c>
      <c r="K67" s="9">
        <v>2750</v>
      </c>
      <c r="L67" s="9">
        <f>ROUND((J67-K67),5)</f>
        <v>816</v>
      </c>
      <c r="M67" s="19">
        <f>ROUND(IF(K67=0, IF(J67=0, 0, 1), J67/K67),5)</f>
        <v>1.2967299999999999</v>
      </c>
    </row>
    <row r="68" spans="1:13" x14ac:dyDescent="0.35">
      <c r="A68" s="1"/>
      <c r="B68" s="1"/>
      <c r="C68" s="1"/>
      <c r="D68" s="1"/>
      <c r="E68" s="1"/>
      <c r="F68" s="1" t="s">
        <v>142</v>
      </c>
      <c r="G68" s="1"/>
      <c r="H68" s="1"/>
      <c r="I68" s="1"/>
      <c r="J68" s="2">
        <f>ROUND(SUM(J63:J67),5)</f>
        <v>3666</v>
      </c>
      <c r="K68" s="2">
        <f>ROUND(SUM(K63:K67),5)</f>
        <v>5233.32</v>
      </c>
      <c r="L68" s="2">
        <f>ROUND((J68-K68),5)</f>
        <v>-1567.32</v>
      </c>
      <c r="M68" s="17">
        <f>ROUND(IF(K68=0, IF(J68=0, 0, 1), J68/K68),5)</f>
        <v>0.70050999999999997</v>
      </c>
    </row>
    <row r="69" spans="1:13" x14ac:dyDescent="0.35">
      <c r="A69" s="1"/>
      <c r="B69" s="1"/>
      <c r="C69" s="1"/>
      <c r="D69" s="1"/>
      <c r="E69" s="1"/>
      <c r="F69" s="1" t="s">
        <v>143</v>
      </c>
      <c r="G69" s="1"/>
      <c r="H69" s="1"/>
      <c r="I69" s="1"/>
      <c r="J69" s="2"/>
      <c r="K69" s="2"/>
      <c r="L69" s="2"/>
      <c r="M69" s="17"/>
    </row>
    <row r="70" spans="1:13" x14ac:dyDescent="0.35">
      <c r="A70" s="1"/>
      <c r="B70" s="1"/>
      <c r="C70" s="1"/>
      <c r="D70" s="1"/>
      <c r="E70" s="1"/>
      <c r="F70" s="1"/>
      <c r="G70" s="1" t="s">
        <v>144</v>
      </c>
      <c r="H70" s="1"/>
      <c r="I70" s="1"/>
      <c r="J70" s="2">
        <v>154</v>
      </c>
      <c r="K70" s="2">
        <v>0</v>
      </c>
      <c r="L70" s="2">
        <f t="shared" ref="L70:L78" si="4">ROUND((J70-K70),5)</f>
        <v>154</v>
      </c>
      <c r="M70" s="17">
        <f t="shared" ref="M70:M78" si="5">ROUND(IF(K70=0, IF(J70=0, 0, 1), J70/K70),5)</f>
        <v>1</v>
      </c>
    </row>
    <row r="71" spans="1:13" x14ac:dyDescent="0.35">
      <c r="A71" s="1"/>
      <c r="B71" s="1"/>
      <c r="C71" s="1"/>
      <c r="D71" s="1"/>
      <c r="E71" s="1"/>
      <c r="F71" s="1"/>
      <c r="G71" s="1" t="s">
        <v>145</v>
      </c>
      <c r="H71" s="1"/>
      <c r="I71" s="1"/>
      <c r="J71" s="2">
        <v>12550</v>
      </c>
      <c r="K71" s="2">
        <v>1133.3399999999999</v>
      </c>
      <c r="L71" s="2">
        <f t="shared" si="4"/>
        <v>11416.66</v>
      </c>
      <c r="M71" s="17">
        <f t="shared" si="5"/>
        <v>11.073460000000001</v>
      </c>
    </row>
    <row r="72" spans="1:13" x14ac:dyDescent="0.35">
      <c r="A72" s="1"/>
      <c r="B72" s="1"/>
      <c r="C72" s="1"/>
      <c r="D72" s="1"/>
      <c r="E72" s="1"/>
      <c r="F72" s="1"/>
      <c r="G72" s="1" t="s">
        <v>146</v>
      </c>
      <c r="H72" s="1"/>
      <c r="I72" s="1"/>
      <c r="J72" s="2">
        <v>0</v>
      </c>
      <c r="K72" s="2">
        <v>0</v>
      </c>
      <c r="L72" s="2">
        <f t="shared" si="4"/>
        <v>0</v>
      </c>
      <c r="M72" s="17">
        <f t="shared" si="5"/>
        <v>0</v>
      </c>
    </row>
    <row r="73" spans="1:13" x14ac:dyDescent="0.35">
      <c r="A73" s="1"/>
      <c r="B73" s="1"/>
      <c r="C73" s="1"/>
      <c r="D73" s="1"/>
      <c r="E73" s="1"/>
      <c r="F73" s="1"/>
      <c r="G73" s="1" t="s">
        <v>147</v>
      </c>
      <c r="H73" s="1"/>
      <c r="I73" s="1"/>
      <c r="J73" s="2">
        <v>489.88</v>
      </c>
      <c r="K73" s="2">
        <v>291.66000000000003</v>
      </c>
      <c r="L73" s="2">
        <f t="shared" si="4"/>
        <v>198.22</v>
      </c>
      <c r="M73" s="17">
        <f t="shared" si="5"/>
        <v>1.67963</v>
      </c>
    </row>
    <row r="74" spans="1:13" x14ac:dyDescent="0.35">
      <c r="A74" s="1"/>
      <c r="B74" s="1"/>
      <c r="C74" s="1"/>
      <c r="D74" s="1"/>
      <c r="E74" s="1"/>
      <c r="F74" s="1"/>
      <c r="G74" s="1" t="s">
        <v>148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7">
        <f t="shared" si="5"/>
        <v>0.84</v>
      </c>
    </row>
    <row r="75" spans="1:13" x14ac:dyDescent="0.35">
      <c r="A75" s="1"/>
      <c r="B75" s="1"/>
      <c r="C75" s="1"/>
      <c r="D75" s="1"/>
      <c r="E75" s="1"/>
      <c r="F75" s="1"/>
      <c r="G75" s="1" t="s">
        <v>149</v>
      </c>
      <c r="H75" s="1"/>
      <c r="I75" s="1"/>
      <c r="J75" s="2">
        <v>0</v>
      </c>
      <c r="K75" s="2">
        <v>0</v>
      </c>
      <c r="L75" s="2">
        <f t="shared" si="4"/>
        <v>0</v>
      </c>
      <c r="M75" s="17">
        <f t="shared" si="5"/>
        <v>0</v>
      </c>
    </row>
    <row r="76" spans="1:13" x14ac:dyDescent="0.35">
      <c r="A76" s="1"/>
      <c r="B76" s="1"/>
      <c r="C76" s="1"/>
      <c r="D76" s="1"/>
      <c r="E76" s="1"/>
      <c r="F76" s="1"/>
      <c r="G76" s="1" t="s">
        <v>150</v>
      </c>
      <c r="H76" s="1"/>
      <c r="I76" s="1"/>
      <c r="J76" s="2">
        <v>50</v>
      </c>
      <c r="K76" s="2">
        <v>0</v>
      </c>
      <c r="L76" s="2">
        <f t="shared" si="4"/>
        <v>50</v>
      </c>
      <c r="M76" s="17">
        <f t="shared" si="5"/>
        <v>1</v>
      </c>
    </row>
    <row r="77" spans="1:13" ht="15" thickBot="1" x14ac:dyDescent="0.4">
      <c r="A77" s="1"/>
      <c r="B77" s="1"/>
      <c r="C77" s="1"/>
      <c r="D77" s="1"/>
      <c r="E77" s="1"/>
      <c r="F77" s="1"/>
      <c r="G77" s="1" t="s">
        <v>151</v>
      </c>
      <c r="H77" s="1"/>
      <c r="I77" s="1"/>
      <c r="J77" s="9">
        <v>197</v>
      </c>
      <c r="K77" s="9">
        <v>366.7</v>
      </c>
      <c r="L77" s="9">
        <f t="shared" si="4"/>
        <v>-169.7</v>
      </c>
      <c r="M77" s="19">
        <f t="shared" si="5"/>
        <v>0.53722000000000003</v>
      </c>
    </row>
    <row r="78" spans="1:13" x14ac:dyDescent="0.35">
      <c r="A78" s="1"/>
      <c r="B78" s="1"/>
      <c r="C78" s="1"/>
      <c r="D78" s="1"/>
      <c r="E78" s="1"/>
      <c r="F78" s="1" t="s">
        <v>152</v>
      </c>
      <c r="G78" s="1"/>
      <c r="H78" s="1"/>
      <c r="I78" s="1"/>
      <c r="J78" s="2">
        <f>ROUND(SUM(J69:J77),5)</f>
        <v>13566.88</v>
      </c>
      <c r="K78" s="2">
        <f>ROUND(SUM(K69:K77),5)</f>
        <v>1941.7</v>
      </c>
      <c r="L78" s="2">
        <f t="shared" si="4"/>
        <v>11625.18</v>
      </c>
      <c r="M78" s="17">
        <f t="shared" si="5"/>
        <v>6.9871100000000004</v>
      </c>
    </row>
    <row r="79" spans="1:13" x14ac:dyDescent="0.35">
      <c r="A79" s="1"/>
      <c r="B79" s="1"/>
      <c r="C79" s="1"/>
      <c r="D79" s="1"/>
      <c r="E79" s="1"/>
      <c r="F79" s="1" t="s">
        <v>153</v>
      </c>
      <c r="G79" s="1"/>
      <c r="H79" s="1"/>
      <c r="I79" s="1"/>
      <c r="J79" s="2"/>
      <c r="K79" s="2"/>
      <c r="L79" s="2"/>
      <c r="M79" s="17"/>
    </row>
    <row r="80" spans="1:13" x14ac:dyDescent="0.35">
      <c r="A80" s="1"/>
      <c r="B80" s="1"/>
      <c r="C80" s="1"/>
      <c r="D80" s="1"/>
      <c r="E80" s="1"/>
      <c r="F80" s="1"/>
      <c r="G80" s="1" t="s">
        <v>154</v>
      </c>
      <c r="H80" s="1"/>
      <c r="I80" s="1"/>
      <c r="J80" s="2"/>
      <c r="K80" s="2"/>
      <c r="L80" s="2"/>
      <c r="M80" s="17"/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155</v>
      </c>
      <c r="I81" s="1"/>
      <c r="J81" s="2">
        <v>608.04</v>
      </c>
      <c r="K81" s="2">
        <v>2500</v>
      </c>
      <c r="L81" s="2">
        <f>ROUND((J81-K81),5)</f>
        <v>-1891.96</v>
      </c>
      <c r="M81" s="17">
        <f>ROUND(IF(K81=0, IF(J81=0, 0, 1), J81/K81),5)</f>
        <v>0.24321999999999999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156</v>
      </c>
      <c r="I82" s="1"/>
      <c r="J82" s="2"/>
      <c r="K82" s="2"/>
      <c r="L82" s="2"/>
      <c r="M82" s="17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 t="s">
        <v>157</v>
      </c>
      <c r="J83" s="2">
        <v>11166.67</v>
      </c>
      <c r="K83" s="2">
        <v>11166.67</v>
      </c>
      <c r="L83" s="2">
        <f t="shared" ref="L83:L94" si="6">ROUND((J83-K83),5)</f>
        <v>0</v>
      </c>
      <c r="M83" s="17">
        <f t="shared" ref="M83:M94" si="7">ROUND(IF(K83=0, IF(J83=0, 0, 1), J83/K83),5)</f>
        <v>1</v>
      </c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 t="s">
        <v>158</v>
      </c>
      <c r="J84" s="2">
        <v>0</v>
      </c>
      <c r="K84" s="2">
        <v>1116.67</v>
      </c>
      <c r="L84" s="2">
        <f t="shared" si="6"/>
        <v>-1116.67</v>
      </c>
      <c r="M84" s="17">
        <f t="shared" si="7"/>
        <v>0</v>
      </c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 t="s">
        <v>159</v>
      </c>
      <c r="J85" s="2">
        <v>0</v>
      </c>
      <c r="K85" s="2">
        <v>402</v>
      </c>
      <c r="L85" s="2">
        <f t="shared" si="6"/>
        <v>-402</v>
      </c>
      <c r="M85" s="17">
        <f t="shared" si="7"/>
        <v>0</v>
      </c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 t="s">
        <v>160</v>
      </c>
      <c r="J86" s="2">
        <v>0</v>
      </c>
      <c r="K86" s="2">
        <v>860</v>
      </c>
      <c r="L86" s="2">
        <f t="shared" si="6"/>
        <v>-860</v>
      </c>
      <c r="M86" s="17">
        <f t="shared" si="7"/>
        <v>0</v>
      </c>
    </row>
    <row r="87" spans="1:13" ht="15" thickBot="1" x14ac:dyDescent="0.4">
      <c r="A87" s="1"/>
      <c r="B87" s="1"/>
      <c r="C87" s="1"/>
      <c r="D87" s="1"/>
      <c r="E87" s="1"/>
      <c r="F87" s="1"/>
      <c r="G87" s="1"/>
      <c r="H87" s="1"/>
      <c r="I87" s="1" t="s">
        <v>161</v>
      </c>
      <c r="J87" s="9">
        <v>0</v>
      </c>
      <c r="K87" s="9">
        <v>30</v>
      </c>
      <c r="L87" s="9">
        <f t="shared" si="6"/>
        <v>-30</v>
      </c>
      <c r="M87" s="19">
        <f t="shared" si="7"/>
        <v>0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162</v>
      </c>
      <c r="I88" s="1"/>
      <c r="J88" s="2">
        <f>ROUND(SUM(J82:J87),5)</f>
        <v>11166.67</v>
      </c>
      <c r="K88" s="2">
        <f>ROUND(SUM(K82:K87),5)</f>
        <v>13575.34</v>
      </c>
      <c r="L88" s="2">
        <f t="shared" si="6"/>
        <v>-2408.67</v>
      </c>
      <c r="M88" s="17">
        <f t="shared" si="7"/>
        <v>0.82257000000000002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163</v>
      </c>
      <c r="I89" s="1"/>
      <c r="J89" s="2">
        <v>26422.23</v>
      </c>
      <c r="K89" s="2">
        <v>25240.5</v>
      </c>
      <c r="L89" s="2">
        <f t="shared" si="6"/>
        <v>1181.73</v>
      </c>
      <c r="M89" s="17">
        <f t="shared" si="7"/>
        <v>1.0468200000000001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164</v>
      </c>
      <c r="I90" s="1"/>
      <c r="J90" s="2">
        <v>5909.53</v>
      </c>
      <c r="K90" s="2">
        <v>6006.67</v>
      </c>
      <c r="L90" s="2">
        <f t="shared" si="6"/>
        <v>-97.14</v>
      </c>
      <c r="M90" s="17">
        <f t="shared" si="7"/>
        <v>0.98382999999999998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165</v>
      </c>
      <c r="I91" s="1"/>
      <c r="J91" s="2">
        <v>1550</v>
      </c>
      <c r="K91" s="2">
        <v>3333.33</v>
      </c>
      <c r="L91" s="2">
        <f t="shared" si="6"/>
        <v>-1783.33</v>
      </c>
      <c r="M91" s="17">
        <f t="shared" si="7"/>
        <v>0.46500000000000002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166</v>
      </c>
      <c r="I92" s="1"/>
      <c r="J92" s="2">
        <v>0</v>
      </c>
      <c r="K92" s="2">
        <v>166.66</v>
      </c>
      <c r="L92" s="2">
        <f t="shared" si="6"/>
        <v>-166.66</v>
      </c>
      <c r="M92" s="17">
        <f t="shared" si="7"/>
        <v>0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167</v>
      </c>
      <c r="I93" s="1"/>
      <c r="J93" s="9">
        <v>6590.17</v>
      </c>
      <c r="K93" s="9">
        <v>6750.58</v>
      </c>
      <c r="L93" s="9">
        <f t="shared" si="6"/>
        <v>-160.41</v>
      </c>
      <c r="M93" s="19">
        <f t="shared" si="7"/>
        <v>0.97624</v>
      </c>
    </row>
    <row r="94" spans="1:13" x14ac:dyDescent="0.35">
      <c r="A94" s="1"/>
      <c r="B94" s="1"/>
      <c r="C94" s="1"/>
      <c r="D94" s="1"/>
      <c r="E94" s="1"/>
      <c r="F94" s="1"/>
      <c r="G94" s="1" t="s">
        <v>168</v>
      </c>
      <c r="H94" s="1"/>
      <c r="I94" s="1"/>
      <c r="J94" s="2">
        <f>ROUND(SUM(J80:J81)+SUM(J88:J93),5)</f>
        <v>52246.64</v>
      </c>
      <c r="K94" s="2">
        <f>ROUND(SUM(K80:K81)+SUM(K88:K93),5)</f>
        <v>57573.08</v>
      </c>
      <c r="L94" s="2">
        <f t="shared" si="6"/>
        <v>-5326.44</v>
      </c>
      <c r="M94" s="17">
        <f t="shared" si="7"/>
        <v>0.90747999999999995</v>
      </c>
    </row>
    <row r="95" spans="1:13" x14ac:dyDescent="0.35">
      <c r="A95" s="1"/>
      <c r="B95" s="1"/>
      <c r="C95" s="1"/>
      <c r="D95" s="1"/>
      <c r="E95" s="1"/>
      <c r="F95" s="1"/>
      <c r="G95" s="1" t="s">
        <v>169</v>
      </c>
      <c r="H95" s="1"/>
      <c r="I95" s="1"/>
      <c r="J95" s="2">
        <v>6439.04</v>
      </c>
      <c r="K95" s="2"/>
      <c r="L95" s="2"/>
      <c r="M95" s="17"/>
    </row>
    <row r="96" spans="1:13" x14ac:dyDescent="0.35">
      <c r="A96" s="1"/>
      <c r="B96" s="1"/>
      <c r="C96" s="1"/>
      <c r="D96" s="1"/>
      <c r="E96" s="1"/>
      <c r="F96" s="1"/>
      <c r="G96" s="1" t="s">
        <v>170</v>
      </c>
      <c r="H96" s="1"/>
      <c r="I96" s="1"/>
      <c r="J96" s="2"/>
      <c r="K96" s="2"/>
      <c r="L96" s="2"/>
      <c r="M96" s="17"/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171</v>
      </c>
      <c r="I97" s="1"/>
      <c r="J97" s="2">
        <v>42.42</v>
      </c>
      <c r="K97" s="2"/>
      <c r="L97" s="2"/>
      <c r="M97" s="17"/>
    </row>
    <row r="98" spans="1:13" x14ac:dyDescent="0.35">
      <c r="A98" s="1"/>
      <c r="B98" s="1"/>
      <c r="C98" s="1"/>
      <c r="D98" s="1"/>
      <c r="E98" s="1"/>
      <c r="F98" s="1"/>
      <c r="G98" s="1"/>
      <c r="H98" s="1" t="s">
        <v>172</v>
      </c>
      <c r="I98" s="1"/>
      <c r="J98" s="2">
        <v>4815.76</v>
      </c>
      <c r="K98" s="2">
        <v>3799.75</v>
      </c>
      <c r="L98" s="2">
        <f t="shared" ref="L98:L103" si="8">ROUND((J98-K98),5)</f>
        <v>1016.01</v>
      </c>
      <c r="M98" s="17">
        <f t="shared" ref="M98:M103" si="9">ROUND(IF(K98=0, IF(J98=0, 0, 1), J98/K98),5)</f>
        <v>1.26739</v>
      </c>
    </row>
    <row r="99" spans="1:13" x14ac:dyDescent="0.35">
      <c r="A99" s="1"/>
      <c r="B99" s="1"/>
      <c r="C99" s="1"/>
      <c r="D99" s="1"/>
      <c r="E99" s="1"/>
      <c r="F99" s="1"/>
      <c r="G99" s="1"/>
      <c r="H99" s="1" t="s">
        <v>173</v>
      </c>
      <c r="I99" s="1"/>
      <c r="J99" s="2">
        <v>1520.94</v>
      </c>
      <c r="K99" s="2">
        <v>1151.6600000000001</v>
      </c>
      <c r="L99" s="2">
        <f t="shared" si="8"/>
        <v>369.28</v>
      </c>
      <c r="M99" s="17">
        <f t="shared" si="9"/>
        <v>1.3206500000000001</v>
      </c>
    </row>
    <row r="100" spans="1:13" x14ac:dyDescent="0.35">
      <c r="A100" s="1"/>
      <c r="B100" s="1"/>
      <c r="C100" s="1"/>
      <c r="D100" s="1"/>
      <c r="E100" s="1"/>
      <c r="F100" s="1"/>
      <c r="G100" s="1"/>
      <c r="H100" s="1" t="s">
        <v>174</v>
      </c>
      <c r="I100" s="1"/>
      <c r="J100" s="2">
        <v>0</v>
      </c>
      <c r="K100" s="2">
        <v>6925</v>
      </c>
      <c r="L100" s="2">
        <f t="shared" si="8"/>
        <v>-6925</v>
      </c>
      <c r="M100" s="17">
        <f t="shared" si="9"/>
        <v>0</v>
      </c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175</v>
      </c>
      <c r="I101" s="1"/>
      <c r="J101" s="2">
        <v>0</v>
      </c>
      <c r="K101" s="2">
        <v>675</v>
      </c>
      <c r="L101" s="2">
        <f t="shared" si="8"/>
        <v>-675</v>
      </c>
      <c r="M101" s="17">
        <f t="shared" si="9"/>
        <v>0</v>
      </c>
    </row>
    <row r="102" spans="1:13" ht="15" thickBot="1" x14ac:dyDescent="0.4">
      <c r="A102" s="1"/>
      <c r="B102" s="1"/>
      <c r="C102" s="1"/>
      <c r="D102" s="1"/>
      <c r="E102" s="1"/>
      <c r="F102" s="1"/>
      <c r="G102" s="1"/>
      <c r="H102" s="1" t="s">
        <v>176</v>
      </c>
      <c r="I102" s="1"/>
      <c r="J102" s="9">
        <v>114</v>
      </c>
      <c r="K102" s="9">
        <v>41.66</v>
      </c>
      <c r="L102" s="9">
        <f t="shared" si="8"/>
        <v>72.34</v>
      </c>
      <c r="M102" s="19">
        <f t="shared" si="9"/>
        <v>2.73644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177</v>
      </c>
      <c r="H103" s="1"/>
      <c r="I103" s="1"/>
      <c r="J103" s="2">
        <f>ROUND(SUM(J96:J102),5)</f>
        <v>6493.12</v>
      </c>
      <c r="K103" s="2">
        <f>ROUND(SUM(K96:K102),5)</f>
        <v>12593.07</v>
      </c>
      <c r="L103" s="2">
        <f t="shared" si="8"/>
        <v>-6099.95</v>
      </c>
      <c r="M103" s="17">
        <f t="shared" si="9"/>
        <v>0.51561000000000001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178</v>
      </c>
      <c r="H104" s="1"/>
      <c r="I104" s="1"/>
      <c r="J104" s="2"/>
      <c r="K104" s="2"/>
      <c r="L104" s="2"/>
      <c r="M104" s="17"/>
    </row>
    <row r="105" spans="1:13" x14ac:dyDescent="0.35">
      <c r="A105" s="1"/>
      <c r="B105" s="1"/>
      <c r="C105" s="1"/>
      <c r="D105" s="1"/>
      <c r="E105" s="1"/>
      <c r="F105" s="1"/>
      <c r="G105" s="1"/>
      <c r="H105" s="1" t="s">
        <v>179</v>
      </c>
      <c r="I105" s="1"/>
      <c r="J105" s="2">
        <v>45.47</v>
      </c>
      <c r="K105" s="2">
        <v>148.16</v>
      </c>
      <c r="L105" s="2">
        <f>ROUND((J105-K105),5)</f>
        <v>-102.69</v>
      </c>
      <c r="M105" s="17">
        <f>ROUND(IF(K105=0, IF(J105=0, 0, 1), J105/K105),5)</f>
        <v>0.30690000000000001</v>
      </c>
    </row>
    <row r="106" spans="1:13" x14ac:dyDescent="0.35">
      <c r="A106" s="1"/>
      <c r="B106" s="1"/>
      <c r="C106" s="1"/>
      <c r="D106" s="1"/>
      <c r="E106" s="1"/>
      <c r="F106" s="1"/>
      <c r="G106" s="1"/>
      <c r="H106" s="1" t="s">
        <v>180</v>
      </c>
      <c r="I106" s="1"/>
      <c r="J106" s="2">
        <v>716.2</v>
      </c>
      <c r="K106" s="2">
        <v>787.05</v>
      </c>
      <c r="L106" s="2">
        <f>ROUND((J106-K106),5)</f>
        <v>-70.849999999999994</v>
      </c>
      <c r="M106" s="17">
        <f>ROUND(IF(K106=0, IF(J106=0, 0, 1), J106/K106),5)</f>
        <v>0.90998000000000001</v>
      </c>
    </row>
    <row r="107" spans="1:13" ht="15" thickBot="1" x14ac:dyDescent="0.4">
      <c r="A107" s="1"/>
      <c r="B107" s="1"/>
      <c r="C107" s="1"/>
      <c r="D107" s="1"/>
      <c r="E107" s="1"/>
      <c r="F107" s="1"/>
      <c r="G107" s="1"/>
      <c r="H107" s="1" t="s">
        <v>181</v>
      </c>
      <c r="I107" s="1"/>
      <c r="J107" s="2">
        <v>97.79</v>
      </c>
      <c r="K107" s="2">
        <v>108.56</v>
      </c>
      <c r="L107" s="2">
        <f>ROUND((J107-K107),5)</f>
        <v>-10.77</v>
      </c>
      <c r="M107" s="17">
        <f>ROUND(IF(K107=0, IF(J107=0, 0, 1), J107/K107),5)</f>
        <v>0.90078999999999998</v>
      </c>
    </row>
    <row r="108" spans="1:13" ht="15" thickBot="1" x14ac:dyDescent="0.4">
      <c r="A108" s="1"/>
      <c r="B108" s="1"/>
      <c r="C108" s="1"/>
      <c r="D108" s="1"/>
      <c r="E108" s="1"/>
      <c r="F108" s="1"/>
      <c r="G108" s="1" t="s">
        <v>182</v>
      </c>
      <c r="H108" s="1"/>
      <c r="I108" s="1"/>
      <c r="J108" s="4">
        <f>ROUND(SUM(J104:J107),5)</f>
        <v>859.46</v>
      </c>
      <c r="K108" s="4">
        <f>ROUND(SUM(K104:K107),5)</f>
        <v>1043.77</v>
      </c>
      <c r="L108" s="4">
        <f>ROUND((J108-K108),5)</f>
        <v>-184.31</v>
      </c>
      <c r="M108" s="18">
        <f>ROUND(IF(K108=0, IF(J108=0, 0, 1), J108/K108),5)</f>
        <v>0.82342000000000004</v>
      </c>
    </row>
    <row r="109" spans="1:13" x14ac:dyDescent="0.35">
      <c r="A109" s="1"/>
      <c r="B109" s="1"/>
      <c r="C109" s="1"/>
      <c r="D109" s="1"/>
      <c r="E109" s="1"/>
      <c r="F109" s="1" t="s">
        <v>183</v>
      </c>
      <c r="G109" s="1"/>
      <c r="H109" s="1"/>
      <c r="I109" s="1"/>
      <c r="J109" s="2">
        <f>ROUND(J79+SUM(J94:J95)+J103+J108,5)</f>
        <v>66038.259999999995</v>
      </c>
      <c r="K109" s="2">
        <f>ROUND(K79+SUM(K94:K95)+K103+K108,5)</f>
        <v>71209.919999999998</v>
      </c>
      <c r="L109" s="2">
        <f>ROUND((J109-K109),5)</f>
        <v>-5171.66</v>
      </c>
      <c r="M109" s="17">
        <f>ROUND(IF(K109=0, IF(J109=0, 0, 1), J109/K109),5)</f>
        <v>0.92737000000000003</v>
      </c>
    </row>
    <row r="110" spans="1:13" x14ac:dyDescent="0.35">
      <c r="A110" s="1"/>
      <c r="B110" s="1"/>
      <c r="C110" s="1"/>
      <c r="D110" s="1"/>
      <c r="E110" s="1"/>
      <c r="F110" s="1" t="s">
        <v>184</v>
      </c>
      <c r="G110" s="1"/>
      <c r="H110" s="1"/>
      <c r="I110" s="1"/>
      <c r="J110" s="2"/>
      <c r="K110" s="2"/>
      <c r="L110" s="2"/>
      <c r="M110" s="17"/>
    </row>
    <row r="111" spans="1:13" x14ac:dyDescent="0.35">
      <c r="A111" s="1"/>
      <c r="B111" s="1"/>
      <c r="C111" s="1"/>
      <c r="D111" s="1"/>
      <c r="E111" s="1"/>
      <c r="F111" s="1"/>
      <c r="G111" s="1" t="s">
        <v>185</v>
      </c>
      <c r="H111" s="1"/>
      <c r="I111" s="1"/>
      <c r="J111" s="2">
        <v>0</v>
      </c>
      <c r="K111" s="2">
        <v>375</v>
      </c>
      <c r="L111" s="2">
        <f>ROUND((J111-K111),5)</f>
        <v>-375</v>
      </c>
      <c r="M111" s="17">
        <f>ROUND(IF(K111=0, IF(J111=0, 0, 1), J111/K111),5)</f>
        <v>0</v>
      </c>
    </row>
    <row r="112" spans="1:13" x14ac:dyDescent="0.35">
      <c r="A112" s="1"/>
      <c r="B112" s="1"/>
      <c r="C112" s="1"/>
      <c r="D112" s="1"/>
      <c r="E112" s="1"/>
      <c r="F112" s="1"/>
      <c r="G112" s="1" t="s">
        <v>186</v>
      </c>
      <c r="H112" s="1"/>
      <c r="I112" s="1"/>
      <c r="J112" s="2">
        <v>2700</v>
      </c>
      <c r="K112" s="2">
        <v>2666.67</v>
      </c>
      <c r="L112" s="2">
        <f>ROUND((J112-K112),5)</f>
        <v>33.33</v>
      </c>
      <c r="M112" s="17">
        <f>ROUND(IF(K112=0, IF(J112=0, 0, 1), J112/K112),5)</f>
        <v>1.0125</v>
      </c>
    </row>
    <row r="113" spans="1:13" ht="15" thickBot="1" x14ac:dyDescent="0.4">
      <c r="A113" s="1"/>
      <c r="B113" s="1"/>
      <c r="C113" s="1"/>
      <c r="D113" s="1"/>
      <c r="E113" s="1"/>
      <c r="F113" s="1"/>
      <c r="G113" s="1" t="s">
        <v>187</v>
      </c>
      <c r="H113" s="1"/>
      <c r="I113" s="1"/>
      <c r="J113" s="9">
        <v>0</v>
      </c>
      <c r="K113" s="9">
        <v>666.67</v>
      </c>
      <c r="L113" s="9">
        <f>ROUND((J113-K113),5)</f>
        <v>-666.67</v>
      </c>
      <c r="M113" s="19">
        <f>ROUND(IF(K113=0, IF(J113=0, 0, 1), J113/K113),5)</f>
        <v>0</v>
      </c>
    </row>
    <row r="114" spans="1:13" x14ac:dyDescent="0.35">
      <c r="A114" s="1"/>
      <c r="B114" s="1"/>
      <c r="C114" s="1"/>
      <c r="D114" s="1"/>
      <c r="E114" s="1"/>
      <c r="F114" s="1" t="s">
        <v>188</v>
      </c>
      <c r="G114" s="1"/>
      <c r="H114" s="1"/>
      <c r="I114" s="1"/>
      <c r="J114" s="2">
        <f>ROUND(SUM(J110:J113),5)</f>
        <v>2700</v>
      </c>
      <c r="K114" s="2">
        <f>ROUND(SUM(K110:K113),5)</f>
        <v>3708.34</v>
      </c>
      <c r="L114" s="2">
        <f>ROUND((J114-K114),5)</f>
        <v>-1008.34</v>
      </c>
      <c r="M114" s="17">
        <f>ROUND(IF(K114=0, IF(J114=0, 0, 1), J114/K114),5)</f>
        <v>0.72809000000000001</v>
      </c>
    </row>
    <row r="115" spans="1:13" x14ac:dyDescent="0.35">
      <c r="A115" s="1"/>
      <c r="B115" s="1"/>
      <c r="C115" s="1"/>
      <c r="D115" s="1"/>
      <c r="E115" s="1"/>
      <c r="F115" s="1" t="s">
        <v>189</v>
      </c>
      <c r="G115" s="1"/>
      <c r="H115" s="1"/>
      <c r="I115" s="1"/>
      <c r="J115" s="2"/>
      <c r="K115" s="2"/>
      <c r="L115" s="2"/>
      <c r="M115" s="17"/>
    </row>
    <row r="116" spans="1:13" x14ac:dyDescent="0.35">
      <c r="A116" s="1"/>
      <c r="B116" s="1"/>
      <c r="C116" s="1"/>
      <c r="D116" s="1"/>
      <c r="E116" s="1"/>
      <c r="F116" s="1"/>
      <c r="G116" s="1" t="s">
        <v>190</v>
      </c>
      <c r="H116" s="1"/>
      <c r="I116" s="1"/>
      <c r="J116" s="2"/>
      <c r="K116" s="2"/>
      <c r="L116" s="2"/>
      <c r="M116" s="17"/>
    </row>
    <row r="117" spans="1:13" x14ac:dyDescent="0.35">
      <c r="A117" s="1"/>
      <c r="B117" s="1"/>
      <c r="C117" s="1"/>
      <c r="D117" s="1"/>
      <c r="E117" s="1"/>
      <c r="F117" s="1"/>
      <c r="G117" s="1"/>
      <c r="H117" s="1" t="s">
        <v>191</v>
      </c>
      <c r="I117" s="1"/>
      <c r="J117" s="2"/>
      <c r="K117" s="2"/>
      <c r="L117" s="2"/>
      <c r="M117" s="17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 t="s">
        <v>192</v>
      </c>
      <c r="J118" s="2">
        <v>814.27</v>
      </c>
      <c r="K118" s="2">
        <v>333.33</v>
      </c>
      <c r="L118" s="2">
        <f t="shared" ref="L118:L124" si="10">ROUND((J118-K118),5)</f>
        <v>480.94</v>
      </c>
      <c r="M118" s="17">
        <f t="shared" ref="M118:M124" si="11">ROUND(IF(K118=0, IF(J118=0, 0, 1), J118/K118),5)</f>
        <v>2.4428299999999998</v>
      </c>
    </row>
    <row r="119" spans="1:13" ht="15" thickBot="1" x14ac:dyDescent="0.4">
      <c r="A119" s="1"/>
      <c r="B119" s="1"/>
      <c r="C119" s="1"/>
      <c r="D119" s="1"/>
      <c r="E119" s="1"/>
      <c r="F119" s="1"/>
      <c r="G119" s="1"/>
      <c r="H119" s="1"/>
      <c r="I119" s="1" t="s">
        <v>193</v>
      </c>
      <c r="J119" s="9">
        <v>9858.8700000000008</v>
      </c>
      <c r="K119" s="9">
        <v>1750</v>
      </c>
      <c r="L119" s="9">
        <f t="shared" si="10"/>
        <v>8108.87</v>
      </c>
      <c r="M119" s="19">
        <f t="shared" si="11"/>
        <v>5.6336399999999998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194</v>
      </c>
      <c r="I120" s="1"/>
      <c r="J120" s="2">
        <f>ROUND(SUM(J117:J119),5)</f>
        <v>10673.14</v>
      </c>
      <c r="K120" s="2">
        <f>ROUND(SUM(K117:K119),5)</f>
        <v>2083.33</v>
      </c>
      <c r="L120" s="2">
        <f t="shared" si="10"/>
        <v>8589.81</v>
      </c>
      <c r="M120" s="17">
        <f t="shared" si="11"/>
        <v>5.1231200000000001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195</v>
      </c>
      <c r="I121" s="1"/>
      <c r="J121" s="2">
        <v>0</v>
      </c>
      <c r="K121" s="2">
        <v>250</v>
      </c>
      <c r="L121" s="2">
        <f t="shared" si="10"/>
        <v>-250</v>
      </c>
      <c r="M121" s="17">
        <f t="shared" si="11"/>
        <v>0</v>
      </c>
    </row>
    <row r="122" spans="1:13" ht="15" thickBot="1" x14ac:dyDescent="0.4">
      <c r="A122" s="1"/>
      <c r="B122" s="1"/>
      <c r="C122" s="1"/>
      <c r="D122" s="1"/>
      <c r="E122" s="1"/>
      <c r="F122" s="1"/>
      <c r="G122" s="1"/>
      <c r="H122" s="1" t="s">
        <v>196</v>
      </c>
      <c r="I122" s="1"/>
      <c r="J122" s="9">
        <v>67.010000000000005</v>
      </c>
      <c r="K122" s="9">
        <v>125</v>
      </c>
      <c r="L122" s="9">
        <f t="shared" si="10"/>
        <v>-57.99</v>
      </c>
      <c r="M122" s="19">
        <f t="shared" si="11"/>
        <v>0.53608</v>
      </c>
    </row>
    <row r="123" spans="1:13" x14ac:dyDescent="0.35">
      <c r="A123" s="1"/>
      <c r="B123" s="1"/>
      <c r="C123" s="1"/>
      <c r="D123" s="1"/>
      <c r="E123" s="1"/>
      <c r="F123" s="1"/>
      <c r="G123" s="1" t="s">
        <v>197</v>
      </c>
      <c r="H123" s="1"/>
      <c r="I123" s="1"/>
      <c r="J123" s="2">
        <f>ROUND(J116+SUM(J120:J122),5)</f>
        <v>10740.15</v>
      </c>
      <c r="K123" s="2">
        <f>ROUND(K116+SUM(K120:K122),5)</f>
        <v>2458.33</v>
      </c>
      <c r="L123" s="2">
        <f t="shared" si="10"/>
        <v>8281.82</v>
      </c>
      <c r="M123" s="17">
        <f t="shared" si="11"/>
        <v>4.3688799999999999</v>
      </c>
    </row>
    <row r="124" spans="1:13" x14ac:dyDescent="0.35">
      <c r="A124" s="1"/>
      <c r="B124" s="1"/>
      <c r="C124" s="1"/>
      <c r="D124" s="1"/>
      <c r="E124" s="1"/>
      <c r="F124" s="1"/>
      <c r="G124" s="1" t="s">
        <v>198</v>
      </c>
      <c r="H124" s="1"/>
      <c r="I124" s="1"/>
      <c r="J124" s="2">
        <v>0</v>
      </c>
      <c r="K124" s="2">
        <v>0</v>
      </c>
      <c r="L124" s="2">
        <f t="shared" si="10"/>
        <v>0</v>
      </c>
      <c r="M124" s="17">
        <f t="shared" si="11"/>
        <v>0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199</v>
      </c>
      <c r="H125" s="1"/>
      <c r="I125" s="1"/>
      <c r="J125" s="2"/>
      <c r="K125" s="2"/>
      <c r="L125" s="2"/>
      <c r="M125" s="17"/>
    </row>
    <row r="126" spans="1:13" x14ac:dyDescent="0.35">
      <c r="A126" s="1"/>
      <c r="B126" s="1"/>
      <c r="C126" s="1"/>
      <c r="D126" s="1"/>
      <c r="E126" s="1"/>
      <c r="F126" s="1"/>
      <c r="G126" s="1"/>
      <c r="H126" s="1" t="s">
        <v>200</v>
      </c>
      <c r="I126" s="1"/>
      <c r="J126" s="2">
        <v>-154.97999999999999</v>
      </c>
      <c r="K126" s="2">
        <v>100</v>
      </c>
      <c r="L126" s="2">
        <f>ROUND((J126-K126),5)</f>
        <v>-254.98</v>
      </c>
      <c r="M126" s="17">
        <f>ROUND(IF(K126=0, IF(J126=0, 0, 1), J126/K126),5)</f>
        <v>-1.5498000000000001</v>
      </c>
    </row>
    <row r="127" spans="1:13" x14ac:dyDescent="0.35">
      <c r="A127" s="1"/>
      <c r="B127" s="1"/>
      <c r="C127" s="1"/>
      <c r="D127" s="1"/>
      <c r="E127" s="1"/>
      <c r="F127" s="1"/>
      <c r="G127" s="1"/>
      <c r="H127" s="1" t="s">
        <v>201</v>
      </c>
      <c r="I127" s="1"/>
      <c r="J127" s="2">
        <v>0</v>
      </c>
      <c r="K127" s="2">
        <v>125</v>
      </c>
      <c r="L127" s="2">
        <f>ROUND((J127-K127),5)</f>
        <v>-125</v>
      </c>
      <c r="M127" s="17">
        <f>ROUND(IF(K127=0, IF(J127=0, 0, 1), J127/K127),5)</f>
        <v>0</v>
      </c>
    </row>
    <row r="128" spans="1:13" x14ac:dyDescent="0.35">
      <c r="A128" s="1"/>
      <c r="B128" s="1"/>
      <c r="C128" s="1"/>
      <c r="D128" s="1"/>
      <c r="E128" s="1"/>
      <c r="F128" s="1"/>
      <c r="G128" s="1"/>
      <c r="H128" s="1" t="s">
        <v>202</v>
      </c>
      <c r="I128" s="1"/>
      <c r="J128" s="2">
        <v>365.79</v>
      </c>
      <c r="K128" s="2">
        <v>366.67</v>
      </c>
      <c r="L128" s="2">
        <f>ROUND((J128-K128),5)</f>
        <v>-0.88</v>
      </c>
      <c r="M128" s="17">
        <f>ROUND(IF(K128=0, IF(J128=0, 0, 1), J128/K128),5)</f>
        <v>0.99760000000000004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 t="s">
        <v>203</v>
      </c>
      <c r="I129" s="1"/>
      <c r="J129" s="2">
        <v>88.8</v>
      </c>
      <c r="K129" s="2">
        <v>83.33</v>
      </c>
      <c r="L129" s="2">
        <f>ROUND((J129-K129),5)</f>
        <v>5.47</v>
      </c>
      <c r="M129" s="17">
        <f>ROUND(IF(K129=0, IF(J129=0, 0, 1), J129/K129),5)</f>
        <v>1.0656399999999999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 t="s">
        <v>204</v>
      </c>
      <c r="I130" s="1"/>
      <c r="J130" s="2">
        <v>88.8</v>
      </c>
      <c r="K130" s="2">
        <v>83.33</v>
      </c>
      <c r="L130" s="2">
        <f>ROUND((J130-K130),5)</f>
        <v>5.47</v>
      </c>
      <c r="M130" s="17">
        <f>ROUND(IF(K130=0, IF(J130=0, 0, 1), J130/K130),5)</f>
        <v>1.0656399999999999</v>
      </c>
    </row>
    <row r="131" spans="1:13" ht="15" thickBot="1" x14ac:dyDescent="0.4">
      <c r="A131" s="1"/>
      <c r="B131" s="1"/>
      <c r="C131" s="1"/>
      <c r="D131" s="1"/>
      <c r="E131" s="1"/>
      <c r="F131" s="1"/>
      <c r="G131" s="1"/>
      <c r="H131" s="1" t="s">
        <v>205</v>
      </c>
      <c r="I131" s="1"/>
      <c r="J131" s="9">
        <v>11.96</v>
      </c>
      <c r="K131" s="9"/>
      <c r="L131" s="9"/>
      <c r="M131" s="19"/>
    </row>
    <row r="132" spans="1:13" x14ac:dyDescent="0.35">
      <c r="A132" s="1"/>
      <c r="B132" s="1"/>
      <c r="C132" s="1"/>
      <c r="D132" s="1"/>
      <c r="E132" s="1"/>
      <c r="F132" s="1"/>
      <c r="G132" s="1" t="s">
        <v>206</v>
      </c>
      <c r="H132" s="1"/>
      <c r="I132" s="1"/>
      <c r="J132" s="2">
        <f>ROUND(SUM(J125:J131),5)</f>
        <v>400.37</v>
      </c>
      <c r="K132" s="2">
        <f>ROUND(SUM(K125:K131),5)</f>
        <v>758.33</v>
      </c>
      <c r="L132" s="2">
        <f>ROUND((J132-K132),5)</f>
        <v>-357.96</v>
      </c>
      <c r="M132" s="17">
        <f>ROUND(IF(K132=0, IF(J132=0, 0, 1), J132/K132),5)</f>
        <v>0.52795999999999998</v>
      </c>
    </row>
    <row r="133" spans="1:13" x14ac:dyDescent="0.35">
      <c r="A133" s="1"/>
      <c r="B133" s="1"/>
      <c r="C133" s="1"/>
      <c r="D133" s="1"/>
      <c r="E133" s="1"/>
      <c r="F133" s="1"/>
      <c r="G133" s="1" t="s">
        <v>207</v>
      </c>
      <c r="H133" s="1"/>
      <c r="I133" s="1"/>
      <c r="J133" s="2"/>
      <c r="K133" s="2"/>
      <c r="L133" s="2"/>
      <c r="M133" s="17"/>
    </row>
    <row r="134" spans="1:13" x14ac:dyDescent="0.35">
      <c r="A134" s="1"/>
      <c r="B134" s="1"/>
      <c r="C134" s="1"/>
      <c r="D134" s="1"/>
      <c r="E134" s="1"/>
      <c r="F134" s="1"/>
      <c r="G134" s="1"/>
      <c r="H134" s="1" t="s">
        <v>208</v>
      </c>
      <c r="I134" s="1"/>
      <c r="J134" s="2"/>
      <c r="K134" s="2"/>
      <c r="L134" s="2"/>
      <c r="M134" s="17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 t="s">
        <v>209</v>
      </c>
      <c r="J135" s="2">
        <v>1736.75</v>
      </c>
      <c r="K135" s="2">
        <v>1666.67</v>
      </c>
      <c r="L135" s="2">
        <f t="shared" ref="L135:L144" si="12">ROUND((J135-K135),5)</f>
        <v>70.08</v>
      </c>
      <c r="M135" s="17">
        <f t="shared" ref="M135:M144" si="13">ROUND(IF(K135=0, IF(J135=0, 0, 1), J135/K135),5)</f>
        <v>1.0420499999999999</v>
      </c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 t="s">
        <v>210</v>
      </c>
      <c r="J136" s="2">
        <v>50.35</v>
      </c>
      <c r="K136" s="2">
        <v>375</v>
      </c>
      <c r="L136" s="2">
        <f t="shared" si="12"/>
        <v>-324.64999999999998</v>
      </c>
      <c r="M136" s="17">
        <f t="shared" si="13"/>
        <v>0.13427</v>
      </c>
    </row>
    <row r="137" spans="1:13" ht="15" thickBot="1" x14ac:dyDescent="0.4">
      <c r="A137" s="1"/>
      <c r="B137" s="1"/>
      <c r="C137" s="1"/>
      <c r="D137" s="1"/>
      <c r="E137" s="1"/>
      <c r="F137" s="1"/>
      <c r="G137" s="1"/>
      <c r="H137" s="1"/>
      <c r="I137" s="1" t="s">
        <v>211</v>
      </c>
      <c r="J137" s="9">
        <v>23.94</v>
      </c>
      <c r="K137" s="9">
        <v>250</v>
      </c>
      <c r="L137" s="9">
        <f t="shared" si="12"/>
        <v>-226.06</v>
      </c>
      <c r="M137" s="19">
        <f t="shared" si="13"/>
        <v>9.5759999999999998E-2</v>
      </c>
    </row>
    <row r="138" spans="1:13" x14ac:dyDescent="0.35">
      <c r="A138" s="1"/>
      <c r="B138" s="1"/>
      <c r="C138" s="1"/>
      <c r="D138" s="1"/>
      <c r="E138" s="1"/>
      <c r="F138" s="1"/>
      <c r="G138" s="1"/>
      <c r="H138" s="1" t="s">
        <v>212</v>
      </c>
      <c r="I138" s="1"/>
      <c r="J138" s="2">
        <f>ROUND(SUM(J134:J137),5)</f>
        <v>1811.04</v>
      </c>
      <c r="K138" s="2">
        <f>ROUND(SUM(K134:K137),5)</f>
        <v>2291.67</v>
      </c>
      <c r="L138" s="2">
        <f t="shared" si="12"/>
        <v>-480.63</v>
      </c>
      <c r="M138" s="17">
        <f t="shared" si="13"/>
        <v>0.79027000000000003</v>
      </c>
    </row>
    <row r="139" spans="1:13" x14ac:dyDescent="0.35">
      <c r="A139" s="1"/>
      <c r="B139" s="1"/>
      <c r="C139" s="1"/>
      <c r="D139" s="1"/>
      <c r="E139" s="1"/>
      <c r="F139" s="1"/>
      <c r="G139" s="1"/>
      <c r="H139" s="1" t="s">
        <v>213</v>
      </c>
      <c r="I139" s="1"/>
      <c r="J139" s="2">
        <v>0</v>
      </c>
      <c r="K139" s="2">
        <v>166.67</v>
      </c>
      <c r="L139" s="2">
        <f t="shared" si="12"/>
        <v>-166.67</v>
      </c>
      <c r="M139" s="17">
        <f t="shared" si="13"/>
        <v>0</v>
      </c>
    </row>
    <row r="140" spans="1:13" ht="15" thickBot="1" x14ac:dyDescent="0.4">
      <c r="A140" s="1"/>
      <c r="B140" s="1"/>
      <c r="C140" s="1"/>
      <c r="D140" s="1"/>
      <c r="E140" s="1"/>
      <c r="F140" s="1"/>
      <c r="G140" s="1"/>
      <c r="H140" s="1" t="s">
        <v>214</v>
      </c>
      <c r="I140" s="1"/>
      <c r="J140" s="9">
        <v>0</v>
      </c>
      <c r="K140" s="9">
        <v>183.33</v>
      </c>
      <c r="L140" s="9">
        <f t="shared" si="12"/>
        <v>-183.33</v>
      </c>
      <c r="M140" s="19">
        <f t="shared" si="13"/>
        <v>0</v>
      </c>
    </row>
    <row r="141" spans="1:13" x14ac:dyDescent="0.35">
      <c r="A141" s="1"/>
      <c r="B141" s="1"/>
      <c r="C141" s="1"/>
      <c r="D141" s="1"/>
      <c r="E141" s="1"/>
      <c r="F141" s="1"/>
      <c r="G141" s="1" t="s">
        <v>215</v>
      </c>
      <c r="H141" s="1"/>
      <c r="I141" s="1"/>
      <c r="J141" s="2">
        <f>ROUND(J133+SUM(J138:J140),5)</f>
        <v>1811.04</v>
      </c>
      <c r="K141" s="2">
        <f>ROUND(K133+SUM(K138:K140),5)</f>
        <v>2641.67</v>
      </c>
      <c r="L141" s="2">
        <f t="shared" si="12"/>
        <v>-830.63</v>
      </c>
      <c r="M141" s="17">
        <f t="shared" si="13"/>
        <v>0.68557000000000001</v>
      </c>
    </row>
    <row r="142" spans="1:13" ht="15" thickBot="1" x14ac:dyDescent="0.4">
      <c r="A142" s="1"/>
      <c r="B142" s="1"/>
      <c r="C142" s="1"/>
      <c r="D142" s="1"/>
      <c r="E142" s="1"/>
      <c r="F142" s="1"/>
      <c r="G142" s="1" t="s">
        <v>216</v>
      </c>
      <c r="H142" s="1"/>
      <c r="I142" s="1"/>
      <c r="J142" s="2">
        <v>829.29</v>
      </c>
      <c r="K142" s="2">
        <v>163</v>
      </c>
      <c r="L142" s="2">
        <f t="shared" si="12"/>
        <v>666.29</v>
      </c>
      <c r="M142" s="17">
        <f t="shared" si="13"/>
        <v>5.0876700000000001</v>
      </c>
    </row>
    <row r="143" spans="1:13" ht="15" thickBot="1" x14ac:dyDescent="0.4">
      <c r="A143" s="1"/>
      <c r="B143" s="1"/>
      <c r="C143" s="1"/>
      <c r="D143" s="1"/>
      <c r="E143" s="1"/>
      <c r="F143" s="1" t="s">
        <v>217</v>
      </c>
      <c r="G143" s="1"/>
      <c r="H143" s="1"/>
      <c r="I143" s="1"/>
      <c r="J143" s="4">
        <f>ROUND(J115+SUM(J123:J124)+J132+SUM(J141:J142),5)</f>
        <v>13780.85</v>
      </c>
      <c r="K143" s="4">
        <f>ROUND(K115+SUM(K123:K124)+K132+SUM(K141:K142),5)</f>
        <v>6021.33</v>
      </c>
      <c r="L143" s="4">
        <f t="shared" si="12"/>
        <v>7759.52</v>
      </c>
      <c r="M143" s="18">
        <f t="shared" si="13"/>
        <v>2.2886700000000002</v>
      </c>
    </row>
    <row r="144" spans="1:13" x14ac:dyDescent="0.35">
      <c r="A144" s="1"/>
      <c r="B144" s="1"/>
      <c r="C144" s="1"/>
      <c r="D144" s="1"/>
      <c r="E144" s="1" t="s">
        <v>218</v>
      </c>
      <c r="F144" s="1"/>
      <c r="G144" s="1"/>
      <c r="H144" s="1"/>
      <c r="I144" s="1"/>
      <c r="J144" s="2">
        <f>ROUND(SUM(J48:J52)+SUM(J56:J57)+J62+J68+J78+J109+J114+J143,5)</f>
        <v>101706.51</v>
      </c>
      <c r="K144" s="2">
        <f>ROUND(SUM(K48:K52)+SUM(K56:K57)+K62+K68+K78+K109+K114+K143,5)</f>
        <v>91221.27</v>
      </c>
      <c r="L144" s="2">
        <f t="shared" si="12"/>
        <v>10485.24</v>
      </c>
      <c r="M144" s="17">
        <f t="shared" si="13"/>
        <v>1.11494</v>
      </c>
    </row>
    <row r="145" spans="1:13" x14ac:dyDescent="0.35">
      <c r="A145" s="1"/>
      <c r="B145" s="1"/>
      <c r="C145" s="1"/>
      <c r="D145" s="1"/>
      <c r="E145" s="1" t="s">
        <v>219</v>
      </c>
      <c r="F145" s="1"/>
      <c r="G145" s="1"/>
      <c r="H145" s="1"/>
      <c r="I145" s="1"/>
      <c r="J145" s="2"/>
      <c r="K145" s="2"/>
      <c r="L145" s="2"/>
      <c r="M145" s="17"/>
    </row>
    <row r="146" spans="1:13" x14ac:dyDescent="0.35">
      <c r="A146" s="1"/>
      <c r="B146" s="1"/>
      <c r="C146" s="1"/>
      <c r="D146" s="1"/>
      <c r="E146" s="1"/>
      <c r="F146" s="1" t="s">
        <v>220</v>
      </c>
      <c r="G146" s="1"/>
      <c r="H146" s="1"/>
      <c r="I146" s="1"/>
      <c r="J146" s="2">
        <v>0</v>
      </c>
      <c r="K146" s="2">
        <v>2916.67</v>
      </c>
      <c r="L146" s="2">
        <f>ROUND((J146-K146),5)</f>
        <v>-2916.67</v>
      </c>
      <c r="M146" s="17">
        <f>ROUND(IF(K146=0, IF(J146=0, 0, 1), J146/K146),5)</f>
        <v>0</v>
      </c>
    </row>
    <row r="147" spans="1:13" ht="15" thickBot="1" x14ac:dyDescent="0.4">
      <c r="A147" s="1"/>
      <c r="B147" s="1"/>
      <c r="C147" s="1"/>
      <c r="D147" s="1"/>
      <c r="E147" s="1"/>
      <c r="F147" s="1" t="s">
        <v>221</v>
      </c>
      <c r="G147" s="1"/>
      <c r="H147" s="1"/>
      <c r="I147" s="1"/>
      <c r="J147" s="9">
        <v>12.45</v>
      </c>
      <c r="K147" s="9">
        <v>83.33</v>
      </c>
      <c r="L147" s="9">
        <f>ROUND((J147-K147),5)</f>
        <v>-70.88</v>
      </c>
      <c r="M147" s="19">
        <f>ROUND(IF(K147=0, IF(J147=0, 0, 1), J147/K147),5)</f>
        <v>0.14940999999999999</v>
      </c>
    </row>
    <row r="148" spans="1:13" x14ac:dyDescent="0.35">
      <c r="A148" s="1"/>
      <c r="B148" s="1"/>
      <c r="C148" s="1"/>
      <c r="D148" s="1"/>
      <c r="E148" s="1" t="s">
        <v>222</v>
      </c>
      <c r="F148" s="1"/>
      <c r="G148" s="1"/>
      <c r="H148" s="1"/>
      <c r="I148" s="1"/>
      <c r="J148" s="2">
        <f>ROUND(SUM(J145:J147),5)</f>
        <v>12.45</v>
      </c>
      <c r="K148" s="2">
        <f>ROUND(SUM(K145:K147),5)</f>
        <v>3000</v>
      </c>
      <c r="L148" s="2">
        <f>ROUND((J148-K148),5)</f>
        <v>-2987.55</v>
      </c>
      <c r="M148" s="17">
        <f>ROUND(IF(K148=0, IF(J148=0, 0, 1), J148/K148),5)</f>
        <v>4.15E-3</v>
      </c>
    </row>
    <row r="149" spans="1:13" x14ac:dyDescent="0.35">
      <c r="A149" s="1"/>
      <c r="B149" s="1"/>
      <c r="C149" s="1"/>
      <c r="D149" s="1"/>
      <c r="E149" s="1" t="s">
        <v>223</v>
      </c>
      <c r="F149" s="1"/>
      <c r="G149" s="1"/>
      <c r="H149" s="1"/>
      <c r="I149" s="1"/>
      <c r="J149" s="2"/>
      <c r="K149" s="2"/>
      <c r="L149" s="2"/>
      <c r="M149" s="17"/>
    </row>
    <row r="150" spans="1:13" x14ac:dyDescent="0.35">
      <c r="A150" s="1"/>
      <c r="B150" s="1"/>
      <c r="C150" s="1"/>
      <c r="D150" s="1"/>
      <c r="E150" s="1"/>
      <c r="F150" s="1" t="s">
        <v>224</v>
      </c>
      <c r="G150" s="1"/>
      <c r="H150" s="1"/>
      <c r="I150" s="1"/>
      <c r="J150" s="2">
        <v>0</v>
      </c>
      <c r="K150" s="2">
        <v>0</v>
      </c>
      <c r="L150" s="2">
        <f t="shared" ref="L150:L155" si="14">ROUND((J150-K150),5)</f>
        <v>0</v>
      </c>
      <c r="M150" s="17">
        <f t="shared" ref="M150:M155" si="15">ROUND(IF(K150=0, IF(J150=0, 0, 1), J150/K150),5)</f>
        <v>0</v>
      </c>
    </row>
    <row r="151" spans="1:13" x14ac:dyDescent="0.35">
      <c r="A151" s="1"/>
      <c r="B151" s="1"/>
      <c r="C151" s="1"/>
      <c r="D151" s="1"/>
      <c r="E151" s="1"/>
      <c r="F151" s="1" t="s">
        <v>225</v>
      </c>
      <c r="G151" s="1"/>
      <c r="H151" s="1"/>
      <c r="I151" s="1"/>
      <c r="J151" s="2">
        <v>0</v>
      </c>
      <c r="K151" s="2">
        <v>1808.08</v>
      </c>
      <c r="L151" s="2">
        <f t="shared" si="14"/>
        <v>-1808.08</v>
      </c>
      <c r="M151" s="17">
        <f t="shared" si="15"/>
        <v>0</v>
      </c>
    </row>
    <row r="152" spans="1:13" x14ac:dyDescent="0.35">
      <c r="A152" s="1"/>
      <c r="B152" s="1"/>
      <c r="C152" s="1"/>
      <c r="D152" s="1"/>
      <c r="E152" s="1"/>
      <c r="F152" s="1" t="s">
        <v>226</v>
      </c>
      <c r="G152" s="1"/>
      <c r="H152" s="1"/>
      <c r="I152" s="1"/>
      <c r="J152" s="2">
        <v>1825.99</v>
      </c>
      <c r="K152" s="2">
        <v>791.67</v>
      </c>
      <c r="L152" s="2">
        <f t="shared" si="14"/>
        <v>1034.32</v>
      </c>
      <c r="M152" s="17">
        <f t="shared" si="15"/>
        <v>2.3065000000000002</v>
      </c>
    </row>
    <row r="153" spans="1:13" x14ac:dyDescent="0.35">
      <c r="A153" s="1"/>
      <c r="B153" s="1"/>
      <c r="C153" s="1"/>
      <c r="D153" s="1"/>
      <c r="E153" s="1"/>
      <c r="F153" s="1" t="s">
        <v>227</v>
      </c>
      <c r="G153" s="1"/>
      <c r="H153" s="1"/>
      <c r="I153" s="1"/>
      <c r="J153" s="2">
        <v>136.46</v>
      </c>
      <c r="K153" s="2">
        <v>125</v>
      </c>
      <c r="L153" s="2">
        <f t="shared" si="14"/>
        <v>11.46</v>
      </c>
      <c r="M153" s="17">
        <f t="shared" si="15"/>
        <v>1.09168</v>
      </c>
    </row>
    <row r="154" spans="1:13" ht="15" thickBot="1" x14ac:dyDescent="0.4">
      <c r="A154" s="1"/>
      <c r="B154" s="1"/>
      <c r="C154" s="1"/>
      <c r="D154" s="1"/>
      <c r="E154" s="1"/>
      <c r="F154" s="1" t="s">
        <v>228</v>
      </c>
      <c r="G154" s="1"/>
      <c r="H154" s="1"/>
      <c r="I154" s="1"/>
      <c r="J154" s="9">
        <v>0</v>
      </c>
      <c r="K154" s="9">
        <v>0</v>
      </c>
      <c r="L154" s="9">
        <f t="shared" si="14"/>
        <v>0</v>
      </c>
      <c r="M154" s="19">
        <f t="shared" si="15"/>
        <v>0</v>
      </c>
    </row>
    <row r="155" spans="1:13" x14ac:dyDescent="0.35">
      <c r="A155" s="1"/>
      <c r="B155" s="1"/>
      <c r="C155" s="1"/>
      <c r="D155" s="1"/>
      <c r="E155" s="1" t="s">
        <v>229</v>
      </c>
      <c r="F155" s="1"/>
      <c r="G155" s="1"/>
      <c r="H155" s="1"/>
      <c r="I155" s="1"/>
      <c r="J155" s="2">
        <f>ROUND(SUM(J149:J154),5)</f>
        <v>1962.45</v>
      </c>
      <c r="K155" s="2">
        <f>ROUND(SUM(K149:K154),5)</f>
        <v>2724.75</v>
      </c>
      <c r="L155" s="2">
        <f t="shared" si="14"/>
        <v>-762.3</v>
      </c>
      <c r="M155" s="17">
        <f t="shared" si="15"/>
        <v>0.72023000000000004</v>
      </c>
    </row>
    <row r="156" spans="1:13" x14ac:dyDescent="0.35">
      <c r="A156" s="1"/>
      <c r="B156" s="1"/>
      <c r="C156" s="1"/>
      <c r="D156" s="1"/>
      <c r="E156" s="1" t="s">
        <v>230</v>
      </c>
      <c r="F156" s="1"/>
      <c r="G156" s="1"/>
      <c r="H156" s="1"/>
      <c r="I156" s="1"/>
      <c r="J156" s="2"/>
      <c r="K156" s="2"/>
      <c r="L156" s="2"/>
      <c r="M156" s="17"/>
    </row>
    <row r="157" spans="1:13" x14ac:dyDescent="0.35">
      <c r="A157" s="1"/>
      <c r="B157" s="1"/>
      <c r="C157" s="1"/>
      <c r="D157" s="1"/>
      <c r="E157" s="1"/>
      <c r="F157" s="1" t="s">
        <v>231</v>
      </c>
      <c r="G157" s="1"/>
      <c r="H157" s="1"/>
      <c r="I157" s="1"/>
      <c r="J157" s="2">
        <v>0</v>
      </c>
      <c r="K157" s="2">
        <v>83.33</v>
      </c>
      <c r="L157" s="2">
        <f>ROUND((J157-K157),5)</f>
        <v>-83.33</v>
      </c>
      <c r="M157" s="17">
        <f>ROUND(IF(K157=0, IF(J157=0, 0, 1), J157/K157),5)</f>
        <v>0</v>
      </c>
    </row>
    <row r="158" spans="1:13" x14ac:dyDescent="0.35">
      <c r="A158" s="1"/>
      <c r="B158" s="1"/>
      <c r="C158" s="1"/>
      <c r="D158" s="1"/>
      <c r="E158" s="1"/>
      <c r="F158" s="1" t="s">
        <v>232</v>
      </c>
      <c r="G158" s="1"/>
      <c r="H158" s="1"/>
      <c r="I158" s="1"/>
      <c r="J158" s="2">
        <v>795.79</v>
      </c>
      <c r="K158" s="2">
        <v>708.33</v>
      </c>
      <c r="L158" s="2">
        <f>ROUND((J158-K158),5)</f>
        <v>87.46</v>
      </c>
      <c r="M158" s="17">
        <f>ROUND(IF(K158=0, IF(J158=0, 0, 1), J158/K158),5)</f>
        <v>1.12347</v>
      </c>
    </row>
    <row r="159" spans="1:13" x14ac:dyDescent="0.35">
      <c r="A159" s="1"/>
      <c r="B159" s="1"/>
      <c r="C159" s="1"/>
      <c r="D159" s="1"/>
      <c r="E159" s="1"/>
      <c r="F159" s="1" t="s">
        <v>233</v>
      </c>
      <c r="G159" s="1"/>
      <c r="H159" s="1"/>
      <c r="I159" s="1"/>
      <c r="J159" s="2"/>
      <c r="K159" s="2"/>
      <c r="L159" s="2"/>
      <c r="M159" s="17"/>
    </row>
    <row r="160" spans="1:13" x14ac:dyDescent="0.35">
      <c r="A160" s="1"/>
      <c r="B160" s="1"/>
      <c r="C160" s="1"/>
      <c r="D160" s="1"/>
      <c r="E160" s="1"/>
      <c r="F160" s="1"/>
      <c r="G160" s="1" t="s">
        <v>234</v>
      </c>
      <c r="H160" s="1"/>
      <c r="I160" s="1"/>
      <c r="J160" s="2">
        <v>0</v>
      </c>
      <c r="K160" s="2">
        <v>500</v>
      </c>
      <c r="L160" s="2">
        <f t="shared" ref="L160:L170" si="16">ROUND((J160-K160),5)</f>
        <v>-500</v>
      </c>
      <c r="M160" s="17">
        <f t="shared" ref="M160:M170" si="17">ROUND(IF(K160=0, IF(J160=0, 0, 1), J160/K160),5)</f>
        <v>0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235</v>
      </c>
      <c r="H161" s="1"/>
      <c r="I161" s="1"/>
      <c r="J161" s="2">
        <v>0</v>
      </c>
      <c r="K161" s="2">
        <v>666.67</v>
      </c>
      <c r="L161" s="2">
        <f t="shared" si="16"/>
        <v>-666.67</v>
      </c>
      <c r="M161" s="17">
        <f t="shared" si="17"/>
        <v>0</v>
      </c>
    </row>
    <row r="162" spans="1:13" x14ac:dyDescent="0.35">
      <c r="A162" s="1"/>
      <c r="B162" s="1"/>
      <c r="C162" s="1"/>
      <c r="D162" s="1"/>
      <c r="E162" s="1"/>
      <c r="F162" s="1"/>
      <c r="G162" s="1" t="s">
        <v>236</v>
      </c>
      <c r="H162" s="1"/>
      <c r="I162" s="1"/>
      <c r="J162" s="2">
        <v>143.9</v>
      </c>
      <c r="K162" s="2">
        <v>1000</v>
      </c>
      <c r="L162" s="2">
        <f t="shared" si="16"/>
        <v>-856.1</v>
      </c>
      <c r="M162" s="17">
        <f t="shared" si="17"/>
        <v>0.1439</v>
      </c>
    </row>
    <row r="163" spans="1:13" x14ac:dyDescent="0.35">
      <c r="A163" s="1"/>
      <c r="B163" s="1"/>
      <c r="C163" s="1"/>
      <c r="D163" s="1"/>
      <c r="E163" s="1"/>
      <c r="F163" s="1"/>
      <c r="G163" s="1" t="s">
        <v>237</v>
      </c>
      <c r="H163" s="1"/>
      <c r="I163" s="1"/>
      <c r="J163" s="2">
        <v>0</v>
      </c>
      <c r="K163" s="2">
        <v>2083.34</v>
      </c>
      <c r="L163" s="2">
        <f t="shared" si="16"/>
        <v>-2083.34</v>
      </c>
      <c r="M163" s="17">
        <f t="shared" si="17"/>
        <v>0</v>
      </c>
    </row>
    <row r="164" spans="1:13" x14ac:dyDescent="0.35">
      <c r="A164" s="1"/>
      <c r="B164" s="1"/>
      <c r="C164" s="1"/>
      <c r="D164" s="1"/>
      <c r="E164" s="1"/>
      <c r="F164" s="1"/>
      <c r="G164" s="1" t="s">
        <v>238</v>
      </c>
      <c r="H164" s="1"/>
      <c r="I164" s="1"/>
      <c r="J164" s="2">
        <v>0</v>
      </c>
      <c r="K164" s="2">
        <v>125</v>
      </c>
      <c r="L164" s="2">
        <f t="shared" si="16"/>
        <v>-125</v>
      </c>
      <c r="M164" s="17">
        <f t="shared" si="17"/>
        <v>0</v>
      </c>
    </row>
    <row r="165" spans="1:13" x14ac:dyDescent="0.35">
      <c r="A165" s="1"/>
      <c r="B165" s="1"/>
      <c r="C165" s="1"/>
      <c r="D165" s="1"/>
      <c r="E165" s="1"/>
      <c r="F165" s="1"/>
      <c r="G165" s="1" t="s">
        <v>239</v>
      </c>
      <c r="H165" s="1"/>
      <c r="I165" s="1"/>
      <c r="J165" s="2">
        <v>0</v>
      </c>
      <c r="K165" s="2">
        <v>83.34</v>
      </c>
      <c r="L165" s="2">
        <f t="shared" si="16"/>
        <v>-83.34</v>
      </c>
      <c r="M165" s="17">
        <f t="shared" si="17"/>
        <v>0</v>
      </c>
    </row>
    <row r="166" spans="1:13" x14ac:dyDescent="0.35">
      <c r="A166" s="1"/>
      <c r="B166" s="1"/>
      <c r="C166" s="1"/>
      <c r="D166" s="1"/>
      <c r="E166" s="1"/>
      <c r="F166" s="1"/>
      <c r="G166" s="1" t="s">
        <v>240</v>
      </c>
      <c r="H166" s="1"/>
      <c r="I166" s="1"/>
      <c r="J166" s="2">
        <v>178.85</v>
      </c>
      <c r="K166" s="2">
        <v>300</v>
      </c>
      <c r="L166" s="2">
        <f t="shared" si="16"/>
        <v>-121.15</v>
      </c>
      <c r="M166" s="17">
        <f t="shared" si="17"/>
        <v>0.59616999999999998</v>
      </c>
    </row>
    <row r="167" spans="1:13" x14ac:dyDescent="0.35">
      <c r="A167" s="1"/>
      <c r="B167" s="1"/>
      <c r="C167" s="1"/>
      <c r="D167" s="1"/>
      <c r="E167" s="1"/>
      <c r="F167" s="1"/>
      <c r="G167" s="1" t="s">
        <v>241</v>
      </c>
      <c r="H167" s="1"/>
      <c r="I167" s="1"/>
      <c r="J167" s="2">
        <v>0</v>
      </c>
      <c r="K167" s="2">
        <v>250</v>
      </c>
      <c r="L167" s="2">
        <f t="shared" si="16"/>
        <v>-250</v>
      </c>
      <c r="M167" s="17">
        <f t="shared" si="17"/>
        <v>0</v>
      </c>
    </row>
    <row r="168" spans="1:13" x14ac:dyDescent="0.35">
      <c r="A168" s="1"/>
      <c r="B168" s="1"/>
      <c r="C168" s="1"/>
      <c r="D168" s="1"/>
      <c r="E168" s="1"/>
      <c r="F168" s="1"/>
      <c r="G168" s="1" t="s">
        <v>242</v>
      </c>
      <c r="H168" s="1"/>
      <c r="I168" s="1"/>
      <c r="J168" s="2">
        <v>0</v>
      </c>
      <c r="K168" s="2">
        <v>0</v>
      </c>
      <c r="L168" s="2">
        <f t="shared" si="16"/>
        <v>0</v>
      </c>
      <c r="M168" s="17">
        <f t="shared" si="17"/>
        <v>0</v>
      </c>
    </row>
    <row r="169" spans="1:13" ht="15" thickBot="1" x14ac:dyDescent="0.4">
      <c r="A169" s="1"/>
      <c r="B169" s="1"/>
      <c r="C169" s="1"/>
      <c r="D169" s="1"/>
      <c r="E169" s="1"/>
      <c r="F169" s="1"/>
      <c r="G169" s="1" t="s">
        <v>243</v>
      </c>
      <c r="H169" s="1"/>
      <c r="I169" s="1"/>
      <c r="J169" s="9">
        <v>0</v>
      </c>
      <c r="K169" s="9">
        <v>83.34</v>
      </c>
      <c r="L169" s="9">
        <f t="shared" si="16"/>
        <v>-83.34</v>
      </c>
      <c r="M169" s="19">
        <f t="shared" si="17"/>
        <v>0</v>
      </c>
    </row>
    <row r="170" spans="1:13" x14ac:dyDescent="0.35">
      <c r="A170" s="1"/>
      <c r="B170" s="1"/>
      <c r="C170" s="1"/>
      <c r="D170" s="1"/>
      <c r="E170" s="1"/>
      <c r="F170" s="1" t="s">
        <v>244</v>
      </c>
      <c r="G170" s="1"/>
      <c r="H170" s="1"/>
      <c r="I170" s="1"/>
      <c r="J170" s="2">
        <f>ROUND(SUM(J159:J169),5)</f>
        <v>322.75</v>
      </c>
      <c r="K170" s="2">
        <f>ROUND(SUM(K159:K169),5)</f>
        <v>5091.6899999999996</v>
      </c>
      <c r="L170" s="2">
        <f t="shared" si="16"/>
        <v>-4768.9399999999996</v>
      </c>
      <c r="M170" s="17">
        <f t="shared" si="17"/>
        <v>6.3390000000000002E-2</v>
      </c>
    </row>
    <row r="171" spans="1:13" x14ac:dyDescent="0.35">
      <c r="A171" s="1"/>
      <c r="B171" s="1"/>
      <c r="C171" s="1"/>
      <c r="D171" s="1"/>
      <c r="E171" s="1"/>
      <c r="F171" s="1" t="s">
        <v>245</v>
      </c>
      <c r="G171" s="1"/>
      <c r="H171" s="1"/>
      <c r="I171" s="1"/>
      <c r="J171" s="2"/>
      <c r="K171" s="2"/>
      <c r="L171" s="2"/>
      <c r="M171" s="17"/>
    </row>
    <row r="172" spans="1:13" x14ac:dyDescent="0.35">
      <c r="A172" s="1"/>
      <c r="B172" s="1"/>
      <c r="C172" s="1"/>
      <c r="D172" s="1"/>
      <c r="E172" s="1"/>
      <c r="F172" s="1"/>
      <c r="G172" s="1" t="s">
        <v>246</v>
      </c>
      <c r="H172" s="1"/>
      <c r="I172" s="1"/>
      <c r="J172" s="2">
        <v>1216.54</v>
      </c>
      <c r="K172" s="2"/>
      <c r="L172" s="2"/>
      <c r="M172" s="17"/>
    </row>
    <row r="173" spans="1:13" x14ac:dyDescent="0.35">
      <c r="A173" s="1"/>
      <c r="B173" s="1"/>
      <c r="C173" s="1"/>
      <c r="D173" s="1"/>
      <c r="E173" s="1"/>
      <c r="F173" s="1"/>
      <c r="G173" s="1" t="s">
        <v>247</v>
      </c>
      <c r="H173" s="1"/>
      <c r="I173" s="1"/>
      <c r="J173" s="2">
        <v>0</v>
      </c>
      <c r="K173" s="2">
        <v>0</v>
      </c>
      <c r="L173" s="2">
        <f t="shared" ref="L173:L200" si="18">ROUND((J173-K173),5)</f>
        <v>0</v>
      </c>
      <c r="M173" s="17">
        <f t="shared" ref="M173:M200" si="19">ROUND(IF(K173=0, IF(J173=0, 0, 1), J173/K173),5)</f>
        <v>0</v>
      </c>
    </row>
    <row r="174" spans="1:13" x14ac:dyDescent="0.35">
      <c r="A174" s="1"/>
      <c r="B174" s="1"/>
      <c r="C174" s="1"/>
      <c r="D174" s="1"/>
      <c r="E174" s="1"/>
      <c r="F174" s="1"/>
      <c r="G174" s="1" t="s">
        <v>248</v>
      </c>
      <c r="H174" s="1"/>
      <c r="I174" s="1"/>
      <c r="J174" s="2">
        <v>0</v>
      </c>
      <c r="K174" s="2">
        <v>0</v>
      </c>
      <c r="L174" s="2">
        <f t="shared" si="18"/>
        <v>0</v>
      </c>
      <c r="M174" s="17">
        <f t="shared" si="19"/>
        <v>0</v>
      </c>
    </row>
    <row r="175" spans="1:13" x14ac:dyDescent="0.35">
      <c r="A175" s="1"/>
      <c r="B175" s="1"/>
      <c r="C175" s="1"/>
      <c r="D175" s="1"/>
      <c r="E175" s="1"/>
      <c r="F175" s="1"/>
      <c r="G175" s="1" t="s">
        <v>249</v>
      </c>
      <c r="H175" s="1"/>
      <c r="I175" s="1"/>
      <c r="J175" s="2">
        <v>0</v>
      </c>
      <c r="K175" s="2">
        <v>0</v>
      </c>
      <c r="L175" s="2">
        <f t="shared" si="18"/>
        <v>0</v>
      </c>
      <c r="M175" s="17">
        <f t="shared" si="19"/>
        <v>0</v>
      </c>
    </row>
    <row r="176" spans="1:13" x14ac:dyDescent="0.35">
      <c r="A176" s="1"/>
      <c r="B176" s="1"/>
      <c r="C176" s="1"/>
      <c r="D176" s="1"/>
      <c r="E176" s="1"/>
      <c r="F176" s="1"/>
      <c r="G176" s="1" t="s">
        <v>250</v>
      </c>
      <c r="H176" s="1"/>
      <c r="I176" s="1"/>
      <c r="J176" s="2">
        <v>0</v>
      </c>
      <c r="K176" s="2">
        <v>0</v>
      </c>
      <c r="L176" s="2">
        <f t="shared" si="18"/>
        <v>0</v>
      </c>
      <c r="M176" s="17">
        <f t="shared" si="19"/>
        <v>0</v>
      </c>
    </row>
    <row r="177" spans="1:13" x14ac:dyDescent="0.35">
      <c r="A177" s="1"/>
      <c r="B177" s="1"/>
      <c r="C177" s="1"/>
      <c r="D177" s="1"/>
      <c r="E177" s="1"/>
      <c r="F177" s="1"/>
      <c r="G177" s="1" t="s">
        <v>251</v>
      </c>
      <c r="H177" s="1"/>
      <c r="I177" s="1"/>
      <c r="J177" s="2">
        <v>0</v>
      </c>
      <c r="K177" s="2">
        <v>0</v>
      </c>
      <c r="L177" s="2">
        <f t="shared" si="18"/>
        <v>0</v>
      </c>
      <c r="M177" s="17">
        <f t="shared" si="19"/>
        <v>0</v>
      </c>
    </row>
    <row r="178" spans="1:13" x14ac:dyDescent="0.35">
      <c r="A178" s="1"/>
      <c r="B178" s="1"/>
      <c r="C178" s="1"/>
      <c r="D178" s="1"/>
      <c r="E178" s="1"/>
      <c r="F178" s="1"/>
      <c r="G178" s="1" t="s">
        <v>252</v>
      </c>
      <c r="H178" s="1"/>
      <c r="I178" s="1"/>
      <c r="J178" s="2">
        <v>0</v>
      </c>
      <c r="K178" s="2">
        <v>0</v>
      </c>
      <c r="L178" s="2">
        <f t="shared" si="18"/>
        <v>0</v>
      </c>
      <c r="M178" s="17">
        <f t="shared" si="19"/>
        <v>0</v>
      </c>
    </row>
    <row r="179" spans="1:13" x14ac:dyDescent="0.35">
      <c r="A179" s="1"/>
      <c r="B179" s="1"/>
      <c r="C179" s="1"/>
      <c r="D179" s="1"/>
      <c r="E179" s="1"/>
      <c r="F179" s="1"/>
      <c r="G179" s="1" t="s">
        <v>253</v>
      </c>
      <c r="H179" s="1"/>
      <c r="I179" s="1"/>
      <c r="J179" s="2">
        <v>0</v>
      </c>
      <c r="K179" s="2">
        <v>0</v>
      </c>
      <c r="L179" s="2">
        <f t="shared" si="18"/>
        <v>0</v>
      </c>
      <c r="M179" s="17">
        <f t="shared" si="19"/>
        <v>0</v>
      </c>
    </row>
    <row r="180" spans="1:13" x14ac:dyDescent="0.35">
      <c r="A180" s="1"/>
      <c r="B180" s="1"/>
      <c r="C180" s="1"/>
      <c r="D180" s="1"/>
      <c r="E180" s="1"/>
      <c r="F180" s="1"/>
      <c r="G180" s="1" t="s">
        <v>254</v>
      </c>
      <c r="H180" s="1"/>
      <c r="I180" s="1"/>
      <c r="J180" s="2">
        <v>0</v>
      </c>
      <c r="K180" s="2">
        <v>0</v>
      </c>
      <c r="L180" s="2">
        <f t="shared" si="18"/>
        <v>0</v>
      </c>
      <c r="M180" s="17">
        <f t="shared" si="19"/>
        <v>0</v>
      </c>
    </row>
    <row r="181" spans="1:13" x14ac:dyDescent="0.35">
      <c r="A181" s="1"/>
      <c r="B181" s="1"/>
      <c r="C181" s="1"/>
      <c r="D181" s="1"/>
      <c r="E181" s="1"/>
      <c r="F181" s="1"/>
      <c r="G181" s="1" t="s">
        <v>255</v>
      </c>
      <c r="H181" s="1"/>
      <c r="I181" s="1"/>
      <c r="J181" s="2">
        <v>0</v>
      </c>
      <c r="K181" s="2">
        <v>0</v>
      </c>
      <c r="L181" s="2">
        <f t="shared" si="18"/>
        <v>0</v>
      </c>
      <c r="M181" s="17">
        <f t="shared" si="19"/>
        <v>0</v>
      </c>
    </row>
    <row r="182" spans="1:13" x14ac:dyDescent="0.35">
      <c r="A182" s="1"/>
      <c r="B182" s="1"/>
      <c r="C182" s="1"/>
      <c r="D182" s="1"/>
      <c r="E182" s="1"/>
      <c r="F182" s="1"/>
      <c r="G182" s="1" t="s">
        <v>256</v>
      </c>
      <c r="H182" s="1"/>
      <c r="I182" s="1"/>
      <c r="J182" s="2">
        <v>0</v>
      </c>
      <c r="K182" s="2">
        <v>0</v>
      </c>
      <c r="L182" s="2">
        <f t="shared" si="18"/>
        <v>0</v>
      </c>
      <c r="M182" s="17">
        <f t="shared" si="19"/>
        <v>0</v>
      </c>
    </row>
    <row r="183" spans="1:13" x14ac:dyDescent="0.35">
      <c r="A183" s="1"/>
      <c r="B183" s="1"/>
      <c r="C183" s="1"/>
      <c r="D183" s="1"/>
      <c r="E183" s="1"/>
      <c r="F183" s="1"/>
      <c r="G183" s="1" t="s">
        <v>257</v>
      </c>
      <c r="H183" s="1"/>
      <c r="I183" s="1"/>
      <c r="J183" s="2">
        <v>1234.75</v>
      </c>
      <c r="K183" s="2">
        <v>0</v>
      </c>
      <c r="L183" s="2">
        <f t="shared" si="18"/>
        <v>1234.75</v>
      </c>
      <c r="M183" s="17">
        <f t="shared" si="19"/>
        <v>1</v>
      </c>
    </row>
    <row r="184" spans="1:13" x14ac:dyDescent="0.35">
      <c r="A184" s="1"/>
      <c r="B184" s="1"/>
      <c r="C184" s="1"/>
      <c r="D184" s="1"/>
      <c r="E184" s="1"/>
      <c r="F184" s="1"/>
      <c r="G184" s="1" t="s">
        <v>258</v>
      </c>
      <c r="H184" s="1"/>
      <c r="I184" s="1"/>
      <c r="J184" s="2">
        <v>0</v>
      </c>
      <c r="K184" s="2">
        <v>0</v>
      </c>
      <c r="L184" s="2">
        <f t="shared" si="18"/>
        <v>0</v>
      </c>
      <c r="M184" s="17">
        <f t="shared" si="19"/>
        <v>0</v>
      </c>
    </row>
    <row r="185" spans="1:13" x14ac:dyDescent="0.35">
      <c r="A185" s="1"/>
      <c r="B185" s="1"/>
      <c r="C185" s="1"/>
      <c r="D185" s="1"/>
      <c r="E185" s="1"/>
      <c r="F185" s="1"/>
      <c r="G185" s="1" t="s">
        <v>259</v>
      </c>
      <c r="H185" s="1"/>
      <c r="I185" s="1"/>
      <c r="J185" s="2">
        <v>0</v>
      </c>
      <c r="K185" s="2">
        <v>0</v>
      </c>
      <c r="L185" s="2">
        <f t="shared" si="18"/>
        <v>0</v>
      </c>
      <c r="M185" s="17">
        <f t="shared" si="19"/>
        <v>0</v>
      </c>
    </row>
    <row r="186" spans="1:13" x14ac:dyDescent="0.35">
      <c r="A186" s="1"/>
      <c r="B186" s="1"/>
      <c r="C186" s="1"/>
      <c r="D186" s="1"/>
      <c r="E186" s="1"/>
      <c r="F186" s="1"/>
      <c r="G186" s="1" t="s">
        <v>260</v>
      </c>
      <c r="H186" s="1"/>
      <c r="I186" s="1"/>
      <c r="J186" s="2">
        <v>0</v>
      </c>
      <c r="K186" s="2">
        <v>0</v>
      </c>
      <c r="L186" s="2">
        <f t="shared" si="18"/>
        <v>0</v>
      </c>
      <c r="M186" s="17">
        <f t="shared" si="19"/>
        <v>0</v>
      </c>
    </row>
    <row r="187" spans="1:13" x14ac:dyDescent="0.35">
      <c r="A187" s="1"/>
      <c r="B187" s="1"/>
      <c r="C187" s="1"/>
      <c r="D187" s="1"/>
      <c r="E187" s="1"/>
      <c r="F187" s="1"/>
      <c r="G187" s="1" t="s">
        <v>261</v>
      </c>
      <c r="H187" s="1"/>
      <c r="I187" s="1"/>
      <c r="J187" s="2">
        <v>0</v>
      </c>
      <c r="K187" s="2">
        <v>0</v>
      </c>
      <c r="L187" s="2">
        <f t="shared" si="18"/>
        <v>0</v>
      </c>
      <c r="M187" s="17">
        <f t="shared" si="19"/>
        <v>0</v>
      </c>
    </row>
    <row r="188" spans="1:13" x14ac:dyDescent="0.35">
      <c r="A188" s="1"/>
      <c r="B188" s="1"/>
      <c r="C188" s="1"/>
      <c r="D188" s="1"/>
      <c r="E188" s="1"/>
      <c r="F188" s="1"/>
      <c r="G188" s="1" t="s">
        <v>262</v>
      </c>
      <c r="H188" s="1"/>
      <c r="I188" s="1"/>
      <c r="J188" s="2">
        <v>0</v>
      </c>
      <c r="K188" s="2">
        <v>0</v>
      </c>
      <c r="L188" s="2">
        <f t="shared" si="18"/>
        <v>0</v>
      </c>
      <c r="M188" s="17">
        <f t="shared" si="19"/>
        <v>0</v>
      </c>
    </row>
    <row r="189" spans="1:13" x14ac:dyDescent="0.35">
      <c r="A189" s="1"/>
      <c r="B189" s="1"/>
      <c r="C189" s="1"/>
      <c r="D189" s="1"/>
      <c r="E189" s="1"/>
      <c r="F189" s="1"/>
      <c r="G189" s="1" t="s">
        <v>263</v>
      </c>
      <c r="H189" s="1"/>
      <c r="I189" s="1"/>
      <c r="J189" s="2">
        <v>0</v>
      </c>
      <c r="K189" s="2">
        <v>0</v>
      </c>
      <c r="L189" s="2">
        <f t="shared" si="18"/>
        <v>0</v>
      </c>
      <c r="M189" s="17">
        <f t="shared" si="19"/>
        <v>0</v>
      </c>
    </row>
    <row r="190" spans="1:13" x14ac:dyDescent="0.35">
      <c r="A190" s="1"/>
      <c r="B190" s="1"/>
      <c r="C190" s="1"/>
      <c r="D190" s="1"/>
      <c r="E190" s="1"/>
      <c r="F190" s="1"/>
      <c r="G190" s="1" t="s">
        <v>264</v>
      </c>
      <c r="H190" s="1"/>
      <c r="I190" s="1"/>
      <c r="J190" s="2">
        <v>0</v>
      </c>
      <c r="K190" s="2">
        <v>0</v>
      </c>
      <c r="L190" s="2">
        <f t="shared" si="18"/>
        <v>0</v>
      </c>
      <c r="M190" s="17">
        <f t="shared" si="19"/>
        <v>0</v>
      </c>
    </row>
    <row r="191" spans="1:13" x14ac:dyDescent="0.35">
      <c r="A191" s="1"/>
      <c r="B191" s="1"/>
      <c r="C191" s="1"/>
      <c r="D191" s="1"/>
      <c r="E191" s="1"/>
      <c r="F191" s="1"/>
      <c r="G191" s="1" t="s">
        <v>265</v>
      </c>
      <c r="H191" s="1"/>
      <c r="I191" s="1"/>
      <c r="J191" s="2">
        <v>0</v>
      </c>
      <c r="K191" s="2">
        <v>0</v>
      </c>
      <c r="L191" s="2">
        <f t="shared" si="18"/>
        <v>0</v>
      </c>
      <c r="M191" s="17">
        <f t="shared" si="19"/>
        <v>0</v>
      </c>
    </row>
    <row r="192" spans="1:13" x14ac:dyDescent="0.35">
      <c r="A192" s="1"/>
      <c r="B192" s="1"/>
      <c r="C192" s="1"/>
      <c r="D192" s="1"/>
      <c r="E192" s="1"/>
      <c r="F192" s="1"/>
      <c r="G192" s="1" t="s">
        <v>266</v>
      </c>
      <c r="H192" s="1"/>
      <c r="I192" s="1"/>
      <c r="J192" s="2">
        <v>139.58000000000001</v>
      </c>
      <c r="K192" s="2">
        <v>0</v>
      </c>
      <c r="L192" s="2">
        <f t="shared" si="18"/>
        <v>139.58000000000001</v>
      </c>
      <c r="M192" s="17">
        <f t="shared" si="19"/>
        <v>1</v>
      </c>
    </row>
    <row r="193" spans="1:13" x14ac:dyDescent="0.35">
      <c r="A193" s="1"/>
      <c r="B193" s="1"/>
      <c r="C193" s="1"/>
      <c r="D193" s="1"/>
      <c r="E193" s="1"/>
      <c r="F193" s="1"/>
      <c r="G193" s="1" t="s">
        <v>267</v>
      </c>
      <c r="H193" s="1"/>
      <c r="I193" s="1"/>
      <c r="J193" s="2">
        <v>0</v>
      </c>
      <c r="K193" s="2">
        <v>0</v>
      </c>
      <c r="L193" s="2">
        <f t="shared" si="18"/>
        <v>0</v>
      </c>
      <c r="M193" s="17">
        <f t="shared" si="19"/>
        <v>0</v>
      </c>
    </row>
    <row r="194" spans="1:13" x14ac:dyDescent="0.35">
      <c r="A194" s="1"/>
      <c r="B194" s="1"/>
      <c r="C194" s="1"/>
      <c r="D194" s="1"/>
      <c r="E194" s="1"/>
      <c r="F194" s="1"/>
      <c r="G194" s="1" t="s">
        <v>268</v>
      </c>
      <c r="H194" s="1"/>
      <c r="I194" s="1"/>
      <c r="J194" s="2">
        <v>0</v>
      </c>
      <c r="K194" s="2">
        <v>0</v>
      </c>
      <c r="L194" s="2">
        <f t="shared" si="18"/>
        <v>0</v>
      </c>
      <c r="M194" s="17">
        <f t="shared" si="19"/>
        <v>0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269</v>
      </c>
      <c r="H195" s="1"/>
      <c r="I195" s="1"/>
      <c r="J195" s="2">
        <v>0</v>
      </c>
      <c r="K195" s="2">
        <v>0</v>
      </c>
      <c r="L195" s="2">
        <f t="shared" si="18"/>
        <v>0</v>
      </c>
      <c r="M195" s="17">
        <f t="shared" si="19"/>
        <v>0</v>
      </c>
    </row>
    <row r="196" spans="1:13" x14ac:dyDescent="0.35">
      <c r="A196" s="1"/>
      <c r="B196" s="1"/>
      <c r="C196" s="1"/>
      <c r="D196" s="1"/>
      <c r="E196" s="1"/>
      <c r="F196" s="1"/>
      <c r="G196" s="1" t="s">
        <v>270</v>
      </c>
      <c r="H196" s="1"/>
      <c r="I196" s="1"/>
      <c r="J196" s="2">
        <v>0</v>
      </c>
      <c r="K196" s="2">
        <v>0</v>
      </c>
      <c r="L196" s="2">
        <f t="shared" si="18"/>
        <v>0</v>
      </c>
      <c r="M196" s="17">
        <f t="shared" si="19"/>
        <v>0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271</v>
      </c>
      <c r="H197" s="1"/>
      <c r="I197" s="1"/>
      <c r="J197" s="2">
        <v>0</v>
      </c>
      <c r="K197" s="2">
        <v>0</v>
      </c>
      <c r="L197" s="2">
        <f t="shared" si="18"/>
        <v>0</v>
      </c>
      <c r="M197" s="17">
        <f t="shared" si="19"/>
        <v>0</v>
      </c>
    </row>
    <row r="198" spans="1:13" ht="15" thickBot="1" x14ac:dyDescent="0.4">
      <c r="A198" s="1"/>
      <c r="B198" s="1"/>
      <c r="C198" s="1"/>
      <c r="D198" s="1"/>
      <c r="E198" s="1"/>
      <c r="F198" s="1"/>
      <c r="G198" s="1" t="s">
        <v>272</v>
      </c>
      <c r="H198" s="1"/>
      <c r="I198" s="1"/>
      <c r="J198" s="2">
        <v>490.55</v>
      </c>
      <c r="K198" s="2">
        <v>2500</v>
      </c>
      <c r="L198" s="2">
        <f t="shared" si="18"/>
        <v>-2009.45</v>
      </c>
      <c r="M198" s="17">
        <f t="shared" si="19"/>
        <v>0.19622000000000001</v>
      </c>
    </row>
    <row r="199" spans="1:13" ht="15" thickBot="1" x14ac:dyDescent="0.4">
      <c r="A199" s="1"/>
      <c r="B199" s="1"/>
      <c r="C199" s="1"/>
      <c r="D199" s="1"/>
      <c r="E199" s="1"/>
      <c r="F199" s="1" t="s">
        <v>273</v>
      </c>
      <c r="G199" s="1"/>
      <c r="H199" s="1"/>
      <c r="I199" s="1"/>
      <c r="J199" s="4">
        <f>ROUND(SUM(J171:J198),5)</f>
        <v>3081.42</v>
      </c>
      <c r="K199" s="4">
        <f>ROUND(SUM(K171:K198),5)</f>
        <v>2500</v>
      </c>
      <c r="L199" s="4">
        <f t="shared" si="18"/>
        <v>581.41999999999996</v>
      </c>
      <c r="M199" s="18">
        <f t="shared" si="19"/>
        <v>1.2325699999999999</v>
      </c>
    </row>
    <row r="200" spans="1:13" x14ac:dyDescent="0.35">
      <c r="A200" s="1"/>
      <c r="B200" s="1"/>
      <c r="C200" s="1"/>
      <c r="D200" s="1"/>
      <c r="E200" s="1" t="s">
        <v>274</v>
      </c>
      <c r="F200" s="1"/>
      <c r="G200" s="1"/>
      <c r="H200" s="1"/>
      <c r="I200" s="1"/>
      <c r="J200" s="2">
        <f>ROUND(SUM(J156:J158)+J170+J199,5)</f>
        <v>4199.96</v>
      </c>
      <c r="K200" s="2">
        <f>ROUND(SUM(K156:K158)+K170+K199,5)</f>
        <v>8383.35</v>
      </c>
      <c r="L200" s="2">
        <f t="shared" si="18"/>
        <v>-4183.3900000000003</v>
      </c>
      <c r="M200" s="17">
        <f t="shared" si="19"/>
        <v>0.50099000000000005</v>
      </c>
    </row>
    <row r="201" spans="1:13" x14ac:dyDescent="0.35">
      <c r="A201" s="1"/>
      <c r="B201" s="1"/>
      <c r="C201" s="1"/>
      <c r="D201" s="1"/>
      <c r="E201" s="1" t="s">
        <v>275</v>
      </c>
      <c r="F201" s="1"/>
      <c r="G201" s="1"/>
      <c r="H201" s="1"/>
      <c r="I201" s="1"/>
      <c r="J201" s="2"/>
      <c r="K201" s="2"/>
      <c r="L201" s="2"/>
      <c r="M201" s="17"/>
    </row>
    <row r="202" spans="1:13" x14ac:dyDescent="0.35">
      <c r="A202" s="1"/>
      <c r="B202" s="1"/>
      <c r="C202" s="1"/>
      <c r="D202" s="1"/>
      <c r="E202" s="1"/>
      <c r="F202" s="1" t="s">
        <v>276</v>
      </c>
      <c r="G202" s="1"/>
      <c r="H202" s="1"/>
      <c r="I202" s="1"/>
      <c r="J202" s="2">
        <v>0</v>
      </c>
      <c r="K202" s="2">
        <v>0</v>
      </c>
      <c r="L202" s="2">
        <f>ROUND((J202-K202),5)</f>
        <v>0</v>
      </c>
      <c r="M202" s="17">
        <f>ROUND(IF(K202=0, IF(J202=0, 0, 1), J202/K202),5)</f>
        <v>0</v>
      </c>
    </row>
    <row r="203" spans="1:13" ht="15" thickBot="1" x14ac:dyDescent="0.4">
      <c r="A203" s="1"/>
      <c r="B203" s="1"/>
      <c r="C203" s="1"/>
      <c r="D203" s="1"/>
      <c r="E203" s="1"/>
      <c r="F203" s="1" t="s">
        <v>277</v>
      </c>
      <c r="G203" s="1"/>
      <c r="H203" s="1"/>
      <c r="I203" s="1"/>
      <c r="J203" s="9">
        <v>0</v>
      </c>
      <c r="K203" s="9">
        <v>0</v>
      </c>
      <c r="L203" s="9">
        <f>ROUND((J203-K203),5)</f>
        <v>0</v>
      </c>
      <c r="M203" s="19">
        <f>ROUND(IF(K203=0, IF(J203=0, 0, 1), J203/K203),5)</f>
        <v>0</v>
      </c>
    </row>
    <row r="204" spans="1:13" x14ac:dyDescent="0.35">
      <c r="A204" s="1"/>
      <c r="B204" s="1"/>
      <c r="C204" s="1"/>
      <c r="D204" s="1"/>
      <c r="E204" s="1" t="s">
        <v>278</v>
      </c>
      <c r="F204" s="1"/>
      <c r="G204" s="1"/>
      <c r="H204" s="1"/>
      <c r="I204" s="1"/>
      <c r="J204" s="2">
        <f>ROUND(SUM(J201:J203),5)</f>
        <v>0</v>
      </c>
      <c r="K204" s="2">
        <f>ROUND(SUM(K201:K203),5)</f>
        <v>0</v>
      </c>
      <c r="L204" s="2">
        <f>ROUND((J204-K204),5)</f>
        <v>0</v>
      </c>
      <c r="M204" s="17">
        <f>ROUND(IF(K204=0, IF(J204=0, 0, 1), J204/K204),5)</f>
        <v>0</v>
      </c>
    </row>
    <row r="205" spans="1:13" x14ac:dyDescent="0.35">
      <c r="A205" s="1"/>
      <c r="B205" s="1"/>
      <c r="C205" s="1"/>
      <c r="D205" s="1"/>
      <c r="E205" s="1" t="s">
        <v>279</v>
      </c>
      <c r="F205" s="1"/>
      <c r="G205" s="1"/>
      <c r="H205" s="1"/>
      <c r="I205" s="1"/>
      <c r="J205" s="2"/>
      <c r="K205" s="2"/>
      <c r="L205" s="2"/>
      <c r="M205" s="17"/>
    </row>
    <row r="206" spans="1:13" x14ac:dyDescent="0.35">
      <c r="A206" s="1"/>
      <c r="B206" s="1"/>
      <c r="C206" s="1"/>
      <c r="D206" s="1"/>
      <c r="E206" s="1"/>
      <c r="F206" s="1" t="s">
        <v>280</v>
      </c>
      <c r="G206" s="1"/>
      <c r="H206" s="1"/>
      <c r="I206" s="1"/>
      <c r="J206" s="2">
        <v>0</v>
      </c>
      <c r="K206" s="2">
        <v>0</v>
      </c>
      <c r="L206" s="2">
        <f>ROUND((J206-K206),5)</f>
        <v>0</v>
      </c>
      <c r="M206" s="17">
        <f>ROUND(IF(K206=0, IF(J206=0, 0, 1), J206/K206),5)</f>
        <v>0</v>
      </c>
    </row>
    <row r="207" spans="1:13" x14ac:dyDescent="0.35">
      <c r="A207" s="1"/>
      <c r="B207" s="1"/>
      <c r="C207" s="1"/>
      <c r="D207" s="1"/>
      <c r="E207" s="1"/>
      <c r="F207" s="1" t="s">
        <v>281</v>
      </c>
      <c r="G207" s="1"/>
      <c r="H207" s="1"/>
      <c r="I207" s="1"/>
      <c r="J207" s="2"/>
      <c r="K207" s="2"/>
      <c r="L207" s="2"/>
      <c r="M207" s="17"/>
    </row>
    <row r="208" spans="1:13" x14ac:dyDescent="0.35">
      <c r="A208" s="1"/>
      <c r="B208" s="1"/>
      <c r="C208" s="1"/>
      <c r="D208" s="1"/>
      <c r="E208" s="1"/>
      <c r="F208" s="1"/>
      <c r="G208" s="1" t="s">
        <v>282</v>
      </c>
      <c r="H208" s="1"/>
      <c r="I208" s="1"/>
      <c r="J208" s="2">
        <v>85.5</v>
      </c>
      <c r="K208" s="2">
        <v>0</v>
      </c>
      <c r="L208" s="2">
        <f t="shared" ref="L208:L214" si="20">ROUND((J208-K208),5)</f>
        <v>85.5</v>
      </c>
      <c r="M208" s="17">
        <f t="shared" ref="M208:M214" si="21">ROUND(IF(K208=0, IF(J208=0, 0, 1), J208/K208),5)</f>
        <v>1</v>
      </c>
    </row>
    <row r="209" spans="1:13" x14ac:dyDescent="0.35">
      <c r="A209" s="1"/>
      <c r="B209" s="1"/>
      <c r="C209" s="1"/>
      <c r="D209" s="1"/>
      <c r="E209" s="1"/>
      <c r="F209" s="1"/>
      <c r="G209" s="1" t="s">
        <v>283</v>
      </c>
      <c r="H209" s="1"/>
      <c r="I209" s="1"/>
      <c r="J209" s="2">
        <v>0</v>
      </c>
      <c r="K209" s="2">
        <v>0</v>
      </c>
      <c r="L209" s="2">
        <f t="shared" si="20"/>
        <v>0</v>
      </c>
      <c r="M209" s="17">
        <f t="shared" si="21"/>
        <v>0</v>
      </c>
    </row>
    <row r="210" spans="1:13" x14ac:dyDescent="0.35">
      <c r="A210" s="1"/>
      <c r="B210" s="1"/>
      <c r="C210" s="1"/>
      <c r="D210" s="1"/>
      <c r="E210" s="1"/>
      <c r="F210" s="1"/>
      <c r="G210" s="1" t="s">
        <v>284</v>
      </c>
      <c r="H210" s="1"/>
      <c r="I210" s="1"/>
      <c r="J210" s="2">
        <v>0</v>
      </c>
      <c r="K210" s="2">
        <v>91.67</v>
      </c>
      <c r="L210" s="2">
        <f t="shared" si="20"/>
        <v>-91.67</v>
      </c>
      <c r="M210" s="17">
        <f t="shared" si="21"/>
        <v>0</v>
      </c>
    </row>
    <row r="211" spans="1:13" x14ac:dyDescent="0.35">
      <c r="A211" s="1"/>
      <c r="B211" s="1"/>
      <c r="C211" s="1"/>
      <c r="D211" s="1"/>
      <c r="E211" s="1"/>
      <c r="F211" s="1"/>
      <c r="G211" s="1" t="s">
        <v>285</v>
      </c>
      <c r="H211" s="1"/>
      <c r="I211" s="1"/>
      <c r="J211" s="2">
        <v>0</v>
      </c>
      <c r="K211" s="2">
        <v>0</v>
      </c>
      <c r="L211" s="2">
        <f t="shared" si="20"/>
        <v>0</v>
      </c>
      <c r="M211" s="17">
        <f t="shared" si="21"/>
        <v>0</v>
      </c>
    </row>
    <row r="212" spans="1:13" ht="15" thickBot="1" x14ac:dyDescent="0.4">
      <c r="A212" s="1"/>
      <c r="B212" s="1"/>
      <c r="C212" s="1"/>
      <c r="D212" s="1"/>
      <c r="E212" s="1"/>
      <c r="F212" s="1"/>
      <c r="G212" s="1" t="s">
        <v>286</v>
      </c>
      <c r="H212" s="1"/>
      <c r="I212" s="1"/>
      <c r="J212" s="9">
        <v>463.83</v>
      </c>
      <c r="K212" s="9">
        <v>1000</v>
      </c>
      <c r="L212" s="9">
        <f t="shared" si="20"/>
        <v>-536.16999999999996</v>
      </c>
      <c r="M212" s="19">
        <f t="shared" si="21"/>
        <v>0.46383000000000002</v>
      </c>
    </row>
    <row r="213" spans="1:13" x14ac:dyDescent="0.35">
      <c r="A213" s="1"/>
      <c r="B213" s="1"/>
      <c r="C213" s="1"/>
      <c r="D213" s="1"/>
      <c r="E213" s="1"/>
      <c r="F213" s="1" t="s">
        <v>287</v>
      </c>
      <c r="G213" s="1"/>
      <c r="H213" s="1"/>
      <c r="I213" s="1"/>
      <c r="J213" s="2">
        <f>ROUND(SUM(J207:J212),5)</f>
        <v>549.33000000000004</v>
      </c>
      <c r="K213" s="2">
        <f>ROUND(SUM(K207:K212),5)</f>
        <v>1091.67</v>
      </c>
      <c r="L213" s="2">
        <f t="shared" si="20"/>
        <v>-542.34</v>
      </c>
      <c r="M213" s="17">
        <f t="shared" si="21"/>
        <v>0.50319999999999998</v>
      </c>
    </row>
    <row r="214" spans="1:13" x14ac:dyDescent="0.35">
      <c r="A214" s="1"/>
      <c r="B214" s="1"/>
      <c r="C214" s="1"/>
      <c r="D214" s="1"/>
      <c r="E214" s="1"/>
      <c r="F214" s="1" t="s">
        <v>288</v>
      </c>
      <c r="G214" s="1"/>
      <c r="H214" s="1"/>
      <c r="I214" s="1"/>
      <c r="J214" s="2">
        <v>0</v>
      </c>
      <c r="K214" s="2">
        <v>0</v>
      </c>
      <c r="L214" s="2">
        <f t="shared" si="20"/>
        <v>0</v>
      </c>
      <c r="M214" s="17">
        <f t="shared" si="21"/>
        <v>0</v>
      </c>
    </row>
    <row r="215" spans="1:13" x14ac:dyDescent="0.35">
      <c r="A215" s="1"/>
      <c r="B215" s="1"/>
      <c r="C215" s="1"/>
      <c r="D215" s="1"/>
      <c r="E215" s="1"/>
      <c r="F215" s="1" t="s">
        <v>289</v>
      </c>
      <c r="G215" s="1"/>
      <c r="H215" s="1"/>
      <c r="I215" s="1"/>
      <c r="J215" s="2"/>
      <c r="K215" s="2"/>
      <c r="L215" s="2"/>
      <c r="M215" s="17"/>
    </row>
    <row r="216" spans="1:13" x14ac:dyDescent="0.35">
      <c r="A216" s="1"/>
      <c r="B216" s="1"/>
      <c r="C216" s="1"/>
      <c r="D216" s="1"/>
      <c r="E216" s="1"/>
      <c r="F216" s="1"/>
      <c r="G216" s="1" t="s">
        <v>290</v>
      </c>
      <c r="H216" s="1"/>
      <c r="I216" s="1"/>
      <c r="J216" s="2">
        <v>297.95999999999998</v>
      </c>
      <c r="K216" s="2">
        <v>208.34</v>
      </c>
      <c r="L216" s="2">
        <f>ROUND((J216-K216),5)</f>
        <v>89.62</v>
      </c>
      <c r="M216" s="17">
        <f>ROUND(IF(K216=0, IF(J216=0, 0, 1), J216/K216),5)</f>
        <v>1.4301600000000001</v>
      </c>
    </row>
    <row r="217" spans="1:13" ht="15" thickBot="1" x14ac:dyDescent="0.4">
      <c r="A217" s="1"/>
      <c r="B217" s="1"/>
      <c r="C217" s="1"/>
      <c r="D217" s="1"/>
      <c r="E217" s="1"/>
      <c r="F217" s="1"/>
      <c r="G217" s="1" t="s">
        <v>291</v>
      </c>
      <c r="H217" s="1"/>
      <c r="I217" s="1"/>
      <c r="J217" s="2">
        <v>32</v>
      </c>
      <c r="K217" s="2">
        <v>83.33</v>
      </c>
      <c r="L217" s="2">
        <f>ROUND((J217-K217),5)</f>
        <v>-51.33</v>
      </c>
      <c r="M217" s="17">
        <f>ROUND(IF(K217=0, IF(J217=0, 0, 1), J217/K217),5)</f>
        <v>0.38401999999999997</v>
      </c>
    </row>
    <row r="218" spans="1:13" ht="15" thickBot="1" x14ac:dyDescent="0.4">
      <c r="A218" s="1"/>
      <c r="B218" s="1"/>
      <c r="C218" s="1"/>
      <c r="D218" s="1"/>
      <c r="E218" s="1"/>
      <c r="F218" s="1" t="s">
        <v>292</v>
      </c>
      <c r="G218" s="1"/>
      <c r="H218" s="1"/>
      <c r="I218" s="1"/>
      <c r="J218" s="4">
        <f>ROUND(SUM(J215:J217),5)</f>
        <v>329.96</v>
      </c>
      <c r="K218" s="4">
        <f>ROUND(SUM(K215:K217),5)</f>
        <v>291.67</v>
      </c>
      <c r="L218" s="4">
        <f>ROUND((J218-K218),5)</f>
        <v>38.29</v>
      </c>
      <c r="M218" s="18">
        <f>ROUND(IF(K218=0, IF(J218=0, 0, 1), J218/K218),5)</f>
        <v>1.1312800000000001</v>
      </c>
    </row>
    <row r="219" spans="1:13" x14ac:dyDescent="0.35">
      <c r="A219" s="1"/>
      <c r="B219" s="1"/>
      <c r="C219" s="1"/>
      <c r="D219" s="1"/>
      <c r="E219" s="1" t="s">
        <v>293</v>
      </c>
      <c r="F219" s="1"/>
      <c r="G219" s="1"/>
      <c r="H219" s="1"/>
      <c r="I219" s="1"/>
      <c r="J219" s="2">
        <f>ROUND(SUM(J205:J206)+SUM(J213:J214)+J218,5)</f>
        <v>879.29</v>
      </c>
      <c r="K219" s="2">
        <f>ROUND(SUM(K205:K206)+SUM(K213:K214)+K218,5)</f>
        <v>1383.34</v>
      </c>
      <c r="L219" s="2">
        <f>ROUND((J219-K219),5)</f>
        <v>-504.05</v>
      </c>
      <c r="M219" s="17">
        <f>ROUND(IF(K219=0, IF(J219=0, 0, 1), J219/K219),5)</f>
        <v>0.63563000000000003</v>
      </c>
    </row>
    <row r="220" spans="1:13" x14ac:dyDescent="0.35">
      <c r="A220" s="1"/>
      <c r="B220" s="1"/>
      <c r="C220" s="1"/>
      <c r="D220" s="1"/>
      <c r="E220" s="1" t="s">
        <v>294</v>
      </c>
      <c r="F220" s="1"/>
      <c r="G220" s="1"/>
      <c r="H220" s="1"/>
      <c r="I220" s="1"/>
      <c r="J220" s="2"/>
      <c r="K220" s="2"/>
      <c r="L220" s="2"/>
      <c r="M220" s="17"/>
    </row>
    <row r="221" spans="1:13" x14ac:dyDescent="0.35">
      <c r="A221" s="1"/>
      <c r="B221" s="1"/>
      <c r="C221" s="1"/>
      <c r="D221" s="1"/>
      <c r="E221" s="1"/>
      <c r="F221" s="1" t="s">
        <v>295</v>
      </c>
      <c r="G221" s="1"/>
      <c r="H221" s="1"/>
      <c r="I221" s="1"/>
      <c r="J221" s="2">
        <v>227.39</v>
      </c>
      <c r="K221" s="2">
        <v>875</v>
      </c>
      <c r="L221" s="2">
        <f t="shared" ref="L221:L226" si="22">ROUND((J221-K221),5)</f>
        <v>-647.61</v>
      </c>
      <c r="M221" s="17">
        <f t="shared" ref="M221:M226" si="23">ROUND(IF(K221=0, IF(J221=0, 0, 1), J221/K221),5)</f>
        <v>0.25986999999999999</v>
      </c>
    </row>
    <row r="222" spans="1:13" x14ac:dyDescent="0.35">
      <c r="A222" s="1"/>
      <c r="B222" s="1"/>
      <c r="C222" s="1"/>
      <c r="D222" s="1"/>
      <c r="E222" s="1"/>
      <c r="F222" s="1" t="s">
        <v>296</v>
      </c>
      <c r="G222" s="1"/>
      <c r="H222" s="1"/>
      <c r="I222" s="1"/>
      <c r="J222" s="2">
        <v>0</v>
      </c>
      <c r="K222" s="2">
        <v>0</v>
      </c>
      <c r="L222" s="2">
        <f t="shared" si="22"/>
        <v>0</v>
      </c>
      <c r="M222" s="17">
        <f t="shared" si="23"/>
        <v>0</v>
      </c>
    </row>
    <row r="223" spans="1:13" x14ac:dyDescent="0.35">
      <c r="A223" s="1"/>
      <c r="B223" s="1"/>
      <c r="C223" s="1"/>
      <c r="D223" s="1"/>
      <c r="E223" s="1"/>
      <c r="F223" s="1" t="s">
        <v>297</v>
      </c>
      <c r="G223" s="1"/>
      <c r="H223" s="1"/>
      <c r="I223" s="1"/>
      <c r="J223" s="2">
        <v>0</v>
      </c>
      <c r="K223" s="2">
        <v>1250</v>
      </c>
      <c r="L223" s="2">
        <f t="shared" si="22"/>
        <v>-1250</v>
      </c>
      <c r="M223" s="17">
        <f t="shared" si="23"/>
        <v>0</v>
      </c>
    </row>
    <row r="224" spans="1:13" x14ac:dyDescent="0.35">
      <c r="A224" s="1"/>
      <c r="B224" s="1"/>
      <c r="C224" s="1"/>
      <c r="D224" s="1"/>
      <c r="E224" s="1"/>
      <c r="F224" s="1" t="s">
        <v>298</v>
      </c>
      <c r="G224" s="1"/>
      <c r="H224" s="1"/>
      <c r="I224" s="1"/>
      <c r="J224" s="2">
        <v>0</v>
      </c>
      <c r="K224" s="2">
        <v>1117.72</v>
      </c>
      <c r="L224" s="2">
        <f t="shared" si="22"/>
        <v>-1117.72</v>
      </c>
      <c r="M224" s="17">
        <f t="shared" si="23"/>
        <v>0</v>
      </c>
    </row>
    <row r="225" spans="1:13" x14ac:dyDescent="0.35">
      <c r="A225" s="1"/>
      <c r="B225" s="1"/>
      <c r="C225" s="1"/>
      <c r="D225" s="1"/>
      <c r="E225" s="1"/>
      <c r="F225" s="1" t="s">
        <v>299</v>
      </c>
      <c r="G225" s="1"/>
      <c r="H225" s="1"/>
      <c r="I225" s="1"/>
      <c r="J225" s="2">
        <v>493.76</v>
      </c>
      <c r="K225" s="2">
        <v>470.84</v>
      </c>
      <c r="L225" s="2">
        <f t="shared" si="22"/>
        <v>22.92</v>
      </c>
      <c r="M225" s="17">
        <f t="shared" si="23"/>
        <v>1.0486800000000001</v>
      </c>
    </row>
    <row r="226" spans="1:13" x14ac:dyDescent="0.35">
      <c r="A226" s="1"/>
      <c r="B226" s="1"/>
      <c r="C226" s="1"/>
      <c r="D226" s="1"/>
      <c r="E226" s="1"/>
      <c r="F226" s="1" t="s">
        <v>300</v>
      </c>
      <c r="G226" s="1"/>
      <c r="H226" s="1"/>
      <c r="I226" s="1"/>
      <c r="J226" s="2">
        <v>1301.92</v>
      </c>
      <c r="K226" s="2">
        <v>2250</v>
      </c>
      <c r="L226" s="2">
        <f t="shared" si="22"/>
        <v>-948.08</v>
      </c>
      <c r="M226" s="17">
        <f t="shared" si="23"/>
        <v>0.57862999999999998</v>
      </c>
    </row>
    <row r="227" spans="1:13" x14ac:dyDescent="0.35">
      <c r="A227" s="1"/>
      <c r="B227" s="1"/>
      <c r="C227" s="1"/>
      <c r="D227" s="1"/>
      <c r="E227" s="1"/>
      <c r="F227" s="1" t="s">
        <v>301</v>
      </c>
      <c r="G227" s="1"/>
      <c r="H227" s="1"/>
      <c r="I227" s="1"/>
      <c r="J227" s="2"/>
      <c r="K227" s="2"/>
      <c r="L227" s="2"/>
      <c r="M227" s="17"/>
    </row>
    <row r="228" spans="1:13" x14ac:dyDescent="0.35">
      <c r="A228" s="1"/>
      <c r="B228" s="1"/>
      <c r="C228" s="1"/>
      <c r="D228" s="1"/>
      <c r="E228" s="1"/>
      <c r="F228" s="1"/>
      <c r="G228" s="1" t="s">
        <v>302</v>
      </c>
      <c r="H228" s="1"/>
      <c r="I228" s="1"/>
      <c r="J228" s="2">
        <v>0</v>
      </c>
      <c r="K228" s="2">
        <v>0</v>
      </c>
      <c r="L228" s="2">
        <f t="shared" ref="L228:L234" si="24">ROUND((J228-K228),5)</f>
        <v>0</v>
      </c>
      <c r="M228" s="17">
        <f t="shared" ref="M228:M234" si="25">ROUND(IF(K228=0, IF(J228=0, 0, 1), J228/K228),5)</f>
        <v>0</v>
      </c>
    </row>
    <row r="229" spans="1:13" ht="15" thickBot="1" x14ac:dyDescent="0.4">
      <c r="A229" s="1"/>
      <c r="B229" s="1"/>
      <c r="C229" s="1"/>
      <c r="D229" s="1"/>
      <c r="E229" s="1"/>
      <c r="F229" s="1"/>
      <c r="G229" s="1" t="s">
        <v>303</v>
      </c>
      <c r="H229" s="1"/>
      <c r="I229" s="1"/>
      <c r="J229" s="2">
        <v>550</v>
      </c>
      <c r="K229" s="2">
        <v>0</v>
      </c>
      <c r="L229" s="2">
        <f t="shared" si="24"/>
        <v>550</v>
      </c>
      <c r="M229" s="17">
        <f t="shared" si="25"/>
        <v>1</v>
      </c>
    </row>
    <row r="230" spans="1:13" ht="15" thickBot="1" x14ac:dyDescent="0.4">
      <c r="A230" s="1"/>
      <c r="B230" s="1"/>
      <c r="C230" s="1"/>
      <c r="D230" s="1"/>
      <c r="E230" s="1"/>
      <c r="F230" s="1" t="s">
        <v>304</v>
      </c>
      <c r="G230" s="1"/>
      <c r="H230" s="1"/>
      <c r="I230" s="1"/>
      <c r="J230" s="4">
        <f>ROUND(SUM(J227:J229),5)</f>
        <v>550</v>
      </c>
      <c r="K230" s="4">
        <f>ROUND(SUM(K227:K229),5)</f>
        <v>0</v>
      </c>
      <c r="L230" s="4">
        <f t="shared" si="24"/>
        <v>550</v>
      </c>
      <c r="M230" s="18">
        <f t="shared" si="25"/>
        <v>1</v>
      </c>
    </row>
    <row r="231" spans="1:13" x14ac:dyDescent="0.35">
      <c r="A231" s="1"/>
      <c r="B231" s="1"/>
      <c r="C231" s="1"/>
      <c r="D231" s="1"/>
      <c r="E231" s="1" t="s">
        <v>305</v>
      </c>
      <c r="F231" s="1"/>
      <c r="G231" s="1"/>
      <c r="H231" s="1"/>
      <c r="I231" s="1"/>
      <c r="J231" s="2">
        <f>ROUND(SUM(J220:J226)+J230,5)</f>
        <v>2573.0700000000002</v>
      </c>
      <c r="K231" s="2">
        <f>ROUND(SUM(K220:K226)+K230,5)</f>
        <v>5963.56</v>
      </c>
      <c r="L231" s="2">
        <f t="shared" si="24"/>
        <v>-3390.49</v>
      </c>
      <c r="M231" s="17">
        <f t="shared" si="25"/>
        <v>0.43147000000000002</v>
      </c>
    </row>
    <row r="232" spans="1:13" ht="15" thickBot="1" x14ac:dyDescent="0.4">
      <c r="A232" s="1"/>
      <c r="B232" s="1"/>
      <c r="C232" s="1"/>
      <c r="D232" s="1"/>
      <c r="E232" s="1" t="s">
        <v>306</v>
      </c>
      <c r="F232" s="1"/>
      <c r="G232" s="1"/>
      <c r="H232" s="1"/>
      <c r="I232" s="1"/>
      <c r="J232" s="2">
        <v>86.85</v>
      </c>
      <c r="K232" s="2">
        <v>0</v>
      </c>
      <c r="L232" s="2">
        <f t="shared" si="24"/>
        <v>86.85</v>
      </c>
      <c r="M232" s="17">
        <f t="shared" si="25"/>
        <v>1</v>
      </c>
    </row>
    <row r="233" spans="1:13" ht="15" thickBot="1" x14ac:dyDescent="0.4">
      <c r="A233" s="1"/>
      <c r="B233" s="1"/>
      <c r="C233" s="1"/>
      <c r="D233" s="1" t="s">
        <v>307</v>
      </c>
      <c r="E233" s="1"/>
      <c r="F233" s="1"/>
      <c r="G233" s="1"/>
      <c r="H233" s="1"/>
      <c r="I233" s="1"/>
      <c r="J233" s="4">
        <f>ROUND(SUM(J40:J41)+J47+J144+J148+J155+J200+J204+J219+SUM(J231:J232),5)</f>
        <v>111420.58</v>
      </c>
      <c r="K233" s="4">
        <f>ROUND(SUM(K40:K41)+K47+K144+K148+K155+K200+K204+K219+SUM(K231:K232),5)</f>
        <v>112676.27</v>
      </c>
      <c r="L233" s="4">
        <f t="shared" si="24"/>
        <v>-1255.69</v>
      </c>
      <c r="M233" s="18">
        <f t="shared" si="25"/>
        <v>0.98885999999999996</v>
      </c>
    </row>
    <row r="234" spans="1:13" x14ac:dyDescent="0.35">
      <c r="A234" s="1"/>
      <c r="B234" s="1" t="s">
        <v>308</v>
      </c>
      <c r="C234" s="1"/>
      <c r="D234" s="1"/>
      <c r="E234" s="1"/>
      <c r="F234" s="1"/>
      <c r="G234" s="1"/>
      <c r="H234" s="1"/>
      <c r="I234" s="1"/>
      <c r="J234" s="2">
        <f>ROUND(J3+J39-J233,5)</f>
        <v>-108108.9</v>
      </c>
      <c r="K234" s="2">
        <f>ROUND(K3+K39-K233,5)</f>
        <v>29712.93</v>
      </c>
      <c r="L234" s="2">
        <f t="shared" si="24"/>
        <v>-137821.82999999999</v>
      </c>
      <c r="M234" s="17">
        <f t="shared" si="25"/>
        <v>-3.6384500000000002</v>
      </c>
    </row>
    <row r="235" spans="1:13" x14ac:dyDescent="0.35">
      <c r="A235" s="1"/>
      <c r="B235" s="1" t="s">
        <v>309</v>
      </c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17"/>
    </row>
    <row r="236" spans="1:13" x14ac:dyDescent="0.35">
      <c r="A236" s="1"/>
      <c r="B236" s="1"/>
      <c r="C236" s="1" t="s">
        <v>310</v>
      </c>
      <c r="D236" s="1"/>
      <c r="E236" s="1"/>
      <c r="F236" s="1"/>
      <c r="G236" s="1"/>
      <c r="H236" s="1"/>
      <c r="I236" s="1"/>
      <c r="J236" s="2"/>
      <c r="K236" s="2"/>
      <c r="L236" s="2"/>
      <c r="M236" s="17"/>
    </row>
    <row r="237" spans="1:13" x14ac:dyDescent="0.35">
      <c r="A237" s="1"/>
      <c r="B237" s="1"/>
      <c r="C237" s="1"/>
      <c r="D237" s="1" t="s">
        <v>311</v>
      </c>
      <c r="E237" s="1"/>
      <c r="F237" s="1"/>
      <c r="G237" s="1"/>
      <c r="H237" s="1"/>
      <c r="I237" s="1"/>
      <c r="J237" s="2"/>
      <c r="K237" s="2"/>
      <c r="L237" s="2"/>
      <c r="M237" s="17"/>
    </row>
    <row r="238" spans="1:13" x14ac:dyDescent="0.35">
      <c r="A238" s="1"/>
      <c r="B238" s="1"/>
      <c r="C238" s="1"/>
      <c r="D238" s="1"/>
      <c r="E238" s="1" t="s">
        <v>312</v>
      </c>
      <c r="F238" s="1"/>
      <c r="G238" s="1"/>
      <c r="H238" s="1"/>
      <c r="I238" s="1"/>
      <c r="J238" s="2"/>
      <c r="K238" s="2"/>
      <c r="L238" s="2"/>
      <c r="M238" s="17"/>
    </row>
    <row r="239" spans="1:13" x14ac:dyDescent="0.35">
      <c r="A239" s="1"/>
      <c r="B239" s="1"/>
      <c r="C239" s="1"/>
      <c r="D239" s="1"/>
      <c r="E239" s="1"/>
      <c r="F239" s="1" t="s">
        <v>313</v>
      </c>
      <c r="G239" s="1"/>
      <c r="H239" s="1"/>
      <c r="I239" s="1"/>
      <c r="J239" s="2">
        <v>0</v>
      </c>
      <c r="K239" s="2">
        <v>166.67</v>
      </c>
      <c r="L239" s="2">
        <f t="shared" ref="L239:L246" si="26">ROUND((J239-K239),5)</f>
        <v>-166.67</v>
      </c>
      <c r="M239" s="17">
        <f t="shared" ref="M239:M246" si="27">ROUND(IF(K239=0, IF(J239=0, 0, 1), J239/K239),5)</f>
        <v>0</v>
      </c>
    </row>
    <row r="240" spans="1:13" x14ac:dyDescent="0.35">
      <c r="A240" s="1"/>
      <c r="B240" s="1"/>
      <c r="C240" s="1"/>
      <c r="D240" s="1"/>
      <c r="E240" s="1"/>
      <c r="F240" s="1" t="s">
        <v>314</v>
      </c>
      <c r="G240" s="1"/>
      <c r="H240" s="1"/>
      <c r="I240" s="1"/>
      <c r="J240" s="2">
        <v>0</v>
      </c>
      <c r="K240" s="2">
        <v>0</v>
      </c>
      <c r="L240" s="2">
        <f t="shared" si="26"/>
        <v>0</v>
      </c>
      <c r="M240" s="17">
        <f t="shared" si="27"/>
        <v>0</v>
      </c>
    </row>
    <row r="241" spans="1:13" x14ac:dyDescent="0.35">
      <c r="A241" s="1"/>
      <c r="B241" s="1"/>
      <c r="C241" s="1"/>
      <c r="D241" s="1"/>
      <c r="E241" s="1"/>
      <c r="F241" s="1" t="s">
        <v>315</v>
      </c>
      <c r="G241" s="1"/>
      <c r="H241" s="1"/>
      <c r="I241" s="1"/>
      <c r="J241" s="2">
        <v>0</v>
      </c>
      <c r="K241" s="2">
        <v>0</v>
      </c>
      <c r="L241" s="2">
        <f t="shared" si="26"/>
        <v>0</v>
      </c>
      <c r="M241" s="17">
        <f t="shared" si="27"/>
        <v>0</v>
      </c>
    </row>
    <row r="242" spans="1:13" x14ac:dyDescent="0.35">
      <c r="A242" s="1"/>
      <c r="B242" s="1"/>
      <c r="C242" s="1"/>
      <c r="D242" s="1"/>
      <c r="E242" s="1"/>
      <c r="F242" s="1" t="s">
        <v>316</v>
      </c>
      <c r="G242" s="1"/>
      <c r="H242" s="1"/>
      <c r="I242" s="1"/>
      <c r="J242" s="2">
        <v>0</v>
      </c>
      <c r="K242" s="2">
        <v>0</v>
      </c>
      <c r="L242" s="2">
        <f t="shared" si="26"/>
        <v>0</v>
      </c>
      <c r="M242" s="17">
        <f t="shared" si="27"/>
        <v>0</v>
      </c>
    </row>
    <row r="243" spans="1:13" x14ac:dyDescent="0.35">
      <c r="A243" s="1"/>
      <c r="B243" s="1"/>
      <c r="C243" s="1"/>
      <c r="D243" s="1"/>
      <c r="E243" s="1"/>
      <c r="F243" s="1" t="s">
        <v>317</v>
      </c>
      <c r="G243" s="1"/>
      <c r="H243" s="1"/>
      <c r="I243" s="1"/>
      <c r="J243" s="2">
        <v>0</v>
      </c>
      <c r="K243" s="2">
        <v>0</v>
      </c>
      <c r="L243" s="2">
        <f t="shared" si="26"/>
        <v>0</v>
      </c>
      <c r="M243" s="17">
        <f t="shared" si="27"/>
        <v>0</v>
      </c>
    </row>
    <row r="244" spans="1:13" ht="15" thickBot="1" x14ac:dyDescent="0.4">
      <c r="A244" s="1"/>
      <c r="B244" s="1"/>
      <c r="C244" s="1"/>
      <c r="D244" s="1"/>
      <c r="E244" s="1"/>
      <c r="F244" s="1" t="s">
        <v>318</v>
      </c>
      <c r="G244" s="1"/>
      <c r="H244" s="1"/>
      <c r="I244" s="1"/>
      <c r="J244" s="9">
        <v>0</v>
      </c>
      <c r="K244" s="9">
        <v>0</v>
      </c>
      <c r="L244" s="9">
        <f t="shared" si="26"/>
        <v>0</v>
      </c>
      <c r="M244" s="19">
        <f t="shared" si="27"/>
        <v>0</v>
      </c>
    </row>
    <row r="245" spans="1:13" x14ac:dyDescent="0.35">
      <c r="A245" s="1"/>
      <c r="B245" s="1"/>
      <c r="C245" s="1"/>
      <c r="D245" s="1"/>
      <c r="E245" s="1" t="s">
        <v>319</v>
      </c>
      <c r="F245" s="1"/>
      <c r="G245" s="1"/>
      <c r="H245" s="1"/>
      <c r="I245" s="1"/>
      <c r="J245" s="2">
        <f>ROUND(SUM(J238:J244),5)</f>
        <v>0</v>
      </c>
      <c r="K245" s="2">
        <f>ROUND(SUM(K238:K244),5)</f>
        <v>166.67</v>
      </c>
      <c r="L245" s="2">
        <f t="shared" si="26"/>
        <v>-166.67</v>
      </c>
      <c r="M245" s="17">
        <f t="shared" si="27"/>
        <v>0</v>
      </c>
    </row>
    <row r="246" spans="1:13" x14ac:dyDescent="0.35">
      <c r="A246" s="1"/>
      <c r="B246" s="1"/>
      <c r="C246" s="1"/>
      <c r="D246" s="1"/>
      <c r="E246" s="1" t="s">
        <v>320</v>
      </c>
      <c r="F246" s="1"/>
      <c r="G246" s="1"/>
      <c r="H246" s="1"/>
      <c r="I246" s="1"/>
      <c r="J246" s="2">
        <v>0</v>
      </c>
      <c r="K246" s="2">
        <v>0</v>
      </c>
      <c r="L246" s="2">
        <f t="shared" si="26"/>
        <v>0</v>
      </c>
      <c r="M246" s="17">
        <f t="shared" si="27"/>
        <v>0</v>
      </c>
    </row>
    <row r="247" spans="1:13" x14ac:dyDescent="0.35">
      <c r="A247" s="1"/>
      <c r="B247" s="1"/>
      <c r="C247" s="1"/>
      <c r="D247" s="1"/>
      <c r="E247" s="1" t="s">
        <v>321</v>
      </c>
      <c r="F247" s="1"/>
      <c r="G247" s="1"/>
      <c r="H247" s="1"/>
      <c r="I247" s="1"/>
      <c r="J247" s="2"/>
      <c r="K247" s="2"/>
      <c r="L247" s="2"/>
      <c r="M247" s="17"/>
    </row>
    <row r="248" spans="1:13" x14ac:dyDescent="0.35">
      <c r="A248" s="1"/>
      <c r="B248" s="1"/>
      <c r="C248" s="1"/>
      <c r="D248" s="1"/>
      <c r="E248" s="1"/>
      <c r="F248" s="1" t="s">
        <v>322</v>
      </c>
      <c r="G248" s="1"/>
      <c r="H248" s="1"/>
      <c r="I248" s="1"/>
      <c r="J248" s="2">
        <v>0</v>
      </c>
      <c r="K248" s="2">
        <v>0</v>
      </c>
      <c r="L248" s="2">
        <f t="shared" ref="L248:L253" si="28">ROUND((J248-K248),5)</f>
        <v>0</v>
      </c>
      <c r="M248" s="17">
        <f t="shared" ref="M248:M253" si="29">ROUND(IF(K248=0, IF(J248=0, 0, 1), J248/K248),5)</f>
        <v>0</v>
      </c>
    </row>
    <row r="249" spans="1:13" x14ac:dyDescent="0.35">
      <c r="A249" s="1"/>
      <c r="B249" s="1"/>
      <c r="C249" s="1"/>
      <c r="D249" s="1"/>
      <c r="E249" s="1"/>
      <c r="F249" s="1" t="s">
        <v>323</v>
      </c>
      <c r="G249" s="1"/>
      <c r="H249" s="1"/>
      <c r="I249" s="1"/>
      <c r="J249" s="2">
        <v>0</v>
      </c>
      <c r="K249" s="2">
        <v>0</v>
      </c>
      <c r="L249" s="2">
        <f t="shared" si="28"/>
        <v>0</v>
      </c>
      <c r="M249" s="17">
        <f t="shared" si="29"/>
        <v>0</v>
      </c>
    </row>
    <row r="250" spans="1:13" x14ac:dyDescent="0.35">
      <c r="A250" s="1"/>
      <c r="B250" s="1"/>
      <c r="C250" s="1"/>
      <c r="D250" s="1"/>
      <c r="E250" s="1"/>
      <c r="F250" s="1" t="s">
        <v>324</v>
      </c>
      <c r="G250" s="1"/>
      <c r="H250" s="1"/>
      <c r="I250" s="1"/>
      <c r="J250" s="2">
        <v>9600</v>
      </c>
      <c r="K250" s="2">
        <v>0</v>
      </c>
      <c r="L250" s="2">
        <f t="shared" si="28"/>
        <v>9600</v>
      </c>
      <c r="M250" s="17">
        <f t="shared" si="29"/>
        <v>1</v>
      </c>
    </row>
    <row r="251" spans="1:13" ht="15" thickBot="1" x14ac:dyDescent="0.4">
      <c r="A251" s="1"/>
      <c r="B251" s="1"/>
      <c r="C251" s="1"/>
      <c r="D251" s="1"/>
      <c r="E251" s="1"/>
      <c r="F251" s="1" t="s">
        <v>325</v>
      </c>
      <c r="G251" s="1"/>
      <c r="H251" s="1"/>
      <c r="I251" s="1"/>
      <c r="J251" s="9">
        <v>0</v>
      </c>
      <c r="K251" s="9">
        <v>0</v>
      </c>
      <c r="L251" s="9">
        <f t="shared" si="28"/>
        <v>0</v>
      </c>
      <c r="M251" s="19">
        <f t="shared" si="29"/>
        <v>0</v>
      </c>
    </row>
    <row r="252" spans="1:13" x14ac:dyDescent="0.35">
      <c r="A252" s="1"/>
      <c r="B252" s="1"/>
      <c r="C252" s="1"/>
      <c r="D252" s="1"/>
      <c r="E252" s="1" t="s">
        <v>326</v>
      </c>
      <c r="F252" s="1"/>
      <c r="G252" s="1"/>
      <c r="H252" s="1"/>
      <c r="I252" s="1"/>
      <c r="J252" s="2">
        <f>ROUND(SUM(J247:J251),5)</f>
        <v>9600</v>
      </c>
      <c r="K252" s="2">
        <f>ROUND(SUM(K247:K251),5)</f>
        <v>0</v>
      </c>
      <c r="L252" s="2">
        <f t="shared" si="28"/>
        <v>9600</v>
      </c>
      <c r="M252" s="17">
        <f t="shared" si="29"/>
        <v>1</v>
      </c>
    </row>
    <row r="253" spans="1:13" x14ac:dyDescent="0.35">
      <c r="A253" s="1"/>
      <c r="B253" s="1"/>
      <c r="C253" s="1"/>
      <c r="D253" s="1"/>
      <c r="E253" s="1" t="s">
        <v>327</v>
      </c>
      <c r="F253" s="1"/>
      <c r="G253" s="1"/>
      <c r="H253" s="1"/>
      <c r="I253" s="1"/>
      <c r="J253" s="2">
        <v>0</v>
      </c>
      <c r="K253" s="2">
        <v>0</v>
      </c>
      <c r="L253" s="2">
        <f t="shared" si="28"/>
        <v>0</v>
      </c>
      <c r="M253" s="17">
        <f t="shared" si="29"/>
        <v>0</v>
      </c>
    </row>
    <row r="254" spans="1:13" x14ac:dyDescent="0.35">
      <c r="A254" s="1"/>
      <c r="B254" s="1"/>
      <c r="C254" s="1"/>
      <c r="D254" s="1"/>
      <c r="E254" s="1" t="s">
        <v>328</v>
      </c>
      <c r="F254" s="1"/>
      <c r="G254" s="1"/>
      <c r="H254" s="1"/>
      <c r="I254" s="1"/>
      <c r="J254" s="2"/>
      <c r="K254" s="2"/>
      <c r="L254" s="2"/>
      <c r="M254" s="17"/>
    </row>
    <row r="255" spans="1:13" x14ac:dyDescent="0.35">
      <c r="A255" s="1"/>
      <c r="B255" s="1"/>
      <c r="C255" s="1"/>
      <c r="D255" s="1"/>
      <c r="E255" s="1"/>
      <c r="F255" s="1" t="s">
        <v>329</v>
      </c>
      <c r="G255" s="1"/>
      <c r="H255" s="1"/>
      <c r="I255" s="1"/>
      <c r="J255" s="2">
        <v>0</v>
      </c>
      <c r="K255" s="2">
        <v>0</v>
      </c>
      <c r="L255" s="2">
        <f t="shared" ref="L255:L268" si="30">ROUND((J255-K255),5)</f>
        <v>0</v>
      </c>
      <c r="M255" s="17">
        <f t="shared" ref="M255:M268" si="31">ROUND(IF(K255=0, IF(J255=0, 0, 1), J255/K255),5)</f>
        <v>0</v>
      </c>
    </row>
    <row r="256" spans="1:13" x14ac:dyDescent="0.35">
      <c r="A256" s="1"/>
      <c r="B256" s="1"/>
      <c r="C256" s="1"/>
      <c r="D256" s="1"/>
      <c r="E256" s="1"/>
      <c r="F256" s="1" t="s">
        <v>330</v>
      </c>
      <c r="G256" s="1"/>
      <c r="H256" s="1"/>
      <c r="I256" s="1"/>
      <c r="J256" s="2">
        <v>0</v>
      </c>
      <c r="K256" s="2">
        <v>0</v>
      </c>
      <c r="L256" s="2">
        <f t="shared" si="30"/>
        <v>0</v>
      </c>
      <c r="M256" s="17">
        <f t="shared" si="31"/>
        <v>0</v>
      </c>
    </row>
    <row r="257" spans="1:13" x14ac:dyDescent="0.35">
      <c r="A257" s="1"/>
      <c r="B257" s="1"/>
      <c r="C257" s="1"/>
      <c r="D257" s="1"/>
      <c r="E257" s="1"/>
      <c r="F257" s="1" t="s">
        <v>331</v>
      </c>
      <c r="G257" s="1"/>
      <c r="H257" s="1"/>
      <c r="I257" s="1"/>
      <c r="J257" s="2">
        <v>0</v>
      </c>
      <c r="K257" s="2">
        <v>0</v>
      </c>
      <c r="L257" s="2">
        <f t="shared" si="30"/>
        <v>0</v>
      </c>
      <c r="M257" s="17">
        <f t="shared" si="31"/>
        <v>0</v>
      </c>
    </row>
    <row r="258" spans="1:13" x14ac:dyDescent="0.35">
      <c r="A258" s="1"/>
      <c r="B258" s="1"/>
      <c r="C258" s="1"/>
      <c r="D258" s="1"/>
      <c r="E258" s="1"/>
      <c r="F258" s="1" t="s">
        <v>332</v>
      </c>
      <c r="G258" s="1"/>
      <c r="H258" s="1"/>
      <c r="I258" s="1"/>
      <c r="J258" s="2">
        <v>0</v>
      </c>
      <c r="K258" s="2">
        <v>0</v>
      </c>
      <c r="L258" s="2">
        <f t="shared" si="30"/>
        <v>0</v>
      </c>
      <c r="M258" s="17">
        <f t="shared" si="31"/>
        <v>0</v>
      </c>
    </row>
    <row r="259" spans="1:13" x14ac:dyDescent="0.35">
      <c r="A259" s="1"/>
      <c r="B259" s="1"/>
      <c r="C259" s="1"/>
      <c r="D259" s="1"/>
      <c r="E259" s="1"/>
      <c r="F259" s="1" t="s">
        <v>333</v>
      </c>
      <c r="G259" s="1"/>
      <c r="H259" s="1"/>
      <c r="I259" s="1"/>
      <c r="J259" s="2">
        <v>0</v>
      </c>
      <c r="K259" s="2">
        <v>0</v>
      </c>
      <c r="L259" s="2">
        <f t="shared" si="30"/>
        <v>0</v>
      </c>
      <c r="M259" s="17">
        <f t="shared" si="31"/>
        <v>0</v>
      </c>
    </row>
    <row r="260" spans="1:13" x14ac:dyDescent="0.35">
      <c r="A260" s="1"/>
      <c r="B260" s="1"/>
      <c r="C260" s="1"/>
      <c r="D260" s="1"/>
      <c r="E260" s="1"/>
      <c r="F260" s="1" t="s">
        <v>334</v>
      </c>
      <c r="G260" s="1"/>
      <c r="H260" s="1"/>
      <c r="I260" s="1"/>
      <c r="J260" s="2">
        <v>0</v>
      </c>
      <c r="K260" s="2">
        <v>0</v>
      </c>
      <c r="L260" s="2">
        <f t="shared" si="30"/>
        <v>0</v>
      </c>
      <c r="M260" s="17">
        <f t="shared" si="31"/>
        <v>0</v>
      </c>
    </row>
    <row r="261" spans="1:13" x14ac:dyDescent="0.35">
      <c r="A261" s="1"/>
      <c r="B261" s="1"/>
      <c r="C261" s="1"/>
      <c r="D261" s="1"/>
      <c r="E261" s="1"/>
      <c r="F261" s="1" t="s">
        <v>335</v>
      </c>
      <c r="G261" s="1"/>
      <c r="H261" s="1"/>
      <c r="I261" s="1"/>
      <c r="J261" s="2">
        <v>0</v>
      </c>
      <c r="K261" s="2">
        <v>0</v>
      </c>
      <c r="L261" s="2">
        <f t="shared" si="30"/>
        <v>0</v>
      </c>
      <c r="M261" s="17">
        <f t="shared" si="31"/>
        <v>0</v>
      </c>
    </row>
    <row r="262" spans="1:13" x14ac:dyDescent="0.35">
      <c r="A262" s="1"/>
      <c r="B262" s="1"/>
      <c r="C262" s="1"/>
      <c r="D262" s="1"/>
      <c r="E262" s="1"/>
      <c r="F262" s="1" t="s">
        <v>336</v>
      </c>
      <c r="G262" s="1"/>
      <c r="H262" s="1"/>
      <c r="I262" s="1"/>
      <c r="J262" s="2">
        <v>0</v>
      </c>
      <c r="K262" s="2">
        <v>0</v>
      </c>
      <c r="L262" s="2">
        <f t="shared" si="30"/>
        <v>0</v>
      </c>
      <c r="M262" s="17">
        <f t="shared" si="31"/>
        <v>0</v>
      </c>
    </row>
    <row r="263" spans="1:13" x14ac:dyDescent="0.35">
      <c r="A263" s="1"/>
      <c r="B263" s="1"/>
      <c r="C263" s="1"/>
      <c r="D263" s="1"/>
      <c r="E263" s="1"/>
      <c r="F263" s="1" t="s">
        <v>337</v>
      </c>
      <c r="G263" s="1"/>
      <c r="H263" s="1"/>
      <c r="I263" s="1"/>
      <c r="J263" s="2">
        <v>0</v>
      </c>
      <c r="K263" s="2">
        <v>0</v>
      </c>
      <c r="L263" s="2">
        <f t="shared" si="30"/>
        <v>0</v>
      </c>
      <c r="M263" s="17">
        <f t="shared" si="31"/>
        <v>0</v>
      </c>
    </row>
    <row r="264" spans="1:13" x14ac:dyDescent="0.35">
      <c r="A264" s="1"/>
      <c r="B264" s="1"/>
      <c r="C264" s="1"/>
      <c r="D264" s="1"/>
      <c r="E264" s="1"/>
      <c r="F264" s="1" t="s">
        <v>338</v>
      </c>
      <c r="G264" s="1"/>
      <c r="H264" s="1"/>
      <c r="I264" s="1"/>
      <c r="J264" s="2">
        <v>0</v>
      </c>
      <c r="K264" s="2">
        <v>0</v>
      </c>
      <c r="L264" s="2">
        <f t="shared" si="30"/>
        <v>0</v>
      </c>
      <c r="M264" s="17">
        <f t="shared" si="31"/>
        <v>0</v>
      </c>
    </row>
    <row r="265" spans="1:13" ht="15" thickBot="1" x14ac:dyDescent="0.4">
      <c r="A265" s="1"/>
      <c r="B265" s="1"/>
      <c r="C265" s="1"/>
      <c r="D265" s="1"/>
      <c r="E265" s="1"/>
      <c r="F265" s="1" t="s">
        <v>339</v>
      </c>
      <c r="G265" s="1"/>
      <c r="H265" s="1"/>
      <c r="I265" s="1"/>
      <c r="J265" s="2">
        <v>0</v>
      </c>
      <c r="K265" s="2">
        <v>0</v>
      </c>
      <c r="L265" s="2">
        <f t="shared" si="30"/>
        <v>0</v>
      </c>
      <c r="M265" s="17">
        <f t="shared" si="31"/>
        <v>0</v>
      </c>
    </row>
    <row r="266" spans="1:13" ht="15" thickBot="1" x14ac:dyDescent="0.4">
      <c r="A266" s="1"/>
      <c r="B266" s="1"/>
      <c r="C266" s="1"/>
      <c r="D266" s="1"/>
      <c r="E266" s="1" t="s">
        <v>340</v>
      </c>
      <c r="F266" s="1"/>
      <c r="G266" s="1"/>
      <c r="H266" s="1"/>
      <c r="I266" s="1"/>
      <c r="J266" s="5">
        <f>ROUND(SUM(J254:J265),5)</f>
        <v>0</v>
      </c>
      <c r="K266" s="5">
        <f>ROUND(SUM(K254:K265),5)</f>
        <v>0</v>
      </c>
      <c r="L266" s="5">
        <f t="shared" si="30"/>
        <v>0</v>
      </c>
      <c r="M266" s="20">
        <f t="shared" si="31"/>
        <v>0</v>
      </c>
    </row>
    <row r="267" spans="1:13" ht="15" thickBot="1" x14ac:dyDescent="0.4">
      <c r="A267" s="1"/>
      <c r="B267" s="1"/>
      <c r="C267" s="1"/>
      <c r="D267" s="1" t="s">
        <v>341</v>
      </c>
      <c r="E267" s="1"/>
      <c r="F267" s="1"/>
      <c r="G267" s="1"/>
      <c r="H267" s="1"/>
      <c r="I267" s="1"/>
      <c r="J267" s="4">
        <f>ROUND(J237+SUM(J245:J246)+SUM(J252:J253)+J266,5)</f>
        <v>9600</v>
      </c>
      <c r="K267" s="4">
        <f>ROUND(K237+SUM(K245:K246)+SUM(K252:K253)+K266,5)</f>
        <v>166.67</v>
      </c>
      <c r="L267" s="4">
        <f t="shared" si="30"/>
        <v>9433.33</v>
      </c>
      <c r="M267" s="18">
        <f t="shared" si="31"/>
        <v>57.598849999999999</v>
      </c>
    </row>
    <row r="268" spans="1:13" x14ac:dyDescent="0.35">
      <c r="A268" s="1"/>
      <c r="B268" s="1"/>
      <c r="C268" s="1" t="s">
        <v>342</v>
      </c>
      <c r="D268" s="1"/>
      <c r="E268" s="1"/>
      <c r="F268" s="1"/>
      <c r="G268" s="1"/>
      <c r="H268" s="1"/>
      <c r="I268" s="1"/>
      <c r="J268" s="2">
        <f>ROUND(J236+J267,5)</f>
        <v>9600</v>
      </c>
      <c r="K268" s="2">
        <f>ROUND(K236+K267,5)</f>
        <v>166.67</v>
      </c>
      <c r="L268" s="2">
        <f t="shared" si="30"/>
        <v>9433.33</v>
      </c>
      <c r="M268" s="17">
        <f t="shared" si="31"/>
        <v>57.598849999999999</v>
      </c>
    </row>
    <row r="269" spans="1:13" x14ac:dyDescent="0.35">
      <c r="A269" s="1"/>
      <c r="B269" s="1"/>
      <c r="C269" s="1" t="s">
        <v>343</v>
      </c>
      <c r="D269" s="1"/>
      <c r="E269" s="1"/>
      <c r="F269" s="1"/>
      <c r="G269" s="1"/>
      <c r="H269" s="1"/>
      <c r="I269" s="1"/>
      <c r="J269" s="2"/>
      <c r="K269" s="2"/>
      <c r="L269" s="2"/>
      <c r="M269" s="17"/>
    </row>
    <row r="270" spans="1:13" x14ac:dyDescent="0.35">
      <c r="A270" s="1"/>
      <c r="B270" s="1"/>
      <c r="C270" s="1"/>
      <c r="D270" s="1" t="s">
        <v>344</v>
      </c>
      <c r="E270" s="1"/>
      <c r="F270" s="1"/>
      <c r="G270" s="1"/>
      <c r="H270" s="1"/>
      <c r="I270" s="1"/>
      <c r="J270" s="2">
        <v>0</v>
      </c>
      <c r="K270" s="2">
        <v>0</v>
      </c>
      <c r="L270" s="2">
        <f>ROUND((J270-K270),5)</f>
        <v>0</v>
      </c>
      <c r="M270" s="17">
        <f>ROUND(IF(K270=0, IF(J270=0, 0, 1), J270/K270),5)</f>
        <v>0</v>
      </c>
    </row>
    <row r="271" spans="1:13" x14ac:dyDescent="0.35">
      <c r="A271" s="1"/>
      <c r="B271" s="1"/>
      <c r="C271" s="1"/>
      <c r="D271" s="1" t="s">
        <v>345</v>
      </c>
      <c r="E271" s="1"/>
      <c r="F271" s="1"/>
      <c r="G271" s="1"/>
      <c r="H271" s="1"/>
      <c r="I271" s="1"/>
      <c r="J271" s="2"/>
      <c r="K271" s="2"/>
      <c r="L271" s="2"/>
      <c r="M271" s="17"/>
    </row>
    <row r="272" spans="1:13" x14ac:dyDescent="0.35">
      <c r="A272" s="1"/>
      <c r="B272" s="1"/>
      <c r="C272" s="1"/>
      <c r="D272" s="1"/>
      <c r="E272" s="1" t="s">
        <v>346</v>
      </c>
      <c r="F272" s="1"/>
      <c r="G272" s="1"/>
      <c r="H272" s="1"/>
      <c r="I272" s="1"/>
      <c r="J272" s="2"/>
      <c r="K272" s="2"/>
      <c r="L272" s="2"/>
      <c r="M272" s="17"/>
    </row>
    <row r="273" spans="1:13" ht="15" thickBot="1" x14ac:dyDescent="0.4">
      <c r="A273" s="1"/>
      <c r="B273" s="1"/>
      <c r="C273" s="1"/>
      <c r="D273" s="1"/>
      <c r="E273" s="1"/>
      <c r="F273" s="1" t="s">
        <v>347</v>
      </c>
      <c r="G273" s="1"/>
      <c r="H273" s="1"/>
      <c r="I273" s="1"/>
      <c r="J273" s="2">
        <v>0</v>
      </c>
      <c r="K273" s="2"/>
      <c r="L273" s="2"/>
      <c r="M273" s="17"/>
    </row>
    <row r="274" spans="1:13" ht="15" thickBot="1" x14ac:dyDescent="0.4">
      <c r="A274" s="1"/>
      <c r="B274" s="1"/>
      <c r="C274" s="1"/>
      <c r="D274" s="1"/>
      <c r="E274" s="1" t="s">
        <v>348</v>
      </c>
      <c r="F274" s="1"/>
      <c r="G274" s="1"/>
      <c r="H274" s="1"/>
      <c r="I274" s="1"/>
      <c r="J274" s="4">
        <f>ROUND(SUM(J272:J273),5)</f>
        <v>0</v>
      </c>
      <c r="K274" s="2"/>
      <c r="L274" s="2"/>
      <c r="M274" s="17"/>
    </row>
    <row r="275" spans="1:13" x14ac:dyDescent="0.35">
      <c r="A275" s="1"/>
      <c r="B275" s="1"/>
      <c r="C275" s="1"/>
      <c r="D275" s="1" t="s">
        <v>349</v>
      </c>
      <c r="E275" s="1"/>
      <c r="F275" s="1"/>
      <c r="G275" s="1"/>
      <c r="H275" s="1"/>
      <c r="I275" s="1"/>
      <c r="J275" s="2">
        <f>ROUND(J271+J274,5)</f>
        <v>0</v>
      </c>
      <c r="K275" s="2"/>
      <c r="L275" s="2"/>
      <c r="M275" s="17"/>
    </row>
    <row r="276" spans="1:13" x14ac:dyDescent="0.35">
      <c r="A276" s="1"/>
      <c r="B276" s="1"/>
      <c r="C276" s="1"/>
      <c r="D276" s="1" t="s">
        <v>350</v>
      </c>
      <c r="E276" s="1"/>
      <c r="F276" s="1"/>
      <c r="G276" s="1"/>
      <c r="H276" s="1"/>
      <c r="I276" s="1"/>
      <c r="J276" s="2"/>
      <c r="K276" s="2"/>
      <c r="L276" s="2"/>
      <c r="M276" s="17"/>
    </row>
    <row r="277" spans="1:13" x14ac:dyDescent="0.35">
      <c r="A277" s="1"/>
      <c r="B277" s="1"/>
      <c r="C277" s="1"/>
      <c r="D277" s="1"/>
      <c r="E277" s="1" t="s">
        <v>351</v>
      </c>
      <c r="F277" s="1"/>
      <c r="G277" s="1"/>
      <c r="H277" s="1"/>
      <c r="I277" s="1"/>
      <c r="J277" s="2">
        <v>0</v>
      </c>
      <c r="K277" s="2">
        <v>0</v>
      </c>
      <c r="L277" s="2">
        <f t="shared" ref="L277:L286" si="32">ROUND((J277-K277),5)</f>
        <v>0</v>
      </c>
      <c r="M277" s="17">
        <f t="shared" ref="M277:M286" si="33">ROUND(IF(K277=0, IF(J277=0, 0, 1), J277/K277),5)</f>
        <v>0</v>
      </c>
    </row>
    <row r="278" spans="1:13" x14ac:dyDescent="0.35">
      <c r="A278" s="1"/>
      <c r="B278" s="1"/>
      <c r="C278" s="1"/>
      <c r="D278" s="1"/>
      <c r="E278" s="1" t="s">
        <v>352</v>
      </c>
      <c r="F278" s="1"/>
      <c r="G278" s="1"/>
      <c r="H278" s="1"/>
      <c r="I278" s="1"/>
      <c r="J278" s="2">
        <v>0</v>
      </c>
      <c r="K278" s="2">
        <v>0</v>
      </c>
      <c r="L278" s="2">
        <f t="shared" si="32"/>
        <v>0</v>
      </c>
      <c r="M278" s="17">
        <f t="shared" si="33"/>
        <v>0</v>
      </c>
    </row>
    <row r="279" spans="1:13" x14ac:dyDescent="0.35">
      <c r="A279" s="1"/>
      <c r="B279" s="1"/>
      <c r="C279" s="1"/>
      <c r="D279" s="1"/>
      <c r="E279" s="1" t="s">
        <v>353</v>
      </c>
      <c r="F279" s="1"/>
      <c r="G279" s="1"/>
      <c r="H279" s="1"/>
      <c r="I279" s="1"/>
      <c r="J279" s="2">
        <v>0</v>
      </c>
      <c r="K279" s="2">
        <v>0</v>
      </c>
      <c r="L279" s="2">
        <f t="shared" si="32"/>
        <v>0</v>
      </c>
      <c r="M279" s="17">
        <f t="shared" si="33"/>
        <v>0</v>
      </c>
    </row>
    <row r="280" spans="1:13" x14ac:dyDescent="0.35">
      <c r="A280" s="1"/>
      <c r="B280" s="1"/>
      <c r="C280" s="1"/>
      <c r="D280" s="1"/>
      <c r="E280" s="1" t="s">
        <v>354</v>
      </c>
      <c r="F280" s="1"/>
      <c r="G280" s="1"/>
      <c r="H280" s="1"/>
      <c r="I280" s="1"/>
      <c r="J280" s="2">
        <v>0</v>
      </c>
      <c r="K280" s="2">
        <v>0</v>
      </c>
      <c r="L280" s="2">
        <f t="shared" si="32"/>
        <v>0</v>
      </c>
      <c r="M280" s="17">
        <f t="shared" si="33"/>
        <v>0</v>
      </c>
    </row>
    <row r="281" spans="1:13" x14ac:dyDescent="0.35">
      <c r="A281" s="1"/>
      <c r="B281" s="1"/>
      <c r="C281" s="1"/>
      <c r="D281" s="1"/>
      <c r="E281" s="1" t="s">
        <v>355</v>
      </c>
      <c r="F281" s="1"/>
      <c r="G281" s="1"/>
      <c r="H281" s="1"/>
      <c r="I281" s="1"/>
      <c r="J281" s="2">
        <v>0</v>
      </c>
      <c r="K281" s="2">
        <v>0</v>
      </c>
      <c r="L281" s="2">
        <f t="shared" si="32"/>
        <v>0</v>
      </c>
      <c r="M281" s="17">
        <f t="shared" si="33"/>
        <v>0</v>
      </c>
    </row>
    <row r="282" spans="1:13" ht="15" thickBot="1" x14ac:dyDescent="0.4">
      <c r="A282" s="1"/>
      <c r="B282" s="1"/>
      <c r="C282" s="1"/>
      <c r="D282" s="1"/>
      <c r="E282" s="1" t="s">
        <v>356</v>
      </c>
      <c r="F282" s="1"/>
      <c r="G282" s="1"/>
      <c r="H282" s="1"/>
      <c r="I282" s="1"/>
      <c r="J282" s="2">
        <v>0</v>
      </c>
      <c r="K282" s="2">
        <v>0</v>
      </c>
      <c r="L282" s="2">
        <f t="shared" si="32"/>
        <v>0</v>
      </c>
      <c r="M282" s="17">
        <f t="shared" si="33"/>
        <v>0</v>
      </c>
    </row>
    <row r="283" spans="1:13" ht="15" thickBot="1" x14ac:dyDescent="0.4">
      <c r="A283" s="1"/>
      <c r="B283" s="1"/>
      <c r="C283" s="1"/>
      <c r="D283" s="1" t="s">
        <v>357</v>
      </c>
      <c r="E283" s="1"/>
      <c r="F283" s="1"/>
      <c r="G283" s="1"/>
      <c r="H283" s="1"/>
      <c r="I283" s="1"/>
      <c r="J283" s="5">
        <f>ROUND(SUM(J276:J282),5)</f>
        <v>0</v>
      </c>
      <c r="K283" s="5">
        <f>ROUND(SUM(K276:K282),5)</f>
        <v>0</v>
      </c>
      <c r="L283" s="5">
        <f t="shared" si="32"/>
        <v>0</v>
      </c>
      <c r="M283" s="20">
        <f t="shared" si="33"/>
        <v>0</v>
      </c>
    </row>
    <row r="284" spans="1:13" ht="15" thickBot="1" x14ac:dyDescent="0.4">
      <c r="A284" s="1"/>
      <c r="B284" s="1"/>
      <c r="C284" s="1" t="s">
        <v>358</v>
      </c>
      <c r="D284" s="1"/>
      <c r="E284" s="1"/>
      <c r="F284" s="1"/>
      <c r="G284" s="1"/>
      <c r="H284" s="1"/>
      <c r="I284" s="1"/>
      <c r="J284" s="5">
        <f>ROUND(SUM(J269:J270)+J275+J283,5)</f>
        <v>0</v>
      </c>
      <c r="K284" s="5">
        <f>ROUND(SUM(K269:K270)+K275+K283,5)</f>
        <v>0</v>
      </c>
      <c r="L284" s="5">
        <f t="shared" si="32"/>
        <v>0</v>
      </c>
      <c r="M284" s="20">
        <f t="shared" si="33"/>
        <v>0</v>
      </c>
    </row>
    <row r="285" spans="1:13" ht="15" thickBot="1" x14ac:dyDescent="0.4">
      <c r="A285" s="1"/>
      <c r="B285" s="1" t="s">
        <v>359</v>
      </c>
      <c r="C285" s="1"/>
      <c r="D285" s="1"/>
      <c r="E285" s="1"/>
      <c r="F285" s="1"/>
      <c r="G285" s="1"/>
      <c r="H285" s="1"/>
      <c r="I285" s="1"/>
      <c r="J285" s="5">
        <f>ROUND(J235+J268-J284,5)</f>
        <v>9600</v>
      </c>
      <c r="K285" s="5">
        <f>ROUND(K235+K268-K284,5)</f>
        <v>166.67</v>
      </c>
      <c r="L285" s="5">
        <f t="shared" si="32"/>
        <v>9433.33</v>
      </c>
      <c r="M285" s="20">
        <f t="shared" si="33"/>
        <v>57.598849999999999</v>
      </c>
    </row>
    <row r="286" spans="1:13" s="8" customFormat="1" ht="11" thickBot="1" x14ac:dyDescent="0.3">
      <c r="A286" s="6" t="s">
        <v>70</v>
      </c>
      <c r="B286" s="6"/>
      <c r="C286" s="6"/>
      <c r="D286" s="6"/>
      <c r="E286" s="6"/>
      <c r="F286" s="6"/>
      <c r="G286" s="6"/>
      <c r="H286" s="6"/>
      <c r="I286" s="6"/>
      <c r="J286" s="7">
        <f>ROUND(J234+J285,5)</f>
        <v>-98508.9</v>
      </c>
      <c r="K286" s="7">
        <f>ROUND(K234+K285,5)</f>
        <v>29879.599999999999</v>
      </c>
      <c r="L286" s="7">
        <f t="shared" si="32"/>
        <v>-128388.5</v>
      </c>
      <c r="M286" s="21">
        <f t="shared" si="33"/>
        <v>-3.2968600000000001</v>
      </c>
    </row>
    <row r="287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12:43 PM
&amp;"Arial,Bold"&amp;8 03/04/24
&amp;"Arial,Bold"&amp;8 Accrual Basis&amp;C&amp;"Arial,Bold"&amp;12 Nederland Fire Protection District
&amp;"Arial,Bold"&amp;14 Income &amp;&amp; Expense Budget vs. Actual
&amp;"Arial,Bold"&amp;10 February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8D3A-BE01-405F-949A-4A9EFD089012}">
  <sheetPr codeName="Sheet3"/>
  <dimension ref="A1:M288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14" customWidth="1"/>
    <col min="9" max="9" width="27.7265625" style="14" customWidth="1"/>
    <col min="10" max="10" width="9.1796875" bestFit="1" customWidth="1"/>
    <col min="11" max="11" width="8.54296875" bestFit="1" customWidth="1"/>
    <col min="12" max="12" width="10.7265625" bestFit="1" customWidth="1"/>
    <col min="13" max="13" width="9.453125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6"/>
      <c r="K1" s="16"/>
      <c r="L1" s="16"/>
      <c r="M1" s="16"/>
    </row>
    <row r="2" spans="1:13" s="13" customFormat="1" ht="15.5" thickTop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22" t="s">
        <v>360</v>
      </c>
      <c r="K2" s="22" t="s">
        <v>74</v>
      </c>
      <c r="L2" s="22" t="s">
        <v>75</v>
      </c>
      <c r="M2" s="22" t="s">
        <v>76</v>
      </c>
    </row>
    <row r="3" spans="1:13" ht="15" thickTop="1" x14ac:dyDescent="0.35">
      <c r="A3" s="1"/>
      <c r="B3" s="1" t="s">
        <v>77</v>
      </c>
      <c r="C3" s="1"/>
      <c r="D3" s="1"/>
      <c r="E3" s="1"/>
      <c r="F3" s="1"/>
      <c r="G3" s="1"/>
      <c r="H3" s="1"/>
      <c r="I3" s="1"/>
      <c r="J3" s="2"/>
      <c r="K3" s="2"/>
      <c r="L3" s="2"/>
      <c r="M3" s="17"/>
    </row>
    <row r="4" spans="1:13" x14ac:dyDescent="0.35">
      <c r="A4" s="1"/>
      <c r="B4" s="1"/>
      <c r="C4" s="1"/>
      <c r="D4" s="1" t="s">
        <v>78</v>
      </c>
      <c r="E4" s="1"/>
      <c r="F4" s="1"/>
      <c r="G4" s="1"/>
      <c r="H4" s="1"/>
      <c r="I4" s="1"/>
      <c r="J4" s="2"/>
      <c r="K4" s="2"/>
      <c r="L4" s="2"/>
      <c r="M4" s="17"/>
    </row>
    <row r="5" spans="1:13" x14ac:dyDescent="0.35">
      <c r="A5" s="1"/>
      <c r="B5" s="1"/>
      <c r="C5" s="1"/>
      <c r="D5" s="1"/>
      <c r="E5" s="1" t="s">
        <v>79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7">
        <f t="shared" ref="M5:M11" si="1">ROUND(IF(K5=0, IF(J5=0, 0, 1), J5/K5),5)</f>
        <v>0</v>
      </c>
    </row>
    <row r="6" spans="1:13" x14ac:dyDescent="0.35">
      <c r="A6" s="1"/>
      <c r="B6" s="1"/>
      <c r="C6" s="1"/>
      <c r="D6" s="1"/>
      <c r="E6" s="1" t="s">
        <v>80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7">
        <f t="shared" si="1"/>
        <v>0</v>
      </c>
    </row>
    <row r="7" spans="1:13" x14ac:dyDescent="0.35">
      <c r="A7" s="1"/>
      <c r="B7" s="1"/>
      <c r="C7" s="1"/>
      <c r="D7" s="1"/>
      <c r="E7" s="1" t="s">
        <v>81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7">
        <f t="shared" si="1"/>
        <v>0</v>
      </c>
    </row>
    <row r="8" spans="1:13" x14ac:dyDescent="0.35">
      <c r="A8" s="1"/>
      <c r="B8" s="1"/>
      <c r="C8" s="1"/>
      <c r="D8" s="1"/>
      <c r="E8" s="1" t="s">
        <v>82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7">
        <f t="shared" si="1"/>
        <v>0</v>
      </c>
    </row>
    <row r="9" spans="1:13" x14ac:dyDescent="0.35">
      <c r="A9" s="1"/>
      <c r="B9" s="1"/>
      <c r="C9" s="1"/>
      <c r="D9" s="1"/>
      <c r="E9" s="1" t="s">
        <v>83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7">
        <f t="shared" si="1"/>
        <v>0</v>
      </c>
    </row>
    <row r="10" spans="1:13" x14ac:dyDescent="0.35">
      <c r="A10" s="1"/>
      <c r="B10" s="1"/>
      <c r="C10" s="1"/>
      <c r="D10" s="1"/>
      <c r="E10" s="1" t="s">
        <v>84</v>
      </c>
      <c r="F10" s="1"/>
      <c r="G10" s="1"/>
      <c r="H10" s="1"/>
      <c r="I10" s="1"/>
      <c r="J10" s="2">
        <v>605</v>
      </c>
      <c r="K10" s="2">
        <v>500</v>
      </c>
      <c r="L10" s="2">
        <f t="shared" si="0"/>
        <v>105</v>
      </c>
      <c r="M10" s="17">
        <f t="shared" si="1"/>
        <v>1.21</v>
      </c>
    </row>
    <row r="11" spans="1:13" x14ac:dyDescent="0.35">
      <c r="A11" s="1"/>
      <c r="B11" s="1"/>
      <c r="C11" s="1"/>
      <c r="D11" s="1"/>
      <c r="E11" s="1" t="s">
        <v>85</v>
      </c>
      <c r="F11" s="1"/>
      <c r="G11" s="1"/>
      <c r="H11" s="1"/>
      <c r="I11" s="1"/>
      <c r="J11" s="2">
        <v>5981.64</v>
      </c>
      <c r="K11" s="2">
        <v>150</v>
      </c>
      <c r="L11" s="2">
        <f t="shared" si="0"/>
        <v>5831.64</v>
      </c>
      <c r="M11" s="17">
        <f t="shared" si="1"/>
        <v>39.877600000000001</v>
      </c>
    </row>
    <row r="12" spans="1:13" x14ac:dyDescent="0.35">
      <c r="A12" s="1"/>
      <c r="B12" s="1"/>
      <c r="C12" s="1"/>
      <c r="D12" s="1"/>
      <c r="E12" s="1" t="s">
        <v>86</v>
      </c>
      <c r="F12" s="1"/>
      <c r="G12" s="1"/>
      <c r="H12" s="1"/>
      <c r="I12" s="1"/>
      <c r="J12" s="2"/>
      <c r="K12" s="2"/>
      <c r="L12" s="2"/>
      <c r="M12" s="17"/>
    </row>
    <row r="13" spans="1:13" x14ac:dyDescent="0.35">
      <c r="A13" s="1"/>
      <c r="B13" s="1"/>
      <c r="C13" s="1"/>
      <c r="D13" s="1"/>
      <c r="E13" s="1"/>
      <c r="F13" s="1" t="s">
        <v>87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7">
        <f t="shared" ref="M13:M35" si="3">ROUND(IF(K13=0, IF(J13=0, 0, 1), J13/K13),5)</f>
        <v>0</v>
      </c>
    </row>
    <row r="14" spans="1:13" x14ac:dyDescent="0.35">
      <c r="A14" s="1"/>
      <c r="B14" s="1"/>
      <c r="C14" s="1"/>
      <c r="D14" s="1"/>
      <c r="E14" s="1"/>
      <c r="F14" s="1" t="s">
        <v>88</v>
      </c>
      <c r="G14" s="1"/>
      <c r="H14" s="1"/>
      <c r="I14" s="1"/>
      <c r="J14" s="2">
        <v>376.2</v>
      </c>
      <c r="K14" s="2">
        <v>0</v>
      </c>
      <c r="L14" s="2">
        <f t="shared" si="2"/>
        <v>376.2</v>
      </c>
      <c r="M14" s="17">
        <f t="shared" si="3"/>
        <v>1</v>
      </c>
    </row>
    <row r="15" spans="1:13" x14ac:dyDescent="0.35">
      <c r="A15" s="1"/>
      <c r="B15" s="1"/>
      <c r="C15" s="1"/>
      <c r="D15" s="1"/>
      <c r="E15" s="1"/>
      <c r="F15" s="1" t="s">
        <v>89</v>
      </c>
      <c r="G15" s="1"/>
      <c r="H15" s="1"/>
      <c r="I15" s="1"/>
      <c r="J15" s="2">
        <v>0</v>
      </c>
      <c r="K15" s="2">
        <v>1526.61</v>
      </c>
      <c r="L15" s="2">
        <f t="shared" si="2"/>
        <v>-1526.61</v>
      </c>
      <c r="M15" s="17">
        <f t="shared" si="3"/>
        <v>0</v>
      </c>
    </row>
    <row r="16" spans="1:13" x14ac:dyDescent="0.35">
      <c r="A16" s="1"/>
      <c r="B16" s="1"/>
      <c r="C16" s="1"/>
      <c r="D16" s="1"/>
      <c r="E16" s="1"/>
      <c r="F16" s="1" t="s">
        <v>90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7">
        <f t="shared" si="3"/>
        <v>0</v>
      </c>
    </row>
    <row r="17" spans="1:13" x14ac:dyDescent="0.35">
      <c r="A17" s="1"/>
      <c r="B17" s="1"/>
      <c r="C17" s="1"/>
      <c r="D17" s="1"/>
      <c r="E17" s="1"/>
      <c r="F17" s="1" t="s">
        <v>91</v>
      </c>
      <c r="G17" s="1"/>
      <c r="H17" s="1"/>
      <c r="I17" s="1"/>
      <c r="J17" s="2">
        <v>0</v>
      </c>
      <c r="K17" s="2">
        <v>30532.17</v>
      </c>
      <c r="L17" s="2">
        <f t="shared" si="2"/>
        <v>-30532.17</v>
      </c>
      <c r="M17" s="17">
        <f t="shared" si="3"/>
        <v>0</v>
      </c>
    </row>
    <row r="18" spans="1:13" x14ac:dyDescent="0.35">
      <c r="A18" s="1"/>
      <c r="B18" s="1"/>
      <c r="C18" s="1"/>
      <c r="D18" s="1"/>
      <c r="E18" s="1"/>
      <c r="F18" s="1" t="s">
        <v>92</v>
      </c>
      <c r="G18" s="1"/>
      <c r="H18" s="1"/>
      <c r="I18" s="1"/>
      <c r="J18" s="2">
        <v>27896.48</v>
      </c>
      <c r="K18" s="2">
        <v>218106.31</v>
      </c>
      <c r="L18" s="2">
        <f t="shared" si="2"/>
        <v>-190209.83</v>
      </c>
      <c r="M18" s="17">
        <f t="shared" si="3"/>
        <v>0.12790000000000001</v>
      </c>
    </row>
    <row r="19" spans="1:13" x14ac:dyDescent="0.35">
      <c r="A19" s="1"/>
      <c r="B19" s="1"/>
      <c r="C19" s="1"/>
      <c r="D19" s="1"/>
      <c r="E19" s="1"/>
      <c r="F19" s="1" t="s">
        <v>93</v>
      </c>
      <c r="G19" s="1"/>
      <c r="H19" s="1"/>
      <c r="I19" s="1"/>
      <c r="J19" s="2">
        <v>4271.47</v>
      </c>
      <c r="K19" s="2">
        <v>10905.17</v>
      </c>
      <c r="L19" s="2">
        <f t="shared" si="2"/>
        <v>-6633.7</v>
      </c>
      <c r="M19" s="17">
        <f t="shared" si="3"/>
        <v>0.39168999999999998</v>
      </c>
    </row>
    <row r="20" spans="1:13" x14ac:dyDescent="0.35">
      <c r="A20" s="1"/>
      <c r="B20" s="1"/>
      <c r="C20" s="1"/>
      <c r="D20" s="1"/>
      <c r="E20" s="1"/>
      <c r="F20" s="1" t="s">
        <v>94</v>
      </c>
      <c r="G20" s="1"/>
      <c r="H20" s="1"/>
      <c r="I20" s="1"/>
      <c r="J20" s="2">
        <v>8.99</v>
      </c>
      <c r="K20" s="2">
        <v>7633</v>
      </c>
      <c r="L20" s="2">
        <f t="shared" si="2"/>
        <v>-7624.01</v>
      </c>
      <c r="M20" s="17">
        <f t="shared" si="3"/>
        <v>1.1800000000000001E-3</v>
      </c>
    </row>
    <row r="21" spans="1:13" x14ac:dyDescent="0.35">
      <c r="A21" s="1"/>
      <c r="B21" s="1"/>
      <c r="C21" s="1"/>
      <c r="D21" s="1"/>
      <c r="E21" s="1"/>
      <c r="F21" s="1" t="s">
        <v>95</v>
      </c>
      <c r="G21" s="1"/>
      <c r="H21" s="1"/>
      <c r="I21" s="1"/>
      <c r="J21" s="2">
        <v>0</v>
      </c>
      <c r="K21" s="2">
        <v>381.5</v>
      </c>
      <c r="L21" s="2">
        <f t="shared" si="2"/>
        <v>-381.5</v>
      </c>
      <c r="M21" s="17">
        <f t="shared" si="3"/>
        <v>0</v>
      </c>
    </row>
    <row r="22" spans="1:13" x14ac:dyDescent="0.35">
      <c r="A22" s="1"/>
      <c r="B22" s="1"/>
      <c r="C22" s="1"/>
      <c r="D22" s="1"/>
      <c r="E22" s="1"/>
      <c r="F22" s="1" t="s">
        <v>96</v>
      </c>
      <c r="G22" s="1"/>
      <c r="H22" s="1"/>
      <c r="I22" s="1"/>
      <c r="J22" s="2">
        <v>25.38</v>
      </c>
      <c r="K22" s="2">
        <v>0</v>
      </c>
      <c r="L22" s="2">
        <f t="shared" si="2"/>
        <v>25.38</v>
      </c>
      <c r="M22" s="17">
        <f t="shared" si="3"/>
        <v>1</v>
      </c>
    </row>
    <row r="23" spans="1:13" x14ac:dyDescent="0.35">
      <c r="A23" s="1"/>
      <c r="B23" s="1"/>
      <c r="C23" s="1"/>
      <c r="D23" s="1"/>
      <c r="E23" s="1"/>
      <c r="F23" s="1" t="s">
        <v>97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7">
        <f t="shared" si="3"/>
        <v>0</v>
      </c>
    </row>
    <row r="24" spans="1:13" x14ac:dyDescent="0.35">
      <c r="A24" s="1"/>
      <c r="B24" s="1"/>
      <c r="C24" s="1"/>
      <c r="D24" s="1"/>
      <c r="E24" s="1"/>
      <c r="F24" s="1" t="s">
        <v>98</v>
      </c>
      <c r="G24" s="1"/>
      <c r="H24" s="1"/>
      <c r="I24" s="1"/>
      <c r="J24" s="2">
        <v>0.81</v>
      </c>
      <c r="K24" s="2">
        <v>0</v>
      </c>
      <c r="L24" s="2">
        <f t="shared" si="2"/>
        <v>0.81</v>
      </c>
      <c r="M24" s="17">
        <f t="shared" si="3"/>
        <v>1</v>
      </c>
    </row>
    <row r="25" spans="1:13" x14ac:dyDescent="0.35">
      <c r="A25" s="1"/>
      <c r="B25" s="1"/>
      <c r="C25" s="1"/>
      <c r="D25" s="1"/>
      <c r="E25" s="1"/>
      <c r="F25" s="1" t="s">
        <v>99</v>
      </c>
      <c r="G25" s="1"/>
      <c r="H25" s="1"/>
      <c r="I25" s="1"/>
      <c r="J25" s="2">
        <v>146.07</v>
      </c>
      <c r="K25" s="2">
        <v>1311.5</v>
      </c>
      <c r="L25" s="2">
        <f t="shared" si="2"/>
        <v>-1165.43</v>
      </c>
      <c r="M25" s="17">
        <f t="shared" si="3"/>
        <v>0.11138000000000001</v>
      </c>
    </row>
    <row r="26" spans="1:13" x14ac:dyDescent="0.35">
      <c r="A26" s="1"/>
      <c r="B26" s="1"/>
      <c r="C26" s="1"/>
      <c r="D26" s="1"/>
      <c r="E26" s="1"/>
      <c r="F26" s="1" t="s">
        <v>100</v>
      </c>
      <c r="G26" s="1"/>
      <c r="H26" s="1"/>
      <c r="I26" s="1"/>
      <c r="J26" s="2">
        <v>2452.59</v>
      </c>
      <c r="K26" s="2">
        <v>14382.11</v>
      </c>
      <c r="L26" s="2">
        <f t="shared" si="2"/>
        <v>-11929.52</v>
      </c>
      <c r="M26" s="17">
        <f t="shared" si="3"/>
        <v>0.17052999999999999</v>
      </c>
    </row>
    <row r="27" spans="1:13" x14ac:dyDescent="0.35">
      <c r="A27" s="1"/>
      <c r="B27" s="1"/>
      <c r="C27" s="1"/>
      <c r="D27" s="1"/>
      <c r="E27" s="1"/>
      <c r="F27" s="1" t="s">
        <v>101</v>
      </c>
      <c r="G27" s="1"/>
      <c r="H27" s="1"/>
      <c r="I27" s="1"/>
      <c r="J27" s="2">
        <v>-8327.85</v>
      </c>
      <c r="K27" s="2">
        <v>0</v>
      </c>
      <c r="L27" s="2">
        <f t="shared" si="2"/>
        <v>-8327.85</v>
      </c>
      <c r="M27" s="17">
        <f t="shared" si="3"/>
        <v>1</v>
      </c>
    </row>
    <row r="28" spans="1:13" x14ac:dyDescent="0.35">
      <c r="A28" s="1"/>
      <c r="B28" s="1"/>
      <c r="C28" s="1"/>
      <c r="D28" s="1"/>
      <c r="E28" s="1"/>
      <c r="F28" s="1" t="s">
        <v>102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7">
        <f t="shared" si="3"/>
        <v>0</v>
      </c>
    </row>
    <row r="29" spans="1:13" x14ac:dyDescent="0.35">
      <c r="A29" s="1"/>
      <c r="B29" s="1"/>
      <c r="C29" s="1"/>
      <c r="D29" s="1"/>
      <c r="E29" s="1"/>
      <c r="F29" s="1" t="s">
        <v>103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7">
        <f t="shared" si="3"/>
        <v>0</v>
      </c>
    </row>
    <row r="30" spans="1:13" x14ac:dyDescent="0.35">
      <c r="A30" s="1"/>
      <c r="B30" s="1"/>
      <c r="C30" s="1"/>
      <c r="D30" s="1"/>
      <c r="E30" s="1"/>
      <c r="F30" s="1" t="s">
        <v>104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7">
        <f t="shared" si="3"/>
        <v>0</v>
      </c>
    </row>
    <row r="31" spans="1:13" x14ac:dyDescent="0.35">
      <c r="A31" s="1"/>
      <c r="B31" s="1"/>
      <c r="C31" s="1"/>
      <c r="D31" s="1"/>
      <c r="E31" s="1"/>
      <c r="F31" s="1" t="s">
        <v>105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7">
        <f t="shared" si="3"/>
        <v>0</v>
      </c>
    </row>
    <row r="32" spans="1:13" x14ac:dyDescent="0.35">
      <c r="A32" s="1"/>
      <c r="B32" s="1"/>
      <c r="C32" s="1"/>
      <c r="D32" s="1"/>
      <c r="E32" s="1"/>
      <c r="F32" s="1" t="s">
        <v>106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7">
        <f t="shared" si="3"/>
        <v>0</v>
      </c>
    </row>
    <row r="33" spans="1:13" ht="15" thickBot="1" x14ac:dyDescent="0.4">
      <c r="A33" s="1"/>
      <c r="B33" s="1"/>
      <c r="C33" s="1"/>
      <c r="D33" s="1"/>
      <c r="E33" s="1"/>
      <c r="F33" s="1" t="s">
        <v>107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7">
        <f t="shared" si="3"/>
        <v>0</v>
      </c>
    </row>
    <row r="34" spans="1:13" ht="15" thickBot="1" x14ac:dyDescent="0.4">
      <c r="A34" s="1"/>
      <c r="B34" s="1"/>
      <c r="C34" s="1"/>
      <c r="D34" s="1"/>
      <c r="E34" s="1" t="s">
        <v>108</v>
      </c>
      <c r="F34" s="1"/>
      <c r="G34" s="1"/>
      <c r="H34" s="1"/>
      <c r="I34" s="1"/>
      <c r="J34" s="4">
        <f>ROUND(SUM(J12:J33),5)</f>
        <v>26850.14</v>
      </c>
      <c r="K34" s="4">
        <f>ROUND(SUM(K12:K33),5)</f>
        <v>284778.37</v>
      </c>
      <c r="L34" s="4">
        <f t="shared" si="2"/>
        <v>-257928.23</v>
      </c>
      <c r="M34" s="18">
        <f t="shared" si="3"/>
        <v>9.4280000000000003E-2</v>
      </c>
    </row>
    <row r="35" spans="1:13" x14ac:dyDescent="0.35">
      <c r="A35" s="1"/>
      <c r="B35" s="1"/>
      <c r="C35" s="1"/>
      <c r="D35" s="1" t="s">
        <v>109</v>
      </c>
      <c r="E35" s="1"/>
      <c r="F35" s="1"/>
      <c r="G35" s="1"/>
      <c r="H35" s="1"/>
      <c r="I35" s="1"/>
      <c r="J35" s="2">
        <f>ROUND(SUM(J4:J11)+J34,5)</f>
        <v>33436.78</v>
      </c>
      <c r="K35" s="2">
        <f>ROUND(SUM(K4:K11)+K34,5)</f>
        <v>285428.37</v>
      </c>
      <c r="L35" s="2">
        <f t="shared" si="2"/>
        <v>-251991.59</v>
      </c>
      <c r="M35" s="17">
        <f t="shared" si="3"/>
        <v>0.11715</v>
      </c>
    </row>
    <row r="36" spans="1:13" x14ac:dyDescent="0.35">
      <c r="A36" s="1"/>
      <c r="B36" s="1"/>
      <c r="C36" s="1"/>
      <c r="D36" s="1" t="s">
        <v>110</v>
      </c>
      <c r="E36" s="1"/>
      <c r="F36" s="1"/>
      <c r="G36" s="1"/>
      <c r="H36" s="1"/>
      <c r="I36" s="1"/>
      <c r="J36" s="2"/>
      <c r="K36" s="2"/>
      <c r="L36" s="2"/>
      <c r="M36" s="17"/>
    </row>
    <row r="37" spans="1:13" ht="15" thickBot="1" x14ac:dyDescent="0.4">
      <c r="A37" s="1"/>
      <c r="B37" s="1"/>
      <c r="C37" s="1"/>
      <c r="D37" s="1"/>
      <c r="E37" s="1" t="s">
        <v>111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7">
        <f>ROUND(IF(K37=0, IF(J37=0, 0, 1), J37/K37),5)</f>
        <v>0</v>
      </c>
    </row>
    <row r="38" spans="1:13" ht="15" thickBot="1" x14ac:dyDescent="0.4">
      <c r="A38" s="1"/>
      <c r="B38" s="1"/>
      <c r="C38" s="1"/>
      <c r="D38" s="1" t="s">
        <v>112</v>
      </c>
      <c r="E38" s="1"/>
      <c r="F38" s="1"/>
      <c r="G38" s="1"/>
      <c r="H38" s="1"/>
      <c r="I38" s="1"/>
      <c r="J38" s="4">
        <f>ROUND(SUM(J36:J37),5)</f>
        <v>0</v>
      </c>
      <c r="K38" s="4">
        <f>ROUND(SUM(K36:K37),5)</f>
        <v>0</v>
      </c>
      <c r="L38" s="4">
        <f>ROUND((J38-K38),5)</f>
        <v>0</v>
      </c>
      <c r="M38" s="18">
        <f>ROUND(IF(K38=0, IF(J38=0, 0, 1), J38/K38),5)</f>
        <v>0</v>
      </c>
    </row>
    <row r="39" spans="1:13" x14ac:dyDescent="0.35">
      <c r="A39" s="1"/>
      <c r="B39" s="1"/>
      <c r="C39" s="1" t="s">
        <v>113</v>
      </c>
      <c r="D39" s="1"/>
      <c r="E39" s="1"/>
      <c r="F39" s="1"/>
      <c r="G39" s="1"/>
      <c r="H39" s="1"/>
      <c r="I39" s="1"/>
      <c r="J39" s="2">
        <f>ROUND(J35-J38,5)</f>
        <v>33436.78</v>
      </c>
      <c r="K39" s="2">
        <f>ROUND(K35-K38,5)</f>
        <v>285428.37</v>
      </c>
      <c r="L39" s="2">
        <f>ROUND((J39-K39),5)</f>
        <v>-251991.59</v>
      </c>
      <c r="M39" s="17">
        <f>ROUND(IF(K39=0, IF(J39=0, 0, 1), J39/K39),5)</f>
        <v>0.11715</v>
      </c>
    </row>
    <row r="40" spans="1:13" x14ac:dyDescent="0.35">
      <c r="A40" s="1"/>
      <c r="B40" s="1"/>
      <c r="C40" s="1"/>
      <c r="D40" s="1" t="s">
        <v>114</v>
      </c>
      <c r="E40" s="1"/>
      <c r="F40" s="1"/>
      <c r="G40" s="1"/>
      <c r="H40" s="1"/>
      <c r="I40" s="1"/>
      <c r="J40" s="2"/>
      <c r="K40" s="2"/>
      <c r="L40" s="2"/>
      <c r="M40" s="17"/>
    </row>
    <row r="41" spans="1:13" x14ac:dyDescent="0.35">
      <c r="A41" s="1"/>
      <c r="B41" s="1"/>
      <c r="C41" s="1"/>
      <c r="D41" s="1"/>
      <c r="E41" s="1" t="s">
        <v>115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7">
        <f>ROUND(IF(K41=0, IF(J41=0, 0, 1), J41/K41),5)</f>
        <v>0</v>
      </c>
    </row>
    <row r="42" spans="1:13" x14ac:dyDescent="0.35">
      <c r="A42" s="1"/>
      <c r="B42" s="1"/>
      <c r="C42" s="1"/>
      <c r="D42" s="1"/>
      <c r="E42" s="1" t="s">
        <v>116</v>
      </c>
      <c r="F42" s="1"/>
      <c r="G42" s="1"/>
      <c r="H42" s="1"/>
      <c r="I42" s="1"/>
      <c r="J42" s="2"/>
      <c r="K42" s="2"/>
      <c r="L42" s="2"/>
      <c r="M42" s="17"/>
    </row>
    <row r="43" spans="1:13" x14ac:dyDescent="0.35">
      <c r="A43" s="1"/>
      <c r="B43" s="1"/>
      <c r="C43" s="1"/>
      <c r="D43" s="1"/>
      <c r="E43" s="1"/>
      <c r="F43" s="1" t="s">
        <v>117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7">
        <f>ROUND(IF(K43=0, IF(J43=0, 0, 1), J43/K43),5)</f>
        <v>0</v>
      </c>
    </row>
    <row r="44" spans="1:13" x14ac:dyDescent="0.35">
      <c r="A44" s="1"/>
      <c r="B44" s="1"/>
      <c r="C44" s="1"/>
      <c r="D44" s="1"/>
      <c r="E44" s="1"/>
      <c r="F44" s="1" t="s">
        <v>118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7">
        <f>ROUND(IF(K44=0, IF(J44=0, 0, 1), J44/K44),5)</f>
        <v>0</v>
      </c>
    </row>
    <row r="45" spans="1:13" x14ac:dyDescent="0.35">
      <c r="A45" s="1"/>
      <c r="B45" s="1"/>
      <c r="C45" s="1"/>
      <c r="D45" s="1"/>
      <c r="E45" s="1"/>
      <c r="F45" s="1" t="s">
        <v>119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7">
        <f>ROUND(IF(K45=0, IF(J45=0, 0, 1), J45/K45),5)</f>
        <v>0</v>
      </c>
    </row>
    <row r="46" spans="1:13" ht="15" thickBot="1" x14ac:dyDescent="0.4">
      <c r="A46" s="1"/>
      <c r="B46" s="1"/>
      <c r="C46" s="1"/>
      <c r="D46" s="1"/>
      <c r="E46" s="1"/>
      <c r="F46" s="1" t="s">
        <v>120</v>
      </c>
      <c r="G46" s="1"/>
      <c r="H46" s="1"/>
      <c r="I46" s="1"/>
      <c r="J46" s="9">
        <v>0</v>
      </c>
      <c r="K46" s="9">
        <v>0</v>
      </c>
      <c r="L46" s="9">
        <f>ROUND((J46-K46),5)</f>
        <v>0</v>
      </c>
      <c r="M46" s="19">
        <f>ROUND(IF(K46=0, IF(J46=0, 0, 1), J46/K46),5)</f>
        <v>0</v>
      </c>
    </row>
    <row r="47" spans="1:13" x14ac:dyDescent="0.35">
      <c r="A47" s="1"/>
      <c r="B47" s="1"/>
      <c r="C47" s="1"/>
      <c r="D47" s="1"/>
      <c r="E47" s="1" t="s">
        <v>121</v>
      </c>
      <c r="F47" s="1"/>
      <c r="G47" s="1"/>
      <c r="H47" s="1"/>
      <c r="I47" s="1"/>
      <c r="J47" s="2">
        <f>ROUND(SUM(J42:J46),5)</f>
        <v>0</v>
      </c>
      <c r="K47" s="2">
        <f>ROUND(SUM(K42:K46),5)</f>
        <v>125000</v>
      </c>
      <c r="L47" s="2">
        <f>ROUND((J47-K47),5)</f>
        <v>-125000</v>
      </c>
      <c r="M47" s="17">
        <f>ROUND(IF(K47=0, IF(J47=0, 0, 1), J47/K47),5)</f>
        <v>0</v>
      </c>
    </row>
    <row r="48" spans="1:13" x14ac:dyDescent="0.35">
      <c r="A48" s="1"/>
      <c r="B48" s="1"/>
      <c r="C48" s="1"/>
      <c r="D48" s="1"/>
      <c r="E48" s="1" t="s">
        <v>122</v>
      </c>
      <c r="F48" s="1"/>
      <c r="G48" s="1"/>
      <c r="H48" s="1"/>
      <c r="I48" s="1"/>
      <c r="J48" s="2"/>
      <c r="K48" s="2"/>
      <c r="L48" s="2"/>
      <c r="M48" s="17"/>
    </row>
    <row r="49" spans="1:13" x14ac:dyDescent="0.35">
      <c r="A49" s="1"/>
      <c r="B49" s="1"/>
      <c r="C49" s="1"/>
      <c r="D49" s="1"/>
      <c r="E49" s="1"/>
      <c r="F49" s="1" t="s">
        <v>123</v>
      </c>
      <c r="G49" s="1"/>
      <c r="H49" s="1"/>
      <c r="I49" s="1"/>
      <c r="J49" s="2">
        <v>275.3</v>
      </c>
      <c r="K49" s="2">
        <v>550</v>
      </c>
      <c r="L49" s="2">
        <f>ROUND((J49-K49),5)</f>
        <v>-274.7</v>
      </c>
      <c r="M49" s="17">
        <f>ROUND(IF(K49=0, IF(J49=0, 0, 1), J49/K49),5)</f>
        <v>0.50055000000000005</v>
      </c>
    </row>
    <row r="50" spans="1:13" x14ac:dyDescent="0.35">
      <c r="A50" s="1"/>
      <c r="B50" s="1"/>
      <c r="C50" s="1"/>
      <c r="D50" s="1"/>
      <c r="E50" s="1"/>
      <c r="F50" s="1" t="s">
        <v>124</v>
      </c>
      <c r="G50" s="1"/>
      <c r="H50" s="1"/>
      <c r="I50" s="1"/>
      <c r="J50" s="2">
        <v>2265.98</v>
      </c>
      <c r="K50" s="2">
        <v>1916.67</v>
      </c>
      <c r="L50" s="2">
        <f>ROUND((J50-K50),5)</f>
        <v>349.31</v>
      </c>
      <c r="M50" s="17">
        <f>ROUND(IF(K50=0, IF(J50=0, 0, 1), J50/K50),5)</f>
        <v>1.18225</v>
      </c>
    </row>
    <row r="51" spans="1:13" x14ac:dyDescent="0.35">
      <c r="A51" s="1"/>
      <c r="B51" s="1"/>
      <c r="C51" s="1"/>
      <c r="D51" s="1"/>
      <c r="E51" s="1"/>
      <c r="F51" s="1" t="s">
        <v>125</v>
      </c>
      <c r="G51" s="1"/>
      <c r="H51" s="1"/>
      <c r="I51" s="1"/>
      <c r="J51" s="2">
        <v>70.56</v>
      </c>
      <c r="K51" s="2">
        <v>41.67</v>
      </c>
      <c r="L51" s="2">
        <f>ROUND((J51-K51),5)</f>
        <v>28.89</v>
      </c>
      <c r="M51" s="17">
        <f>ROUND(IF(K51=0, IF(J51=0, 0, 1), J51/K51),5)</f>
        <v>1.6933</v>
      </c>
    </row>
    <row r="52" spans="1:13" x14ac:dyDescent="0.35">
      <c r="A52" s="1"/>
      <c r="B52" s="1"/>
      <c r="C52" s="1"/>
      <c r="D52" s="1"/>
      <c r="E52" s="1"/>
      <c r="F52" s="1" t="s">
        <v>126</v>
      </c>
      <c r="G52" s="1"/>
      <c r="H52" s="1"/>
      <c r="I52" s="1"/>
      <c r="J52" s="2">
        <v>11.23</v>
      </c>
      <c r="K52" s="2">
        <v>100</v>
      </c>
      <c r="L52" s="2">
        <f>ROUND((J52-K52),5)</f>
        <v>-88.77</v>
      </c>
      <c r="M52" s="17">
        <f>ROUND(IF(K52=0, IF(J52=0, 0, 1), J52/K52),5)</f>
        <v>0.1123</v>
      </c>
    </row>
    <row r="53" spans="1:13" x14ac:dyDescent="0.35">
      <c r="A53" s="1"/>
      <c r="B53" s="1"/>
      <c r="C53" s="1"/>
      <c r="D53" s="1"/>
      <c r="E53" s="1"/>
      <c r="F53" s="1" t="s">
        <v>127</v>
      </c>
      <c r="G53" s="1"/>
      <c r="H53" s="1"/>
      <c r="I53" s="1"/>
      <c r="J53" s="2"/>
      <c r="K53" s="2"/>
      <c r="L53" s="2"/>
      <c r="M53" s="17"/>
    </row>
    <row r="54" spans="1:13" x14ac:dyDescent="0.35">
      <c r="A54" s="1"/>
      <c r="B54" s="1"/>
      <c r="C54" s="1"/>
      <c r="D54" s="1"/>
      <c r="E54" s="1"/>
      <c r="F54" s="1"/>
      <c r="G54" s="1" t="s">
        <v>128</v>
      </c>
      <c r="H54" s="1"/>
      <c r="I54" s="1"/>
      <c r="J54" s="2">
        <v>0</v>
      </c>
      <c r="K54" s="2">
        <v>0</v>
      </c>
      <c r="L54" s="2">
        <f>ROUND((J54-K54),5)</f>
        <v>0</v>
      </c>
      <c r="M54" s="17">
        <f>ROUND(IF(K54=0, IF(J54=0, 0, 1), J54/K54),5)</f>
        <v>0</v>
      </c>
    </row>
    <row r="55" spans="1:13" ht="15" thickBot="1" x14ac:dyDescent="0.4">
      <c r="A55" s="1"/>
      <c r="B55" s="1"/>
      <c r="C55" s="1"/>
      <c r="D55" s="1"/>
      <c r="E55" s="1"/>
      <c r="F55" s="1"/>
      <c r="G55" s="1" t="s">
        <v>129</v>
      </c>
      <c r="H55" s="1"/>
      <c r="I55" s="1"/>
      <c r="J55" s="9">
        <v>0</v>
      </c>
      <c r="K55" s="9">
        <v>83.34</v>
      </c>
      <c r="L55" s="9">
        <f>ROUND((J55-K55),5)</f>
        <v>-83.34</v>
      </c>
      <c r="M55" s="19">
        <f>ROUND(IF(K55=0, IF(J55=0, 0, 1), J55/K55),5)</f>
        <v>0</v>
      </c>
    </row>
    <row r="56" spans="1:13" x14ac:dyDescent="0.35">
      <c r="A56" s="1"/>
      <c r="B56" s="1"/>
      <c r="C56" s="1"/>
      <c r="D56" s="1"/>
      <c r="E56" s="1"/>
      <c r="F56" s="1" t="s">
        <v>130</v>
      </c>
      <c r="G56" s="1"/>
      <c r="H56" s="1"/>
      <c r="I56" s="1"/>
      <c r="J56" s="2">
        <f>ROUND(SUM(J53:J55),5)</f>
        <v>0</v>
      </c>
      <c r="K56" s="2">
        <f>ROUND(SUM(K53:K55),5)</f>
        <v>83.34</v>
      </c>
      <c r="L56" s="2">
        <f>ROUND((J56-K56),5)</f>
        <v>-83.34</v>
      </c>
      <c r="M56" s="17">
        <f>ROUND(IF(K56=0, IF(J56=0, 0, 1), J56/K56),5)</f>
        <v>0</v>
      </c>
    </row>
    <row r="57" spans="1:13" x14ac:dyDescent="0.35">
      <c r="A57" s="1"/>
      <c r="B57" s="1"/>
      <c r="C57" s="1"/>
      <c r="D57" s="1"/>
      <c r="E57" s="1"/>
      <c r="F57" s="1" t="s">
        <v>131</v>
      </c>
      <c r="G57" s="1"/>
      <c r="H57" s="1"/>
      <c r="I57" s="1"/>
      <c r="J57" s="2">
        <v>0</v>
      </c>
      <c r="K57" s="2">
        <v>600</v>
      </c>
      <c r="L57" s="2">
        <f>ROUND((J57-K57),5)</f>
        <v>-600</v>
      </c>
      <c r="M57" s="17">
        <f>ROUND(IF(K57=0, IF(J57=0, 0, 1), J57/K57),5)</f>
        <v>0</v>
      </c>
    </row>
    <row r="58" spans="1:13" x14ac:dyDescent="0.35">
      <c r="A58" s="1"/>
      <c r="B58" s="1"/>
      <c r="C58" s="1"/>
      <c r="D58" s="1"/>
      <c r="E58" s="1"/>
      <c r="F58" s="1" t="s">
        <v>132</v>
      </c>
      <c r="G58" s="1"/>
      <c r="H58" s="1"/>
      <c r="I58" s="1"/>
      <c r="J58" s="2"/>
      <c r="K58" s="2"/>
      <c r="L58" s="2"/>
      <c r="M58" s="17"/>
    </row>
    <row r="59" spans="1:13" x14ac:dyDescent="0.35">
      <c r="A59" s="1"/>
      <c r="B59" s="1"/>
      <c r="C59" s="1"/>
      <c r="D59" s="1"/>
      <c r="E59" s="1"/>
      <c r="F59" s="1"/>
      <c r="G59" s="1" t="s">
        <v>133</v>
      </c>
      <c r="H59" s="1"/>
      <c r="I59" s="1"/>
      <c r="J59" s="2">
        <v>332.9</v>
      </c>
      <c r="K59" s="2">
        <v>2921.62</v>
      </c>
      <c r="L59" s="2">
        <f>ROUND((J59-K59),5)</f>
        <v>-2588.7199999999998</v>
      </c>
      <c r="M59" s="17">
        <f>ROUND(IF(K59=0, IF(J59=0, 0, 1), J59/K59),5)</f>
        <v>0.11394</v>
      </c>
    </row>
    <row r="60" spans="1:13" x14ac:dyDescent="0.35">
      <c r="A60" s="1"/>
      <c r="B60" s="1"/>
      <c r="C60" s="1"/>
      <c r="D60" s="1"/>
      <c r="E60" s="1"/>
      <c r="F60" s="1"/>
      <c r="G60" s="1" t="s">
        <v>134</v>
      </c>
      <c r="H60" s="1"/>
      <c r="I60" s="1"/>
      <c r="J60" s="2">
        <v>0.14000000000000001</v>
      </c>
      <c r="K60" s="2">
        <v>0</v>
      </c>
      <c r="L60" s="2">
        <f>ROUND((J60-K60),5)</f>
        <v>0.14000000000000001</v>
      </c>
      <c r="M60" s="17">
        <f>ROUND(IF(K60=0, IF(J60=0, 0, 1), J60/K60),5)</f>
        <v>1</v>
      </c>
    </row>
    <row r="61" spans="1:13" ht="15" thickBot="1" x14ac:dyDescent="0.4">
      <c r="A61" s="1"/>
      <c r="B61" s="1"/>
      <c r="C61" s="1"/>
      <c r="D61" s="1"/>
      <c r="E61" s="1"/>
      <c r="F61" s="1"/>
      <c r="G61" s="1" t="s">
        <v>135</v>
      </c>
      <c r="H61" s="1"/>
      <c r="I61" s="1"/>
      <c r="J61" s="9">
        <v>0</v>
      </c>
      <c r="K61" s="9">
        <v>0</v>
      </c>
      <c r="L61" s="9">
        <f>ROUND((J61-K61),5)</f>
        <v>0</v>
      </c>
      <c r="M61" s="19">
        <f>ROUND(IF(K61=0, IF(J61=0, 0, 1), J61/K61),5)</f>
        <v>0</v>
      </c>
    </row>
    <row r="62" spans="1:13" x14ac:dyDescent="0.35">
      <c r="A62" s="1"/>
      <c r="B62" s="1"/>
      <c r="C62" s="1"/>
      <c r="D62" s="1"/>
      <c r="E62" s="1"/>
      <c r="F62" s="1" t="s">
        <v>136</v>
      </c>
      <c r="G62" s="1"/>
      <c r="H62" s="1"/>
      <c r="I62" s="1"/>
      <c r="J62" s="2">
        <f>ROUND(SUM(J58:J61),5)</f>
        <v>333.04</v>
      </c>
      <c r="K62" s="2">
        <f>ROUND(SUM(K58:K61),5)</f>
        <v>2921.62</v>
      </c>
      <c r="L62" s="2">
        <f>ROUND((J62-K62),5)</f>
        <v>-2588.58</v>
      </c>
      <c r="M62" s="17">
        <f>ROUND(IF(K62=0, IF(J62=0, 0, 1), J62/K62),5)</f>
        <v>0.11398999999999999</v>
      </c>
    </row>
    <row r="63" spans="1:13" x14ac:dyDescent="0.35">
      <c r="A63" s="1"/>
      <c r="B63" s="1"/>
      <c r="C63" s="1"/>
      <c r="D63" s="1"/>
      <c r="E63" s="1"/>
      <c r="F63" s="1" t="s">
        <v>137</v>
      </c>
      <c r="G63" s="1"/>
      <c r="H63" s="1"/>
      <c r="I63" s="1"/>
      <c r="J63" s="2"/>
      <c r="K63" s="2"/>
      <c r="L63" s="2"/>
      <c r="M63" s="17"/>
    </row>
    <row r="64" spans="1:13" x14ac:dyDescent="0.35">
      <c r="A64" s="1"/>
      <c r="B64" s="1"/>
      <c r="C64" s="1"/>
      <c r="D64" s="1"/>
      <c r="E64" s="1"/>
      <c r="F64" s="1"/>
      <c r="G64" s="1" t="s">
        <v>138</v>
      </c>
      <c r="H64" s="1"/>
      <c r="I64" s="1"/>
      <c r="J64" s="2">
        <v>0</v>
      </c>
      <c r="K64" s="2">
        <v>583.33000000000004</v>
      </c>
      <c r="L64" s="2">
        <f>ROUND((J64-K64),5)</f>
        <v>-583.33000000000004</v>
      </c>
      <c r="M64" s="17">
        <f>ROUND(IF(K64=0, IF(J64=0, 0, 1), J64/K64),5)</f>
        <v>0</v>
      </c>
    </row>
    <row r="65" spans="1:13" x14ac:dyDescent="0.35">
      <c r="A65" s="1"/>
      <c r="B65" s="1"/>
      <c r="C65" s="1"/>
      <c r="D65" s="1"/>
      <c r="E65" s="1"/>
      <c r="F65" s="1"/>
      <c r="G65" s="1" t="s">
        <v>139</v>
      </c>
      <c r="H65" s="1"/>
      <c r="I65" s="1"/>
      <c r="J65" s="2">
        <v>0</v>
      </c>
      <c r="K65" s="2">
        <v>333.33</v>
      </c>
      <c r="L65" s="2">
        <f>ROUND((J65-K65),5)</f>
        <v>-333.33</v>
      </c>
      <c r="M65" s="17">
        <f>ROUND(IF(K65=0, IF(J65=0, 0, 1), J65/K65),5)</f>
        <v>0</v>
      </c>
    </row>
    <row r="66" spans="1:13" x14ac:dyDescent="0.35">
      <c r="A66" s="1"/>
      <c r="B66" s="1"/>
      <c r="C66" s="1"/>
      <c r="D66" s="1"/>
      <c r="E66" s="1"/>
      <c r="F66" s="1"/>
      <c r="G66" s="1" t="s">
        <v>140</v>
      </c>
      <c r="H66" s="1"/>
      <c r="I66" s="1"/>
      <c r="J66" s="2">
        <v>100</v>
      </c>
      <c r="K66" s="2">
        <v>4050</v>
      </c>
      <c r="L66" s="2">
        <f>ROUND((J66-K66),5)</f>
        <v>-3950</v>
      </c>
      <c r="M66" s="17">
        <f>ROUND(IF(K66=0, IF(J66=0, 0, 1), J66/K66),5)</f>
        <v>2.469E-2</v>
      </c>
    </row>
    <row r="67" spans="1:13" ht="15" thickBot="1" x14ac:dyDescent="0.4">
      <c r="A67" s="1"/>
      <c r="B67" s="1"/>
      <c r="C67" s="1"/>
      <c r="D67" s="1"/>
      <c r="E67" s="1"/>
      <c r="F67" s="1"/>
      <c r="G67" s="1" t="s">
        <v>141</v>
      </c>
      <c r="H67" s="1"/>
      <c r="I67" s="1"/>
      <c r="J67" s="9">
        <v>3566</v>
      </c>
      <c r="K67" s="9">
        <v>5500</v>
      </c>
      <c r="L67" s="9">
        <f>ROUND((J67-K67),5)</f>
        <v>-1934</v>
      </c>
      <c r="M67" s="19">
        <f>ROUND(IF(K67=0, IF(J67=0, 0, 1), J67/K67),5)</f>
        <v>0.64836000000000005</v>
      </c>
    </row>
    <row r="68" spans="1:13" x14ac:dyDescent="0.35">
      <c r="A68" s="1"/>
      <c r="B68" s="1"/>
      <c r="C68" s="1"/>
      <c r="D68" s="1"/>
      <c r="E68" s="1"/>
      <c r="F68" s="1" t="s">
        <v>142</v>
      </c>
      <c r="G68" s="1"/>
      <c r="H68" s="1"/>
      <c r="I68" s="1"/>
      <c r="J68" s="2">
        <f>ROUND(SUM(J63:J67),5)</f>
        <v>3666</v>
      </c>
      <c r="K68" s="2">
        <f>ROUND(SUM(K63:K67),5)</f>
        <v>10466.66</v>
      </c>
      <c r="L68" s="2">
        <f>ROUND((J68-K68),5)</f>
        <v>-6800.66</v>
      </c>
      <c r="M68" s="17">
        <f>ROUND(IF(K68=0, IF(J68=0, 0, 1), J68/K68),5)</f>
        <v>0.35026000000000002</v>
      </c>
    </row>
    <row r="69" spans="1:13" x14ac:dyDescent="0.35">
      <c r="A69" s="1"/>
      <c r="B69" s="1"/>
      <c r="C69" s="1"/>
      <c r="D69" s="1"/>
      <c r="E69" s="1"/>
      <c r="F69" s="1" t="s">
        <v>143</v>
      </c>
      <c r="G69" s="1"/>
      <c r="H69" s="1"/>
      <c r="I69" s="1"/>
      <c r="J69" s="2"/>
      <c r="K69" s="2"/>
      <c r="L69" s="2"/>
      <c r="M69" s="17"/>
    </row>
    <row r="70" spans="1:13" x14ac:dyDescent="0.35">
      <c r="A70" s="1"/>
      <c r="B70" s="1"/>
      <c r="C70" s="1"/>
      <c r="D70" s="1"/>
      <c r="E70" s="1"/>
      <c r="F70" s="1"/>
      <c r="G70" s="1" t="s">
        <v>144</v>
      </c>
      <c r="H70" s="1"/>
      <c r="I70" s="1"/>
      <c r="J70" s="2">
        <v>483.9</v>
      </c>
      <c r="K70" s="2">
        <v>0</v>
      </c>
      <c r="L70" s="2">
        <f t="shared" ref="L70:L78" si="4">ROUND((J70-K70),5)</f>
        <v>483.9</v>
      </c>
      <c r="M70" s="17">
        <f t="shared" ref="M70:M78" si="5">ROUND(IF(K70=0, IF(J70=0, 0, 1), J70/K70),5)</f>
        <v>1</v>
      </c>
    </row>
    <row r="71" spans="1:13" x14ac:dyDescent="0.35">
      <c r="A71" s="1"/>
      <c r="B71" s="1"/>
      <c r="C71" s="1"/>
      <c r="D71" s="1"/>
      <c r="E71" s="1"/>
      <c r="F71" s="1"/>
      <c r="G71" s="1" t="s">
        <v>145</v>
      </c>
      <c r="H71" s="1"/>
      <c r="I71" s="1"/>
      <c r="J71" s="2">
        <v>12550</v>
      </c>
      <c r="K71" s="2">
        <v>2266.6</v>
      </c>
      <c r="L71" s="2">
        <f t="shared" si="4"/>
        <v>10283.4</v>
      </c>
      <c r="M71" s="17">
        <f t="shared" si="5"/>
        <v>5.5369299999999999</v>
      </c>
    </row>
    <row r="72" spans="1:13" x14ac:dyDescent="0.35">
      <c r="A72" s="1"/>
      <c r="B72" s="1"/>
      <c r="C72" s="1"/>
      <c r="D72" s="1"/>
      <c r="E72" s="1"/>
      <c r="F72" s="1"/>
      <c r="G72" s="1" t="s">
        <v>146</v>
      </c>
      <c r="H72" s="1"/>
      <c r="I72" s="1"/>
      <c r="J72" s="2">
        <v>720</v>
      </c>
      <c r="K72" s="2">
        <v>0</v>
      </c>
      <c r="L72" s="2">
        <f t="shared" si="4"/>
        <v>720</v>
      </c>
      <c r="M72" s="17">
        <f t="shared" si="5"/>
        <v>1</v>
      </c>
    </row>
    <row r="73" spans="1:13" x14ac:dyDescent="0.35">
      <c r="A73" s="1"/>
      <c r="B73" s="1"/>
      <c r="C73" s="1"/>
      <c r="D73" s="1"/>
      <c r="E73" s="1"/>
      <c r="F73" s="1"/>
      <c r="G73" s="1" t="s">
        <v>147</v>
      </c>
      <c r="H73" s="1"/>
      <c r="I73" s="1"/>
      <c r="J73" s="2">
        <v>685.88</v>
      </c>
      <c r="K73" s="2">
        <v>583.4</v>
      </c>
      <c r="L73" s="2">
        <f t="shared" si="4"/>
        <v>102.48</v>
      </c>
      <c r="M73" s="17">
        <f t="shared" si="5"/>
        <v>1.1756599999999999</v>
      </c>
    </row>
    <row r="74" spans="1:13" x14ac:dyDescent="0.35">
      <c r="A74" s="1"/>
      <c r="B74" s="1"/>
      <c r="C74" s="1"/>
      <c r="D74" s="1"/>
      <c r="E74" s="1"/>
      <c r="F74" s="1"/>
      <c r="G74" s="1" t="s">
        <v>148</v>
      </c>
      <c r="H74" s="1"/>
      <c r="I74" s="1"/>
      <c r="J74" s="2">
        <v>252</v>
      </c>
      <c r="K74" s="2">
        <v>300</v>
      </c>
      <c r="L74" s="2">
        <f t="shared" si="4"/>
        <v>-48</v>
      </c>
      <c r="M74" s="17">
        <f t="shared" si="5"/>
        <v>0.84</v>
      </c>
    </row>
    <row r="75" spans="1:13" x14ac:dyDescent="0.35">
      <c r="A75" s="1"/>
      <c r="B75" s="1"/>
      <c r="C75" s="1"/>
      <c r="D75" s="1"/>
      <c r="E75" s="1"/>
      <c r="F75" s="1"/>
      <c r="G75" s="1" t="s">
        <v>149</v>
      </c>
      <c r="H75" s="1"/>
      <c r="I75" s="1"/>
      <c r="J75" s="2">
        <v>0</v>
      </c>
      <c r="K75" s="2">
        <v>0</v>
      </c>
      <c r="L75" s="2">
        <f t="shared" si="4"/>
        <v>0</v>
      </c>
      <c r="M75" s="17">
        <f t="shared" si="5"/>
        <v>0</v>
      </c>
    </row>
    <row r="76" spans="1:13" x14ac:dyDescent="0.35">
      <c r="A76" s="1"/>
      <c r="B76" s="1"/>
      <c r="C76" s="1"/>
      <c r="D76" s="1"/>
      <c r="E76" s="1"/>
      <c r="F76" s="1"/>
      <c r="G76" s="1" t="s">
        <v>150</v>
      </c>
      <c r="H76" s="1"/>
      <c r="I76" s="1"/>
      <c r="J76" s="2">
        <v>50</v>
      </c>
      <c r="K76" s="2">
        <v>0</v>
      </c>
      <c r="L76" s="2">
        <f t="shared" si="4"/>
        <v>50</v>
      </c>
      <c r="M76" s="17">
        <f t="shared" si="5"/>
        <v>1</v>
      </c>
    </row>
    <row r="77" spans="1:13" ht="15" thickBot="1" x14ac:dyDescent="0.4">
      <c r="A77" s="1"/>
      <c r="B77" s="1"/>
      <c r="C77" s="1"/>
      <c r="D77" s="1"/>
      <c r="E77" s="1"/>
      <c r="F77" s="1"/>
      <c r="G77" s="1" t="s">
        <v>151</v>
      </c>
      <c r="H77" s="1"/>
      <c r="I77" s="1"/>
      <c r="J77" s="9">
        <v>2668.78</v>
      </c>
      <c r="K77" s="9">
        <v>733.4</v>
      </c>
      <c r="L77" s="9">
        <f t="shared" si="4"/>
        <v>1935.38</v>
      </c>
      <c r="M77" s="19">
        <f t="shared" si="5"/>
        <v>3.6389100000000001</v>
      </c>
    </row>
    <row r="78" spans="1:13" x14ac:dyDescent="0.35">
      <c r="A78" s="1"/>
      <c r="B78" s="1"/>
      <c r="C78" s="1"/>
      <c r="D78" s="1"/>
      <c r="E78" s="1"/>
      <c r="F78" s="1" t="s">
        <v>152</v>
      </c>
      <c r="G78" s="1"/>
      <c r="H78" s="1"/>
      <c r="I78" s="1"/>
      <c r="J78" s="2">
        <f>ROUND(SUM(J69:J77),5)</f>
        <v>17410.560000000001</v>
      </c>
      <c r="K78" s="2">
        <f>ROUND(SUM(K69:K77),5)</f>
        <v>3883.4</v>
      </c>
      <c r="L78" s="2">
        <f t="shared" si="4"/>
        <v>13527.16</v>
      </c>
      <c r="M78" s="17">
        <f t="shared" si="5"/>
        <v>4.4833299999999996</v>
      </c>
    </row>
    <row r="79" spans="1:13" x14ac:dyDescent="0.35">
      <c r="A79" s="1"/>
      <c r="B79" s="1"/>
      <c r="C79" s="1"/>
      <c r="D79" s="1"/>
      <c r="E79" s="1"/>
      <c r="F79" s="1" t="s">
        <v>153</v>
      </c>
      <c r="G79" s="1"/>
      <c r="H79" s="1"/>
      <c r="I79" s="1"/>
      <c r="J79" s="2"/>
      <c r="K79" s="2"/>
      <c r="L79" s="2"/>
      <c r="M79" s="17"/>
    </row>
    <row r="80" spans="1:13" x14ac:dyDescent="0.35">
      <c r="A80" s="1"/>
      <c r="B80" s="1"/>
      <c r="C80" s="1"/>
      <c r="D80" s="1"/>
      <c r="E80" s="1"/>
      <c r="F80" s="1"/>
      <c r="G80" s="1" t="s">
        <v>154</v>
      </c>
      <c r="H80" s="1"/>
      <c r="I80" s="1"/>
      <c r="J80" s="2"/>
      <c r="K80" s="2"/>
      <c r="L80" s="2"/>
      <c r="M80" s="17"/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155</v>
      </c>
      <c r="I81" s="1"/>
      <c r="J81" s="2">
        <v>1854.34</v>
      </c>
      <c r="K81" s="2">
        <v>5000</v>
      </c>
      <c r="L81" s="2">
        <f>ROUND((J81-K81),5)</f>
        <v>-3145.66</v>
      </c>
      <c r="M81" s="17">
        <f>ROUND(IF(K81=0, IF(J81=0, 0, 1), J81/K81),5)</f>
        <v>0.37086999999999998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156</v>
      </c>
      <c r="I82" s="1"/>
      <c r="J82" s="2"/>
      <c r="K82" s="2"/>
      <c r="L82" s="2"/>
      <c r="M82" s="17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 t="s">
        <v>157</v>
      </c>
      <c r="J83" s="2">
        <v>22333.34</v>
      </c>
      <c r="K83" s="2">
        <v>22333.34</v>
      </c>
      <c r="L83" s="2">
        <f t="shared" ref="L83:L94" si="6">ROUND((J83-K83),5)</f>
        <v>0</v>
      </c>
      <c r="M83" s="17">
        <f t="shared" ref="M83:M94" si="7">ROUND(IF(K83=0, IF(J83=0, 0, 1), J83/K83),5)</f>
        <v>1</v>
      </c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 t="s">
        <v>158</v>
      </c>
      <c r="J84" s="2">
        <v>0</v>
      </c>
      <c r="K84" s="2">
        <v>2233.3000000000002</v>
      </c>
      <c r="L84" s="2">
        <f t="shared" si="6"/>
        <v>-2233.3000000000002</v>
      </c>
      <c r="M84" s="17">
        <f t="shared" si="7"/>
        <v>0</v>
      </c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 t="s">
        <v>159</v>
      </c>
      <c r="J85" s="2">
        <v>0</v>
      </c>
      <c r="K85" s="2">
        <v>804</v>
      </c>
      <c r="L85" s="2">
        <f t="shared" si="6"/>
        <v>-804</v>
      </c>
      <c r="M85" s="17">
        <f t="shared" si="7"/>
        <v>0</v>
      </c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 t="s">
        <v>160</v>
      </c>
      <c r="J86" s="2">
        <v>0</v>
      </c>
      <c r="K86" s="2">
        <v>1720</v>
      </c>
      <c r="L86" s="2">
        <f t="shared" si="6"/>
        <v>-1720</v>
      </c>
      <c r="M86" s="17">
        <f t="shared" si="7"/>
        <v>0</v>
      </c>
    </row>
    <row r="87" spans="1:13" ht="15" thickBot="1" x14ac:dyDescent="0.4">
      <c r="A87" s="1"/>
      <c r="B87" s="1"/>
      <c r="C87" s="1"/>
      <c r="D87" s="1"/>
      <c r="E87" s="1"/>
      <c r="F87" s="1"/>
      <c r="G87" s="1"/>
      <c r="H87" s="1"/>
      <c r="I87" s="1" t="s">
        <v>161</v>
      </c>
      <c r="J87" s="9">
        <v>0</v>
      </c>
      <c r="K87" s="9">
        <v>60</v>
      </c>
      <c r="L87" s="9">
        <f t="shared" si="6"/>
        <v>-60</v>
      </c>
      <c r="M87" s="19">
        <f t="shared" si="7"/>
        <v>0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162</v>
      </c>
      <c r="I88" s="1"/>
      <c r="J88" s="2">
        <f>ROUND(SUM(J82:J87),5)</f>
        <v>22333.34</v>
      </c>
      <c r="K88" s="2">
        <f>ROUND(SUM(K82:K87),5)</f>
        <v>27150.639999999999</v>
      </c>
      <c r="L88" s="2">
        <f t="shared" si="6"/>
        <v>-4817.3</v>
      </c>
      <c r="M88" s="17">
        <f t="shared" si="7"/>
        <v>0.82257000000000002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163</v>
      </c>
      <c r="I89" s="1"/>
      <c r="J89" s="2">
        <v>51186.01</v>
      </c>
      <c r="K89" s="2">
        <v>50481</v>
      </c>
      <c r="L89" s="2">
        <f t="shared" si="6"/>
        <v>705.01</v>
      </c>
      <c r="M89" s="17">
        <f t="shared" si="7"/>
        <v>1.01397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164</v>
      </c>
      <c r="I90" s="1"/>
      <c r="J90" s="2">
        <v>12494.93</v>
      </c>
      <c r="K90" s="2">
        <v>12013.3</v>
      </c>
      <c r="L90" s="2">
        <f t="shared" si="6"/>
        <v>481.63</v>
      </c>
      <c r="M90" s="17">
        <f t="shared" si="7"/>
        <v>1.04009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165</v>
      </c>
      <c r="I91" s="1"/>
      <c r="J91" s="2">
        <v>5680</v>
      </c>
      <c r="K91" s="2">
        <v>6666.7</v>
      </c>
      <c r="L91" s="2">
        <f t="shared" si="6"/>
        <v>-986.7</v>
      </c>
      <c r="M91" s="17">
        <f t="shared" si="7"/>
        <v>0.85199999999999998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166</v>
      </c>
      <c r="I92" s="1"/>
      <c r="J92" s="2">
        <v>0</v>
      </c>
      <c r="K92" s="2">
        <v>333.4</v>
      </c>
      <c r="L92" s="2">
        <f t="shared" si="6"/>
        <v>-333.4</v>
      </c>
      <c r="M92" s="17">
        <f t="shared" si="7"/>
        <v>0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167</v>
      </c>
      <c r="I93" s="1"/>
      <c r="J93" s="9">
        <v>13940.42</v>
      </c>
      <c r="K93" s="9">
        <v>13501.2</v>
      </c>
      <c r="L93" s="9">
        <f t="shared" si="6"/>
        <v>439.22</v>
      </c>
      <c r="M93" s="19">
        <f t="shared" si="7"/>
        <v>1.0325299999999999</v>
      </c>
    </row>
    <row r="94" spans="1:13" x14ac:dyDescent="0.35">
      <c r="A94" s="1"/>
      <c r="B94" s="1"/>
      <c r="C94" s="1"/>
      <c r="D94" s="1"/>
      <c r="E94" s="1"/>
      <c r="F94" s="1"/>
      <c r="G94" s="1" t="s">
        <v>168</v>
      </c>
      <c r="H94" s="1"/>
      <c r="I94" s="1"/>
      <c r="J94" s="2">
        <f>ROUND(SUM(J80:J81)+SUM(J88:J93),5)</f>
        <v>107489.04</v>
      </c>
      <c r="K94" s="2">
        <f>ROUND(SUM(K80:K81)+SUM(K88:K93),5)</f>
        <v>115146.24000000001</v>
      </c>
      <c r="L94" s="2">
        <f t="shared" si="6"/>
        <v>-7657.2</v>
      </c>
      <c r="M94" s="17">
        <f t="shared" si="7"/>
        <v>0.9335</v>
      </c>
    </row>
    <row r="95" spans="1:13" x14ac:dyDescent="0.35">
      <c r="A95" s="1"/>
      <c r="B95" s="1"/>
      <c r="C95" s="1"/>
      <c r="D95" s="1"/>
      <c r="E95" s="1"/>
      <c r="F95" s="1"/>
      <c r="G95" s="1" t="s">
        <v>169</v>
      </c>
      <c r="H95" s="1"/>
      <c r="I95" s="1"/>
      <c r="J95" s="2">
        <v>12878.62</v>
      </c>
      <c r="K95" s="2"/>
      <c r="L95" s="2"/>
      <c r="M95" s="17"/>
    </row>
    <row r="96" spans="1:13" x14ac:dyDescent="0.35">
      <c r="A96" s="1"/>
      <c r="B96" s="1"/>
      <c r="C96" s="1"/>
      <c r="D96" s="1"/>
      <c r="E96" s="1"/>
      <c r="F96" s="1"/>
      <c r="G96" s="1" t="s">
        <v>170</v>
      </c>
      <c r="H96" s="1"/>
      <c r="I96" s="1"/>
      <c r="J96" s="2"/>
      <c r="K96" s="2"/>
      <c r="L96" s="2"/>
      <c r="M96" s="17"/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171</v>
      </c>
      <c r="I97" s="1"/>
      <c r="J97" s="2">
        <v>84.84</v>
      </c>
      <c r="K97" s="2"/>
      <c r="L97" s="2"/>
      <c r="M97" s="17"/>
    </row>
    <row r="98" spans="1:13" x14ac:dyDescent="0.35">
      <c r="A98" s="1"/>
      <c r="B98" s="1"/>
      <c r="C98" s="1"/>
      <c r="D98" s="1"/>
      <c r="E98" s="1"/>
      <c r="F98" s="1"/>
      <c r="G98" s="1"/>
      <c r="H98" s="1" t="s">
        <v>172</v>
      </c>
      <c r="I98" s="1"/>
      <c r="J98" s="2">
        <v>9753.73</v>
      </c>
      <c r="K98" s="2">
        <v>7599.5</v>
      </c>
      <c r="L98" s="2">
        <f t="shared" ref="L98:L103" si="8">ROUND((J98-K98),5)</f>
        <v>2154.23</v>
      </c>
      <c r="M98" s="17">
        <f t="shared" ref="M98:M103" si="9">ROUND(IF(K98=0, IF(J98=0, 0, 1), J98/K98),5)</f>
        <v>1.2834700000000001</v>
      </c>
    </row>
    <row r="99" spans="1:13" x14ac:dyDescent="0.35">
      <c r="A99" s="1"/>
      <c r="B99" s="1"/>
      <c r="C99" s="1"/>
      <c r="D99" s="1"/>
      <c r="E99" s="1"/>
      <c r="F99" s="1"/>
      <c r="G99" s="1"/>
      <c r="H99" s="1" t="s">
        <v>173</v>
      </c>
      <c r="I99" s="1"/>
      <c r="J99" s="2">
        <v>3061.54</v>
      </c>
      <c r="K99" s="2">
        <v>2303.4</v>
      </c>
      <c r="L99" s="2">
        <f t="shared" si="8"/>
        <v>758.14</v>
      </c>
      <c r="M99" s="17">
        <f t="shared" si="9"/>
        <v>1.32914</v>
      </c>
    </row>
    <row r="100" spans="1:13" x14ac:dyDescent="0.35">
      <c r="A100" s="1"/>
      <c r="B100" s="1"/>
      <c r="C100" s="1"/>
      <c r="D100" s="1"/>
      <c r="E100" s="1"/>
      <c r="F100" s="1"/>
      <c r="G100" s="1"/>
      <c r="H100" s="1" t="s">
        <v>174</v>
      </c>
      <c r="I100" s="1"/>
      <c r="J100" s="2">
        <v>844.07</v>
      </c>
      <c r="K100" s="2">
        <v>13850</v>
      </c>
      <c r="L100" s="2">
        <f t="shared" si="8"/>
        <v>-13005.93</v>
      </c>
      <c r="M100" s="17">
        <f t="shared" si="9"/>
        <v>6.0940000000000001E-2</v>
      </c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175</v>
      </c>
      <c r="I101" s="1"/>
      <c r="J101" s="2">
        <v>0</v>
      </c>
      <c r="K101" s="2">
        <v>1350</v>
      </c>
      <c r="L101" s="2">
        <f t="shared" si="8"/>
        <v>-1350</v>
      </c>
      <c r="M101" s="17">
        <f t="shared" si="9"/>
        <v>0</v>
      </c>
    </row>
    <row r="102" spans="1:13" ht="15" thickBot="1" x14ac:dyDescent="0.4">
      <c r="A102" s="1"/>
      <c r="B102" s="1"/>
      <c r="C102" s="1"/>
      <c r="D102" s="1"/>
      <c r="E102" s="1"/>
      <c r="F102" s="1"/>
      <c r="G102" s="1"/>
      <c r="H102" s="1" t="s">
        <v>176</v>
      </c>
      <c r="I102" s="1"/>
      <c r="J102" s="9">
        <v>114</v>
      </c>
      <c r="K102" s="9">
        <v>83.4</v>
      </c>
      <c r="L102" s="9">
        <f t="shared" si="8"/>
        <v>30.6</v>
      </c>
      <c r="M102" s="19">
        <f t="shared" si="9"/>
        <v>1.3669100000000001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177</v>
      </c>
      <c r="H103" s="1"/>
      <c r="I103" s="1"/>
      <c r="J103" s="2">
        <f>ROUND(SUM(J96:J102),5)</f>
        <v>13858.18</v>
      </c>
      <c r="K103" s="2">
        <f>ROUND(SUM(K96:K102),5)</f>
        <v>25186.3</v>
      </c>
      <c r="L103" s="2">
        <f t="shared" si="8"/>
        <v>-11328.12</v>
      </c>
      <c r="M103" s="17">
        <f t="shared" si="9"/>
        <v>0.55023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178</v>
      </c>
      <c r="H104" s="1"/>
      <c r="I104" s="1"/>
      <c r="J104" s="2"/>
      <c r="K104" s="2"/>
      <c r="L104" s="2"/>
      <c r="M104" s="17"/>
    </row>
    <row r="105" spans="1:13" x14ac:dyDescent="0.35">
      <c r="A105" s="1"/>
      <c r="B105" s="1"/>
      <c r="C105" s="1"/>
      <c r="D105" s="1"/>
      <c r="E105" s="1"/>
      <c r="F105" s="1"/>
      <c r="G105" s="1"/>
      <c r="H105" s="1" t="s">
        <v>179</v>
      </c>
      <c r="I105" s="1"/>
      <c r="J105" s="2">
        <v>1561.11</v>
      </c>
      <c r="K105" s="2">
        <v>296.39999999999998</v>
      </c>
      <c r="L105" s="2">
        <f>ROUND((J105-K105),5)</f>
        <v>1264.71</v>
      </c>
      <c r="M105" s="17">
        <f>ROUND(IF(K105=0, IF(J105=0, 0, 1), J105/K105),5)</f>
        <v>5.2668999999999997</v>
      </c>
    </row>
    <row r="106" spans="1:13" x14ac:dyDescent="0.35">
      <c r="A106" s="1"/>
      <c r="B106" s="1"/>
      <c r="C106" s="1"/>
      <c r="D106" s="1"/>
      <c r="E106" s="1"/>
      <c r="F106" s="1"/>
      <c r="G106" s="1"/>
      <c r="H106" s="1" t="s">
        <v>180</v>
      </c>
      <c r="I106" s="1"/>
      <c r="J106" s="2">
        <v>1771.16</v>
      </c>
      <c r="K106" s="2">
        <v>1574.1</v>
      </c>
      <c r="L106" s="2">
        <f>ROUND((J106-K106),5)</f>
        <v>197.06</v>
      </c>
      <c r="M106" s="17">
        <f>ROUND(IF(K106=0, IF(J106=0, 0, 1), J106/K106),5)</f>
        <v>1.1251899999999999</v>
      </c>
    </row>
    <row r="107" spans="1:13" ht="15" thickBot="1" x14ac:dyDescent="0.4">
      <c r="A107" s="1"/>
      <c r="B107" s="1"/>
      <c r="C107" s="1"/>
      <c r="D107" s="1"/>
      <c r="E107" s="1"/>
      <c r="F107" s="1"/>
      <c r="G107" s="1"/>
      <c r="H107" s="1" t="s">
        <v>181</v>
      </c>
      <c r="I107" s="1"/>
      <c r="J107" s="2">
        <v>354.52</v>
      </c>
      <c r="K107" s="2">
        <v>217.11</v>
      </c>
      <c r="L107" s="2">
        <f>ROUND((J107-K107),5)</f>
        <v>137.41</v>
      </c>
      <c r="M107" s="17">
        <f>ROUND(IF(K107=0, IF(J107=0, 0, 1), J107/K107),5)</f>
        <v>1.6329</v>
      </c>
    </row>
    <row r="108" spans="1:13" ht="15" thickBot="1" x14ac:dyDescent="0.4">
      <c r="A108" s="1"/>
      <c r="B108" s="1"/>
      <c r="C108" s="1"/>
      <c r="D108" s="1"/>
      <c r="E108" s="1"/>
      <c r="F108" s="1"/>
      <c r="G108" s="1" t="s">
        <v>182</v>
      </c>
      <c r="H108" s="1"/>
      <c r="I108" s="1"/>
      <c r="J108" s="4">
        <f>ROUND(SUM(J104:J107),5)</f>
        <v>3686.79</v>
      </c>
      <c r="K108" s="4">
        <f>ROUND(SUM(K104:K107),5)</f>
        <v>2087.61</v>
      </c>
      <c r="L108" s="4">
        <f>ROUND((J108-K108),5)</f>
        <v>1599.18</v>
      </c>
      <c r="M108" s="18">
        <f>ROUND(IF(K108=0, IF(J108=0, 0, 1), J108/K108),5)</f>
        <v>1.76603</v>
      </c>
    </row>
    <row r="109" spans="1:13" x14ac:dyDescent="0.35">
      <c r="A109" s="1"/>
      <c r="B109" s="1"/>
      <c r="C109" s="1"/>
      <c r="D109" s="1"/>
      <c r="E109" s="1"/>
      <c r="F109" s="1" t="s">
        <v>183</v>
      </c>
      <c r="G109" s="1"/>
      <c r="H109" s="1"/>
      <c r="I109" s="1"/>
      <c r="J109" s="2">
        <f>ROUND(J79+SUM(J94:J95)+J103+J108,5)</f>
        <v>137912.63</v>
      </c>
      <c r="K109" s="2">
        <f>ROUND(K79+SUM(K94:K95)+K103+K108,5)</f>
        <v>142420.15</v>
      </c>
      <c r="L109" s="2">
        <f>ROUND((J109-K109),5)</f>
        <v>-4507.5200000000004</v>
      </c>
      <c r="M109" s="17">
        <f>ROUND(IF(K109=0, IF(J109=0, 0, 1), J109/K109),5)</f>
        <v>0.96835000000000004</v>
      </c>
    </row>
    <row r="110" spans="1:13" x14ac:dyDescent="0.35">
      <c r="A110" s="1"/>
      <c r="B110" s="1"/>
      <c r="C110" s="1"/>
      <c r="D110" s="1"/>
      <c r="E110" s="1"/>
      <c r="F110" s="1" t="s">
        <v>184</v>
      </c>
      <c r="G110" s="1"/>
      <c r="H110" s="1"/>
      <c r="I110" s="1"/>
      <c r="J110" s="2"/>
      <c r="K110" s="2"/>
      <c r="L110" s="2"/>
      <c r="M110" s="17"/>
    </row>
    <row r="111" spans="1:13" x14ac:dyDescent="0.35">
      <c r="A111" s="1"/>
      <c r="B111" s="1"/>
      <c r="C111" s="1"/>
      <c r="D111" s="1"/>
      <c r="E111" s="1"/>
      <c r="F111" s="1"/>
      <c r="G111" s="1" t="s">
        <v>185</v>
      </c>
      <c r="H111" s="1"/>
      <c r="I111" s="1"/>
      <c r="J111" s="2">
        <v>142.5</v>
      </c>
      <c r="K111" s="2">
        <v>750</v>
      </c>
      <c r="L111" s="2">
        <f>ROUND((J111-K111),5)</f>
        <v>-607.5</v>
      </c>
      <c r="M111" s="17">
        <f>ROUND(IF(K111=0, IF(J111=0, 0, 1), J111/K111),5)</f>
        <v>0.19</v>
      </c>
    </row>
    <row r="112" spans="1:13" x14ac:dyDescent="0.35">
      <c r="A112" s="1"/>
      <c r="B112" s="1"/>
      <c r="C112" s="1"/>
      <c r="D112" s="1"/>
      <c r="E112" s="1"/>
      <c r="F112" s="1"/>
      <c r="G112" s="1" t="s">
        <v>186</v>
      </c>
      <c r="H112" s="1"/>
      <c r="I112" s="1"/>
      <c r="J112" s="2">
        <v>5400</v>
      </c>
      <c r="K112" s="2">
        <v>5333.3</v>
      </c>
      <c r="L112" s="2">
        <f>ROUND((J112-K112),5)</f>
        <v>66.7</v>
      </c>
      <c r="M112" s="17">
        <f>ROUND(IF(K112=0, IF(J112=0, 0, 1), J112/K112),5)</f>
        <v>1.01251</v>
      </c>
    </row>
    <row r="113" spans="1:13" ht="15" thickBot="1" x14ac:dyDescent="0.4">
      <c r="A113" s="1"/>
      <c r="B113" s="1"/>
      <c r="C113" s="1"/>
      <c r="D113" s="1"/>
      <c r="E113" s="1"/>
      <c r="F113" s="1"/>
      <c r="G113" s="1" t="s">
        <v>187</v>
      </c>
      <c r="H113" s="1"/>
      <c r="I113" s="1"/>
      <c r="J113" s="9">
        <v>0</v>
      </c>
      <c r="K113" s="9">
        <v>1333.3</v>
      </c>
      <c r="L113" s="9">
        <f>ROUND((J113-K113),5)</f>
        <v>-1333.3</v>
      </c>
      <c r="M113" s="19">
        <f>ROUND(IF(K113=0, IF(J113=0, 0, 1), J113/K113),5)</f>
        <v>0</v>
      </c>
    </row>
    <row r="114" spans="1:13" x14ac:dyDescent="0.35">
      <c r="A114" s="1"/>
      <c r="B114" s="1"/>
      <c r="C114" s="1"/>
      <c r="D114" s="1"/>
      <c r="E114" s="1"/>
      <c r="F114" s="1" t="s">
        <v>188</v>
      </c>
      <c r="G114" s="1"/>
      <c r="H114" s="1"/>
      <c r="I114" s="1"/>
      <c r="J114" s="2">
        <f>ROUND(SUM(J110:J113),5)</f>
        <v>5542.5</v>
      </c>
      <c r="K114" s="2">
        <f>ROUND(SUM(K110:K113),5)</f>
        <v>7416.6</v>
      </c>
      <c r="L114" s="2">
        <f>ROUND((J114-K114),5)</f>
        <v>-1874.1</v>
      </c>
      <c r="M114" s="17">
        <f>ROUND(IF(K114=0, IF(J114=0, 0, 1), J114/K114),5)</f>
        <v>0.74731000000000003</v>
      </c>
    </row>
    <row r="115" spans="1:13" x14ac:dyDescent="0.35">
      <c r="A115" s="1"/>
      <c r="B115" s="1"/>
      <c r="C115" s="1"/>
      <c r="D115" s="1"/>
      <c r="E115" s="1"/>
      <c r="F115" s="1" t="s">
        <v>189</v>
      </c>
      <c r="G115" s="1"/>
      <c r="H115" s="1"/>
      <c r="I115" s="1"/>
      <c r="J115" s="2"/>
      <c r="K115" s="2"/>
      <c r="L115" s="2"/>
      <c r="M115" s="17"/>
    </row>
    <row r="116" spans="1:13" x14ac:dyDescent="0.35">
      <c r="A116" s="1"/>
      <c r="B116" s="1"/>
      <c r="C116" s="1"/>
      <c r="D116" s="1"/>
      <c r="E116" s="1"/>
      <c r="F116" s="1"/>
      <c r="G116" s="1" t="s">
        <v>190</v>
      </c>
      <c r="H116" s="1"/>
      <c r="I116" s="1"/>
      <c r="J116" s="2"/>
      <c r="K116" s="2"/>
      <c r="L116" s="2"/>
      <c r="M116" s="17"/>
    </row>
    <row r="117" spans="1:13" x14ac:dyDescent="0.35">
      <c r="A117" s="1"/>
      <c r="B117" s="1"/>
      <c r="C117" s="1"/>
      <c r="D117" s="1"/>
      <c r="E117" s="1"/>
      <c r="F117" s="1"/>
      <c r="G117" s="1"/>
      <c r="H117" s="1" t="s">
        <v>191</v>
      </c>
      <c r="I117" s="1"/>
      <c r="J117" s="2"/>
      <c r="K117" s="2"/>
      <c r="L117" s="2"/>
      <c r="M117" s="17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 t="s">
        <v>192</v>
      </c>
      <c r="J118" s="2">
        <v>912.18</v>
      </c>
      <c r="K118" s="2">
        <v>666.7</v>
      </c>
      <c r="L118" s="2">
        <f t="shared" ref="L118:L124" si="10">ROUND((J118-K118),5)</f>
        <v>245.48</v>
      </c>
      <c r="M118" s="17">
        <f t="shared" ref="M118:M124" si="11">ROUND(IF(K118=0, IF(J118=0, 0, 1), J118/K118),5)</f>
        <v>1.3682000000000001</v>
      </c>
    </row>
    <row r="119" spans="1:13" ht="15" thickBot="1" x14ac:dyDescent="0.4">
      <c r="A119" s="1"/>
      <c r="B119" s="1"/>
      <c r="C119" s="1"/>
      <c r="D119" s="1"/>
      <c r="E119" s="1"/>
      <c r="F119" s="1"/>
      <c r="G119" s="1"/>
      <c r="H119" s="1"/>
      <c r="I119" s="1" t="s">
        <v>193</v>
      </c>
      <c r="J119" s="9">
        <v>12686.01</v>
      </c>
      <c r="K119" s="9">
        <v>3500</v>
      </c>
      <c r="L119" s="9">
        <f t="shared" si="10"/>
        <v>9186.01</v>
      </c>
      <c r="M119" s="19">
        <f t="shared" si="11"/>
        <v>3.6245699999999998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194</v>
      </c>
      <c r="I120" s="1"/>
      <c r="J120" s="2">
        <f>ROUND(SUM(J117:J119),5)</f>
        <v>13598.19</v>
      </c>
      <c r="K120" s="2">
        <f>ROUND(SUM(K117:K119),5)</f>
        <v>4166.7</v>
      </c>
      <c r="L120" s="2">
        <f t="shared" si="10"/>
        <v>9431.49</v>
      </c>
      <c r="M120" s="17">
        <f t="shared" si="11"/>
        <v>3.2635399999999999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195</v>
      </c>
      <c r="I121" s="1"/>
      <c r="J121" s="2">
        <v>0</v>
      </c>
      <c r="K121" s="2">
        <v>500</v>
      </c>
      <c r="L121" s="2">
        <f t="shared" si="10"/>
        <v>-500</v>
      </c>
      <c r="M121" s="17">
        <f t="shared" si="11"/>
        <v>0</v>
      </c>
    </row>
    <row r="122" spans="1:13" ht="15" thickBot="1" x14ac:dyDescent="0.4">
      <c r="A122" s="1"/>
      <c r="B122" s="1"/>
      <c r="C122" s="1"/>
      <c r="D122" s="1"/>
      <c r="E122" s="1"/>
      <c r="F122" s="1"/>
      <c r="G122" s="1"/>
      <c r="H122" s="1" t="s">
        <v>196</v>
      </c>
      <c r="I122" s="1"/>
      <c r="J122" s="9">
        <v>166.17</v>
      </c>
      <c r="K122" s="9">
        <v>250</v>
      </c>
      <c r="L122" s="9">
        <f t="shared" si="10"/>
        <v>-83.83</v>
      </c>
      <c r="M122" s="19">
        <f t="shared" si="11"/>
        <v>0.66468000000000005</v>
      </c>
    </row>
    <row r="123" spans="1:13" x14ac:dyDescent="0.35">
      <c r="A123" s="1"/>
      <c r="B123" s="1"/>
      <c r="C123" s="1"/>
      <c r="D123" s="1"/>
      <c r="E123" s="1"/>
      <c r="F123" s="1"/>
      <c r="G123" s="1" t="s">
        <v>197</v>
      </c>
      <c r="H123" s="1"/>
      <c r="I123" s="1"/>
      <c r="J123" s="2">
        <f>ROUND(J116+SUM(J120:J122),5)</f>
        <v>13764.36</v>
      </c>
      <c r="K123" s="2">
        <f>ROUND(K116+SUM(K120:K122),5)</f>
        <v>4916.7</v>
      </c>
      <c r="L123" s="2">
        <f t="shared" si="10"/>
        <v>8847.66</v>
      </c>
      <c r="M123" s="17">
        <f t="shared" si="11"/>
        <v>2.7995100000000002</v>
      </c>
    </row>
    <row r="124" spans="1:13" x14ac:dyDescent="0.35">
      <c r="A124" s="1"/>
      <c r="B124" s="1"/>
      <c r="C124" s="1"/>
      <c r="D124" s="1"/>
      <c r="E124" s="1"/>
      <c r="F124" s="1"/>
      <c r="G124" s="1" t="s">
        <v>198</v>
      </c>
      <c r="H124" s="1"/>
      <c r="I124" s="1"/>
      <c r="J124" s="2">
        <v>0</v>
      </c>
      <c r="K124" s="2">
        <v>0</v>
      </c>
      <c r="L124" s="2">
        <f t="shared" si="10"/>
        <v>0</v>
      </c>
      <c r="M124" s="17">
        <f t="shared" si="11"/>
        <v>0</v>
      </c>
    </row>
    <row r="125" spans="1:13" x14ac:dyDescent="0.35">
      <c r="A125" s="1"/>
      <c r="B125" s="1"/>
      <c r="C125" s="1"/>
      <c r="D125" s="1"/>
      <c r="E125" s="1"/>
      <c r="F125" s="1"/>
      <c r="G125" s="1" t="s">
        <v>199</v>
      </c>
      <c r="H125" s="1"/>
      <c r="I125" s="1"/>
      <c r="J125" s="2"/>
      <c r="K125" s="2"/>
      <c r="L125" s="2"/>
      <c r="M125" s="17"/>
    </row>
    <row r="126" spans="1:13" x14ac:dyDescent="0.35">
      <c r="A126" s="1"/>
      <c r="B126" s="1"/>
      <c r="C126" s="1"/>
      <c r="D126" s="1"/>
      <c r="E126" s="1"/>
      <c r="F126" s="1"/>
      <c r="G126" s="1"/>
      <c r="H126" s="1" t="s">
        <v>200</v>
      </c>
      <c r="I126" s="1"/>
      <c r="J126" s="2">
        <v>-16.62</v>
      </c>
      <c r="K126" s="2">
        <v>200</v>
      </c>
      <c r="L126" s="2">
        <f>ROUND((J126-K126),5)</f>
        <v>-216.62</v>
      </c>
      <c r="M126" s="17">
        <f>ROUND(IF(K126=0, IF(J126=0, 0, 1), J126/K126),5)</f>
        <v>-8.3099999999999993E-2</v>
      </c>
    </row>
    <row r="127" spans="1:13" x14ac:dyDescent="0.35">
      <c r="A127" s="1"/>
      <c r="B127" s="1"/>
      <c r="C127" s="1"/>
      <c r="D127" s="1"/>
      <c r="E127" s="1"/>
      <c r="F127" s="1"/>
      <c r="G127" s="1"/>
      <c r="H127" s="1" t="s">
        <v>201</v>
      </c>
      <c r="I127" s="1"/>
      <c r="J127" s="2">
        <v>80.08</v>
      </c>
      <c r="K127" s="2">
        <v>250</v>
      </c>
      <c r="L127" s="2">
        <f>ROUND((J127-K127),5)</f>
        <v>-169.92</v>
      </c>
      <c r="M127" s="17">
        <f>ROUND(IF(K127=0, IF(J127=0, 0, 1), J127/K127),5)</f>
        <v>0.32031999999999999</v>
      </c>
    </row>
    <row r="128" spans="1:13" x14ac:dyDescent="0.35">
      <c r="A128" s="1"/>
      <c r="B128" s="1"/>
      <c r="C128" s="1"/>
      <c r="D128" s="1"/>
      <c r="E128" s="1"/>
      <c r="F128" s="1"/>
      <c r="G128" s="1"/>
      <c r="H128" s="1" t="s">
        <v>202</v>
      </c>
      <c r="I128" s="1"/>
      <c r="J128" s="2">
        <v>731.58</v>
      </c>
      <c r="K128" s="2">
        <v>733.3</v>
      </c>
      <c r="L128" s="2">
        <f>ROUND((J128-K128),5)</f>
        <v>-1.72</v>
      </c>
      <c r="M128" s="17">
        <f>ROUND(IF(K128=0, IF(J128=0, 0, 1), J128/K128),5)</f>
        <v>0.99765000000000004</v>
      </c>
    </row>
    <row r="129" spans="1:13" x14ac:dyDescent="0.35">
      <c r="A129" s="1"/>
      <c r="B129" s="1"/>
      <c r="C129" s="1"/>
      <c r="D129" s="1"/>
      <c r="E129" s="1"/>
      <c r="F129" s="1"/>
      <c r="G129" s="1"/>
      <c r="H129" s="1" t="s">
        <v>203</v>
      </c>
      <c r="I129" s="1"/>
      <c r="J129" s="2">
        <v>177.58</v>
      </c>
      <c r="K129" s="2">
        <v>166.7</v>
      </c>
      <c r="L129" s="2">
        <f>ROUND((J129-K129),5)</f>
        <v>10.88</v>
      </c>
      <c r="M129" s="17">
        <f>ROUND(IF(K129=0, IF(J129=0, 0, 1), J129/K129),5)</f>
        <v>1.0652699999999999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 t="s">
        <v>204</v>
      </c>
      <c r="I130" s="1"/>
      <c r="J130" s="2">
        <v>177.58</v>
      </c>
      <c r="K130" s="2">
        <v>166.7</v>
      </c>
      <c r="L130" s="2">
        <f>ROUND((J130-K130),5)</f>
        <v>10.88</v>
      </c>
      <c r="M130" s="17">
        <f>ROUND(IF(K130=0, IF(J130=0, 0, 1), J130/K130),5)</f>
        <v>1.0652699999999999</v>
      </c>
    </row>
    <row r="131" spans="1:13" ht="15" thickBot="1" x14ac:dyDescent="0.4">
      <c r="A131" s="1"/>
      <c r="B131" s="1"/>
      <c r="C131" s="1"/>
      <c r="D131" s="1"/>
      <c r="E131" s="1"/>
      <c r="F131" s="1"/>
      <c r="G131" s="1"/>
      <c r="H131" s="1" t="s">
        <v>205</v>
      </c>
      <c r="I131" s="1"/>
      <c r="J131" s="9">
        <v>11.96</v>
      </c>
      <c r="K131" s="9"/>
      <c r="L131" s="9"/>
      <c r="M131" s="19"/>
    </row>
    <row r="132" spans="1:13" x14ac:dyDescent="0.35">
      <c r="A132" s="1"/>
      <c r="B132" s="1"/>
      <c r="C132" s="1"/>
      <c r="D132" s="1"/>
      <c r="E132" s="1"/>
      <c r="F132" s="1"/>
      <c r="G132" s="1" t="s">
        <v>206</v>
      </c>
      <c r="H132" s="1"/>
      <c r="I132" s="1"/>
      <c r="J132" s="2">
        <f>ROUND(SUM(J125:J131),5)</f>
        <v>1162.1600000000001</v>
      </c>
      <c r="K132" s="2">
        <f>ROUND(SUM(K125:K131),5)</f>
        <v>1516.7</v>
      </c>
      <c r="L132" s="2">
        <f>ROUND((J132-K132),5)</f>
        <v>-354.54</v>
      </c>
      <c r="M132" s="17">
        <f>ROUND(IF(K132=0, IF(J132=0, 0, 1), J132/K132),5)</f>
        <v>0.76624000000000003</v>
      </c>
    </row>
    <row r="133" spans="1:13" x14ac:dyDescent="0.35">
      <c r="A133" s="1"/>
      <c r="B133" s="1"/>
      <c r="C133" s="1"/>
      <c r="D133" s="1"/>
      <c r="E133" s="1"/>
      <c r="F133" s="1"/>
      <c r="G133" s="1" t="s">
        <v>207</v>
      </c>
      <c r="H133" s="1"/>
      <c r="I133" s="1"/>
      <c r="J133" s="2"/>
      <c r="K133" s="2"/>
      <c r="L133" s="2"/>
      <c r="M133" s="17"/>
    </row>
    <row r="134" spans="1:13" x14ac:dyDescent="0.35">
      <c r="A134" s="1"/>
      <c r="B134" s="1"/>
      <c r="C134" s="1"/>
      <c r="D134" s="1"/>
      <c r="E134" s="1"/>
      <c r="F134" s="1"/>
      <c r="G134" s="1"/>
      <c r="H134" s="1" t="s">
        <v>208</v>
      </c>
      <c r="I134" s="1"/>
      <c r="J134" s="2"/>
      <c r="K134" s="2"/>
      <c r="L134" s="2"/>
      <c r="M134" s="17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 t="s">
        <v>209</v>
      </c>
      <c r="J135" s="2">
        <v>3711.46</v>
      </c>
      <c r="K135" s="2">
        <v>3333.3</v>
      </c>
      <c r="L135" s="2">
        <f t="shared" ref="L135:L144" si="12">ROUND((J135-K135),5)</f>
        <v>378.16</v>
      </c>
      <c r="M135" s="17">
        <f t="shared" ref="M135:M144" si="13">ROUND(IF(K135=0, IF(J135=0, 0, 1), J135/K135),5)</f>
        <v>1.1134500000000001</v>
      </c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 t="s">
        <v>210</v>
      </c>
      <c r="J136" s="2">
        <v>444.52</v>
      </c>
      <c r="K136" s="2">
        <v>750</v>
      </c>
      <c r="L136" s="2">
        <f t="shared" si="12"/>
        <v>-305.48</v>
      </c>
      <c r="M136" s="17">
        <f t="shared" si="13"/>
        <v>0.59269000000000005</v>
      </c>
    </row>
    <row r="137" spans="1:13" ht="15" thickBot="1" x14ac:dyDescent="0.4">
      <c r="A137" s="1"/>
      <c r="B137" s="1"/>
      <c r="C137" s="1"/>
      <c r="D137" s="1"/>
      <c r="E137" s="1"/>
      <c r="F137" s="1"/>
      <c r="G137" s="1"/>
      <c r="H137" s="1"/>
      <c r="I137" s="1" t="s">
        <v>211</v>
      </c>
      <c r="J137" s="9">
        <v>297.99</v>
      </c>
      <c r="K137" s="9">
        <v>500</v>
      </c>
      <c r="L137" s="9">
        <f t="shared" si="12"/>
        <v>-202.01</v>
      </c>
      <c r="M137" s="19">
        <f t="shared" si="13"/>
        <v>0.59597999999999995</v>
      </c>
    </row>
    <row r="138" spans="1:13" x14ac:dyDescent="0.35">
      <c r="A138" s="1"/>
      <c r="B138" s="1"/>
      <c r="C138" s="1"/>
      <c r="D138" s="1"/>
      <c r="E138" s="1"/>
      <c r="F138" s="1"/>
      <c r="G138" s="1"/>
      <c r="H138" s="1" t="s">
        <v>212</v>
      </c>
      <c r="I138" s="1"/>
      <c r="J138" s="2">
        <f>ROUND(SUM(J134:J137),5)</f>
        <v>4453.97</v>
      </c>
      <c r="K138" s="2">
        <f>ROUND(SUM(K134:K137),5)</f>
        <v>4583.3</v>
      </c>
      <c r="L138" s="2">
        <f t="shared" si="12"/>
        <v>-129.33000000000001</v>
      </c>
      <c r="M138" s="17">
        <f t="shared" si="13"/>
        <v>0.97177999999999998</v>
      </c>
    </row>
    <row r="139" spans="1:13" x14ac:dyDescent="0.35">
      <c r="A139" s="1"/>
      <c r="B139" s="1"/>
      <c r="C139" s="1"/>
      <c r="D139" s="1"/>
      <c r="E139" s="1"/>
      <c r="F139" s="1"/>
      <c r="G139" s="1"/>
      <c r="H139" s="1" t="s">
        <v>213</v>
      </c>
      <c r="I139" s="1"/>
      <c r="J139" s="2">
        <v>185.78</v>
      </c>
      <c r="K139" s="2">
        <v>333.3</v>
      </c>
      <c r="L139" s="2">
        <f t="shared" si="12"/>
        <v>-147.52000000000001</v>
      </c>
      <c r="M139" s="17">
        <f t="shared" si="13"/>
        <v>0.55740000000000001</v>
      </c>
    </row>
    <row r="140" spans="1:13" ht="15" thickBot="1" x14ac:dyDescent="0.4">
      <c r="A140" s="1"/>
      <c r="B140" s="1"/>
      <c r="C140" s="1"/>
      <c r="D140" s="1"/>
      <c r="E140" s="1"/>
      <c r="F140" s="1"/>
      <c r="G140" s="1"/>
      <c r="H140" s="1" t="s">
        <v>214</v>
      </c>
      <c r="I140" s="1"/>
      <c r="J140" s="9">
        <v>179.98</v>
      </c>
      <c r="K140" s="9">
        <v>366.7</v>
      </c>
      <c r="L140" s="9">
        <f t="shared" si="12"/>
        <v>-186.72</v>
      </c>
      <c r="M140" s="19">
        <f t="shared" si="13"/>
        <v>0.49081000000000002</v>
      </c>
    </row>
    <row r="141" spans="1:13" x14ac:dyDescent="0.35">
      <c r="A141" s="1"/>
      <c r="B141" s="1"/>
      <c r="C141" s="1"/>
      <c r="D141" s="1"/>
      <c r="E141" s="1"/>
      <c r="F141" s="1"/>
      <c r="G141" s="1" t="s">
        <v>215</v>
      </c>
      <c r="H141" s="1"/>
      <c r="I141" s="1"/>
      <c r="J141" s="2">
        <f>ROUND(J133+SUM(J138:J140),5)</f>
        <v>4819.7299999999996</v>
      </c>
      <c r="K141" s="2">
        <f>ROUND(K133+SUM(K138:K140),5)</f>
        <v>5283.3</v>
      </c>
      <c r="L141" s="2">
        <f t="shared" si="12"/>
        <v>-463.57</v>
      </c>
      <c r="M141" s="17">
        <f t="shared" si="13"/>
        <v>0.91225999999999996</v>
      </c>
    </row>
    <row r="142" spans="1:13" ht="15" thickBot="1" x14ac:dyDescent="0.4">
      <c r="A142" s="1"/>
      <c r="B142" s="1"/>
      <c r="C142" s="1"/>
      <c r="D142" s="1"/>
      <c r="E142" s="1"/>
      <c r="F142" s="1"/>
      <c r="G142" s="1" t="s">
        <v>216</v>
      </c>
      <c r="H142" s="1"/>
      <c r="I142" s="1"/>
      <c r="J142" s="2">
        <v>829.29</v>
      </c>
      <c r="K142" s="2">
        <v>326</v>
      </c>
      <c r="L142" s="2">
        <f t="shared" si="12"/>
        <v>503.29</v>
      </c>
      <c r="M142" s="17">
        <f t="shared" si="13"/>
        <v>2.5438299999999998</v>
      </c>
    </row>
    <row r="143" spans="1:13" ht="15" thickBot="1" x14ac:dyDescent="0.4">
      <c r="A143" s="1"/>
      <c r="B143" s="1"/>
      <c r="C143" s="1"/>
      <c r="D143" s="1"/>
      <c r="E143" s="1"/>
      <c r="F143" s="1" t="s">
        <v>217</v>
      </c>
      <c r="G143" s="1"/>
      <c r="H143" s="1"/>
      <c r="I143" s="1"/>
      <c r="J143" s="4">
        <f>ROUND(J115+SUM(J123:J124)+J132+SUM(J141:J142),5)</f>
        <v>20575.54</v>
      </c>
      <c r="K143" s="4">
        <f>ROUND(K115+SUM(K123:K124)+K132+SUM(K141:K142),5)</f>
        <v>12042.7</v>
      </c>
      <c r="L143" s="4">
        <f t="shared" si="12"/>
        <v>8532.84</v>
      </c>
      <c r="M143" s="18">
        <f t="shared" si="13"/>
        <v>1.70855</v>
      </c>
    </row>
    <row r="144" spans="1:13" x14ac:dyDescent="0.35">
      <c r="A144" s="1"/>
      <c r="B144" s="1"/>
      <c r="C144" s="1"/>
      <c r="D144" s="1"/>
      <c r="E144" s="1" t="s">
        <v>218</v>
      </c>
      <c r="F144" s="1"/>
      <c r="G144" s="1"/>
      <c r="H144" s="1"/>
      <c r="I144" s="1"/>
      <c r="J144" s="2">
        <f>ROUND(SUM(J48:J52)+SUM(J56:J57)+J62+J68+J78+J109+J114+J143,5)</f>
        <v>188063.34</v>
      </c>
      <c r="K144" s="2">
        <f>ROUND(SUM(K48:K52)+SUM(K56:K57)+K62+K68+K78+K109+K114+K143,5)</f>
        <v>182442.81</v>
      </c>
      <c r="L144" s="2">
        <f t="shared" si="12"/>
        <v>5620.53</v>
      </c>
      <c r="M144" s="17">
        <f t="shared" si="13"/>
        <v>1.03081</v>
      </c>
    </row>
    <row r="145" spans="1:13" x14ac:dyDescent="0.35">
      <c r="A145" s="1"/>
      <c r="B145" s="1"/>
      <c r="C145" s="1"/>
      <c r="D145" s="1"/>
      <c r="E145" s="1" t="s">
        <v>219</v>
      </c>
      <c r="F145" s="1"/>
      <c r="G145" s="1"/>
      <c r="H145" s="1"/>
      <c r="I145" s="1"/>
      <c r="J145" s="2"/>
      <c r="K145" s="2"/>
      <c r="L145" s="2"/>
      <c r="M145" s="17"/>
    </row>
    <row r="146" spans="1:13" x14ac:dyDescent="0.35">
      <c r="A146" s="1"/>
      <c r="B146" s="1"/>
      <c r="C146" s="1"/>
      <c r="D146" s="1"/>
      <c r="E146" s="1"/>
      <c r="F146" s="1" t="s">
        <v>220</v>
      </c>
      <c r="G146" s="1"/>
      <c r="H146" s="1"/>
      <c r="I146" s="1"/>
      <c r="J146" s="2">
        <v>0</v>
      </c>
      <c r="K146" s="2">
        <v>5833.3</v>
      </c>
      <c r="L146" s="2">
        <f>ROUND((J146-K146),5)</f>
        <v>-5833.3</v>
      </c>
      <c r="M146" s="17">
        <f>ROUND(IF(K146=0, IF(J146=0, 0, 1), J146/K146),5)</f>
        <v>0</v>
      </c>
    </row>
    <row r="147" spans="1:13" ht="15" thickBot="1" x14ac:dyDescent="0.4">
      <c r="A147" s="1"/>
      <c r="B147" s="1"/>
      <c r="C147" s="1"/>
      <c r="D147" s="1"/>
      <c r="E147" s="1"/>
      <c r="F147" s="1" t="s">
        <v>221</v>
      </c>
      <c r="G147" s="1"/>
      <c r="H147" s="1"/>
      <c r="I147" s="1"/>
      <c r="J147" s="9">
        <v>12.45</v>
      </c>
      <c r="K147" s="9">
        <v>166.7</v>
      </c>
      <c r="L147" s="9">
        <f>ROUND((J147-K147),5)</f>
        <v>-154.25</v>
      </c>
      <c r="M147" s="19">
        <f>ROUND(IF(K147=0, IF(J147=0, 0, 1), J147/K147),5)</f>
        <v>7.4690000000000006E-2</v>
      </c>
    </row>
    <row r="148" spans="1:13" x14ac:dyDescent="0.35">
      <c r="A148" s="1"/>
      <c r="B148" s="1"/>
      <c r="C148" s="1"/>
      <c r="D148" s="1"/>
      <c r="E148" s="1" t="s">
        <v>222</v>
      </c>
      <c r="F148" s="1"/>
      <c r="G148" s="1"/>
      <c r="H148" s="1"/>
      <c r="I148" s="1"/>
      <c r="J148" s="2">
        <f>ROUND(SUM(J145:J147),5)</f>
        <v>12.45</v>
      </c>
      <c r="K148" s="2">
        <f>ROUND(SUM(K145:K147),5)</f>
        <v>6000</v>
      </c>
      <c r="L148" s="2">
        <f>ROUND((J148-K148),5)</f>
        <v>-5987.55</v>
      </c>
      <c r="M148" s="17">
        <f>ROUND(IF(K148=0, IF(J148=0, 0, 1), J148/K148),5)</f>
        <v>2.0799999999999998E-3</v>
      </c>
    </row>
    <row r="149" spans="1:13" x14ac:dyDescent="0.35">
      <c r="A149" s="1"/>
      <c r="B149" s="1"/>
      <c r="C149" s="1"/>
      <c r="D149" s="1"/>
      <c r="E149" s="1" t="s">
        <v>223</v>
      </c>
      <c r="F149" s="1"/>
      <c r="G149" s="1"/>
      <c r="H149" s="1"/>
      <c r="I149" s="1"/>
      <c r="J149" s="2"/>
      <c r="K149" s="2"/>
      <c r="L149" s="2"/>
      <c r="M149" s="17"/>
    </row>
    <row r="150" spans="1:13" x14ac:dyDescent="0.35">
      <c r="A150" s="1"/>
      <c r="B150" s="1"/>
      <c r="C150" s="1"/>
      <c r="D150" s="1"/>
      <c r="E150" s="1"/>
      <c r="F150" s="1" t="s">
        <v>224</v>
      </c>
      <c r="G150" s="1"/>
      <c r="H150" s="1"/>
      <c r="I150" s="1"/>
      <c r="J150" s="2">
        <v>0</v>
      </c>
      <c r="K150" s="2">
        <v>0</v>
      </c>
      <c r="L150" s="2">
        <f t="shared" ref="L150:L155" si="14">ROUND((J150-K150),5)</f>
        <v>0</v>
      </c>
      <c r="M150" s="17">
        <f t="shared" ref="M150:M155" si="15">ROUND(IF(K150=0, IF(J150=0, 0, 1), J150/K150),5)</f>
        <v>0</v>
      </c>
    </row>
    <row r="151" spans="1:13" x14ac:dyDescent="0.35">
      <c r="A151" s="1"/>
      <c r="B151" s="1"/>
      <c r="C151" s="1"/>
      <c r="D151" s="1"/>
      <c r="E151" s="1"/>
      <c r="F151" s="1" t="s">
        <v>225</v>
      </c>
      <c r="G151" s="1"/>
      <c r="H151" s="1"/>
      <c r="I151" s="1"/>
      <c r="J151" s="2">
        <v>4605.2299999999996</v>
      </c>
      <c r="K151" s="2">
        <v>3616.16</v>
      </c>
      <c r="L151" s="2">
        <f t="shared" si="14"/>
        <v>989.07</v>
      </c>
      <c r="M151" s="17">
        <f t="shared" si="15"/>
        <v>1.2735099999999999</v>
      </c>
    </row>
    <row r="152" spans="1:13" x14ac:dyDescent="0.35">
      <c r="A152" s="1"/>
      <c r="B152" s="1"/>
      <c r="C152" s="1"/>
      <c r="D152" s="1"/>
      <c r="E152" s="1"/>
      <c r="F152" s="1" t="s">
        <v>226</v>
      </c>
      <c r="G152" s="1"/>
      <c r="H152" s="1"/>
      <c r="I152" s="1"/>
      <c r="J152" s="2">
        <v>2029.76</v>
      </c>
      <c r="K152" s="2">
        <v>1583.3</v>
      </c>
      <c r="L152" s="2">
        <f t="shared" si="14"/>
        <v>446.46</v>
      </c>
      <c r="M152" s="17">
        <f t="shared" si="15"/>
        <v>1.2819799999999999</v>
      </c>
    </row>
    <row r="153" spans="1:13" x14ac:dyDescent="0.35">
      <c r="A153" s="1"/>
      <c r="B153" s="1"/>
      <c r="C153" s="1"/>
      <c r="D153" s="1"/>
      <c r="E153" s="1"/>
      <c r="F153" s="1" t="s">
        <v>227</v>
      </c>
      <c r="G153" s="1"/>
      <c r="H153" s="1"/>
      <c r="I153" s="1"/>
      <c r="J153" s="2">
        <v>282.31</v>
      </c>
      <c r="K153" s="2">
        <v>250</v>
      </c>
      <c r="L153" s="2">
        <f t="shared" si="14"/>
        <v>32.31</v>
      </c>
      <c r="M153" s="17">
        <f t="shared" si="15"/>
        <v>1.12924</v>
      </c>
    </row>
    <row r="154" spans="1:13" ht="15" thickBot="1" x14ac:dyDescent="0.4">
      <c r="A154" s="1"/>
      <c r="B154" s="1"/>
      <c r="C154" s="1"/>
      <c r="D154" s="1"/>
      <c r="E154" s="1"/>
      <c r="F154" s="1" t="s">
        <v>228</v>
      </c>
      <c r="G154" s="1"/>
      <c r="H154" s="1"/>
      <c r="I154" s="1"/>
      <c r="J154" s="9">
        <v>0</v>
      </c>
      <c r="K154" s="9">
        <v>0</v>
      </c>
      <c r="L154" s="9">
        <f t="shared" si="14"/>
        <v>0</v>
      </c>
      <c r="M154" s="19">
        <f t="shared" si="15"/>
        <v>0</v>
      </c>
    </row>
    <row r="155" spans="1:13" x14ac:dyDescent="0.35">
      <c r="A155" s="1"/>
      <c r="B155" s="1"/>
      <c r="C155" s="1"/>
      <c r="D155" s="1"/>
      <c r="E155" s="1" t="s">
        <v>229</v>
      </c>
      <c r="F155" s="1"/>
      <c r="G155" s="1"/>
      <c r="H155" s="1"/>
      <c r="I155" s="1"/>
      <c r="J155" s="2">
        <f>ROUND(SUM(J149:J154),5)</f>
        <v>6917.3</v>
      </c>
      <c r="K155" s="2">
        <f>ROUND(SUM(K149:K154),5)</f>
        <v>5449.46</v>
      </c>
      <c r="L155" s="2">
        <f t="shared" si="14"/>
        <v>1467.84</v>
      </c>
      <c r="M155" s="17">
        <f t="shared" si="15"/>
        <v>1.26936</v>
      </c>
    </row>
    <row r="156" spans="1:13" x14ac:dyDescent="0.35">
      <c r="A156" s="1"/>
      <c r="B156" s="1"/>
      <c r="C156" s="1"/>
      <c r="D156" s="1"/>
      <c r="E156" s="1" t="s">
        <v>230</v>
      </c>
      <c r="F156" s="1"/>
      <c r="G156" s="1"/>
      <c r="H156" s="1"/>
      <c r="I156" s="1"/>
      <c r="J156" s="2"/>
      <c r="K156" s="2"/>
      <c r="L156" s="2"/>
      <c r="M156" s="17"/>
    </row>
    <row r="157" spans="1:13" x14ac:dyDescent="0.35">
      <c r="A157" s="1"/>
      <c r="B157" s="1"/>
      <c r="C157" s="1"/>
      <c r="D157" s="1"/>
      <c r="E157" s="1"/>
      <c r="F157" s="1" t="s">
        <v>231</v>
      </c>
      <c r="G157" s="1"/>
      <c r="H157" s="1"/>
      <c r="I157" s="1"/>
      <c r="J157" s="2">
        <v>0</v>
      </c>
      <c r="K157" s="2">
        <v>166.7</v>
      </c>
      <c r="L157" s="2">
        <f>ROUND((J157-K157),5)</f>
        <v>-166.7</v>
      </c>
      <c r="M157" s="17">
        <f>ROUND(IF(K157=0, IF(J157=0, 0, 1), J157/K157),5)</f>
        <v>0</v>
      </c>
    </row>
    <row r="158" spans="1:13" x14ac:dyDescent="0.35">
      <c r="A158" s="1"/>
      <c r="B158" s="1"/>
      <c r="C158" s="1"/>
      <c r="D158" s="1"/>
      <c r="E158" s="1"/>
      <c r="F158" s="1" t="s">
        <v>232</v>
      </c>
      <c r="G158" s="1"/>
      <c r="H158" s="1"/>
      <c r="I158" s="1"/>
      <c r="J158" s="2">
        <v>1264.29</v>
      </c>
      <c r="K158" s="2">
        <v>1416.7</v>
      </c>
      <c r="L158" s="2">
        <f>ROUND((J158-K158),5)</f>
        <v>-152.41</v>
      </c>
      <c r="M158" s="17">
        <f>ROUND(IF(K158=0, IF(J158=0, 0, 1), J158/K158),5)</f>
        <v>0.89241999999999999</v>
      </c>
    </row>
    <row r="159" spans="1:13" x14ac:dyDescent="0.35">
      <c r="A159" s="1"/>
      <c r="B159" s="1"/>
      <c r="C159" s="1"/>
      <c r="D159" s="1"/>
      <c r="E159" s="1"/>
      <c r="F159" s="1" t="s">
        <v>233</v>
      </c>
      <c r="G159" s="1"/>
      <c r="H159" s="1"/>
      <c r="I159" s="1"/>
      <c r="J159" s="2"/>
      <c r="K159" s="2"/>
      <c r="L159" s="2"/>
      <c r="M159" s="17"/>
    </row>
    <row r="160" spans="1:13" x14ac:dyDescent="0.35">
      <c r="A160" s="1"/>
      <c r="B160" s="1"/>
      <c r="C160" s="1"/>
      <c r="D160" s="1"/>
      <c r="E160" s="1"/>
      <c r="F160" s="1"/>
      <c r="G160" s="1" t="s">
        <v>234</v>
      </c>
      <c r="H160" s="1"/>
      <c r="I160" s="1"/>
      <c r="J160" s="2">
        <v>85.57</v>
      </c>
      <c r="K160" s="2">
        <v>1000</v>
      </c>
      <c r="L160" s="2">
        <f t="shared" ref="L160:L169" si="16">ROUND((J160-K160),5)</f>
        <v>-914.43</v>
      </c>
      <c r="M160" s="17">
        <f t="shared" ref="M160:M169" si="17">ROUND(IF(K160=0, IF(J160=0, 0, 1), J160/K160),5)</f>
        <v>8.5569999999999993E-2</v>
      </c>
    </row>
    <row r="161" spans="1:13" x14ac:dyDescent="0.35">
      <c r="A161" s="1"/>
      <c r="B161" s="1"/>
      <c r="C161" s="1"/>
      <c r="D161" s="1"/>
      <c r="E161" s="1"/>
      <c r="F161" s="1"/>
      <c r="G161" s="1" t="s">
        <v>235</v>
      </c>
      <c r="H161" s="1"/>
      <c r="I161" s="1"/>
      <c r="J161" s="2">
        <v>0</v>
      </c>
      <c r="K161" s="2">
        <v>1333.3</v>
      </c>
      <c r="L161" s="2">
        <f t="shared" si="16"/>
        <v>-1333.3</v>
      </c>
      <c r="M161" s="17">
        <f t="shared" si="17"/>
        <v>0</v>
      </c>
    </row>
    <row r="162" spans="1:13" x14ac:dyDescent="0.35">
      <c r="A162" s="1"/>
      <c r="B162" s="1"/>
      <c r="C162" s="1"/>
      <c r="D162" s="1"/>
      <c r="E162" s="1"/>
      <c r="F162" s="1"/>
      <c r="G162" s="1" t="s">
        <v>236</v>
      </c>
      <c r="H162" s="1"/>
      <c r="I162" s="1"/>
      <c r="J162" s="2">
        <v>143.9</v>
      </c>
      <c r="K162" s="2">
        <v>2000</v>
      </c>
      <c r="L162" s="2">
        <f t="shared" si="16"/>
        <v>-1856.1</v>
      </c>
      <c r="M162" s="17">
        <f t="shared" si="17"/>
        <v>7.195E-2</v>
      </c>
    </row>
    <row r="163" spans="1:13" x14ac:dyDescent="0.35">
      <c r="A163" s="1"/>
      <c r="B163" s="1"/>
      <c r="C163" s="1"/>
      <c r="D163" s="1"/>
      <c r="E163" s="1"/>
      <c r="F163" s="1"/>
      <c r="G163" s="1" t="s">
        <v>237</v>
      </c>
      <c r="H163" s="1"/>
      <c r="I163" s="1"/>
      <c r="J163" s="2">
        <v>0</v>
      </c>
      <c r="K163" s="2">
        <v>4166.6000000000004</v>
      </c>
      <c r="L163" s="2">
        <f t="shared" si="16"/>
        <v>-4166.6000000000004</v>
      </c>
      <c r="M163" s="17">
        <f t="shared" si="17"/>
        <v>0</v>
      </c>
    </row>
    <row r="164" spans="1:13" x14ac:dyDescent="0.35">
      <c r="A164" s="1"/>
      <c r="B164" s="1"/>
      <c r="C164" s="1"/>
      <c r="D164" s="1"/>
      <c r="E164" s="1"/>
      <c r="F164" s="1"/>
      <c r="G164" s="1" t="s">
        <v>238</v>
      </c>
      <c r="H164" s="1"/>
      <c r="I164" s="1"/>
      <c r="J164" s="2">
        <v>0</v>
      </c>
      <c r="K164" s="2">
        <v>250</v>
      </c>
      <c r="L164" s="2">
        <f t="shared" si="16"/>
        <v>-250</v>
      </c>
      <c r="M164" s="17">
        <f t="shared" si="17"/>
        <v>0</v>
      </c>
    </row>
    <row r="165" spans="1:13" x14ac:dyDescent="0.35">
      <c r="A165" s="1"/>
      <c r="B165" s="1"/>
      <c r="C165" s="1"/>
      <c r="D165" s="1"/>
      <c r="E165" s="1"/>
      <c r="F165" s="1"/>
      <c r="G165" s="1" t="s">
        <v>239</v>
      </c>
      <c r="H165" s="1"/>
      <c r="I165" s="1"/>
      <c r="J165" s="2">
        <v>0</v>
      </c>
      <c r="K165" s="2">
        <v>166.6</v>
      </c>
      <c r="L165" s="2">
        <f t="shared" si="16"/>
        <v>-166.6</v>
      </c>
      <c r="M165" s="17">
        <f t="shared" si="17"/>
        <v>0</v>
      </c>
    </row>
    <row r="166" spans="1:13" x14ac:dyDescent="0.35">
      <c r="A166" s="1"/>
      <c r="B166" s="1"/>
      <c r="C166" s="1"/>
      <c r="D166" s="1"/>
      <c r="E166" s="1"/>
      <c r="F166" s="1"/>
      <c r="G166" s="1" t="s">
        <v>240</v>
      </c>
      <c r="H166" s="1"/>
      <c r="I166" s="1"/>
      <c r="J166" s="2">
        <v>335.7</v>
      </c>
      <c r="K166" s="2">
        <v>600</v>
      </c>
      <c r="L166" s="2">
        <f t="shared" si="16"/>
        <v>-264.3</v>
      </c>
      <c r="M166" s="17">
        <f t="shared" si="17"/>
        <v>0.5595</v>
      </c>
    </row>
    <row r="167" spans="1:13" x14ac:dyDescent="0.35">
      <c r="A167" s="1"/>
      <c r="B167" s="1"/>
      <c r="C167" s="1"/>
      <c r="D167" s="1"/>
      <c r="E167" s="1"/>
      <c r="F167" s="1"/>
      <c r="G167" s="1" t="s">
        <v>241</v>
      </c>
      <c r="H167" s="1"/>
      <c r="I167" s="1"/>
      <c r="J167" s="2">
        <v>0</v>
      </c>
      <c r="K167" s="2">
        <v>500</v>
      </c>
      <c r="L167" s="2">
        <f t="shared" si="16"/>
        <v>-500</v>
      </c>
      <c r="M167" s="17">
        <f t="shared" si="17"/>
        <v>0</v>
      </c>
    </row>
    <row r="168" spans="1:13" x14ac:dyDescent="0.35">
      <c r="A168" s="1"/>
      <c r="B168" s="1"/>
      <c r="C168" s="1"/>
      <c r="D168" s="1"/>
      <c r="E168" s="1"/>
      <c r="F168" s="1"/>
      <c r="G168" s="1" t="s">
        <v>242</v>
      </c>
      <c r="H168" s="1"/>
      <c r="I168" s="1"/>
      <c r="J168" s="2">
        <v>9294.1</v>
      </c>
      <c r="K168" s="2">
        <v>0</v>
      </c>
      <c r="L168" s="2">
        <f t="shared" si="16"/>
        <v>9294.1</v>
      </c>
      <c r="M168" s="17">
        <f t="shared" si="17"/>
        <v>1</v>
      </c>
    </row>
    <row r="169" spans="1:13" x14ac:dyDescent="0.35">
      <c r="A169" s="1"/>
      <c r="B169" s="1"/>
      <c r="C169" s="1"/>
      <c r="D169" s="1"/>
      <c r="E169" s="1"/>
      <c r="F169" s="1"/>
      <c r="G169" s="1" t="s">
        <v>243</v>
      </c>
      <c r="H169" s="1"/>
      <c r="I169" s="1"/>
      <c r="J169" s="2">
        <v>0</v>
      </c>
      <c r="K169" s="2">
        <v>166.6</v>
      </c>
      <c r="L169" s="2">
        <f t="shared" si="16"/>
        <v>-166.6</v>
      </c>
      <c r="M169" s="17">
        <f t="shared" si="17"/>
        <v>0</v>
      </c>
    </row>
    <row r="170" spans="1:13" ht="15" thickBot="1" x14ac:dyDescent="0.4">
      <c r="A170" s="1"/>
      <c r="B170" s="1"/>
      <c r="C170" s="1"/>
      <c r="D170" s="1"/>
      <c r="E170" s="1"/>
      <c r="F170" s="1"/>
      <c r="G170" s="1" t="s">
        <v>361</v>
      </c>
      <c r="H170" s="1"/>
      <c r="I170" s="1"/>
      <c r="J170" s="9">
        <v>588.66999999999996</v>
      </c>
      <c r="K170" s="9"/>
      <c r="L170" s="9"/>
      <c r="M170" s="19"/>
    </row>
    <row r="171" spans="1:13" x14ac:dyDescent="0.35">
      <c r="A171" s="1"/>
      <c r="B171" s="1"/>
      <c r="C171" s="1"/>
      <c r="D171" s="1"/>
      <c r="E171" s="1"/>
      <c r="F171" s="1" t="s">
        <v>244</v>
      </c>
      <c r="G171" s="1"/>
      <c r="H171" s="1"/>
      <c r="I171" s="1"/>
      <c r="J171" s="2">
        <f>ROUND(SUM(J159:J170),5)</f>
        <v>10447.94</v>
      </c>
      <c r="K171" s="2">
        <f>ROUND(SUM(K159:K170),5)</f>
        <v>10183.1</v>
      </c>
      <c r="L171" s="2">
        <f>ROUND((J171-K171),5)</f>
        <v>264.83999999999997</v>
      </c>
      <c r="M171" s="17">
        <f>ROUND(IF(K171=0, IF(J171=0, 0, 1), J171/K171),5)</f>
        <v>1.0260100000000001</v>
      </c>
    </row>
    <row r="172" spans="1:13" x14ac:dyDescent="0.35">
      <c r="A172" s="1"/>
      <c r="B172" s="1"/>
      <c r="C172" s="1"/>
      <c r="D172" s="1"/>
      <c r="E172" s="1"/>
      <c r="F172" s="1" t="s">
        <v>245</v>
      </c>
      <c r="G172" s="1"/>
      <c r="H172" s="1"/>
      <c r="I172" s="1"/>
      <c r="J172" s="2"/>
      <c r="K172" s="2"/>
      <c r="L172" s="2"/>
      <c r="M172" s="17"/>
    </row>
    <row r="173" spans="1:13" x14ac:dyDescent="0.35">
      <c r="A173" s="1"/>
      <c r="B173" s="1"/>
      <c r="C173" s="1"/>
      <c r="D173" s="1"/>
      <c r="E173" s="1"/>
      <c r="F173" s="1"/>
      <c r="G173" s="1" t="s">
        <v>246</v>
      </c>
      <c r="H173" s="1"/>
      <c r="I173" s="1"/>
      <c r="J173" s="2">
        <v>1216.54</v>
      </c>
      <c r="K173" s="2"/>
      <c r="L173" s="2"/>
      <c r="M173" s="17"/>
    </row>
    <row r="174" spans="1:13" x14ac:dyDescent="0.35">
      <c r="A174" s="1"/>
      <c r="B174" s="1"/>
      <c r="C174" s="1"/>
      <c r="D174" s="1"/>
      <c r="E174" s="1"/>
      <c r="F174" s="1"/>
      <c r="G174" s="1" t="s">
        <v>247</v>
      </c>
      <c r="H174" s="1"/>
      <c r="I174" s="1"/>
      <c r="J174" s="2">
        <v>0</v>
      </c>
      <c r="K174" s="2">
        <v>0</v>
      </c>
      <c r="L174" s="2">
        <f t="shared" ref="L174:L201" si="18">ROUND((J174-K174),5)</f>
        <v>0</v>
      </c>
      <c r="M174" s="17">
        <f t="shared" ref="M174:M201" si="19">ROUND(IF(K174=0, IF(J174=0, 0, 1), J174/K174),5)</f>
        <v>0</v>
      </c>
    </row>
    <row r="175" spans="1:13" x14ac:dyDescent="0.35">
      <c r="A175" s="1"/>
      <c r="B175" s="1"/>
      <c r="C175" s="1"/>
      <c r="D175" s="1"/>
      <c r="E175" s="1"/>
      <c r="F175" s="1"/>
      <c r="G175" s="1" t="s">
        <v>248</v>
      </c>
      <c r="H175" s="1"/>
      <c r="I175" s="1"/>
      <c r="J175" s="2">
        <v>0</v>
      </c>
      <c r="K175" s="2">
        <v>0</v>
      </c>
      <c r="L175" s="2">
        <f t="shared" si="18"/>
        <v>0</v>
      </c>
      <c r="M175" s="17">
        <f t="shared" si="19"/>
        <v>0</v>
      </c>
    </row>
    <row r="176" spans="1:13" x14ac:dyDescent="0.35">
      <c r="A176" s="1"/>
      <c r="B176" s="1"/>
      <c r="C176" s="1"/>
      <c r="D176" s="1"/>
      <c r="E176" s="1"/>
      <c r="F176" s="1"/>
      <c r="G176" s="1" t="s">
        <v>249</v>
      </c>
      <c r="H176" s="1"/>
      <c r="I176" s="1"/>
      <c r="J176" s="2">
        <v>0</v>
      </c>
      <c r="K176" s="2">
        <v>0</v>
      </c>
      <c r="L176" s="2">
        <f t="shared" si="18"/>
        <v>0</v>
      </c>
      <c r="M176" s="17">
        <f t="shared" si="19"/>
        <v>0</v>
      </c>
    </row>
    <row r="177" spans="1:13" x14ac:dyDescent="0.35">
      <c r="A177" s="1"/>
      <c r="B177" s="1"/>
      <c r="C177" s="1"/>
      <c r="D177" s="1"/>
      <c r="E177" s="1"/>
      <c r="F177" s="1"/>
      <c r="G177" s="1" t="s">
        <v>250</v>
      </c>
      <c r="H177" s="1"/>
      <c r="I177" s="1"/>
      <c r="J177" s="2">
        <v>0</v>
      </c>
      <c r="K177" s="2">
        <v>0</v>
      </c>
      <c r="L177" s="2">
        <f t="shared" si="18"/>
        <v>0</v>
      </c>
      <c r="M177" s="17">
        <f t="shared" si="19"/>
        <v>0</v>
      </c>
    </row>
    <row r="178" spans="1:13" x14ac:dyDescent="0.35">
      <c r="A178" s="1"/>
      <c r="B178" s="1"/>
      <c r="C178" s="1"/>
      <c r="D178" s="1"/>
      <c r="E178" s="1"/>
      <c r="F178" s="1"/>
      <c r="G178" s="1" t="s">
        <v>251</v>
      </c>
      <c r="H178" s="1"/>
      <c r="I178" s="1"/>
      <c r="J178" s="2">
        <v>0</v>
      </c>
      <c r="K178" s="2">
        <v>0</v>
      </c>
      <c r="L178" s="2">
        <f t="shared" si="18"/>
        <v>0</v>
      </c>
      <c r="M178" s="17">
        <f t="shared" si="19"/>
        <v>0</v>
      </c>
    </row>
    <row r="179" spans="1:13" x14ac:dyDescent="0.35">
      <c r="A179" s="1"/>
      <c r="B179" s="1"/>
      <c r="C179" s="1"/>
      <c r="D179" s="1"/>
      <c r="E179" s="1"/>
      <c r="F179" s="1"/>
      <c r="G179" s="1" t="s">
        <v>252</v>
      </c>
      <c r="H179" s="1"/>
      <c r="I179" s="1"/>
      <c r="J179" s="2">
        <v>0</v>
      </c>
      <c r="K179" s="2">
        <v>0</v>
      </c>
      <c r="L179" s="2">
        <f t="shared" si="18"/>
        <v>0</v>
      </c>
      <c r="M179" s="17">
        <f t="shared" si="19"/>
        <v>0</v>
      </c>
    </row>
    <row r="180" spans="1:13" x14ac:dyDescent="0.35">
      <c r="A180" s="1"/>
      <c r="B180" s="1"/>
      <c r="C180" s="1"/>
      <c r="D180" s="1"/>
      <c r="E180" s="1"/>
      <c r="F180" s="1"/>
      <c r="G180" s="1" t="s">
        <v>253</v>
      </c>
      <c r="H180" s="1"/>
      <c r="I180" s="1"/>
      <c r="J180" s="2">
        <v>0</v>
      </c>
      <c r="K180" s="2">
        <v>0</v>
      </c>
      <c r="L180" s="2">
        <f t="shared" si="18"/>
        <v>0</v>
      </c>
      <c r="M180" s="17">
        <f t="shared" si="19"/>
        <v>0</v>
      </c>
    </row>
    <row r="181" spans="1:13" x14ac:dyDescent="0.35">
      <c r="A181" s="1"/>
      <c r="B181" s="1"/>
      <c r="C181" s="1"/>
      <c r="D181" s="1"/>
      <c r="E181" s="1"/>
      <c r="F181" s="1"/>
      <c r="G181" s="1" t="s">
        <v>254</v>
      </c>
      <c r="H181" s="1"/>
      <c r="I181" s="1"/>
      <c r="J181" s="2">
        <v>0</v>
      </c>
      <c r="K181" s="2">
        <v>0</v>
      </c>
      <c r="L181" s="2">
        <f t="shared" si="18"/>
        <v>0</v>
      </c>
      <c r="M181" s="17">
        <f t="shared" si="19"/>
        <v>0</v>
      </c>
    </row>
    <row r="182" spans="1:13" x14ac:dyDescent="0.35">
      <c r="A182" s="1"/>
      <c r="B182" s="1"/>
      <c r="C182" s="1"/>
      <c r="D182" s="1"/>
      <c r="E182" s="1"/>
      <c r="F182" s="1"/>
      <c r="G182" s="1" t="s">
        <v>255</v>
      </c>
      <c r="H182" s="1"/>
      <c r="I182" s="1"/>
      <c r="J182" s="2">
        <v>0</v>
      </c>
      <c r="K182" s="2">
        <v>0</v>
      </c>
      <c r="L182" s="2">
        <f t="shared" si="18"/>
        <v>0</v>
      </c>
      <c r="M182" s="17">
        <f t="shared" si="19"/>
        <v>0</v>
      </c>
    </row>
    <row r="183" spans="1:13" x14ac:dyDescent="0.35">
      <c r="A183" s="1"/>
      <c r="B183" s="1"/>
      <c r="C183" s="1"/>
      <c r="D183" s="1"/>
      <c r="E183" s="1"/>
      <c r="F183" s="1"/>
      <c r="G183" s="1" t="s">
        <v>256</v>
      </c>
      <c r="H183" s="1"/>
      <c r="I183" s="1"/>
      <c r="J183" s="2">
        <v>0</v>
      </c>
      <c r="K183" s="2">
        <v>0</v>
      </c>
      <c r="L183" s="2">
        <f t="shared" si="18"/>
        <v>0</v>
      </c>
      <c r="M183" s="17">
        <f t="shared" si="19"/>
        <v>0</v>
      </c>
    </row>
    <row r="184" spans="1:13" x14ac:dyDescent="0.35">
      <c r="A184" s="1"/>
      <c r="B184" s="1"/>
      <c r="C184" s="1"/>
      <c r="D184" s="1"/>
      <c r="E184" s="1"/>
      <c r="F184" s="1"/>
      <c r="G184" s="1" t="s">
        <v>257</v>
      </c>
      <c r="H184" s="1"/>
      <c r="I184" s="1"/>
      <c r="J184" s="2">
        <v>2160.77</v>
      </c>
      <c r="K184" s="2">
        <v>0</v>
      </c>
      <c r="L184" s="2">
        <f t="shared" si="18"/>
        <v>2160.77</v>
      </c>
      <c r="M184" s="17">
        <f t="shared" si="19"/>
        <v>1</v>
      </c>
    </row>
    <row r="185" spans="1:13" x14ac:dyDescent="0.35">
      <c r="A185" s="1"/>
      <c r="B185" s="1"/>
      <c r="C185" s="1"/>
      <c r="D185" s="1"/>
      <c r="E185" s="1"/>
      <c r="F185" s="1"/>
      <c r="G185" s="1" t="s">
        <v>258</v>
      </c>
      <c r="H185" s="1"/>
      <c r="I185" s="1"/>
      <c r="J185" s="2">
        <v>0</v>
      </c>
      <c r="K185" s="2">
        <v>0</v>
      </c>
      <c r="L185" s="2">
        <f t="shared" si="18"/>
        <v>0</v>
      </c>
      <c r="M185" s="17">
        <f t="shared" si="19"/>
        <v>0</v>
      </c>
    </row>
    <row r="186" spans="1:13" x14ac:dyDescent="0.35">
      <c r="A186" s="1"/>
      <c r="B186" s="1"/>
      <c r="C186" s="1"/>
      <c r="D186" s="1"/>
      <c r="E186" s="1"/>
      <c r="F186" s="1"/>
      <c r="G186" s="1" t="s">
        <v>259</v>
      </c>
      <c r="H186" s="1"/>
      <c r="I186" s="1"/>
      <c r="J186" s="2">
        <v>0</v>
      </c>
      <c r="K186" s="2">
        <v>0</v>
      </c>
      <c r="L186" s="2">
        <f t="shared" si="18"/>
        <v>0</v>
      </c>
      <c r="M186" s="17">
        <f t="shared" si="19"/>
        <v>0</v>
      </c>
    </row>
    <row r="187" spans="1:13" x14ac:dyDescent="0.35">
      <c r="A187" s="1"/>
      <c r="B187" s="1"/>
      <c r="C187" s="1"/>
      <c r="D187" s="1"/>
      <c r="E187" s="1"/>
      <c r="F187" s="1"/>
      <c r="G187" s="1" t="s">
        <v>260</v>
      </c>
      <c r="H187" s="1"/>
      <c r="I187" s="1"/>
      <c r="J187" s="2">
        <v>0</v>
      </c>
      <c r="K187" s="2">
        <v>0</v>
      </c>
      <c r="L187" s="2">
        <f t="shared" si="18"/>
        <v>0</v>
      </c>
      <c r="M187" s="17">
        <f t="shared" si="19"/>
        <v>0</v>
      </c>
    </row>
    <row r="188" spans="1:13" x14ac:dyDescent="0.35">
      <c r="A188" s="1"/>
      <c r="B188" s="1"/>
      <c r="C188" s="1"/>
      <c r="D188" s="1"/>
      <c r="E188" s="1"/>
      <c r="F188" s="1"/>
      <c r="G188" s="1" t="s">
        <v>261</v>
      </c>
      <c r="H188" s="1"/>
      <c r="I188" s="1"/>
      <c r="J188" s="2">
        <v>0</v>
      </c>
      <c r="K188" s="2">
        <v>0</v>
      </c>
      <c r="L188" s="2">
        <f t="shared" si="18"/>
        <v>0</v>
      </c>
      <c r="M188" s="17">
        <f t="shared" si="19"/>
        <v>0</v>
      </c>
    </row>
    <row r="189" spans="1:13" x14ac:dyDescent="0.35">
      <c r="A189" s="1"/>
      <c r="B189" s="1"/>
      <c r="C189" s="1"/>
      <c r="D189" s="1"/>
      <c r="E189" s="1"/>
      <c r="F189" s="1"/>
      <c r="G189" s="1" t="s">
        <v>262</v>
      </c>
      <c r="H189" s="1"/>
      <c r="I189" s="1"/>
      <c r="J189" s="2">
        <v>0</v>
      </c>
      <c r="K189" s="2">
        <v>0</v>
      </c>
      <c r="L189" s="2">
        <f t="shared" si="18"/>
        <v>0</v>
      </c>
      <c r="M189" s="17">
        <f t="shared" si="19"/>
        <v>0</v>
      </c>
    </row>
    <row r="190" spans="1:13" x14ac:dyDescent="0.35">
      <c r="A190" s="1"/>
      <c r="B190" s="1"/>
      <c r="C190" s="1"/>
      <c r="D190" s="1"/>
      <c r="E190" s="1"/>
      <c r="F190" s="1"/>
      <c r="G190" s="1" t="s">
        <v>263</v>
      </c>
      <c r="H190" s="1"/>
      <c r="I190" s="1"/>
      <c r="J190" s="2">
        <v>0</v>
      </c>
      <c r="K190" s="2">
        <v>0</v>
      </c>
      <c r="L190" s="2">
        <f t="shared" si="18"/>
        <v>0</v>
      </c>
      <c r="M190" s="17">
        <f t="shared" si="19"/>
        <v>0</v>
      </c>
    </row>
    <row r="191" spans="1:13" x14ac:dyDescent="0.35">
      <c r="A191" s="1"/>
      <c r="B191" s="1"/>
      <c r="C191" s="1"/>
      <c r="D191" s="1"/>
      <c r="E191" s="1"/>
      <c r="F191" s="1"/>
      <c r="G191" s="1" t="s">
        <v>264</v>
      </c>
      <c r="H191" s="1"/>
      <c r="I191" s="1"/>
      <c r="J191" s="2">
        <v>0</v>
      </c>
      <c r="K191" s="2">
        <v>0</v>
      </c>
      <c r="L191" s="2">
        <f t="shared" si="18"/>
        <v>0</v>
      </c>
      <c r="M191" s="17">
        <f t="shared" si="19"/>
        <v>0</v>
      </c>
    </row>
    <row r="192" spans="1:13" x14ac:dyDescent="0.35">
      <c r="A192" s="1"/>
      <c r="B192" s="1"/>
      <c r="C192" s="1"/>
      <c r="D192" s="1"/>
      <c r="E192" s="1"/>
      <c r="F192" s="1"/>
      <c r="G192" s="1" t="s">
        <v>265</v>
      </c>
      <c r="H192" s="1"/>
      <c r="I192" s="1"/>
      <c r="J192" s="2">
        <v>0</v>
      </c>
      <c r="K192" s="2">
        <v>0</v>
      </c>
      <c r="L192" s="2">
        <f t="shared" si="18"/>
        <v>0</v>
      </c>
      <c r="M192" s="17">
        <f t="shared" si="19"/>
        <v>0</v>
      </c>
    </row>
    <row r="193" spans="1:13" x14ac:dyDescent="0.35">
      <c r="A193" s="1"/>
      <c r="B193" s="1"/>
      <c r="C193" s="1"/>
      <c r="D193" s="1"/>
      <c r="E193" s="1"/>
      <c r="F193" s="1"/>
      <c r="G193" s="1" t="s">
        <v>266</v>
      </c>
      <c r="H193" s="1"/>
      <c r="I193" s="1"/>
      <c r="J193" s="2">
        <v>3902.93</v>
      </c>
      <c r="K193" s="2">
        <v>0</v>
      </c>
      <c r="L193" s="2">
        <f t="shared" si="18"/>
        <v>3902.93</v>
      </c>
      <c r="M193" s="17">
        <f t="shared" si="19"/>
        <v>1</v>
      </c>
    </row>
    <row r="194" spans="1:13" x14ac:dyDescent="0.35">
      <c r="A194" s="1"/>
      <c r="B194" s="1"/>
      <c r="C194" s="1"/>
      <c r="D194" s="1"/>
      <c r="E194" s="1"/>
      <c r="F194" s="1"/>
      <c r="G194" s="1" t="s">
        <v>267</v>
      </c>
      <c r="H194" s="1"/>
      <c r="I194" s="1"/>
      <c r="J194" s="2">
        <v>68.75</v>
      </c>
      <c r="K194" s="2">
        <v>0</v>
      </c>
      <c r="L194" s="2">
        <f t="shared" si="18"/>
        <v>68.75</v>
      </c>
      <c r="M194" s="17">
        <f t="shared" si="19"/>
        <v>1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268</v>
      </c>
      <c r="H195" s="1"/>
      <c r="I195" s="1"/>
      <c r="J195" s="2">
        <v>97.71</v>
      </c>
      <c r="K195" s="2">
        <v>0</v>
      </c>
      <c r="L195" s="2">
        <f t="shared" si="18"/>
        <v>97.71</v>
      </c>
      <c r="M195" s="17">
        <f t="shared" si="19"/>
        <v>1</v>
      </c>
    </row>
    <row r="196" spans="1:13" x14ac:dyDescent="0.35">
      <c r="A196" s="1"/>
      <c r="B196" s="1"/>
      <c r="C196" s="1"/>
      <c r="D196" s="1"/>
      <c r="E196" s="1"/>
      <c r="F196" s="1"/>
      <c r="G196" s="1" t="s">
        <v>269</v>
      </c>
      <c r="H196" s="1"/>
      <c r="I196" s="1"/>
      <c r="J196" s="2">
        <v>391.77</v>
      </c>
      <c r="K196" s="2">
        <v>0</v>
      </c>
      <c r="L196" s="2">
        <f t="shared" si="18"/>
        <v>391.77</v>
      </c>
      <c r="M196" s="17">
        <f t="shared" si="19"/>
        <v>1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270</v>
      </c>
      <c r="H197" s="1"/>
      <c r="I197" s="1"/>
      <c r="J197" s="2">
        <v>0</v>
      </c>
      <c r="K197" s="2">
        <v>0</v>
      </c>
      <c r="L197" s="2">
        <f t="shared" si="18"/>
        <v>0</v>
      </c>
      <c r="M197" s="17">
        <f t="shared" si="19"/>
        <v>0</v>
      </c>
    </row>
    <row r="198" spans="1:13" x14ac:dyDescent="0.35">
      <c r="A198" s="1"/>
      <c r="B198" s="1"/>
      <c r="C198" s="1"/>
      <c r="D198" s="1"/>
      <c r="E198" s="1"/>
      <c r="F198" s="1"/>
      <c r="G198" s="1" t="s">
        <v>271</v>
      </c>
      <c r="H198" s="1"/>
      <c r="I198" s="1"/>
      <c r="J198" s="2">
        <v>0</v>
      </c>
      <c r="K198" s="2">
        <v>0</v>
      </c>
      <c r="L198" s="2">
        <f t="shared" si="18"/>
        <v>0</v>
      </c>
      <c r="M198" s="17">
        <f t="shared" si="19"/>
        <v>0</v>
      </c>
    </row>
    <row r="199" spans="1:13" ht="15" thickBot="1" x14ac:dyDescent="0.4">
      <c r="A199" s="1"/>
      <c r="B199" s="1"/>
      <c r="C199" s="1"/>
      <c r="D199" s="1"/>
      <c r="E199" s="1"/>
      <c r="F199" s="1"/>
      <c r="G199" s="1" t="s">
        <v>272</v>
      </c>
      <c r="H199" s="1"/>
      <c r="I199" s="1"/>
      <c r="J199" s="2">
        <v>514.53</v>
      </c>
      <c r="K199" s="2">
        <v>5000</v>
      </c>
      <c r="L199" s="2">
        <f t="shared" si="18"/>
        <v>-4485.47</v>
      </c>
      <c r="M199" s="17">
        <f t="shared" si="19"/>
        <v>0.10291</v>
      </c>
    </row>
    <row r="200" spans="1:13" ht="15" thickBot="1" x14ac:dyDescent="0.4">
      <c r="A200" s="1"/>
      <c r="B200" s="1"/>
      <c r="C200" s="1"/>
      <c r="D200" s="1"/>
      <c r="E200" s="1"/>
      <c r="F200" s="1" t="s">
        <v>273</v>
      </c>
      <c r="G200" s="1"/>
      <c r="H200" s="1"/>
      <c r="I200" s="1"/>
      <c r="J200" s="4">
        <f>ROUND(SUM(J172:J199),5)</f>
        <v>8353</v>
      </c>
      <c r="K200" s="4">
        <f>ROUND(SUM(K172:K199),5)</f>
        <v>5000</v>
      </c>
      <c r="L200" s="4">
        <f t="shared" si="18"/>
        <v>3353</v>
      </c>
      <c r="M200" s="18">
        <f t="shared" si="19"/>
        <v>1.6706000000000001</v>
      </c>
    </row>
    <row r="201" spans="1:13" x14ac:dyDescent="0.35">
      <c r="A201" s="1"/>
      <c r="B201" s="1"/>
      <c r="C201" s="1"/>
      <c r="D201" s="1"/>
      <c r="E201" s="1" t="s">
        <v>274</v>
      </c>
      <c r="F201" s="1"/>
      <c r="G201" s="1"/>
      <c r="H201" s="1"/>
      <c r="I201" s="1"/>
      <c r="J201" s="2">
        <f>ROUND(SUM(J156:J158)+J171+J200,5)</f>
        <v>20065.23</v>
      </c>
      <c r="K201" s="2">
        <f>ROUND(SUM(K156:K158)+K171+K200,5)</f>
        <v>16766.5</v>
      </c>
      <c r="L201" s="2">
        <f t="shared" si="18"/>
        <v>3298.73</v>
      </c>
      <c r="M201" s="17">
        <f t="shared" si="19"/>
        <v>1.19675</v>
      </c>
    </row>
    <row r="202" spans="1:13" x14ac:dyDescent="0.35">
      <c r="A202" s="1"/>
      <c r="B202" s="1"/>
      <c r="C202" s="1"/>
      <c r="D202" s="1"/>
      <c r="E202" s="1" t="s">
        <v>275</v>
      </c>
      <c r="F202" s="1"/>
      <c r="G202" s="1"/>
      <c r="H202" s="1"/>
      <c r="I202" s="1"/>
      <c r="J202" s="2"/>
      <c r="K202" s="2"/>
      <c r="L202" s="2"/>
      <c r="M202" s="17"/>
    </row>
    <row r="203" spans="1:13" x14ac:dyDescent="0.35">
      <c r="A203" s="1"/>
      <c r="B203" s="1"/>
      <c r="C203" s="1"/>
      <c r="D203" s="1"/>
      <c r="E203" s="1"/>
      <c r="F203" s="1" t="s">
        <v>276</v>
      </c>
      <c r="G203" s="1"/>
      <c r="H203" s="1"/>
      <c r="I203" s="1"/>
      <c r="J203" s="2">
        <v>22.98</v>
      </c>
      <c r="K203" s="2">
        <v>1500</v>
      </c>
      <c r="L203" s="2">
        <f>ROUND((J203-K203),5)</f>
        <v>-1477.02</v>
      </c>
      <c r="M203" s="17">
        <f>ROUND(IF(K203=0, IF(J203=0, 0, 1), J203/K203),5)</f>
        <v>1.532E-2</v>
      </c>
    </row>
    <row r="204" spans="1:13" ht="15" thickBot="1" x14ac:dyDescent="0.4">
      <c r="A204" s="1"/>
      <c r="B204" s="1"/>
      <c r="C204" s="1"/>
      <c r="D204" s="1"/>
      <c r="E204" s="1"/>
      <c r="F204" s="1" t="s">
        <v>277</v>
      </c>
      <c r="G204" s="1"/>
      <c r="H204" s="1"/>
      <c r="I204" s="1"/>
      <c r="J204" s="9">
        <v>0</v>
      </c>
      <c r="K204" s="9">
        <v>500</v>
      </c>
      <c r="L204" s="9">
        <f>ROUND((J204-K204),5)</f>
        <v>-500</v>
      </c>
      <c r="M204" s="19">
        <f>ROUND(IF(K204=0, IF(J204=0, 0, 1), J204/K204),5)</f>
        <v>0</v>
      </c>
    </row>
    <row r="205" spans="1:13" x14ac:dyDescent="0.35">
      <c r="A205" s="1"/>
      <c r="B205" s="1"/>
      <c r="C205" s="1"/>
      <c r="D205" s="1"/>
      <c r="E205" s="1" t="s">
        <v>278</v>
      </c>
      <c r="F205" s="1"/>
      <c r="G205" s="1"/>
      <c r="H205" s="1"/>
      <c r="I205" s="1"/>
      <c r="J205" s="2">
        <f>ROUND(SUM(J202:J204),5)</f>
        <v>22.98</v>
      </c>
      <c r="K205" s="2">
        <f>ROUND(SUM(K202:K204),5)</f>
        <v>2000</v>
      </c>
      <c r="L205" s="2">
        <f>ROUND((J205-K205),5)</f>
        <v>-1977.02</v>
      </c>
      <c r="M205" s="17">
        <f>ROUND(IF(K205=0, IF(J205=0, 0, 1), J205/K205),5)</f>
        <v>1.149E-2</v>
      </c>
    </row>
    <row r="206" spans="1:13" x14ac:dyDescent="0.35">
      <c r="A206" s="1"/>
      <c r="B206" s="1"/>
      <c r="C206" s="1"/>
      <c r="D206" s="1"/>
      <c r="E206" s="1" t="s">
        <v>279</v>
      </c>
      <c r="F206" s="1"/>
      <c r="G206" s="1"/>
      <c r="H206" s="1"/>
      <c r="I206" s="1"/>
      <c r="J206" s="2"/>
      <c r="K206" s="2"/>
      <c r="L206" s="2"/>
      <c r="M206" s="17"/>
    </row>
    <row r="207" spans="1:13" x14ac:dyDescent="0.35">
      <c r="A207" s="1"/>
      <c r="B207" s="1"/>
      <c r="C207" s="1"/>
      <c r="D207" s="1"/>
      <c r="E207" s="1"/>
      <c r="F207" s="1" t="s">
        <v>280</v>
      </c>
      <c r="G207" s="1"/>
      <c r="H207" s="1"/>
      <c r="I207" s="1"/>
      <c r="J207" s="2">
        <v>0</v>
      </c>
      <c r="K207" s="2">
        <v>0</v>
      </c>
      <c r="L207" s="2">
        <f>ROUND((J207-K207),5)</f>
        <v>0</v>
      </c>
      <c r="M207" s="17">
        <f>ROUND(IF(K207=0, IF(J207=0, 0, 1), J207/K207),5)</f>
        <v>0</v>
      </c>
    </row>
    <row r="208" spans="1:13" x14ac:dyDescent="0.35">
      <c r="A208" s="1"/>
      <c r="B208" s="1"/>
      <c r="C208" s="1"/>
      <c r="D208" s="1"/>
      <c r="E208" s="1"/>
      <c r="F208" s="1" t="s">
        <v>281</v>
      </c>
      <c r="G208" s="1"/>
      <c r="H208" s="1"/>
      <c r="I208" s="1"/>
      <c r="J208" s="2"/>
      <c r="K208" s="2"/>
      <c r="L208" s="2"/>
      <c r="M208" s="17"/>
    </row>
    <row r="209" spans="1:13" x14ac:dyDescent="0.35">
      <c r="A209" s="1"/>
      <c r="B209" s="1"/>
      <c r="C209" s="1"/>
      <c r="D209" s="1"/>
      <c r="E209" s="1"/>
      <c r="F209" s="1"/>
      <c r="G209" s="1" t="s">
        <v>282</v>
      </c>
      <c r="H209" s="1"/>
      <c r="I209" s="1"/>
      <c r="J209" s="2">
        <v>-376.5</v>
      </c>
      <c r="K209" s="2">
        <v>0</v>
      </c>
      <c r="L209" s="2">
        <f t="shared" ref="L209:L215" si="20">ROUND((J209-K209),5)</f>
        <v>-376.5</v>
      </c>
      <c r="M209" s="17">
        <f t="shared" ref="M209:M215" si="21">ROUND(IF(K209=0, IF(J209=0, 0, 1), J209/K209),5)</f>
        <v>1</v>
      </c>
    </row>
    <row r="210" spans="1:13" x14ac:dyDescent="0.35">
      <c r="A210" s="1"/>
      <c r="B210" s="1"/>
      <c r="C210" s="1"/>
      <c r="D210" s="1"/>
      <c r="E210" s="1"/>
      <c r="F210" s="1"/>
      <c r="G210" s="1" t="s">
        <v>283</v>
      </c>
      <c r="H210" s="1"/>
      <c r="I210" s="1"/>
      <c r="J210" s="2">
        <v>0</v>
      </c>
      <c r="K210" s="2">
        <v>2500</v>
      </c>
      <c r="L210" s="2">
        <f t="shared" si="20"/>
        <v>-2500</v>
      </c>
      <c r="M210" s="17">
        <f t="shared" si="21"/>
        <v>0</v>
      </c>
    </row>
    <row r="211" spans="1:13" x14ac:dyDescent="0.35">
      <c r="A211" s="1"/>
      <c r="B211" s="1"/>
      <c r="C211" s="1"/>
      <c r="D211" s="1"/>
      <c r="E211" s="1"/>
      <c r="F211" s="1"/>
      <c r="G211" s="1" t="s">
        <v>284</v>
      </c>
      <c r="H211" s="1"/>
      <c r="I211" s="1"/>
      <c r="J211" s="2">
        <v>0</v>
      </c>
      <c r="K211" s="2">
        <v>183.3</v>
      </c>
      <c r="L211" s="2">
        <f t="shared" si="20"/>
        <v>-183.3</v>
      </c>
      <c r="M211" s="17">
        <f t="shared" si="21"/>
        <v>0</v>
      </c>
    </row>
    <row r="212" spans="1:13" x14ac:dyDescent="0.35">
      <c r="A212" s="1"/>
      <c r="B212" s="1"/>
      <c r="C212" s="1"/>
      <c r="D212" s="1"/>
      <c r="E212" s="1"/>
      <c r="F212" s="1"/>
      <c r="G212" s="1" t="s">
        <v>285</v>
      </c>
      <c r="H212" s="1"/>
      <c r="I212" s="1"/>
      <c r="J212" s="2">
        <v>0</v>
      </c>
      <c r="K212" s="2">
        <v>0</v>
      </c>
      <c r="L212" s="2">
        <f t="shared" si="20"/>
        <v>0</v>
      </c>
      <c r="M212" s="17">
        <f t="shared" si="21"/>
        <v>0</v>
      </c>
    </row>
    <row r="213" spans="1:13" ht="15" thickBot="1" x14ac:dyDescent="0.4">
      <c r="A213" s="1"/>
      <c r="B213" s="1"/>
      <c r="C213" s="1"/>
      <c r="D213" s="1"/>
      <c r="E213" s="1"/>
      <c r="F213" s="1"/>
      <c r="G213" s="1" t="s">
        <v>286</v>
      </c>
      <c r="H213" s="1"/>
      <c r="I213" s="1"/>
      <c r="J213" s="9">
        <v>552.12</v>
      </c>
      <c r="K213" s="9">
        <v>2000</v>
      </c>
      <c r="L213" s="9">
        <f t="shared" si="20"/>
        <v>-1447.88</v>
      </c>
      <c r="M213" s="19">
        <f t="shared" si="21"/>
        <v>0.27606000000000003</v>
      </c>
    </row>
    <row r="214" spans="1:13" x14ac:dyDescent="0.35">
      <c r="A214" s="1"/>
      <c r="B214" s="1"/>
      <c r="C214" s="1"/>
      <c r="D214" s="1"/>
      <c r="E214" s="1"/>
      <c r="F214" s="1" t="s">
        <v>287</v>
      </c>
      <c r="G214" s="1"/>
      <c r="H214" s="1"/>
      <c r="I214" s="1"/>
      <c r="J214" s="2">
        <f>ROUND(SUM(J208:J213),5)</f>
        <v>175.62</v>
      </c>
      <c r="K214" s="2">
        <f>ROUND(SUM(K208:K213),5)</f>
        <v>4683.3</v>
      </c>
      <c r="L214" s="2">
        <f t="shared" si="20"/>
        <v>-4507.68</v>
      </c>
      <c r="M214" s="17">
        <f t="shared" si="21"/>
        <v>3.7499999999999999E-2</v>
      </c>
    </row>
    <row r="215" spans="1:13" x14ac:dyDescent="0.35">
      <c r="A215" s="1"/>
      <c r="B215" s="1"/>
      <c r="C215" s="1"/>
      <c r="D215" s="1"/>
      <c r="E215" s="1"/>
      <c r="F215" s="1" t="s">
        <v>288</v>
      </c>
      <c r="G215" s="1"/>
      <c r="H215" s="1"/>
      <c r="I215" s="1"/>
      <c r="J215" s="2">
        <v>0</v>
      </c>
      <c r="K215" s="2">
        <v>0</v>
      </c>
      <c r="L215" s="2">
        <f t="shared" si="20"/>
        <v>0</v>
      </c>
      <c r="M215" s="17">
        <f t="shared" si="21"/>
        <v>0</v>
      </c>
    </row>
    <row r="216" spans="1:13" x14ac:dyDescent="0.35">
      <c r="A216" s="1"/>
      <c r="B216" s="1"/>
      <c r="C216" s="1"/>
      <c r="D216" s="1"/>
      <c r="E216" s="1"/>
      <c r="F216" s="1" t="s">
        <v>289</v>
      </c>
      <c r="G216" s="1"/>
      <c r="H216" s="1"/>
      <c r="I216" s="1"/>
      <c r="J216" s="2"/>
      <c r="K216" s="2"/>
      <c r="L216" s="2"/>
      <c r="M216" s="17"/>
    </row>
    <row r="217" spans="1:13" x14ac:dyDescent="0.35">
      <c r="A217" s="1"/>
      <c r="B217" s="1"/>
      <c r="C217" s="1"/>
      <c r="D217" s="1"/>
      <c r="E217" s="1"/>
      <c r="F217" s="1"/>
      <c r="G217" s="1" t="s">
        <v>290</v>
      </c>
      <c r="H217" s="1"/>
      <c r="I217" s="1"/>
      <c r="J217" s="2">
        <v>386.15</v>
      </c>
      <c r="K217" s="2">
        <v>416.6</v>
      </c>
      <c r="L217" s="2">
        <f>ROUND((J217-K217),5)</f>
        <v>-30.45</v>
      </c>
      <c r="M217" s="17">
        <f>ROUND(IF(K217=0, IF(J217=0, 0, 1), J217/K217),5)</f>
        <v>0.92691000000000001</v>
      </c>
    </row>
    <row r="218" spans="1:13" ht="15" thickBot="1" x14ac:dyDescent="0.4">
      <c r="A218" s="1"/>
      <c r="B218" s="1"/>
      <c r="C218" s="1"/>
      <c r="D218" s="1"/>
      <c r="E218" s="1"/>
      <c r="F218" s="1"/>
      <c r="G218" s="1" t="s">
        <v>291</v>
      </c>
      <c r="H218" s="1"/>
      <c r="I218" s="1"/>
      <c r="J218" s="2">
        <v>32</v>
      </c>
      <c r="K218" s="2">
        <v>166.7</v>
      </c>
      <c r="L218" s="2">
        <f>ROUND((J218-K218),5)</f>
        <v>-134.69999999999999</v>
      </c>
      <c r="M218" s="17">
        <f>ROUND(IF(K218=0, IF(J218=0, 0, 1), J218/K218),5)</f>
        <v>0.19195999999999999</v>
      </c>
    </row>
    <row r="219" spans="1:13" ht="15" thickBot="1" x14ac:dyDescent="0.4">
      <c r="A219" s="1"/>
      <c r="B219" s="1"/>
      <c r="C219" s="1"/>
      <c r="D219" s="1"/>
      <c r="E219" s="1"/>
      <c r="F219" s="1" t="s">
        <v>292</v>
      </c>
      <c r="G219" s="1"/>
      <c r="H219" s="1"/>
      <c r="I219" s="1"/>
      <c r="J219" s="4">
        <f>ROUND(SUM(J216:J218),5)</f>
        <v>418.15</v>
      </c>
      <c r="K219" s="4">
        <f>ROUND(SUM(K216:K218),5)</f>
        <v>583.29999999999995</v>
      </c>
      <c r="L219" s="4">
        <f>ROUND((J219-K219),5)</f>
        <v>-165.15</v>
      </c>
      <c r="M219" s="18">
        <f>ROUND(IF(K219=0, IF(J219=0, 0, 1), J219/K219),5)</f>
        <v>0.71687000000000001</v>
      </c>
    </row>
    <row r="220" spans="1:13" x14ac:dyDescent="0.35">
      <c r="A220" s="1"/>
      <c r="B220" s="1"/>
      <c r="C220" s="1"/>
      <c r="D220" s="1"/>
      <c r="E220" s="1" t="s">
        <v>293</v>
      </c>
      <c r="F220" s="1"/>
      <c r="G220" s="1"/>
      <c r="H220" s="1"/>
      <c r="I220" s="1"/>
      <c r="J220" s="2">
        <f>ROUND(SUM(J206:J207)+SUM(J214:J215)+J219,5)</f>
        <v>593.77</v>
      </c>
      <c r="K220" s="2">
        <f>ROUND(SUM(K206:K207)+SUM(K214:K215)+K219,5)</f>
        <v>5266.6</v>
      </c>
      <c r="L220" s="2">
        <f>ROUND((J220-K220),5)</f>
        <v>-4672.83</v>
      </c>
      <c r="M220" s="17">
        <f>ROUND(IF(K220=0, IF(J220=0, 0, 1), J220/K220),5)</f>
        <v>0.11274000000000001</v>
      </c>
    </row>
    <row r="221" spans="1:13" x14ac:dyDescent="0.35">
      <c r="A221" s="1"/>
      <c r="B221" s="1"/>
      <c r="C221" s="1"/>
      <c r="D221" s="1"/>
      <c r="E221" s="1" t="s">
        <v>294</v>
      </c>
      <c r="F221" s="1"/>
      <c r="G221" s="1"/>
      <c r="H221" s="1"/>
      <c r="I221" s="1"/>
      <c r="J221" s="2"/>
      <c r="K221" s="2"/>
      <c r="L221" s="2"/>
      <c r="M221" s="17"/>
    </row>
    <row r="222" spans="1:13" x14ac:dyDescent="0.35">
      <c r="A222" s="1"/>
      <c r="B222" s="1"/>
      <c r="C222" s="1"/>
      <c r="D222" s="1"/>
      <c r="E222" s="1"/>
      <c r="F222" s="1" t="s">
        <v>295</v>
      </c>
      <c r="G222" s="1"/>
      <c r="H222" s="1"/>
      <c r="I222" s="1"/>
      <c r="J222" s="2">
        <v>247.39</v>
      </c>
      <c r="K222" s="2">
        <v>1750</v>
      </c>
      <c r="L222" s="2">
        <f t="shared" ref="L222:L227" si="22">ROUND((J222-K222),5)</f>
        <v>-1502.61</v>
      </c>
      <c r="M222" s="17">
        <f t="shared" ref="M222:M227" si="23">ROUND(IF(K222=0, IF(J222=0, 0, 1), J222/K222),5)</f>
        <v>0.14137</v>
      </c>
    </row>
    <row r="223" spans="1:13" x14ac:dyDescent="0.35">
      <c r="A223" s="1"/>
      <c r="B223" s="1"/>
      <c r="C223" s="1"/>
      <c r="D223" s="1"/>
      <c r="E223" s="1"/>
      <c r="F223" s="1" t="s">
        <v>296</v>
      </c>
      <c r="G223" s="1"/>
      <c r="H223" s="1"/>
      <c r="I223" s="1"/>
      <c r="J223" s="2">
        <v>0</v>
      </c>
      <c r="K223" s="2">
        <v>0</v>
      </c>
      <c r="L223" s="2">
        <f t="shared" si="22"/>
        <v>0</v>
      </c>
      <c r="M223" s="17">
        <f t="shared" si="23"/>
        <v>0</v>
      </c>
    </row>
    <row r="224" spans="1:13" x14ac:dyDescent="0.35">
      <c r="A224" s="1"/>
      <c r="B224" s="1"/>
      <c r="C224" s="1"/>
      <c r="D224" s="1"/>
      <c r="E224" s="1"/>
      <c r="F224" s="1" t="s">
        <v>297</v>
      </c>
      <c r="G224" s="1"/>
      <c r="H224" s="1"/>
      <c r="I224" s="1"/>
      <c r="J224" s="2">
        <v>0</v>
      </c>
      <c r="K224" s="2">
        <v>1250</v>
      </c>
      <c r="L224" s="2">
        <f t="shared" si="22"/>
        <v>-1250</v>
      </c>
      <c r="M224" s="17">
        <f t="shared" si="23"/>
        <v>0</v>
      </c>
    </row>
    <row r="225" spans="1:13" x14ac:dyDescent="0.35">
      <c r="A225" s="1"/>
      <c r="B225" s="1"/>
      <c r="C225" s="1"/>
      <c r="D225" s="1"/>
      <c r="E225" s="1"/>
      <c r="F225" s="1" t="s">
        <v>298</v>
      </c>
      <c r="G225" s="1"/>
      <c r="H225" s="1"/>
      <c r="I225" s="1"/>
      <c r="J225" s="2">
        <v>0</v>
      </c>
      <c r="K225" s="2">
        <v>2235.44</v>
      </c>
      <c r="L225" s="2">
        <f t="shared" si="22"/>
        <v>-2235.44</v>
      </c>
      <c r="M225" s="17">
        <f t="shared" si="23"/>
        <v>0</v>
      </c>
    </row>
    <row r="226" spans="1:13" x14ac:dyDescent="0.35">
      <c r="A226" s="1"/>
      <c r="B226" s="1"/>
      <c r="C226" s="1"/>
      <c r="D226" s="1"/>
      <c r="E226" s="1"/>
      <c r="F226" s="1" t="s">
        <v>299</v>
      </c>
      <c r="G226" s="1"/>
      <c r="H226" s="1"/>
      <c r="I226" s="1"/>
      <c r="J226" s="2">
        <v>3032.75</v>
      </c>
      <c r="K226" s="2">
        <v>941.6</v>
      </c>
      <c r="L226" s="2">
        <f t="shared" si="22"/>
        <v>2091.15</v>
      </c>
      <c r="M226" s="17">
        <f t="shared" si="23"/>
        <v>3.22085</v>
      </c>
    </row>
    <row r="227" spans="1:13" x14ac:dyDescent="0.35">
      <c r="A227" s="1"/>
      <c r="B227" s="1"/>
      <c r="C227" s="1"/>
      <c r="D227" s="1"/>
      <c r="E227" s="1"/>
      <c r="F227" s="1" t="s">
        <v>300</v>
      </c>
      <c r="G227" s="1"/>
      <c r="H227" s="1"/>
      <c r="I227" s="1"/>
      <c r="J227" s="2">
        <v>1319.92</v>
      </c>
      <c r="K227" s="2">
        <v>4500</v>
      </c>
      <c r="L227" s="2">
        <f t="shared" si="22"/>
        <v>-3180.08</v>
      </c>
      <c r="M227" s="17">
        <f t="shared" si="23"/>
        <v>0.29332000000000003</v>
      </c>
    </row>
    <row r="228" spans="1:13" x14ac:dyDescent="0.35">
      <c r="A228" s="1"/>
      <c r="B228" s="1"/>
      <c r="C228" s="1"/>
      <c r="D228" s="1"/>
      <c r="E228" s="1"/>
      <c r="F228" s="1" t="s">
        <v>301</v>
      </c>
      <c r="G228" s="1"/>
      <c r="H228" s="1"/>
      <c r="I228" s="1"/>
      <c r="J228" s="2"/>
      <c r="K228" s="2"/>
      <c r="L228" s="2"/>
      <c r="M228" s="17"/>
    </row>
    <row r="229" spans="1:13" x14ac:dyDescent="0.35">
      <c r="A229" s="1"/>
      <c r="B229" s="1"/>
      <c r="C229" s="1"/>
      <c r="D229" s="1"/>
      <c r="E229" s="1"/>
      <c r="F229" s="1"/>
      <c r="G229" s="1" t="s">
        <v>302</v>
      </c>
      <c r="H229" s="1"/>
      <c r="I229" s="1"/>
      <c r="J229" s="2">
        <v>0</v>
      </c>
      <c r="K229" s="2">
        <v>40000</v>
      </c>
      <c r="L229" s="2">
        <f t="shared" ref="L229:L235" si="24">ROUND((J229-K229),5)</f>
        <v>-40000</v>
      </c>
      <c r="M229" s="17">
        <f t="shared" ref="M229:M235" si="25">ROUND(IF(K229=0, IF(J229=0, 0, 1), J229/K229),5)</f>
        <v>0</v>
      </c>
    </row>
    <row r="230" spans="1:13" ht="15" thickBot="1" x14ac:dyDescent="0.4">
      <c r="A230" s="1"/>
      <c r="B230" s="1"/>
      <c r="C230" s="1"/>
      <c r="D230" s="1"/>
      <c r="E230" s="1"/>
      <c r="F230" s="1"/>
      <c r="G230" s="1" t="s">
        <v>303</v>
      </c>
      <c r="H230" s="1"/>
      <c r="I230" s="1"/>
      <c r="J230" s="2">
        <v>550</v>
      </c>
      <c r="K230" s="2">
        <v>0</v>
      </c>
      <c r="L230" s="2">
        <f t="shared" si="24"/>
        <v>550</v>
      </c>
      <c r="M230" s="17">
        <f t="shared" si="25"/>
        <v>1</v>
      </c>
    </row>
    <row r="231" spans="1:13" ht="15" thickBot="1" x14ac:dyDescent="0.4">
      <c r="A231" s="1"/>
      <c r="B231" s="1"/>
      <c r="C231" s="1"/>
      <c r="D231" s="1"/>
      <c r="E231" s="1"/>
      <c r="F231" s="1" t="s">
        <v>304</v>
      </c>
      <c r="G231" s="1"/>
      <c r="H231" s="1"/>
      <c r="I231" s="1"/>
      <c r="J231" s="4">
        <f>ROUND(SUM(J228:J230),5)</f>
        <v>550</v>
      </c>
      <c r="K231" s="4">
        <f>ROUND(SUM(K228:K230),5)</f>
        <v>40000</v>
      </c>
      <c r="L231" s="4">
        <f t="shared" si="24"/>
        <v>-39450</v>
      </c>
      <c r="M231" s="18">
        <f t="shared" si="25"/>
        <v>1.375E-2</v>
      </c>
    </row>
    <row r="232" spans="1:13" x14ac:dyDescent="0.35">
      <c r="A232" s="1"/>
      <c r="B232" s="1"/>
      <c r="C232" s="1"/>
      <c r="D232" s="1"/>
      <c r="E232" s="1" t="s">
        <v>305</v>
      </c>
      <c r="F232" s="1"/>
      <c r="G232" s="1"/>
      <c r="H232" s="1"/>
      <c r="I232" s="1"/>
      <c r="J232" s="2">
        <f>ROUND(SUM(J221:J227)+J231,5)</f>
        <v>5150.0600000000004</v>
      </c>
      <c r="K232" s="2">
        <f>ROUND(SUM(K221:K227)+K231,5)</f>
        <v>50677.04</v>
      </c>
      <c r="L232" s="2">
        <f t="shared" si="24"/>
        <v>-45526.98</v>
      </c>
      <c r="M232" s="17">
        <f t="shared" si="25"/>
        <v>0.10163</v>
      </c>
    </row>
    <row r="233" spans="1:13" ht="15" thickBot="1" x14ac:dyDescent="0.4">
      <c r="A233" s="1"/>
      <c r="B233" s="1"/>
      <c r="C233" s="1"/>
      <c r="D233" s="1"/>
      <c r="E233" s="1" t="s">
        <v>306</v>
      </c>
      <c r="F233" s="1"/>
      <c r="G233" s="1"/>
      <c r="H233" s="1"/>
      <c r="I233" s="1"/>
      <c r="J233" s="2">
        <v>86.85</v>
      </c>
      <c r="K233" s="2">
        <v>0</v>
      </c>
      <c r="L233" s="2">
        <f t="shared" si="24"/>
        <v>86.85</v>
      </c>
      <c r="M233" s="17">
        <f t="shared" si="25"/>
        <v>1</v>
      </c>
    </row>
    <row r="234" spans="1:13" ht="15" thickBot="1" x14ac:dyDescent="0.4">
      <c r="A234" s="1"/>
      <c r="B234" s="1"/>
      <c r="C234" s="1"/>
      <c r="D234" s="1" t="s">
        <v>307</v>
      </c>
      <c r="E234" s="1"/>
      <c r="F234" s="1"/>
      <c r="G234" s="1"/>
      <c r="H234" s="1"/>
      <c r="I234" s="1"/>
      <c r="J234" s="4">
        <f>ROUND(SUM(J40:J41)+J47+J144+J148+J155+J201+J205+J220+SUM(J232:J233),5)</f>
        <v>220911.98</v>
      </c>
      <c r="K234" s="4">
        <f>ROUND(SUM(K40:K41)+K47+K144+K148+K155+K201+K205+K220+SUM(K232:K233),5)</f>
        <v>393602.41</v>
      </c>
      <c r="L234" s="4">
        <f t="shared" si="24"/>
        <v>-172690.43</v>
      </c>
      <c r="M234" s="18">
        <f t="shared" si="25"/>
        <v>0.56125999999999998</v>
      </c>
    </row>
    <row r="235" spans="1:13" x14ac:dyDescent="0.35">
      <c r="A235" s="1"/>
      <c r="B235" s="1" t="s">
        <v>308</v>
      </c>
      <c r="C235" s="1"/>
      <c r="D235" s="1"/>
      <c r="E235" s="1"/>
      <c r="F235" s="1"/>
      <c r="G235" s="1"/>
      <c r="H235" s="1"/>
      <c r="I235" s="1"/>
      <c r="J235" s="2">
        <f>ROUND(J3+J39-J234,5)</f>
        <v>-187475.20000000001</v>
      </c>
      <c r="K235" s="2">
        <f>ROUND(K3+K39-K234,5)</f>
        <v>-108174.04</v>
      </c>
      <c r="L235" s="2">
        <f t="shared" si="24"/>
        <v>-79301.16</v>
      </c>
      <c r="M235" s="17">
        <f t="shared" si="25"/>
        <v>1.73309</v>
      </c>
    </row>
    <row r="236" spans="1:13" x14ac:dyDescent="0.35">
      <c r="A236" s="1"/>
      <c r="B236" s="1" t="s">
        <v>309</v>
      </c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17"/>
    </row>
    <row r="237" spans="1:13" x14ac:dyDescent="0.35">
      <c r="A237" s="1"/>
      <c r="B237" s="1"/>
      <c r="C237" s="1" t="s">
        <v>310</v>
      </c>
      <c r="D237" s="1"/>
      <c r="E237" s="1"/>
      <c r="F237" s="1"/>
      <c r="G237" s="1"/>
      <c r="H237" s="1"/>
      <c r="I237" s="1"/>
      <c r="J237" s="2"/>
      <c r="K237" s="2"/>
      <c r="L237" s="2"/>
      <c r="M237" s="17"/>
    </row>
    <row r="238" spans="1:13" x14ac:dyDescent="0.35">
      <c r="A238" s="1"/>
      <c r="B238" s="1"/>
      <c r="C238" s="1"/>
      <c r="D238" s="1" t="s">
        <v>311</v>
      </c>
      <c r="E238" s="1"/>
      <c r="F238" s="1"/>
      <c r="G238" s="1"/>
      <c r="H238" s="1"/>
      <c r="I238" s="1"/>
      <c r="J238" s="2"/>
      <c r="K238" s="2"/>
      <c r="L238" s="2"/>
      <c r="M238" s="17"/>
    </row>
    <row r="239" spans="1:13" x14ac:dyDescent="0.35">
      <c r="A239" s="1"/>
      <c r="B239" s="1"/>
      <c r="C239" s="1"/>
      <c r="D239" s="1"/>
      <c r="E239" s="1" t="s">
        <v>312</v>
      </c>
      <c r="F239" s="1"/>
      <c r="G239" s="1"/>
      <c r="H239" s="1"/>
      <c r="I239" s="1"/>
      <c r="J239" s="2"/>
      <c r="K239" s="2"/>
      <c r="L239" s="2"/>
      <c r="M239" s="17"/>
    </row>
    <row r="240" spans="1:13" x14ac:dyDescent="0.35">
      <c r="A240" s="1"/>
      <c r="B240" s="1"/>
      <c r="C240" s="1"/>
      <c r="D240" s="1"/>
      <c r="E240" s="1"/>
      <c r="F240" s="1" t="s">
        <v>313</v>
      </c>
      <c r="G240" s="1"/>
      <c r="H240" s="1"/>
      <c r="I240" s="1"/>
      <c r="J240" s="2">
        <v>0</v>
      </c>
      <c r="K240" s="2">
        <v>333.3</v>
      </c>
      <c r="L240" s="2">
        <f t="shared" ref="L240:L247" si="26">ROUND((J240-K240),5)</f>
        <v>-333.3</v>
      </c>
      <c r="M240" s="17">
        <f t="shared" ref="M240:M247" si="27">ROUND(IF(K240=0, IF(J240=0, 0, 1), J240/K240),5)</f>
        <v>0</v>
      </c>
    </row>
    <row r="241" spans="1:13" x14ac:dyDescent="0.35">
      <c r="A241" s="1"/>
      <c r="B241" s="1"/>
      <c r="C241" s="1"/>
      <c r="D241" s="1"/>
      <c r="E241" s="1"/>
      <c r="F241" s="1" t="s">
        <v>314</v>
      </c>
      <c r="G241" s="1"/>
      <c r="H241" s="1"/>
      <c r="I241" s="1"/>
      <c r="J241" s="2">
        <v>0</v>
      </c>
      <c r="K241" s="2">
        <v>0</v>
      </c>
      <c r="L241" s="2">
        <f t="shared" si="26"/>
        <v>0</v>
      </c>
      <c r="M241" s="17">
        <f t="shared" si="27"/>
        <v>0</v>
      </c>
    </row>
    <row r="242" spans="1:13" x14ac:dyDescent="0.35">
      <c r="A242" s="1"/>
      <c r="B242" s="1"/>
      <c r="C242" s="1"/>
      <c r="D242" s="1"/>
      <c r="E242" s="1"/>
      <c r="F242" s="1" t="s">
        <v>315</v>
      </c>
      <c r="G242" s="1"/>
      <c r="H242" s="1"/>
      <c r="I242" s="1"/>
      <c r="J242" s="2">
        <v>0</v>
      </c>
      <c r="K242" s="2">
        <v>0</v>
      </c>
      <c r="L242" s="2">
        <f t="shared" si="26"/>
        <v>0</v>
      </c>
      <c r="M242" s="17">
        <f t="shared" si="27"/>
        <v>0</v>
      </c>
    </row>
    <row r="243" spans="1:13" x14ac:dyDescent="0.35">
      <c r="A243" s="1"/>
      <c r="B243" s="1"/>
      <c r="C243" s="1"/>
      <c r="D243" s="1"/>
      <c r="E243" s="1"/>
      <c r="F243" s="1" t="s">
        <v>316</v>
      </c>
      <c r="G243" s="1"/>
      <c r="H243" s="1"/>
      <c r="I243" s="1"/>
      <c r="J243" s="2">
        <v>0</v>
      </c>
      <c r="K243" s="2">
        <v>0</v>
      </c>
      <c r="L243" s="2">
        <f t="shared" si="26"/>
        <v>0</v>
      </c>
      <c r="M243" s="17">
        <f t="shared" si="27"/>
        <v>0</v>
      </c>
    </row>
    <row r="244" spans="1:13" x14ac:dyDescent="0.35">
      <c r="A244" s="1"/>
      <c r="B244" s="1"/>
      <c r="C244" s="1"/>
      <c r="D244" s="1"/>
      <c r="E244" s="1"/>
      <c r="F244" s="1" t="s">
        <v>317</v>
      </c>
      <c r="G244" s="1"/>
      <c r="H244" s="1"/>
      <c r="I244" s="1"/>
      <c r="J244" s="2">
        <v>100</v>
      </c>
      <c r="K244" s="2">
        <v>0</v>
      </c>
      <c r="L244" s="2">
        <f t="shared" si="26"/>
        <v>100</v>
      </c>
      <c r="M244" s="17">
        <f t="shared" si="27"/>
        <v>1</v>
      </c>
    </row>
    <row r="245" spans="1:13" ht="15" thickBot="1" x14ac:dyDescent="0.4">
      <c r="A245" s="1"/>
      <c r="B245" s="1"/>
      <c r="C245" s="1"/>
      <c r="D245" s="1"/>
      <c r="E245" s="1"/>
      <c r="F245" s="1" t="s">
        <v>318</v>
      </c>
      <c r="G245" s="1"/>
      <c r="H245" s="1"/>
      <c r="I245" s="1"/>
      <c r="J245" s="9">
        <v>0</v>
      </c>
      <c r="K245" s="9">
        <v>0</v>
      </c>
      <c r="L245" s="9">
        <f t="shared" si="26"/>
        <v>0</v>
      </c>
      <c r="M245" s="19">
        <f t="shared" si="27"/>
        <v>0</v>
      </c>
    </row>
    <row r="246" spans="1:13" x14ac:dyDescent="0.35">
      <c r="A246" s="1"/>
      <c r="B246" s="1"/>
      <c r="C246" s="1"/>
      <c r="D246" s="1"/>
      <c r="E246" s="1" t="s">
        <v>319</v>
      </c>
      <c r="F246" s="1"/>
      <c r="G246" s="1"/>
      <c r="H246" s="1"/>
      <c r="I246" s="1"/>
      <c r="J246" s="2">
        <f>ROUND(SUM(J239:J245),5)</f>
        <v>100</v>
      </c>
      <c r="K246" s="2">
        <f>ROUND(SUM(K239:K245),5)</f>
        <v>333.3</v>
      </c>
      <c r="L246" s="2">
        <f t="shared" si="26"/>
        <v>-233.3</v>
      </c>
      <c r="M246" s="17">
        <f t="shared" si="27"/>
        <v>0.30003000000000002</v>
      </c>
    </row>
    <row r="247" spans="1:13" x14ac:dyDescent="0.35">
      <c r="A247" s="1"/>
      <c r="B247" s="1"/>
      <c r="C247" s="1"/>
      <c r="D247" s="1"/>
      <c r="E247" s="1" t="s">
        <v>320</v>
      </c>
      <c r="F247" s="1"/>
      <c r="G247" s="1"/>
      <c r="H247" s="1"/>
      <c r="I247" s="1"/>
      <c r="J247" s="2">
        <v>0</v>
      </c>
      <c r="K247" s="2">
        <v>0</v>
      </c>
      <c r="L247" s="2">
        <f t="shared" si="26"/>
        <v>0</v>
      </c>
      <c r="M247" s="17">
        <f t="shared" si="27"/>
        <v>0</v>
      </c>
    </row>
    <row r="248" spans="1:13" x14ac:dyDescent="0.35">
      <c r="A248" s="1"/>
      <c r="B248" s="1"/>
      <c r="C248" s="1"/>
      <c r="D248" s="1"/>
      <c r="E248" s="1" t="s">
        <v>321</v>
      </c>
      <c r="F248" s="1"/>
      <c r="G248" s="1"/>
      <c r="H248" s="1"/>
      <c r="I248" s="1"/>
      <c r="J248" s="2"/>
      <c r="K248" s="2"/>
      <c r="L248" s="2"/>
      <c r="M248" s="17"/>
    </row>
    <row r="249" spans="1:13" x14ac:dyDescent="0.35">
      <c r="A249" s="1"/>
      <c r="B249" s="1"/>
      <c r="C249" s="1"/>
      <c r="D249" s="1"/>
      <c r="E249" s="1"/>
      <c r="F249" s="1" t="s">
        <v>322</v>
      </c>
      <c r="G249" s="1"/>
      <c r="H249" s="1"/>
      <c r="I249" s="1"/>
      <c r="J249" s="2">
        <v>0</v>
      </c>
      <c r="K249" s="2">
        <v>0</v>
      </c>
      <c r="L249" s="2">
        <f t="shared" ref="L249:L254" si="28">ROUND((J249-K249),5)</f>
        <v>0</v>
      </c>
      <c r="M249" s="17">
        <f t="shared" ref="M249:M254" si="29">ROUND(IF(K249=0, IF(J249=0, 0, 1), J249/K249),5)</f>
        <v>0</v>
      </c>
    </row>
    <row r="250" spans="1:13" x14ac:dyDescent="0.35">
      <c r="A250" s="1"/>
      <c r="B250" s="1"/>
      <c r="C250" s="1"/>
      <c r="D250" s="1"/>
      <c r="E250" s="1"/>
      <c r="F250" s="1" t="s">
        <v>323</v>
      </c>
      <c r="G250" s="1"/>
      <c r="H250" s="1"/>
      <c r="I250" s="1"/>
      <c r="J250" s="2">
        <v>0</v>
      </c>
      <c r="K250" s="2">
        <v>0</v>
      </c>
      <c r="L250" s="2">
        <f t="shared" si="28"/>
        <v>0</v>
      </c>
      <c r="M250" s="17">
        <f t="shared" si="29"/>
        <v>0</v>
      </c>
    </row>
    <row r="251" spans="1:13" x14ac:dyDescent="0.35">
      <c r="A251" s="1"/>
      <c r="B251" s="1"/>
      <c r="C251" s="1"/>
      <c r="D251" s="1"/>
      <c r="E251" s="1"/>
      <c r="F251" s="1" t="s">
        <v>324</v>
      </c>
      <c r="G251" s="1"/>
      <c r="H251" s="1"/>
      <c r="I251" s="1"/>
      <c r="J251" s="2">
        <v>9600</v>
      </c>
      <c r="K251" s="2">
        <v>0</v>
      </c>
      <c r="L251" s="2">
        <f t="shared" si="28"/>
        <v>9600</v>
      </c>
      <c r="M251" s="17">
        <f t="shared" si="29"/>
        <v>1</v>
      </c>
    </row>
    <row r="252" spans="1:13" ht="15" thickBot="1" x14ac:dyDescent="0.4">
      <c r="A252" s="1"/>
      <c r="B252" s="1"/>
      <c r="C252" s="1"/>
      <c r="D252" s="1"/>
      <c r="E252" s="1"/>
      <c r="F252" s="1" t="s">
        <v>325</v>
      </c>
      <c r="G252" s="1"/>
      <c r="H252" s="1"/>
      <c r="I252" s="1"/>
      <c r="J252" s="9">
        <v>0</v>
      </c>
      <c r="K252" s="9">
        <v>0</v>
      </c>
      <c r="L252" s="9">
        <f t="shared" si="28"/>
        <v>0</v>
      </c>
      <c r="M252" s="19">
        <f t="shared" si="29"/>
        <v>0</v>
      </c>
    </row>
    <row r="253" spans="1:13" x14ac:dyDescent="0.35">
      <c r="A253" s="1"/>
      <c r="B253" s="1"/>
      <c r="C253" s="1"/>
      <c r="D253" s="1"/>
      <c r="E253" s="1" t="s">
        <v>326</v>
      </c>
      <c r="F253" s="1"/>
      <c r="G253" s="1"/>
      <c r="H253" s="1"/>
      <c r="I253" s="1"/>
      <c r="J253" s="2">
        <f>ROUND(SUM(J248:J252),5)</f>
        <v>9600</v>
      </c>
      <c r="K253" s="2">
        <f>ROUND(SUM(K248:K252),5)</f>
        <v>0</v>
      </c>
      <c r="L253" s="2">
        <f t="shared" si="28"/>
        <v>9600</v>
      </c>
      <c r="M253" s="17">
        <f t="shared" si="29"/>
        <v>1</v>
      </c>
    </row>
    <row r="254" spans="1:13" x14ac:dyDescent="0.35">
      <c r="A254" s="1"/>
      <c r="B254" s="1"/>
      <c r="C254" s="1"/>
      <c r="D254" s="1"/>
      <c r="E254" s="1" t="s">
        <v>327</v>
      </c>
      <c r="F254" s="1"/>
      <c r="G254" s="1"/>
      <c r="H254" s="1"/>
      <c r="I254" s="1"/>
      <c r="J254" s="2">
        <v>0</v>
      </c>
      <c r="K254" s="2">
        <v>0</v>
      </c>
      <c r="L254" s="2">
        <f t="shared" si="28"/>
        <v>0</v>
      </c>
      <c r="M254" s="17">
        <f t="shared" si="29"/>
        <v>0</v>
      </c>
    </row>
    <row r="255" spans="1:13" x14ac:dyDescent="0.35">
      <c r="A255" s="1"/>
      <c r="B255" s="1"/>
      <c r="C255" s="1"/>
      <c r="D255" s="1"/>
      <c r="E255" s="1" t="s">
        <v>328</v>
      </c>
      <c r="F255" s="1"/>
      <c r="G255" s="1"/>
      <c r="H255" s="1"/>
      <c r="I255" s="1"/>
      <c r="J255" s="2"/>
      <c r="K255" s="2"/>
      <c r="L255" s="2"/>
      <c r="M255" s="17"/>
    </row>
    <row r="256" spans="1:13" x14ac:dyDescent="0.35">
      <c r="A256" s="1"/>
      <c r="B256" s="1"/>
      <c r="C256" s="1"/>
      <c r="D256" s="1"/>
      <c r="E256" s="1"/>
      <c r="F256" s="1" t="s">
        <v>329</v>
      </c>
      <c r="G256" s="1"/>
      <c r="H256" s="1"/>
      <c r="I256" s="1"/>
      <c r="J256" s="2">
        <v>0</v>
      </c>
      <c r="K256" s="2">
        <v>0</v>
      </c>
      <c r="L256" s="2">
        <f t="shared" ref="L256:L269" si="30">ROUND((J256-K256),5)</f>
        <v>0</v>
      </c>
      <c r="M256" s="17">
        <f t="shared" ref="M256:M269" si="31">ROUND(IF(K256=0, IF(J256=0, 0, 1), J256/K256),5)</f>
        <v>0</v>
      </c>
    </row>
    <row r="257" spans="1:13" x14ac:dyDescent="0.35">
      <c r="A257" s="1"/>
      <c r="B257" s="1"/>
      <c r="C257" s="1"/>
      <c r="D257" s="1"/>
      <c r="E257" s="1"/>
      <c r="F257" s="1" t="s">
        <v>330</v>
      </c>
      <c r="G257" s="1"/>
      <c r="H257" s="1"/>
      <c r="I257" s="1"/>
      <c r="J257" s="2">
        <v>0</v>
      </c>
      <c r="K257" s="2">
        <v>0</v>
      </c>
      <c r="L257" s="2">
        <f t="shared" si="30"/>
        <v>0</v>
      </c>
      <c r="M257" s="17">
        <f t="shared" si="31"/>
        <v>0</v>
      </c>
    </row>
    <row r="258" spans="1:13" x14ac:dyDescent="0.35">
      <c r="A258" s="1"/>
      <c r="B258" s="1"/>
      <c r="C258" s="1"/>
      <c r="D258" s="1"/>
      <c r="E258" s="1"/>
      <c r="F258" s="1" t="s">
        <v>331</v>
      </c>
      <c r="G258" s="1"/>
      <c r="H258" s="1"/>
      <c r="I258" s="1"/>
      <c r="J258" s="2">
        <v>0</v>
      </c>
      <c r="K258" s="2">
        <v>0</v>
      </c>
      <c r="L258" s="2">
        <f t="shared" si="30"/>
        <v>0</v>
      </c>
      <c r="M258" s="17">
        <f t="shared" si="31"/>
        <v>0</v>
      </c>
    </row>
    <row r="259" spans="1:13" x14ac:dyDescent="0.35">
      <c r="A259" s="1"/>
      <c r="B259" s="1"/>
      <c r="C259" s="1"/>
      <c r="D259" s="1"/>
      <c r="E259" s="1"/>
      <c r="F259" s="1" t="s">
        <v>332</v>
      </c>
      <c r="G259" s="1"/>
      <c r="H259" s="1"/>
      <c r="I259" s="1"/>
      <c r="J259" s="2">
        <v>0</v>
      </c>
      <c r="K259" s="2">
        <v>0</v>
      </c>
      <c r="L259" s="2">
        <f t="shared" si="30"/>
        <v>0</v>
      </c>
      <c r="M259" s="17">
        <f t="shared" si="31"/>
        <v>0</v>
      </c>
    </row>
    <row r="260" spans="1:13" x14ac:dyDescent="0.35">
      <c r="A260" s="1"/>
      <c r="B260" s="1"/>
      <c r="C260" s="1"/>
      <c r="D260" s="1"/>
      <c r="E260" s="1"/>
      <c r="F260" s="1" t="s">
        <v>333</v>
      </c>
      <c r="G260" s="1"/>
      <c r="H260" s="1"/>
      <c r="I260" s="1"/>
      <c r="J260" s="2">
        <v>0</v>
      </c>
      <c r="K260" s="2">
        <v>0</v>
      </c>
      <c r="L260" s="2">
        <f t="shared" si="30"/>
        <v>0</v>
      </c>
      <c r="M260" s="17">
        <f t="shared" si="31"/>
        <v>0</v>
      </c>
    </row>
    <row r="261" spans="1:13" x14ac:dyDescent="0.35">
      <c r="A261" s="1"/>
      <c r="B261" s="1"/>
      <c r="C261" s="1"/>
      <c r="D261" s="1"/>
      <c r="E261" s="1"/>
      <c r="F261" s="1" t="s">
        <v>334</v>
      </c>
      <c r="G261" s="1"/>
      <c r="H261" s="1"/>
      <c r="I261" s="1"/>
      <c r="J261" s="2">
        <v>0</v>
      </c>
      <c r="K261" s="2">
        <v>0</v>
      </c>
      <c r="L261" s="2">
        <f t="shared" si="30"/>
        <v>0</v>
      </c>
      <c r="M261" s="17">
        <f t="shared" si="31"/>
        <v>0</v>
      </c>
    </row>
    <row r="262" spans="1:13" x14ac:dyDescent="0.35">
      <c r="A262" s="1"/>
      <c r="B262" s="1"/>
      <c r="C262" s="1"/>
      <c r="D262" s="1"/>
      <c r="E262" s="1"/>
      <c r="F262" s="1" t="s">
        <v>335</v>
      </c>
      <c r="G262" s="1"/>
      <c r="H262" s="1"/>
      <c r="I262" s="1"/>
      <c r="J262" s="2">
        <v>0</v>
      </c>
      <c r="K262" s="2">
        <v>0</v>
      </c>
      <c r="L262" s="2">
        <f t="shared" si="30"/>
        <v>0</v>
      </c>
      <c r="M262" s="17">
        <f t="shared" si="31"/>
        <v>0</v>
      </c>
    </row>
    <row r="263" spans="1:13" x14ac:dyDescent="0.35">
      <c r="A263" s="1"/>
      <c r="B263" s="1"/>
      <c r="C263" s="1"/>
      <c r="D263" s="1"/>
      <c r="E263" s="1"/>
      <c r="F263" s="1" t="s">
        <v>336</v>
      </c>
      <c r="G263" s="1"/>
      <c r="H263" s="1"/>
      <c r="I263" s="1"/>
      <c r="J263" s="2">
        <v>0</v>
      </c>
      <c r="K263" s="2">
        <v>0</v>
      </c>
      <c r="L263" s="2">
        <f t="shared" si="30"/>
        <v>0</v>
      </c>
      <c r="M263" s="17">
        <f t="shared" si="31"/>
        <v>0</v>
      </c>
    </row>
    <row r="264" spans="1:13" x14ac:dyDescent="0.35">
      <c r="A264" s="1"/>
      <c r="B264" s="1"/>
      <c r="C264" s="1"/>
      <c r="D264" s="1"/>
      <c r="E264" s="1"/>
      <c r="F264" s="1" t="s">
        <v>337</v>
      </c>
      <c r="G264" s="1"/>
      <c r="H264" s="1"/>
      <c r="I264" s="1"/>
      <c r="J264" s="2">
        <v>0</v>
      </c>
      <c r="K264" s="2">
        <v>0</v>
      </c>
      <c r="L264" s="2">
        <f t="shared" si="30"/>
        <v>0</v>
      </c>
      <c r="M264" s="17">
        <f t="shared" si="31"/>
        <v>0</v>
      </c>
    </row>
    <row r="265" spans="1:13" x14ac:dyDescent="0.35">
      <c r="A265" s="1"/>
      <c r="B265" s="1"/>
      <c r="C265" s="1"/>
      <c r="D265" s="1"/>
      <c r="E265" s="1"/>
      <c r="F265" s="1" t="s">
        <v>338</v>
      </c>
      <c r="G265" s="1"/>
      <c r="H265" s="1"/>
      <c r="I265" s="1"/>
      <c r="J265" s="2">
        <v>0</v>
      </c>
      <c r="K265" s="2">
        <v>0</v>
      </c>
      <c r="L265" s="2">
        <f t="shared" si="30"/>
        <v>0</v>
      </c>
      <c r="M265" s="17">
        <f t="shared" si="31"/>
        <v>0</v>
      </c>
    </row>
    <row r="266" spans="1:13" ht="15" thickBot="1" x14ac:dyDescent="0.4">
      <c r="A266" s="1"/>
      <c r="B266" s="1"/>
      <c r="C266" s="1"/>
      <c r="D266" s="1"/>
      <c r="E266" s="1"/>
      <c r="F266" s="1" t="s">
        <v>339</v>
      </c>
      <c r="G266" s="1"/>
      <c r="H266" s="1"/>
      <c r="I266" s="1"/>
      <c r="J266" s="2">
        <v>0</v>
      </c>
      <c r="K266" s="2">
        <v>0</v>
      </c>
      <c r="L266" s="2">
        <f t="shared" si="30"/>
        <v>0</v>
      </c>
      <c r="M266" s="17">
        <f t="shared" si="31"/>
        <v>0</v>
      </c>
    </row>
    <row r="267" spans="1:13" ht="15" thickBot="1" x14ac:dyDescent="0.4">
      <c r="A267" s="1"/>
      <c r="B267" s="1"/>
      <c r="C267" s="1"/>
      <c r="D267" s="1"/>
      <c r="E267" s="1" t="s">
        <v>340</v>
      </c>
      <c r="F267" s="1"/>
      <c r="G267" s="1"/>
      <c r="H267" s="1"/>
      <c r="I267" s="1"/>
      <c r="J267" s="5">
        <f>ROUND(SUM(J255:J266),5)</f>
        <v>0</v>
      </c>
      <c r="K267" s="5">
        <f>ROUND(SUM(K255:K266),5)</f>
        <v>0</v>
      </c>
      <c r="L267" s="5">
        <f t="shared" si="30"/>
        <v>0</v>
      </c>
      <c r="M267" s="20">
        <f t="shared" si="31"/>
        <v>0</v>
      </c>
    </row>
    <row r="268" spans="1:13" ht="15" thickBot="1" x14ac:dyDescent="0.4">
      <c r="A268" s="1"/>
      <c r="B268" s="1"/>
      <c r="C268" s="1"/>
      <c r="D268" s="1" t="s">
        <v>341</v>
      </c>
      <c r="E268" s="1"/>
      <c r="F268" s="1"/>
      <c r="G268" s="1"/>
      <c r="H268" s="1"/>
      <c r="I268" s="1"/>
      <c r="J268" s="4">
        <f>ROUND(J238+SUM(J246:J247)+SUM(J253:J254)+J267,5)</f>
        <v>9700</v>
      </c>
      <c r="K268" s="4">
        <f>ROUND(K238+SUM(K246:K247)+SUM(K253:K254)+K267,5)</f>
        <v>333.3</v>
      </c>
      <c r="L268" s="4">
        <f t="shared" si="30"/>
        <v>9366.7000000000007</v>
      </c>
      <c r="M268" s="18">
        <f t="shared" si="31"/>
        <v>29.102910000000001</v>
      </c>
    </row>
    <row r="269" spans="1:13" x14ac:dyDescent="0.35">
      <c r="A269" s="1"/>
      <c r="B269" s="1"/>
      <c r="C269" s="1" t="s">
        <v>342</v>
      </c>
      <c r="D269" s="1"/>
      <c r="E269" s="1"/>
      <c r="F269" s="1"/>
      <c r="G269" s="1"/>
      <c r="H269" s="1"/>
      <c r="I269" s="1"/>
      <c r="J269" s="2">
        <f>ROUND(J237+J268,5)</f>
        <v>9700</v>
      </c>
      <c r="K269" s="2">
        <f>ROUND(K237+K268,5)</f>
        <v>333.3</v>
      </c>
      <c r="L269" s="2">
        <f t="shared" si="30"/>
        <v>9366.7000000000007</v>
      </c>
      <c r="M269" s="17">
        <f t="shared" si="31"/>
        <v>29.102910000000001</v>
      </c>
    </row>
    <row r="270" spans="1:13" x14ac:dyDescent="0.35">
      <c r="A270" s="1"/>
      <c r="B270" s="1"/>
      <c r="C270" s="1" t="s">
        <v>343</v>
      </c>
      <c r="D270" s="1"/>
      <c r="E270" s="1"/>
      <c r="F270" s="1"/>
      <c r="G270" s="1"/>
      <c r="H270" s="1"/>
      <c r="I270" s="1"/>
      <c r="J270" s="2"/>
      <c r="K270" s="2"/>
      <c r="L270" s="2"/>
      <c r="M270" s="17"/>
    </row>
    <row r="271" spans="1:13" x14ac:dyDescent="0.35">
      <c r="A271" s="1"/>
      <c r="B271" s="1"/>
      <c r="C271" s="1"/>
      <c r="D271" s="1" t="s">
        <v>344</v>
      </c>
      <c r="E271" s="1"/>
      <c r="F271" s="1"/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7">
        <f>ROUND(IF(K271=0, IF(J271=0, 0, 1), J271/K271),5)</f>
        <v>0</v>
      </c>
    </row>
    <row r="272" spans="1:13" x14ac:dyDescent="0.35">
      <c r="A272" s="1"/>
      <c r="B272" s="1"/>
      <c r="C272" s="1"/>
      <c r="D272" s="1" t="s">
        <v>345</v>
      </c>
      <c r="E272" s="1"/>
      <c r="F272" s="1"/>
      <c r="G272" s="1"/>
      <c r="H272" s="1"/>
      <c r="I272" s="1"/>
      <c r="J272" s="2"/>
      <c r="K272" s="2"/>
      <c r="L272" s="2"/>
      <c r="M272" s="17"/>
    </row>
    <row r="273" spans="1:13" x14ac:dyDescent="0.35">
      <c r="A273" s="1"/>
      <c r="B273" s="1"/>
      <c r="C273" s="1"/>
      <c r="D273" s="1"/>
      <c r="E273" s="1" t="s">
        <v>346</v>
      </c>
      <c r="F273" s="1"/>
      <c r="G273" s="1"/>
      <c r="H273" s="1"/>
      <c r="I273" s="1"/>
      <c r="J273" s="2"/>
      <c r="K273" s="2"/>
      <c r="L273" s="2"/>
      <c r="M273" s="17"/>
    </row>
    <row r="274" spans="1:13" ht="15" thickBot="1" x14ac:dyDescent="0.4">
      <c r="A274" s="1"/>
      <c r="B274" s="1"/>
      <c r="C274" s="1"/>
      <c r="D274" s="1"/>
      <c r="E274" s="1"/>
      <c r="F274" s="1" t="s">
        <v>347</v>
      </c>
      <c r="G274" s="1"/>
      <c r="H274" s="1"/>
      <c r="I274" s="1"/>
      <c r="J274" s="2">
        <v>22948.38</v>
      </c>
      <c r="K274" s="2"/>
      <c r="L274" s="2"/>
      <c r="M274" s="17"/>
    </row>
    <row r="275" spans="1:13" ht="15" thickBot="1" x14ac:dyDescent="0.4">
      <c r="A275" s="1"/>
      <c r="B275" s="1"/>
      <c r="C275" s="1"/>
      <c r="D275" s="1"/>
      <c r="E275" s="1" t="s">
        <v>348</v>
      </c>
      <c r="F275" s="1"/>
      <c r="G275" s="1"/>
      <c r="H275" s="1"/>
      <c r="I275" s="1"/>
      <c r="J275" s="4">
        <f>ROUND(SUM(J273:J274),5)</f>
        <v>22948.38</v>
      </c>
      <c r="K275" s="2"/>
      <c r="L275" s="2"/>
      <c r="M275" s="17"/>
    </row>
    <row r="276" spans="1:13" x14ac:dyDescent="0.35">
      <c r="A276" s="1"/>
      <c r="B276" s="1"/>
      <c r="C276" s="1"/>
      <c r="D276" s="1" t="s">
        <v>349</v>
      </c>
      <c r="E276" s="1"/>
      <c r="F276" s="1"/>
      <c r="G276" s="1"/>
      <c r="H276" s="1"/>
      <c r="I276" s="1"/>
      <c r="J276" s="2">
        <f>ROUND(J272+J275,5)</f>
        <v>22948.38</v>
      </c>
      <c r="K276" s="2"/>
      <c r="L276" s="2"/>
      <c r="M276" s="17"/>
    </row>
    <row r="277" spans="1:13" x14ac:dyDescent="0.35">
      <c r="A277" s="1"/>
      <c r="B277" s="1"/>
      <c r="C277" s="1"/>
      <c r="D277" s="1" t="s">
        <v>350</v>
      </c>
      <c r="E277" s="1"/>
      <c r="F277" s="1"/>
      <c r="G277" s="1"/>
      <c r="H277" s="1"/>
      <c r="I277" s="1"/>
      <c r="J277" s="2"/>
      <c r="K277" s="2"/>
      <c r="L277" s="2"/>
      <c r="M277" s="17"/>
    </row>
    <row r="278" spans="1:13" x14ac:dyDescent="0.35">
      <c r="A278" s="1"/>
      <c r="B278" s="1"/>
      <c r="C278" s="1"/>
      <c r="D278" s="1"/>
      <c r="E278" s="1" t="s">
        <v>351</v>
      </c>
      <c r="F278" s="1"/>
      <c r="G278" s="1"/>
      <c r="H278" s="1"/>
      <c r="I278" s="1"/>
      <c r="J278" s="2">
        <v>0</v>
      </c>
      <c r="K278" s="2">
        <v>23375.5</v>
      </c>
      <c r="L278" s="2">
        <f t="shared" ref="L278:L287" si="32">ROUND((J278-K278),5)</f>
        <v>-23375.5</v>
      </c>
      <c r="M278" s="17">
        <f t="shared" ref="M278:M287" si="33">ROUND(IF(K278=0, IF(J278=0, 0, 1), J278/K278),5)</f>
        <v>0</v>
      </c>
    </row>
    <row r="279" spans="1:13" x14ac:dyDescent="0.35">
      <c r="A279" s="1"/>
      <c r="B279" s="1"/>
      <c r="C279" s="1"/>
      <c r="D279" s="1"/>
      <c r="E279" s="1" t="s">
        <v>352</v>
      </c>
      <c r="F279" s="1"/>
      <c r="G279" s="1"/>
      <c r="H279" s="1"/>
      <c r="I279" s="1"/>
      <c r="J279" s="2">
        <v>0</v>
      </c>
      <c r="K279" s="2">
        <v>37548.5</v>
      </c>
      <c r="L279" s="2">
        <f t="shared" si="32"/>
        <v>-37548.5</v>
      </c>
      <c r="M279" s="17">
        <f t="shared" si="33"/>
        <v>0</v>
      </c>
    </row>
    <row r="280" spans="1:13" x14ac:dyDescent="0.35">
      <c r="A280" s="1"/>
      <c r="B280" s="1"/>
      <c r="C280" s="1"/>
      <c r="D280" s="1"/>
      <c r="E280" s="1" t="s">
        <v>353</v>
      </c>
      <c r="F280" s="1"/>
      <c r="G280" s="1"/>
      <c r="H280" s="1"/>
      <c r="I280" s="1"/>
      <c r="J280" s="2">
        <v>0</v>
      </c>
      <c r="K280" s="2">
        <v>14840</v>
      </c>
      <c r="L280" s="2">
        <f t="shared" si="32"/>
        <v>-14840</v>
      </c>
      <c r="M280" s="17">
        <f t="shared" si="33"/>
        <v>0</v>
      </c>
    </row>
    <row r="281" spans="1:13" x14ac:dyDescent="0.35">
      <c r="A281" s="1"/>
      <c r="B281" s="1"/>
      <c r="C281" s="1"/>
      <c r="D281" s="1"/>
      <c r="E281" s="1" t="s">
        <v>354</v>
      </c>
      <c r="F281" s="1"/>
      <c r="G281" s="1"/>
      <c r="H281" s="1"/>
      <c r="I281" s="1"/>
      <c r="J281" s="2">
        <v>0</v>
      </c>
      <c r="K281" s="2">
        <v>827</v>
      </c>
      <c r="L281" s="2">
        <f t="shared" si="32"/>
        <v>-827</v>
      </c>
      <c r="M281" s="17">
        <f t="shared" si="33"/>
        <v>0</v>
      </c>
    </row>
    <row r="282" spans="1:13" x14ac:dyDescent="0.35">
      <c r="A282" s="1"/>
      <c r="B282" s="1"/>
      <c r="C282" s="1"/>
      <c r="D282" s="1"/>
      <c r="E282" s="1" t="s">
        <v>355</v>
      </c>
      <c r="F282" s="1"/>
      <c r="G282" s="1"/>
      <c r="H282" s="1"/>
      <c r="I282" s="1"/>
      <c r="J282" s="2">
        <v>0</v>
      </c>
      <c r="K282" s="2">
        <v>45093</v>
      </c>
      <c r="L282" s="2">
        <f t="shared" si="32"/>
        <v>-45093</v>
      </c>
      <c r="M282" s="17">
        <f t="shared" si="33"/>
        <v>0</v>
      </c>
    </row>
    <row r="283" spans="1:13" ht="15" thickBot="1" x14ac:dyDescent="0.4">
      <c r="A283" s="1"/>
      <c r="B283" s="1"/>
      <c r="C283" s="1"/>
      <c r="D283" s="1"/>
      <c r="E283" s="1" t="s">
        <v>356</v>
      </c>
      <c r="F283" s="1"/>
      <c r="G283" s="1"/>
      <c r="H283" s="1"/>
      <c r="I283" s="1"/>
      <c r="J283" s="2">
        <v>0</v>
      </c>
      <c r="K283" s="2">
        <v>44348.5</v>
      </c>
      <c r="L283" s="2">
        <f t="shared" si="32"/>
        <v>-44348.5</v>
      </c>
      <c r="M283" s="17">
        <f t="shared" si="33"/>
        <v>0</v>
      </c>
    </row>
    <row r="284" spans="1:13" ht="15" thickBot="1" x14ac:dyDescent="0.4">
      <c r="A284" s="1"/>
      <c r="B284" s="1"/>
      <c r="C284" s="1"/>
      <c r="D284" s="1" t="s">
        <v>357</v>
      </c>
      <c r="E284" s="1"/>
      <c r="F284" s="1"/>
      <c r="G284" s="1"/>
      <c r="H284" s="1"/>
      <c r="I284" s="1"/>
      <c r="J284" s="5">
        <f>ROUND(SUM(J277:J283),5)</f>
        <v>0</v>
      </c>
      <c r="K284" s="5">
        <f>ROUND(SUM(K277:K283),5)</f>
        <v>166032.5</v>
      </c>
      <c r="L284" s="5">
        <f t="shared" si="32"/>
        <v>-166032.5</v>
      </c>
      <c r="M284" s="20">
        <f t="shared" si="33"/>
        <v>0</v>
      </c>
    </row>
    <row r="285" spans="1:13" ht="15" thickBot="1" x14ac:dyDescent="0.4">
      <c r="A285" s="1"/>
      <c r="B285" s="1"/>
      <c r="C285" s="1" t="s">
        <v>358</v>
      </c>
      <c r="D285" s="1"/>
      <c r="E285" s="1"/>
      <c r="F285" s="1"/>
      <c r="G285" s="1"/>
      <c r="H285" s="1"/>
      <c r="I285" s="1"/>
      <c r="J285" s="5">
        <f>ROUND(SUM(J270:J271)+J276+J284,5)</f>
        <v>22948.38</v>
      </c>
      <c r="K285" s="5">
        <f>ROUND(SUM(K270:K271)+K276+K284,5)</f>
        <v>166032.5</v>
      </c>
      <c r="L285" s="5">
        <f t="shared" si="32"/>
        <v>-143084.12</v>
      </c>
      <c r="M285" s="20">
        <f t="shared" si="33"/>
        <v>0.13822000000000001</v>
      </c>
    </row>
    <row r="286" spans="1:13" ht="15" thickBot="1" x14ac:dyDescent="0.4">
      <c r="A286" s="1"/>
      <c r="B286" s="1" t="s">
        <v>359</v>
      </c>
      <c r="C286" s="1"/>
      <c r="D286" s="1"/>
      <c r="E286" s="1"/>
      <c r="F286" s="1"/>
      <c r="G286" s="1"/>
      <c r="H286" s="1"/>
      <c r="I286" s="1"/>
      <c r="J286" s="5">
        <f>ROUND(J236+J269-J285,5)</f>
        <v>-13248.38</v>
      </c>
      <c r="K286" s="5">
        <f>ROUND(K236+K269-K285,5)</f>
        <v>-165699.20000000001</v>
      </c>
      <c r="L286" s="5">
        <f t="shared" si="32"/>
        <v>152450.82</v>
      </c>
      <c r="M286" s="20">
        <f t="shared" si="33"/>
        <v>7.9949999999999993E-2</v>
      </c>
    </row>
    <row r="287" spans="1:13" s="8" customFormat="1" ht="11" thickBot="1" x14ac:dyDescent="0.3">
      <c r="A287" s="6" t="s">
        <v>70</v>
      </c>
      <c r="B287" s="6"/>
      <c r="C287" s="6"/>
      <c r="D287" s="6"/>
      <c r="E287" s="6"/>
      <c r="F287" s="6"/>
      <c r="G287" s="6"/>
      <c r="H287" s="6"/>
      <c r="I287" s="6"/>
      <c r="J287" s="7">
        <f>ROUND(J235+J286,5)</f>
        <v>-200723.58</v>
      </c>
      <c r="K287" s="7">
        <f>ROUND(K235+K286,5)</f>
        <v>-273873.24</v>
      </c>
      <c r="L287" s="7">
        <f t="shared" si="32"/>
        <v>73149.66</v>
      </c>
      <c r="M287" s="21">
        <f t="shared" si="33"/>
        <v>0.73290999999999995</v>
      </c>
    </row>
    <row r="288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12:45 PM
&amp;"Arial,Bold"&amp;8 03/04/24
&amp;"Arial,Bold"&amp;8 Accrual Basis&amp;C&amp;"Arial,Bold"&amp;12 Nederland Fire Protection District
&amp;"Arial,Bold"&amp;14 Income &amp;&amp; Expense Budget vs. Actual
&amp;"Arial,Bold"&amp;10 January through February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34E3-08A6-4A5B-80D2-8F1241AB0DF8}">
  <sheetPr codeName="Sheet4"/>
  <dimension ref="A1:Q404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5" width="2.90625" customWidth="1"/>
    <col min="6" max="6" width="29.6328125" customWidth="1"/>
    <col min="7" max="7" width="2.1796875" customWidth="1"/>
    <col min="8" max="8" width="13.453125" bestFit="1" customWidth="1"/>
    <col min="9" max="9" width="8.08984375" bestFit="1" customWidth="1"/>
    <col min="10" max="10" width="8.6328125" bestFit="1" customWidth="1"/>
    <col min="11" max="11" width="27.453125" bestFit="1" customWidth="1"/>
    <col min="12" max="12" width="30.6328125" customWidth="1"/>
    <col min="13" max="13" width="7.7265625" bestFit="1" customWidth="1"/>
    <col min="14" max="14" width="2.81640625" bestFit="1" customWidth="1"/>
    <col min="15" max="15" width="22.453125" bestFit="1" customWidth="1"/>
    <col min="16" max="17" width="8.54296875" bestFit="1" customWidth="1"/>
  </cols>
  <sheetData>
    <row r="1" spans="1:17" s="13" customFormat="1" ht="15" thickBot="1" x14ac:dyDescent="0.4">
      <c r="A1" s="12"/>
      <c r="B1" s="12"/>
      <c r="C1" s="12"/>
      <c r="D1" s="12"/>
      <c r="E1" s="12"/>
      <c r="F1" s="12"/>
      <c r="G1" s="12"/>
      <c r="H1" s="11" t="s">
        <v>362</v>
      </c>
      <c r="I1" s="11" t="s">
        <v>363</v>
      </c>
      <c r="J1" s="11" t="s">
        <v>364</v>
      </c>
      <c r="K1" s="11" t="s">
        <v>365</v>
      </c>
      <c r="L1" s="11" t="s">
        <v>366</v>
      </c>
      <c r="M1" s="11" t="s">
        <v>367</v>
      </c>
      <c r="N1" s="11" t="s">
        <v>368</v>
      </c>
      <c r="O1" s="11" t="s">
        <v>369</v>
      </c>
      <c r="P1" s="11" t="s">
        <v>370</v>
      </c>
      <c r="Q1" s="11" t="s">
        <v>371</v>
      </c>
    </row>
    <row r="2" spans="1:17" ht="15" thickTop="1" x14ac:dyDescent="0.35">
      <c r="A2" s="1"/>
      <c r="B2" s="1" t="s">
        <v>84</v>
      </c>
      <c r="C2" s="1"/>
      <c r="D2" s="1"/>
      <c r="E2" s="1"/>
      <c r="F2" s="1"/>
      <c r="G2" s="1"/>
      <c r="H2" s="1"/>
      <c r="I2" s="24"/>
      <c r="J2" s="1"/>
      <c r="K2" s="1"/>
      <c r="L2" s="1"/>
      <c r="M2" s="1"/>
      <c r="N2" s="32"/>
      <c r="O2" s="1"/>
      <c r="P2" s="25"/>
      <c r="Q2" s="25"/>
    </row>
    <row r="3" spans="1:17" ht="15" thickBot="1" x14ac:dyDescent="0.4">
      <c r="A3" s="23"/>
      <c r="B3" s="23"/>
      <c r="C3" s="23"/>
      <c r="D3" s="23"/>
      <c r="E3" s="23"/>
      <c r="F3" s="23"/>
      <c r="G3" s="26"/>
      <c r="H3" s="26" t="s">
        <v>435</v>
      </c>
      <c r="I3" s="27">
        <v>45334</v>
      </c>
      <c r="J3" s="26" t="s">
        <v>440</v>
      </c>
      <c r="K3" s="26" t="s">
        <v>481</v>
      </c>
      <c r="L3" s="26" t="s">
        <v>549</v>
      </c>
      <c r="M3" s="26" t="s">
        <v>669</v>
      </c>
      <c r="N3" s="33"/>
      <c r="O3" s="26" t="s">
        <v>11</v>
      </c>
      <c r="P3" s="28">
        <v>545</v>
      </c>
      <c r="Q3" s="28">
        <f>ROUND(Q2+P3,5)</f>
        <v>545</v>
      </c>
    </row>
    <row r="4" spans="1:17" x14ac:dyDescent="0.35">
      <c r="A4" s="3"/>
      <c r="B4" s="3" t="s">
        <v>372</v>
      </c>
      <c r="C4" s="3"/>
      <c r="D4" s="3"/>
      <c r="E4" s="3"/>
      <c r="F4" s="3"/>
      <c r="G4" s="3"/>
      <c r="H4" s="3"/>
      <c r="I4" s="29"/>
      <c r="J4" s="3"/>
      <c r="K4" s="3"/>
      <c r="L4" s="3"/>
      <c r="M4" s="3"/>
      <c r="N4" s="34"/>
      <c r="O4" s="3"/>
      <c r="P4" s="2">
        <f>ROUND(SUM(P2:P3),5)</f>
        <v>545</v>
      </c>
      <c r="Q4" s="2">
        <f>Q3</f>
        <v>545</v>
      </c>
    </row>
    <row r="5" spans="1:17" x14ac:dyDescent="0.35">
      <c r="A5" s="1"/>
      <c r="B5" s="1" t="s">
        <v>85</v>
      </c>
      <c r="C5" s="1"/>
      <c r="D5" s="1"/>
      <c r="E5" s="1"/>
      <c r="F5" s="1"/>
      <c r="G5" s="1"/>
      <c r="H5" s="1"/>
      <c r="I5" s="24"/>
      <c r="J5" s="1"/>
      <c r="K5" s="1"/>
      <c r="L5" s="1"/>
      <c r="M5" s="1"/>
      <c r="N5" s="32"/>
      <c r="O5" s="1"/>
      <c r="P5" s="25"/>
      <c r="Q5" s="25"/>
    </row>
    <row r="6" spans="1:17" x14ac:dyDescent="0.35">
      <c r="A6" s="26"/>
      <c r="B6" s="26"/>
      <c r="C6" s="26"/>
      <c r="D6" s="26"/>
      <c r="E6" s="26"/>
      <c r="F6" s="26"/>
      <c r="G6" s="26"/>
      <c r="H6" s="26" t="s">
        <v>435</v>
      </c>
      <c r="I6" s="27">
        <v>45351</v>
      </c>
      <c r="J6" s="26"/>
      <c r="K6" s="26"/>
      <c r="L6" s="26" t="s">
        <v>550</v>
      </c>
      <c r="M6" s="26" t="s">
        <v>669</v>
      </c>
      <c r="N6" s="33"/>
      <c r="O6" s="26" t="s">
        <v>7</v>
      </c>
      <c r="P6" s="30">
        <v>1535.26</v>
      </c>
      <c r="Q6" s="30">
        <f t="shared" ref="Q6:Q12" si="0">ROUND(Q5+P6,5)</f>
        <v>1535.26</v>
      </c>
    </row>
    <row r="7" spans="1:17" x14ac:dyDescent="0.35">
      <c r="A7" s="26"/>
      <c r="B7" s="26"/>
      <c r="C7" s="26"/>
      <c r="D7" s="26"/>
      <c r="E7" s="26"/>
      <c r="F7" s="26"/>
      <c r="G7" s="26"/>
      <c r="H7" s="26" t="s">
        <v>435</v>
      </c>
      <c r="I7" s="27">
        <v>45351</v>
      </c>
      <c r="J7" s="26"/>
      <c r="K7" s="26"/>
      <c r="L7" s="26" t="s">
        <v>550</v>
      </c>
      <c r="M7" s="26" t="s">
        <v>669</v>
      </c>
      <c r="N7" s="33"/>
      <c r="O7" s="26" t="s">
        <v>12</v>
      </c>
      <c r="P7" s="30">
        <v>0.13</v>
      </c>
      <c r="Q7" s="30">
        <f t="shared" si="0"/>
        <v>1535.39</v>
      </c>
    </row>
    <row r="8" spans="1:17" x14ac:dyDescent="0.35">
      <c r="A8" s="26"/>
      <c r="B8" s="26"/>
      <c r="C8" s="26"/>
      <c r="D8" s="26"/>
      <c r="E8" s="26"/>
      <c r="F8" s="26"/>
      <c r="G8" s="26"/>
      <c r="H8" s="26" t="s">
        <v>435</v>
      </c>
      <c r="I8" s="27">
        <v>45351</v>
      </c>
      <c r="J8" s="26"/>
      <c r="K8" s="26"/>
      <c r="L8" s="26" t="s">
        <v>550</v>
      </c>
      <c r="M8" s="26" t="s">
        <v>669</v>
      </c>
      <c r="N8" s="33"/>
      <c r="O8" s="26" t="s">
        <v>11</v>
      </c>
      <c r="P8" s="30">
        <v>0.38</v>
      </c>
      <c r="Q8" s="30">
        <f t="shared" si="0"/>
        <v>1535.77</v>
      </c>
    </row>
    <row r="9" spans="1:17" x14ac:dyDescent="0.35">
      <c r="A9" s="26"/>
      <c r="B9" s="26"/>
      <c r="C9" s="26"/>
      <c r="D9" s="26"/>
      <c r="E9" s="26"/>
      <c r="F9" s="26"/>
      <c r="G9" s="26"/>
      <c r="H9" s="26" t="s">
        <v>435</v>
      </c>
      <c r="I9" s="27">
        <v>45351</v>
      </c>
      <c r="J9" s="26"/>
      <c r="K9" s="26"/>
      <c r="L9" s="26" t="s">
        <v>550</v>
      </c>
      <c r="M9" s="26" t="s">
        <v>669</v>
      </c>
      <c r="N9" s="33"/>
      <c r="O9" s="26" t="s">
        <v>10</v>
      </c>
      <c r="P9" s="30">
        <v>187.86</v>
      </c>
      <c r="Q9" s="30">
        <f t="shared" si="0"/>
        <v>1723.63</v>
      </c>
    </row>
    <row r="10" spans="1:17" x14ac:dyDescent="0.35">
      <c r="A10" s="26"/>
      <c r="B10" s="26"/>
      <c r="C10" s="26"/>
      <c r="D10" s="26"/>
      <c r="E10" s="26"/>
      <c r="F10" s="26"/>
      <c r="G10" s="26"/>
      <c r="H10" s="26" t="s">
        <v>435</v>
      </c>
      <c r="I10" s="27">
        <v>45351</v>
      </c>
      <c r="J10" s="26"/>
      <c r="K10" s="26"/>
      <c r="L10" s="26" t="s">
        <v>550</v>
      </c>
      <c r="M10" s="26" t="s">
        <v>669</v>
      </c>
      <c r="N10" s="33"/>
      <c r="O10" s="26" t="s">
        <v>9</v>
      </c>
      <c r="P10" s="30">
        <v>126.24</v>
      </c>
      <c r="Q10" s="30">
        <f t="shared" si="0"/>
        <v>1849.87</v>
      </c>
    </row>
    <row r="11" spans="1:17" x14ac:dyDescent="0.35">
      <c r="A11" s="26"/>
      <c r="B11" s="26"/>
      <c r="C11" s="26"/>
      <c r="D11" s="26"/>
      <c r="E11" s="26"/>
      <c r="F11" s="26"/>
      <c r="G11" s="26"/>
      <c r="H11" s="26" t="s">
        <v>435</v>
      </c>
      <c r="I11" s="27">
        <v>45351</v>
      </c>
      <c r="J11" s="26"/>
      <c r="K11" s="26"/>
      <c r="L11" s="26" t="s">
        <v>550</v>
      </c>
      <c r="M11" s="26" t="s">
        <v>669</v>
      </c>
      <c r="N11" s="33"/>
      <c r="O11" s="26" t="s">
        <v>8</v>
      </c>
      <c r="P11" s="30">
        <v>904.29</v>
      </c>
      <c r="Q11" s="30">
        <f t="shared" si="0"/>
        <v>2754.16</v>
      </c>
    </row>
    <row r="12" spans="1:17" ht="15" thickBot="1" x14ac:dyDescent="0.4">
      <c r="A12" s="26"/>
      <c r="B12" s="26"/>
      <c r="C12" s="26"/>
      <c r="D12" s="26"/>
      <c r="E12" s="26"/>
      <c r="F12" s="26"/>
      <c r="G12" s="26"/>
      <c r="H12" s="26" t="s">
        <v>435</v>
      </c>
      <c r="I12" s="27">
        <v>45351</v>
      </c>
      <c r="J12" s="26"/>
      <c r="K12" s="26"/>
      <c r="L12" s="26" t="s">
        <v>550</v>
      </c>
      <c r="M12" s="26" t="s">
        <v>669</v>
      </c>
      <c r="N12" s="33"/>
      <c r="O12" s="26" t="s">
        <v>6</v>
      </c>
      <c r="P12" s="28">
        <v>12.52</v>
      </c>
      <c r="Q12" s="28">
        <f t="shared" si="0"/>
        <v>2766.68</v>
      </c>
    </row>
    <row r="13" spans="1:17" x14ac:dyDescent="0.35">
      <c r="A13" s="3"/>
      <c r="B13" s="3" t="s">
        <v>373</v>
      </c>
      <c r="C13" s="3"/>
      <c r="D13" s="3"/>
      <c r="E13" s="3"/>
      <c r="F13" s="3"/>
      <c r="G13" s="3"/>
      <c r="H13" s="3"/>
      <c r="I13" s="29"/>
      <c r="J13" s="3"/>
      <c r="K13" s="3"/>
      <c r="L13" s="3"/>
      <c r="M13" s="3"/>
      <c r="N13" s="34"/>
      <c r="O13" s="3"/>
      <c r="P13" s="2">
        <f>ROUND(SUM(P5:P12),5)</f>
        <v>2766.68</v>
      </c>
      <c r="Q13" s="2">
        <f>Q12</f>
        <v>2766.68</v>
      </c>
    </row>
    <row r="14" spans="1:17" x14ac:dyDescent="0.35">
      <c r="A14" s="1"/>
      <c r="B14" s="1" t="s">
        <v>122</v>
      </c>
      <c r="C14" s="1"/>
      <c r="D14" s="1"/>
      <c r="E14" s="1"/>
      <c r="F14" s="1"/>
      <c r="G14" s="1"/>
      <c r="H14" s="1"/>
      <c r="I14" s="24"/>
      <c r="J14" s="1"/>
      <c r="K14" s="1"/>
      <c r="L14" s="1"/>
      <c r="M14" s="1"/>
      <c r="N14" s="32"/>
      <c r="O14" s="1"/>
      <c r="P14" s="25"/>
      <c r="Q14" s="25"/>
    </row>
    <row r="15" spans="1:17" x14ac:dyDescent="0.35">
      <c r="A15" s="1"/>
      <c r="B15" s="1"/>
      <c r="C15" s="1" t="s">
        <v>123</v>
      </c>
      <c r="D15" s="1"/>
      <c r="E15" s="1"/>
      <c r="F15" s="1"/>
      <c r="G15" s="1"/>
      <c r="H15" s="1"/>
      <c r="I15" s="24"/>
      <c r="J15" s="1"/>
      <c r="K15" s="1"/>
      <c r="L15" s="1"/>
      <c r="M15" s="1"/>
      <c r="N15" s="32"/>
      <c r="O15" s="1"/>
      <c r="P15" s="25"/>
      <c r="Q15" s="25"/>
    </row>
    <row r="16" spans="1:17" x14ac:dyDescent="0.35">
      <c r="A16" s="26"/>
      <c r="B16" s="26"/>
      <c r="C16" s="26"/>
      <c r="D16" s="26"/>
      <c r="E16" s="26"/>
      <c r="F16" s="26"/>
      <c r="G16" s="26"/>
      <c r="H16" s="26" t="s">
        <v>436</v>
      </c>
      <c r="I16" s="27">
        <v>45334</v>
      </c>
      <c r="J16" s="26"/>
      <c r="K16" s="26" t="s">
        <v>482</v>
      </c>
      <c r="L16" s="26" t="s">
        <v>551</v>
      </c>
      <c r="M16" s="26" t="s">
        <v>669</v>
      </c>
      <c r="N16" s="33"/>
      <c r="O16" s="26" t="s">
        <v>40</v>
      </c>
      <c r="P16" s="30">
        <v>-32.99</v>
      </c>
      <c r="Q16" s="30">
        <f>ROUND(Q15+P16,5)</f>
        <v>-32.99</v>
      </c>
    </row>
    <row r="17" spans="1:17" x14ac:dyDescent="0.35">
      <c r="A17" s="26"/>
      <c r="B17" s="26"/>
      <c r="C17" s="26"/>
      <c r="D17" s="26"/>
      <c r="E17" s="26"/>
      <c r="F17" s="26"/>
      <c r="G17" s="26"/>
      <c r="H17" s="26" t="s">
        <v>436</v>
      </c>
      <c r="I17" s="27">
        <v>45334</v>
      </c>
      <c r="J17" s="26"/>
      <c r="K17" s="26" t="s">
        <v>482</v>
      </c>
      <c r="L17" s="26" t="s">
        <v>551</v>
      </c>
      <c r="M17" s="26" t="s">
        <v>669</v>
      </c>
      <c r="N17" s="33"/>
      <c r="O17" s="26" t="s">
        <v>40</v>
      </c>
      <c r="P17" s="30">
        <v>-26.99</v>
      </c>
      <c r="Q17" s="30">
        <f>ROUND(Q16+P17,5)</f>
        <v>-59.98</v>
      </c>
    </row>
    <row r="18" spans="1:17" x14ac:dyDescent="0.35">
      <c r="A18" s="26"/>
      <c r="B18" s="26"/>
      <c r="C18" s="26"/>
      <c r="D18" s="26"/>
      <c r="E18" s="26"/>
      <c r="F18" s="26"/>
      <c r="G18" s="26"/>
      <c r="H18" s="26" t="s">
        <v>436</v>
      </c>
      <c r="I18" s="27">
        <v>45334</v>
      </c>
      <c r="J18" s="26"/>
      <c r="K18" s="26" t="s">
        <v>482</v>
      </c>
      <c r="L18" s="26" t="s">
        <v>552</v>
      </c>
      <c r="M18" s="26" t="s">
        <v>669</v>
      </c>
      <c r="N18" s="33"/>
      <c r="O18" s="26" t="s">
        <v>40</v>
      </c>
      <c r="P18" s="30">
        <v>-20</v>
      </c>
      <c r="Q18" s="30">
        <f>ROUND(Q17+P18,5)</f>
        <v>-79.98</v>
      </c>
    </row>
    <row r="19" spans="1:17" ht="15" thickBot="1" x14ac:dyDescent="0.4">
      <c r="A19" s="26"/>
      <c r="B19" s="26"/>
      <c r="C19" s="26"/>
      <c r="D19" s="26"/>
      <c r="E19" s="26"/>
      <c r="F19" s="26"/>
      <c r="G19" s="26"/>
      <c r="H19" s="26" t="s">
        <v>436</v>
      </c>
      <c r="I19" s="27">
        <v>45334</v>
      </c>
      <c r="J19" s="26"/>
      <c r="K19" s="26" t="s">
        <v>483</v>
      </c>
      <c r="L19" s="26" t="s">
        <v>553</v>
      </c>
      <c r="M19" s="26" t="s">
        <v>669</v>
      </c>
      <c r="N19" s="33"/>
      <c r="O19" s="26" t="s">
        <v>40</v>
      </c>
      <c r="P19" s="28">
        <v>-47.98</v>
      </c>
      <c r="Q19" s="28">
        <f>ROUND(Q18+P19,5)</f>
        <v>-127.96</v>
      </c>
    </row>
    <row r="20" spans="1:17" x14ac:dyDescent="0.35">
      <c r="A20" s="3"/>
      <c r="B20" s="3"/>
      <c r="C20" s="3" t="s">
        <v>374</v>
      </c>
      <c r="D20" s="3"/>
      <c r="E20" s="3"/>
      <c r="F20" s="3"/>
      <c r="G20" s="3"/>
      <c r="H20" s="3"/>
      <c r="I20" s="29"/>
      <c r="J20" s="3"/>
      <c r="K20" s="3"/>
      <c r="L20" s="3"/>
      <c r="M20" s="3"/>
      <c r="N20" s="34"/>
      <c r="O20" s="3"/>
      <c r="P20" s="2">
        <f>ROUND(SUM(P15:P19),5)</f>
        <v>-127.96</v>
      </c>
      <c r="Q20" s="2">
        <f>Q19</f>
        <v>-127.96</v>
      </c>
    </row>
    <row r="21" spans="1:17" x14ac:dyDescent="0.35">
      <c r="A21" s="1"/>
      <c r="B21" s="1"/>
      <c r="C21" s="1" t="s">
        <v>124</v>
      </c>
      <c r="D21" s="1"/>
      <c r="E21" s="1"/>
      <c r="F21" s="1"/>
      <c r="G21" s="1"/>
      <c r="H21" s="1"/>
      <c r="I21" s="24"/>
      <c r="J21" s="1"/>
      <c r="K21" s="1"/>
      <c r="L21" s="1"/>
      <c r="M21" s="1"/>
      <c r="N21" s="32"/>
      <c r="O21" s="1"/>
      <c r="P21" s="25"/>
      <c r="Q21" s="25"/>
    </row>
    <row r="22" spans="1:17" ht="15" thickBot="1" x14ac:dyDescent="0.4">
      <c r="A22" s="23"/>
      <c r="B22" s="23"/>
      <c r="C22" s="23"/>
      <c r="D22" s="23"/>
      <c r="E22" s="23"/>
      <c r="F22" s="23"/>
      <c r="G22" s="26"/>
      <c r="H22" s="26" t="s">
        <v>436</v>
      </c>
      <c r="I22" s="27">
        <v>45334</v>
      </c>
      <c r="J22" s="26"/>
      <c r="K22" s="26" t="s">
        <v>482</v>
      </c>
      <c r="L22" s="26" t="s">
        <v>554</v>
      </c>
      <c r="M22" s="26" t="s">
        <v>669</v>
      </c>
      <c r="N22" s="33"/>
      <c r="O22" s="26" t="s">
        <v>40</v>
      </c>
      <c r="P22" s="28">
        <v>-1816</v>
      </c>
      <c r="Q22" s="28">
        <f>ROUND(Q21+P22,5)</f>
        <v>-1816</v>
      </c>
    </row>
    <row r="23" spans="1:17" x14ac:dyDescent="0.35">
      <c r="A23" s="3"/>
      <c r="B23" s="3"/>
      <c r="C23" s="3" t="s">
        <v>375</v>
      </c>
      <c r="D23" s="3"/>
      <c r="E23" s="3"/>
      <c r="F23" s="3"/>
      <c r="G23" s="3"/>
      <c r="H23" s="3"/>
      <c r="I23" s="29"/>
      <c r="J23" s="3"/>
      <c r="K23" s="3"/>
      <c r="L23" s="3"/>
      <c r="M23" s="3"/>
      <c r="N23" s="34"/>
      <c r="O23" s="3"/>
      <c r="P23" s="2">
        <f>ROUND(SUM(P21:P22),5)</f>
        <v>-1816</v>
      </c>
      <c r="Q23" s="2">
        <f>Q22</f>
        <v>-1816</v>
      </c>
    </row>
    <row r="24" spans="1:17" x14ac:dyDescent="0.35">
      <c r="A24" s="1"/>
      <c r="B24" s="1"/>
      <c r="C24" s="1" t="s">
        <v>125</v>
      </c>
      <c r="D24" s="1"/>
      <c r="E24" s="1"/>
      <c r="F24" s="1"/>
      <c r="G24" s="1"/>
      <c r="H24" s="1"/>
      <c r="I24" s="24"/>
      <c r="J24" s="1"/>
      <c r="K24" s="1"/>
      <c r="L24" s="1"/>
      <c r="M24" s="1"/>
      <c r="N24" s="32"/>
      <c r="O24" s="1"/>
      <c r="P24" s="25"/>
      <c r="Q24" s="25"/>
    </row>
    <row r="25" spans="1:17" x14ac:dyDescent="0.35">
      <c r="A25" s="26"/>
      <c r="B25" s="26"/>
      <c r="C25" s="26"/>
      <c r="D25" s="26"/>
      <c r="E25" s="26"/>
      <c r="F25" s="26"/>
      <c r="G25" s="26"/>
      <c r="H25" s="26" t="s">
        <v>436</v>
      </c>
      <c r="I25" s="27">
        <v>45334</v>
      </c>
      <c r="J25" s="26"/>
      <c r="K25" s="26" t="s">
        <v>484</v>
      </c>
      <c r="L25" s="26" t="s">
        <v>555</v>
      </c>
      <c r="M25" s="26" t="s">
        <v>669</v>
      </c>
      <c r="N25" s="33"/>
      <c r="O25" s="26" t="s">
        <v>40</v>
      </c>
      <c r="P25" s="30">
        <v>-1.83</v>
      </c>
      <c r="Q25" s="30">
        <f>ROUND(Q24+P25,5)</f>
        <v>-1.83</v>
      </c>
    </row>
    <row r="26" spans="1:17" ht="15" thickBot="1" x14ac:dyDescent="0.4">
      <c r="A26" s="26"/>
      <c r="B26" s="26"/>
      <c r="C26" s="26"/>
      <c r="D26" s="26"/>
      <c r="E26" s="26"/>
      <c r="F26" s="26"/>
      <c r="G26" s="26"/>
      <c r="H26" s="26" t="s">
        <v>436</v>
      </c>
      <c r="I26" s="27">
        <v>45334</v>
      </c>
      <c r="J26" s="26"/>
      <c r="K26" s="26" t="s">
        <v>484</v>
      </c>
      <c r="L26" s="26" t="s">
        <v>556</v>
      </c>
      <c r="M26" s="26" t="s">
        <v>669</v>
      </c>
      <c r="N26" s="33"/>
      <c r="O26" s="26" t="s">
        <v>40</v>
      </c>
      <c r="P26" s="28">
        <v>-8.73</v>
      </c>
      <c r="Q26" s="28">
        <f>ROUND(Q25+P26,5)</f>
        <v>-10.56</v>
      </c>
    </row>
    <row r="27" spans="1:17" x14ac:dyDescent="0.35">
      <c r="A27" s="3"/>
      <c r="B27" s="3"/>
      <c r="C27" s="3" t="s">
        <v>376</v>
      </c>
      <c r="D27" s="3"/>
      <c r="E27" s="3"/>
      <c r="F27" s="3"/>
      <c r="G27" s="3"/>
      <c r="H27" s="3"/>
      <c r="I27" s="29"/>
      <c r="J27" s="3"/>
      <c r="K27" s="3"/>
      <c r="L27" s="3"/>
      <c r="M27" s="3"/>
      <c r="N27" s="34"/>
      <c r="O27" s="3"/>
      <c r="P27" s="2">
        <f>ROUND(SUM(P24:P26),5)</f>
        <v>-10.56</v>
      </c>
      <c r="Q27" s="2">
        <f>Q26</f>
        <v>-10.56</v>
      </c>
    </row>
    <row r="28" spans="1:17" x14ac:dyDescent="0.35">
      <c r="A28" s="1"/>
      <c r="B28" s="1"/>
      <c r="C28" s="1" t="s">
        <v>137</v>
      </c>
      <c r="D28" s="1"/>
      <c r="E28" s="1"/>
      <c r="F28" s="1"/>
      <c r="G28" s="1"/>
      <c r="H28" s="1"/>
      <c r="I28" s="24"/>
      <c r="J28" s="1"/>
      <c r="K28" s="1"/>
      <c r="L28" s="1"/>
      <c r="M28" s="1"/>
      <c r="N28" s="32"/>
      <c r="O28" s="1"/>
      <c r="P28" s="25"/>
      <c r="Q28" s="25"/>
    </row>
    <row r="29" spans="1:17" x14ac:dyDescent="0.35">
      <c r="A29" s="1"/>
      <c r="B29" s="1"/>
      <c r="C29" s="1"/>
      <c r="D29" s="1" t="s">
        <v>140</v>
      </c>
      <c r="E29" s="1"/>
      <c r="F29" s="1"/>
      <c r="G29" s="1"/>
      <c r="H29" s="1"/>
      <c r="I29" s="24"/>
      <c r="J29" s="1"/>
      <c r="K29" s="1"/>
      <c r="L29" s="1"/>
      <c r="M29" s="1"/>
      <c r="N29" s="32"/>
      <c r="O29" s="1"/>
      <c r="P29" s="25"/>
      <c r="Q29" s="25"/>
    </row>
    <row r="30" spans="1:17" ht="15" thickBot="1" x14ac:dyDescent="0.4">
      <c r="A30" s="23"/>
      <c r="B30" s="23"/>
      <c r="C30" s="23"/>
      <c r="D30" s="23"/>
      <c r="E30" s="23"/>
      <c r="F30" s="23"/>
      <c r="G30" s="26"/>
      <c r="H30" s="26" t="s">
        <v>437</v>
      </c>
      <c r="I30" s="27">
        <v>45329</v>
      </c>
      <c r="J30" s="26" t="s">
        <v>441</v>
      </c>
      <c r="K30" s="26" t="s">
        <v>485</v>
      </c>
      <c r="L30" s="26" t="s">
        <v>557</v>
      </c>
      <c r="M30" s="26" t="s">
        <v>669</v>
      </c>
      <c r="N30" s="33"/>
      <c r="O30" s="26" t="s">
        <v>37</v>
      </c>
      <c r="P30" s="28">
        <v>-100</v>
      </c>
      <c r="Q30" s="28">
        <f>ROUND(Q29+P30,5)</f>
        <v>-100</v>
      </c>
    </row>
    <row r="31" spans="1:17" x14ac:dyDescent="0.35">
      <c r="A31" s="3"/>
      <c r="B31" s="3"/>
      <c r="C31" s="3"/>
      <c r="D31" s="3" t="s">
        <v>377</v>
      </c>
      <c r="E31" s="3"/>
      <c r="F31" s="3"/>
      <c r="G31" s="3"/>
      <c r="H31" s="3"/>
      <c r="I31" s="29"/>
      <c r="J31" s="3"/>
      <c r="K31" s="3"/>
      <c r="L31" s="3"/>
      <c r="M31" s="3"/>
      <c r="N31" s="34"/>
      <c r="O31" s="3"/>
      <c r="P31" s="2">
        <f>ROUND(SUM(P29:P30),5)</f>
        <v>-100</v>
      </c>
      <c r="Q31" s="2">
        <f>Q30</f>
        <v>-100</v>
      </c>
    </row>
    <row r="32" spans="1:17" x14ac:dyDescent="0.35">
      <c r="A32" s="1"/>
      <c r="B32" s="1"/>
      <c r="C32" s="1"/>
      <c r="D32" s="1" t="s">
        <v>141</v>
      </c>
      <c r="E32" s="1"/>
      <c r="F32" s="1"/>
      <c r="G32" s="1"/>
      <c r="H32" s="1"/>
      <c r="I32" s="24"/>
      <c r="J32" s="1"/>
      <c r="K32" s="1"/>
      <c r="L32" s="1"/>
      <c r="M32" s="1"/>
      <c r="N32" s="32"/>
      <c r="O32" s="1"/>
      <c r="P32" s="25"/>
      <c r="Q32" s="25"/>
    </row>
    <row r="33" spans="1:17" ht="15" thickBot="1" x14ac:dyDescent="0.4">
      <c r="A33" s="23"/>
      <c r="B33" s="23"/>
      <c r="C33" s="23"/>
      <c r="D33" s="23"/>
      <c r="E33" s="23"/>
      <c r="F33" s="23"/>
      <c r="G33" s="26"/>
      <c r="H33" s="26" t="s">
        <v>437</v>
      </c>
      <c r="I33" s="27">
        <v>45328</v>
      </c>
      <c r="J33" s="26" t="s">
        <v>442</v>
      </c>
      <c r="K33" s="26" t="s">
        <v>486</v>
      </c>
      <c r="L33" s="26" t="s">
        <v>558</v>
      </c>
      <c r="M33" s="26" t="s">
        <v>669</v>
      </c>
      <c r="N33" s="33"/>
      <c r="O33" s="26" t="s">
        <v>37</v>
      </c>
      <c r="P33" s="30">
        <v>-3566</v>
      </c>
      <c r="Q33" s="30">
        <f>ROUND(Q32+P33,5)</f>
        <v>-3566</v>
      </c>
    </row>
    <row r="34" spans="1:17" ht="15" thickBot="1" x14ac:dyDescent="0.4">
      <c r="A34" s="3"/>
      <c r="B34" s="3"/>
      <c r="C34" s="3"/>
      <c r="D34" s="3" t="s">
        <v>378</v>
      </c>
      <c r="E34" s="3"/>
      <c r="F34" s="3"/>
      <c r="G34" s="3"/>
      <c r="H34" s="3"/>
      <c r="I34" s="29"/>
      <c r="J34" s="3"/>
      <c r="K34" s="3"/>
      <c r="L34" s="3"/>
      <c r="M34" s="3"/>
      <c r="N34" s="34"/>
      <c r="O34" s="3"/>
      <c r="P34" s="4">
        <f>ROUND(SUM(P32:P33),5)</f>
        <v>-3566</v>
      </c>
      <c r="Q34" s="4">
        <f>Q33</f>
        <v>-3566</v>
      </c>
    </row>
    <row r="35" spans="1:17" x14ac:dyDescent="0.35">
      <c r="A35" s="3"/>
      <c r="B35" s="3"/>
      <c r="C35" s="3" t="s">
        <v>142</v>
      </c>
      <c r="D35" s="3"/>
      <c r="E35" s="3"/>
      <c r="F35" s="3"/>
      <c r="G35" s="3"/>
      <c r="H35" s="3"/>
      <c r="I35" s="29"/>
      <c r="J35" s="3"/>
      <c r="K35" s="3"/>
      <c r="L35" s="3"/>
      <c r="M35" s="3"/>
      <c r="N35" s="34"/>
      <c r="O35" s="3"/>
      <c r="P35" s="2">
        <f>ROUND(P31+P34,5)</f>
        <v>-3666</v>
      </c>
      <c r="Q35" s="2">
        <f>ROUND(Q31+Q34,5)</f>
        <v>-3666</v>
      </c>
    </row>
    <row r="36" spans="1:17" x14ac:dyDescent="0.35">
      <c r="A36" s="1"/>
      <c r="B36" s="1"/>
      <c r="C36" s="1" t="s">
        <v>143</v>
      </c>
      <c r="D36" s="1"/>
      <c r="E36" s="1"/>
      <c r="F36" s="1"/>
      <c r="G36" s="1"/>
      <c r="H36" s="1"/>
      <c r="I36" s="24"/>
      <c r="J36" s="1"/>
      <c r="K36" s="1"/>
      <c r="L36" s="1"/>
      <c r="M36" s="1"/>
      <c r="N36" s="32"/>
      <c r="O36" s="1"/>
      <c r="P36" s="25"/>
      <c r="Q36" s="25"/>
    </row>
    <row r="37" spans="1:17" x14ac:dyDescent="0.35">
      <c r="A37" s="1"/>
      <c r="B37" s="1"/>
      <c r="C37" s="1"/>
      <c r="D37" s="1" t="s">
        <v>144</v>
      </c>
      <c r="E37" s="1"/>
      <c r="F37" s="1"/>
      <c r="G37" s="1"/>
      <c r="H37" s="1"/>
      <c r="I37" s="24"/>
      <c r="J37" s="1"/>
      <c r="K37" s="1"/>
      <c r="L37" s="1"/>
      <c r="M37" s="1"/>
      <c r="N37" s="32"/>
      <c r="O37" s="1"/>
      <c r="P37" s="25"/>
      <c r="Q37" s="25"/>
    </row>
    <row r="38" spans="1:17" x14ac:dyDescent="0.35">
      <c r="A38" s="26"/>
      <c r="B38" s="26"/>
      <c r="C38" s="26"/>
      <c r="D38" s="26"/>
      <c r="E38" s="26"/>
      <c r="F38" s="26"/>
      <c r="G38" s="26"/>
      <c r="H38" s="26" t="s">
        <v>437</v>
      </c>
      <c r="I38" s="27">
        <v>45344</v>
      </c>
      <c r="J38" s="26" t="s">
        <v>443</v>
      </c>
      <c r="K38" s="26" t="s">
        <v>487</v>
      </c>
      <c r="L38" s="26" t="s">
        <v>559</v>
      </c>
      <c r="M38" s="26" t="s">
        <v>669</v>
      </c>
      <c r="N38" s="33"/>
      <c r="O38" s="26" t="s">
        <v>37</v>
      </c>
      <c r="P38" s="30">
        <v>-104</v>
      </c>
      <c r="Q38" s="30">
        <f>ROUND(Q37+P38,5)</f>
        <v>-104</v>
      </c>
    </row>
    <row r="39" spans="1:17" ht="15" thickBot="1" x14ac:dyDescent="0.4">
      <c r="A39" s="26"/>
      <c r="B39" s="26"/>
      <c r="C39" s="26"/>
      <c r="D39" s="26"/>
      <c r="E39" s="26"/>
      <c r="F39" s="26"/>
      <c r="G39" s="26"/>
      <c r="H39" s="26" t="s">
        <v>436</v>
      </c>
      <c r="I39" s="27">
        <v>45350</v>
      </c>
      <c r="J39" s="26"/>
      <c r="K39" s="26" t="s">
        <v>488</v>
      </c>
      <c r="L39" s="26" t="s">
        <v>560</v>
      </c>
      <c r="M39" s="26" t="s">
        <v>669</v>
      </c>
      <c r="N39" s="33"/>
      <c r="O39" s="26" t="s">
        <v>40</v>
      </c>
      <c r="P39" s="28">
        <v>-50</v>
      </c>
      <c r="Q39" s="28">
        <f>ROUND(Q38+P39,5)</f>
        <v>-154</v>
      </c>
    </row>
    <row r="40" spans="1:17" x14ac:dyDescent="0.35">
      <c r="A40" s="3"/>
      <c r="B40" s="3"/>
      <c r="C40" s="3"/>
      <c r="D40" s="3" t="s">
        <v>379</v>
      </c>
      <c r="E40" s="3"/>
      <c r="F40" s="3"/>
      <c r="G40" s="3"/>
      <c r="H40" s="3"/>
      <c r="I40" s="29"/>
      <c r="J40" s="3"/>
      <c r="K40" s="3"/>
      <c r="L40" s="3"/>
      <c r="M40" s="3"/>
      <c r="N40" s="34"/>
      <c r="O40" s="3"/>
      <c r="P40" s="2">
        <f>ROUND(SUM(P37:P39),5)</f>
        <v>-154</v>
      </c>
      <c r="Q40" s="2">
        <f>Q39</f>
        <v>-154</v>
      </c>
    </row>
    <row r="41" spans="1:17" x14ac:dyDescent="0.35">
      <c r="A41" s="1"/>
      <c r="B41" s="1"/>
      <c r="C41" s="1"/>
      <c r="D41" s="1" t="s">
        <v>145</v>
      </c>
      <c r="E41" s="1"/>
      <c r="F41" s="1"/>
      <c r="G41" s="1"/>
      <c r="H41" s="1"/>
      <c r="I41" s="24"/>
      <c r="J41" s="1"/>
      <c r="K41" s="1"/>
      <c r="L41" s="1"/>
      <c r="M41" s="1"/>
      <c r="N41" s="32"/>
      <c r="O41" s="1"/>
      <c r="P41" s="25"/>
      <c r="Q41" s="25"/>
    </row>
    <row r="42" spans="1:17" x14ac:dyDescent="0.35">
      <c r="A42" s="26"/>
      <c r="B42" s="26"/>
      <c r="C42" s="26"/>
      <c r="D42" s="26"/>
      <c r="E42" s="26"/>
      <c r="F42" s="26"/>
      <c r="G42" s="26"/>
      <c r="H42" s="26" t="s">
        <v>437</v>
      </c>
      <c r="I42" s="27">
        <v>45323</v>
      </c>
      <c r="J42" s="26" t="s">
        <v>444</v>
      </c>
      <c r="K42" s="26" t="s">
        <v>489</v>
      </c>
      <c r="L42" s="26" t="s">
        <v>561</v>
      </c>
      <c r="M42" s="26" t="s">
        <v>669</v>
      </c>
      <c r="N42" s="33"/>
      <c r="O42" s="26" t="s">
        <v>37</v>
      </c>
      <c r="P42" s="30">
        <v>-4200</v>
      </c>
      <c r="Q42" s="30">
        <f>ROUND(Q41+P42,5)</f>
        <v>-4200</v>
      </c>
    </row>
    <row r="43" spans="1:17" ht="15" thickBot="1" x14ac:dyDescent="0.4">
      <c r="A43" s="26"/>
      <c r="B43" s="26"/>
      <c r="C43" s="26"/>
      <c r="D43" s="26"/>
      <c r="E43" s="26"/>
      <c r="F43" s="26"/>
      <c r="G43" s="26"/>
      <c r="H43" s="26" t="s">
        <v>437</v>
      </c>
      <c r="I43" s="27">
        <v>45323</v>
      </c>
      <c r="J43" s="26" t="s">
        <v>445</v>
      </c>
      <c r="K43" s="26" t="s">
        <v>489</v>
      </c>
      <c r="L43" s="26" t="s">
        <v>562</v>
      </c>
      <c r="M43" s="26" t="s">
        <v>669</v>
      </c>
      <c r="N43" s="33"/>
      <c r="O43" s="26" t="s">
        <v>37</v>
      </c>
      <c r="P43" s="28">
        <v>-8350</v>
      </c>
      <c r="Q43" s="28">
        <f>ROUND(Q42+P43,5)</f>
        <v>-12550</v>
      </c>
    </row>
    <row r="44" spans="1:17" x14ac:dyDescent="0.35">
      <c r="A44" s="3"/>
      <c r="B44" s="3"/>
      <c r="C44" s="3"/>
      <c r="D44" s="3" t="s">
        <v>380</v>
      </c>
      <c r="E44" s="3"/>
      <c r="F44" s="3"/>
      <c r="G44" s="3"/>
      <c r="H44" s="3"/>
      <c r="I44" s="29"/>
      <c r="J44" s="3"/>
      <c r="K44" s="3"/>
      <c r="L44" s="3"/>
      <c r="M44" s="3"/>
      <c r="N44" s="34"/>
      <c r="O44" s="3"/>
      <c r="P44" s="2">
        <f>ROUND(SUM(P41:P43),5)</f>
        <v>-12550</v>
      </c>
      <c r="Q44" s="2">
        <f>Q43</f>
        <v>-12550</v>
      </c>
    </row>
    <row r="45" spans="1:17" x14ac:dyDescent="0.35">
      <c r="A45" s="1"/>
      <c r="B45" s="1"/>
      <c r="C45" s="1"/>
      <c r="D45" s="1" t="s">
        <v>147</v>
      </c>
      <c r="E45" s="1"/>
      <c r="F45" s="1"/>
      <c r="G45" s="1"/>
      <c r="H45" s="1"/>
      <c r="I45" s="24"/>
      <c r="J45" s="1"/>
      <c r="K45" s="1"/>
      <c r="L45" s="1"/>
      <c r="M45" s="1"/>
      <c r="N45" s="32"/>
      <c r="O45" s="1"/>
      <c r="P45" s="25"/>
      <c r="Q45" s="25"/>
    </row>
    <row r="46" spans="1:17" x14ac:dyDescent="0.35">
      <c r="A46" s="26"/>
      <c r="B46" s="26"/>
      <c r="C46" s="26"/>
      <c r="D46" s="26"/>
      <c r="E46" s="26"/>
      <c r="F46" s="26"/>
      <c r="G46" s="26"/>
      <c r="H46" s="26" t="s">
        <v>437</v>
      </c>
      <c r="I46" s="27">
        <v>45334</v>
      </c>
      <c r="J46" s="26" t="s">
        <v>446</v>
      </c>
      <c r="K46" s="26" t="s">
        <v>490</v>
      </c>
      <c r="L46" s="26" t="s">
        <v>563</v>
      </c>
      <c r="M46" s="26" t="s">
        <v>669</v>
      </c>
      <c r="N46" s="33" t="s">
        <v>381</v>
      </c>
      <c r="O46" s="26" t="s">
        <v>37</v>
      </c>
      <c r="P46" s="30">
        <v>0</v>
      </c>
      <c r="Q46" s="30">
        <f>ROUND(Q45+P46,5)</f>
        <v>0</v>
      </c>
    </row>
    <row r="47" spans="1:17" x14ac:dyDescent="0.35">
      <c r="A47" s="26"/>
      <c r="B47" s="26"/>
      <c r="C47" s="26"/>
      <c r="D47" s="26"/>
      <c r="E47" s="26"/>
      <c r="F47" s="26"/>
      <c r="G47" s="26"/>
      <c r="H47" s="26" t="s">
        <v>436</v>
      </c>
      <c r="I47" s="27">
        <v>45336</v>
      </c>
      <c r="J47" s="26"/>
      <c r="K47" s="26" t="s">
        <v>490</v>
      </c>
      <c r="L47" s="26" t="s">
        <v>564</v>
      </c>
      <c r="M47" s="26" t="s">
        <v>669</v>
      </c>
      <c r="N47" s="33"/>
      <c r="O47" s="26" t="s">
        <v>40</v>
      </c>
      <c r="P47" s="30">
        <v>-250</v>
      </c>
      <c r="Q47" s="30">
        <f>ROUND(Q46+P47,5)</f>
        <v>-250</v>
      </c>
    </row>
    <row r="48" spans="1:17" ht="15" thickBot="1" x14ac:dyDescent="0.4">
      <c r="A48" s="26"/>
      <c r="B48" s="26"/>
      <c r="C48" s="26"/>
      <c r="D48" s="26"/>
      <c r="E48" s="26"/>
      <c r="F48" s="26"/>
      <c r="G48" s="26"/>
      <c r="H48" s="26" t="s">
        <v>436</v>
      </c>
      <c r="I48" s="27">
        <v>45342</v>
      </c>
      <c r="J48" s="26"/>
      <c r="K48" s="26" t="s">
        <v>491</v>
      </c>
      <c r="L48" s="26" t="s">
        <v>565</v>
      </c>
      <c r="M48" s="26" t="s">
        <v>669</v>
      </c>
      <c r="N48" s="33"/>
      <c r="O48" s="26" t="s">
        <v>40</v>
      </c>
      <c r="P48" s="28">
        <v>-239.88</v>
      </c>
      <c r="Q48" s="28">
        <f>ROUND(Q47+P48,5)</f>
        <v>-489.88</v>
      </c>
    </row>
    <row r="49" spans="1:17" x14ac:dyDescent="0.35">
      <c r="A49" s="3"/>
      <c r="B49" s="3"/>
      <c r="C49" s="3"/>
      <c r="D49" s="3" t="s">
        <v>382</v>
      </c>
      <c r="E49" s="3"/>
      <c r="F49" s="3"/>
      <c r="G49" s="3"/>
      <c r="H49" s="3"/>
      <c r="I49" s="29"/>
      <c r="J49" s="3"/>
      <c r="K49" s="3"/>
      <c r="L49" s="3"/>
      <c r="M49" s="3"/>
      <c r="N49" s="34"/>
      <c r="O49" s="3"/>
      <c r="P49" s="2">
        <f>ROUND(SUM(P45:P48),5)</f>
        <v>-489.88</v>
      </c>
      <c r="Q49" s="2">
        <f>Q48</f>
        <v>-489.88</v>
      </c>
    </row>
    <row r="50" spans="1:17" x14ac:dyDescent="0.35">
      <c r="A50" s="1"/>
      <c r="B50" s="1"/>
      <c r="C50" s="1"/>
      <c r="D50" s="1" t="s">
        <v>148</v>
      </c>
      <c r="E50" s="1"/>
      <c r="F50" s="1"/>
      <c r="G50" s="1"/>
      <c r="H50" s="1"/>
      <c r="I50" s="24"/>
      <c r="J50" s="1"/>
      <c r="K50" s="1"/>
      <c r="L50" s="1"/>
      <c r="M50" s="1"/>
      <c r="N50" s="32"/>
      <c r="O50" s="1"/>
      <c r="P50" s="25"/>
      <c r="Q50" s="25"/>
    </row>
    <row r="51" spans="1:17" ht="15" thickBot="1" x14ac:dyDescent="0.4">
      <c r="A51" s="23"/>
      <c r="B51" s="23"/>
      <c r="C51" s="23"/>
      <c r="D51" s="23"/>
      <c r="E51" s="23"/>
      <c r="F51" s="23"/>
      <c r="G51" s="26"/>
      <c r="H51" s="26" t="s">
        <v>437</v>
      </c>
      <c r="I51" s="27">
        <v>45323</v>
      </c>
      <c r="J51" s="26" t="s">
        <v>447</v>
      </c>
      <c r="K51" s="26" t="s">
        <v>492</v>
      </c>
      <c r="L51" s="26" t="s">
        <v>566</v>
      </c>
      <c r="M51" s="26" t="s">
        <v>669</v>
      </c>
      <c r="N51" s="33"/>
      <c r="O51" s="26" t="s">
        <v>37</v>
      </c>
      <c r="P51" s="28">
        <v>-126</v>
      </c>
      <c r="Q51" s="28">
        <f>ROUND(Q50+P51,5)</f>
        <v>-126</v>
      </c>
    </row>
    <row r="52" spans="1:17" x14ac:dyDescent="0.35">
      <c r="A52" s="3"/>
      <c r="B52" s="3"/>
      <c r="C52" s="3"/>
      <c r="D52" s="3" t="s">
        <v>383</v>
      </c>
      <c r="E52" s="3"/>
      <c r="F52" s="3"/>
      <c r="G52" s="3"/>
      <c r="H52" s="3"/>
      <c r="I52" s="29"/>
      <c r="J52" s="3"/>
      <c r="K52" s="3"/>
      <c r="L52" s="3"/>
      <c r="M52" s="3"/>
      <c r="N52" s="34"/>
      <c r="O52" s="3"/>
      <c r="P52" s="2">
        <f>ROUND(SUM(P50:P51),5)</f>
        <v>-126</v>
      </c>
      <c r="Q52" s="2">
        <f>Q51</f>
        <v>-126</v>
      </c>
    </row>
    <row r="53" spans="1:17" x14ac:dyDescent="0.35">
      <c r="A53" s="1"/>
      <c r="B53" s="1"/>
      <c r="C53" s="1"/>
      <c r="D53" s="1" t="s">
        <v>150</v>
      </c>
      <c r="E53" s="1"/>
      <c r="F53" s="1"/>
      <c r="G53" s="1"/>
      <c r="H53" s="1"/>
      <c r="I53" s="24"/>
      <c r="J53" s="1"/>
      <c r="K53" s="1"/>
      <c r="L53" s="1"/>
      <c r="M53" s="1"/>
      <c r="N53" s="32"/>
      <c r="O53" s="1"/>
      <c r="P53" s="25"/>
      <c r="Q53" s="25"/>
    </row>
    <row r="54" spans="1:17" ht="15" thickBot="1" x14ac:dyDescent="0.4">
      <c r="A54" s="23"/>
      <c r="B54" s="23"/>
      <c r="C54" s="23"/>
      <c r="D54" s="23"/>
      <c r="E54" s="23"/>
      <c r="F54" s="23"/>
      <c r="G54" s="26"/>
      <c r="H54" s="26" t="s">
        <v>437</v>
      </c>
      <c r="I54" s="27">
        <v>45323</v>
      </c>
      <c r="J54" s="26"/>
      <c r="K54" s="26" t="s">
        <v>493</v>
      </c>
      <c r="L54" s="26" t="s">
        <v>567</v>
      </c>
      <c r="M54" s="26" t="s">
        <v>669</v>
      </c>
      <c r="N54" s="33"/>
      <c r="O54" s="26" t="s">
        <v>37</v>
      </c>
      <c r="P54" s="28">
        <v>-50</v>
      </c>
      <c r="Q54" s="28">
        <f>ROUND(Q53+P54,5)</f>
        <v>-50</v>
      </c>
    </row>
    <row r="55" spans="1:17" x14ac:dyDescent="0.35">
      <c r="A55" s="3"/>
      <c r="B55" s="3"/>
      <c r="C55" s="3"/>
      <c r="D55" s="3" t="s">
        <v>384</v>
      </c>
      <c r="E55" s="3"/>
      <c r="F55" s="3"/>
      <c r="G55" s="3"/>
      <c r="H55" s="3"/>
      <c r="I55" s="29"/>
      <c r="J55" s="3"/>
      <c r="K55" s="3"/>
      <c r="L55" s="3"/>
      <c r="M55" s="3"/>
      <c r="N55" s="34"/>
      <c r="O55" s="3"/>
      <c r="P55" s="2">
        <f>ROUND(SUM(P53:P54),5)</f>
        <v>-50</v>
      </c>
      <c r="Q55" s="2">
        <f>Q54</f>
        <v>-50</v>
      </c>
    </row>
    <row r="56" spans="1:17" x14ac:dyDescent="0.35">
      <c r="A56" s="1"/>
      <c r="B56" s="1"/>
      <c r="C56" s="1"/>
      <c r="D56" s="1" t="s">
        <v>151</v>
      </c>
      <c r="E56" s="1"/>
      <c r="F56" s="1"/>
      <c r="G56" s="1"/>
      <c r="H56" s="1"/>
      <c r="I56" s="24"/>
      <c r="J56" s="1"/>
      <c r="K56" s="1"/>
      <c r="L56" s="1"/>
      <c r="M56" s="1"/>
      <c r="N56" s="32"/>
      <c r="O56" s="1"/>
      <c r="P56" s="25"/>
      <c r="Q56" s="25"/>
    </row>
    <row r="57" spans="1:17" x14ac:dyDescent="0.35">
      <c r="A57" s="26"/>
      <c r="B57" s="26"/>
      <c r="C57" s="26"/>
      <c r="D57" s="26"/>
      <c r="E57" s="26"/>
      <c r="F57" s="26"/>
      <c r="G57" s="26"/>
      <c r="H57" s="26" t="s">
        <v>437</v>
      </c>
      <c r="I57" s="27">
        <v>45323</v>
      </c>
      <c r="J57" s="26" t="s">
        <v>448</v>
      </c>
      <c r="K57" s="26" t="s">
        <v>494</v>
      </c>
      <c r="L57" s="26" t="s">
        <v>568</v>
      </c>
      <c r="M57" s="26" t="s">
        <v>669</v>
      </c>
      <c r="N57" s="33"/>
      <c r="O57" s="26" t="s">
        <v>37</v>
      </c>
      <c r="P57" s="30">
        <v>-100</v>
      </c>
      <c r="Q57" s="30">
        <f>ROUND(Q56+P57,5)</f>
        <v>-100</v>
      </c>
    </row>
    <row r="58" spans="1:17" ht="15" thickBot="1" x14ac:dyDescent="0.4">
      <c r="A58" s="26"/>
      <c r="B58" s="26"/>
      <c r="C58" s="26"/>
      <c r="D58" s="26"/>
      <c r="E58" s="26"/>
      <c r="F58" s="26"/>
      <c r="G58" s="26"/>
      <c r="H58" s="26" t="s">
        <v>436</v>
      </c>
      <c r="I58" s="27">
        <v>45336</v>
      </c>
      <c r="J58" s="26"/>
      <c r="K58" s="26" t="s">
        <v>495</v>
      </c>
      <c r="L58" s="26" t="s">
        <v>569</v>
      </c>
      <c r="M58" s="26" t="s">
        <v>669</v>
      </c>
      <c r="N58" s="33"/>
      <c r="O58" s="26" t="s">
        <v>40</v>
      </c>
      <c r="P58" s="30">
        <v>-97</v>
      </c>
      <c r="Q58" s="30">
        <f>ROUND(Q57+P58,5)</f>
        <v>-197</v>
      </c>
    </row>
    <row r="59" spans="1:17" ht="15" thickBot="1" x14ac:dyDescent="0.4">
      <c r="A59" s="3"/>
      <c r="B59" s="3"/>
      <c r="C59" s="3"/>
      <c r="D59" s="3" t="s">
        <v>385</v>
      </c>
      <c r="E59" s="3"/>
      <c r="F59" s="3"/>
      <c r="G59" s="3"/>
      <c r="H59" s="3"/>
      <c r="I59" s="29"/>
      <c r="J59" s="3"/>
      <c r="K59" s="3"/>
      <c r="L59" s="3"/>
      <c r="M59" s="3"/>
      <c r="N59" s="34"/>
      <c r="O59" s="3"/>
      <c r="P59" s="4">
        <f>ROUND(SUM(P56:P58),5)</f>
        <v>-197</v>
      </c>
      <c r="Q59" s="4">
        <f>Q58</f>
        <v>-197</v>
      </c>
    </row>
    <row r="60" spans="1:17" x14ac:dyDescent="0.35">
      <c r="A60" s="3"/>
      <c r="B60" s="3"/>
      <c r="C60" s="3" t="s">
        <v>152</v>
      </c>
      <c r="D60" s="3"/>
      <c r="E60" s="3"/>
      <c r="F60" s="3"/>
      <c r="G60" s="3"/>
      <c r="H60" s="3"/>
      <c r="I60" s="29"/>
      <c r="J60" s="3"/>
      <c r="K60" s="3"/>
      <c r="L60" s="3"/>
      <c r="M60" s="3"/>
      <c r="N60" s="34"/>
      <c r="O60" s="3"/>
      <c r="P60" s="2">
        <f>ROUND(P40+P44+P49+P52+P55+P59,5)</f>
        <v>-13566.88</v>
      </c>
      <c r="Q60" s="2">
        <f>ROUND(Q40+Q44+Q49+Q52+Q55+Q59,5)</f>
        <v>-13566.88</v>
      </c>
    </row>
    <row r="61" spans="1:17" x14ac:dyDescent="0.35">
      <c r="A61" s="1"/>
      <c r="B61" s="1"/>
      <c r="C61" s="1" t="s">
        <v>153</v>
      </c>
      <c r="D61" s="1"/>
      <c r="E61" s="1"/>
      <c r="F61" s="1"/>
      <c r="G61" s="1"/>
      <c r="H61" s="1"/>
      <c r="I61" s="24"/>
      <c r="J61" s="1"/>
      <c r="K61" s="1"/>
      <c r="L61" s="1"/>
      <c r="M61" s="1"/>
      <c r="N61" s="32"/>
      <c r="O61" s="1"/>
      <c r="P61" s="25"/>
      <c r="Q61" s="25"/>
    </row>
    <row r="62" spans="1:17" x14ac:dyDescent="0.35">
      <c r="A62" s="1"/>
      <c r="B62" s="1"/>
      <c r="C62" s="1"/>
      <c r="D62" s="1" t="s">
        <v>154</v>
      </c>
      <c r="E62" s="1"/>
      <c r="F62" s="1"/>
      <c r="G62" s="1"/>
      <c r="H62" s="1"/>
      <c r="I62" s="24"/>
      <c r="J62" s="1"/>
      <c r="K62" s="1"/>
      <c r="L62" s="1"/>
      <c r="M62" s="1"/>
      <c r="N62" s="32"/>
      <c r="O62" s="1"/>
      <c r="P62" s="25"/>
      <c r="Q62" s="25"/>
    </row>
    <row r="63" spans="1:17" x14ac:dyDescent="0.35">
      <c r="A63" s="1"/>
      <c r="B63" s="1"/>
      <c r="C63" s="1"/>
      <c r="D63" s="1"/>
      <c r="E63" s="1" t="s">
        <v>155</v>
      </c>
      <c r="F63" s="1"/>
      <c r="G63" s="1"/>
      <c r="H63" s="1"/>
      <c r="I63" s="24"/>
      <c r="J63" s="1"/>
      <c r="K63" s="1"/>
      <c r="L63" s="1"/>
      <c r="M63" s="1"/>
      <c r="N63" s="32"/>
      <c r="O63" s="1"/>
      <c r="P63" s="25"/>
      <c r="Q63" s="25"/>
    </row>
    <row r="64" spans="1:17" x14ac:dyDescent="0.35">
      <c r="A64" s="26"/>
      <c r="B64" s="26"/>
      <c r="C64" s="26"/>
      <c r="D64" s="26"/>
      <c r="E64" s="26"/>
      <c r="F64" s="26"/>
      <c r="G64" s="26"/>
      <c r="H64" s="26" t="s">
        <v>438</v>
      </c>
      <c r="I64" s="27">
        <v>45351</v>
      </c>
      <c r="J64" s="26" t="s">
        <v>449</v>
      </c>
      <c r="K64" s="26" t="s">
        <v>496</v>
      </c>
      <c r="L64" s="26" t="s">
        <v>570</v>
      </c>
      <c r="M64" s="26" t="s">
        <v>669</v>
      </c>
      <c r="N64" s="33" t="s">
        <v>381</v>
      </c>
      <c r="O64" s="26" t="s">
        <v>11</v>
      </c>
      <c r="P64" s="30">
        <v>0</v>
      </c>
      <c r="Q64" s="30">
        <f>ROUND(Q63+P64,5)</f>
        <v>0</v>
      </c>
    </row>
    <row r="65" spans="1:17" x14ac:dyDescent="0.35">
      <c r="A65" s="26"/>
      <c r="B65" s="26"/>
      <c r="C65" s="26"/>
      <c r="D65" s="26"/>
      <c r="E65" s="26"/>
      <c r="F65" s="26"/>
      <c r="G65" s="26"/>
      <c r="H65" s="26" t="s">
        <v>438</v>
      </c>
      <c r="I65" s="27">
        <v>45351</v>
      </c>
      <c r="J65" s="26" t="s">
        <v>450</v>
      </c>
      <c r="K65" s="26" t="s">
        <v>497</v>
      </c>
      <c r="L65" s="26" t="s">
        <v>571</v>
      </c>
      <c r="M65" s="26" t="s">
        <v>669</v>
      </c>
      <c r="N65" s="33"/>
      <c r="O65" s="26" t="s">
        <v>11</v>
      </c>
      <c r="P65" s="30">
        <v>-363.24</v>
      </c>
      <c r="Q65" s="30">
        <f>ROUND(Q64+P65,5)</f>
        <v>-363.24</v>
      </c>
    </row>
    <row r="66" spans="1:17" x14ac:dyDescent="0.35">
      <c r="A66" s="26"/>
      <c r="B66" s="26"/>
      <c r="C66" s="26"/>
      <c r="D66" s="26"/>
      <c r="E66" s="26"/>
      <c r="F66" s="26"/>
      <c r="G66" s="26"/>
      <c r="H66" s="26" t="s">
        <v>438</v>
      </c>
      <c r="I66" s="27">
        <v>45351</v>
      </c>
      <c r="J66" s="26" t="s">
        <v>451</v>
      </c>
      <c r="K66" s="26" t="s">
        <v>498</v>
      </c>
      <c r="L66" s="26" t="s">
        <v>571</v>
      </c>
      <c r="M66" s="26" t="s">
        <v>669</v>
      </c>
      <c r="N66" s="33"/>
      <c r="O66" s="26" t="s">
        <v>11</v>
      </c>
      <c r="P66" s="30">
        <v>-244.8</v>
      </c>
      <c r="Q66" s="30">
        <f>ROUND(Q65+P66,5)</f>
        <v>-608.04</v>
      </c>
    </row>
    <row r="67" spans="1:17" ht="15" thickBot="1" x14ac:dyDescent="0.4">
      <c r="A67" s="26"/>
      <c r="B67" s="26"/>
      <c r="C67" s="26"/>
      <c r="D67" s="26"/>
      <c r="E67" s="26"/>
      <c r="F67" s="26"/>
      <c r="G67" s="26"/>
      <c r="H67" s="26" t="s">
        <v>438</v>
      </c>
      <c r="I67" s="27">
        <v>45351</v>
      </c>
      <c r="J67" s="26" t="s">
        <v>452</v>
      </c>
      <c r="K67" s="26" t="s">
        <v>496</v>
      </c>
      <c r="L67" s="26" t="s">
        <v>571</v>
      </c>
      <c r="M67" s="26" t="s">
        <v>669</v>
      </c>
      <c r="N67" s="33"/>
      <c r="O67" s="26" t="s">
        <v>11</v>
      </c>
      <c r="P67" s="28">
        <v>0</v>
      </c>
      <c r="Q67" s="28">
        <f>ROUND(Q66+P67,5)</f>
        <v>-608.04</v>
      </c>
    </row>
    <row r="68" spans="1:17" x14ac:dyDescent="0.35">
      <c r="A68" s="3"/>
      <c r="B68" s="3"/>
      <c r="C68" s="3"/>
      <c r="D68" s="3"/>
      <c r="E68" s="3" t="s">
        <v>386</v>
      </c>
      <c r="F68" s="3"/>
      <c r="G68" s="3"/>
      <c r="H68" s="3"/>
      <c r="I68" s="29"/>
      <c r="J68" s="3"/>
      <c r="K68" s="3"/>
      <c r="L68" s="3"/>
      <c r="M68" s="3"/>
      <c r="N68" s="34"/>
      <c r="O68" s="3"/>
      <c r="P68" s="2">
        <f>ROUND(SUM(P63:P67),5)</f>
        <v>-608.04</v>
      </c>
      <c r="Q68" s="2">
        <f>Q67</f>
        <v>-608.04</v>
      </c>
    </row>
    <row r="69" spans="1:17" x14ac:dyDescent="0.35">
      <c r="A69" s="1"/>
      <c r="B69" s="1"/>
      <c r="C69" s="1"/>
      <c r="D69" s="1"/>
      <c r="E69" s="1" t="s">
        <v>156</v>
      </c>
      <c r="F69" s="1"/>
      <c r="G69" s="1"/>
      <c r="H69" s="1"/>
      <c r="I69" s="24"/>
      <c r="J69" s="1"/>
      <c r="K69" s="1"/>
      <c r="L69" s="1"/>
      <c r="M69" s="1"/>
      <c r="N69" s="32"/>
      <c r="O69" s="1"/>
      <c r="P69" s="25"/>
      <c r="Q69" s="25"/>
    </row>
    <row r="70" spans="1:17" x14ac:dyDescent="0.35">
      <c r="A70" s="1"/>
      <c r="B70" s="1"/>
      <c r="C70" s="1"/>
      <c r="D70" s="1"/>
      <c r="E70" s="1"/>
      <c r="F70" s="1" t="s">
        <v>157</v>
      </c>
      <c r="G70" s="1"/>
      <c r="H70" s="1"/>
      <c r="I70" s="24"/>
      <c r="J70" s="1"/>
      <c r="K70" s="1"/>
      <c r="L70" s="1"/>
      <c r="M70" s="1"/>
      <c r="N70" s="32"/>
      <c r="O70" s="1"/>
      <c r="P70" s="25"/>
      <c r="Q70" s="25"/>
    </row>
    <row r="71" spans="1:17" x14ac:dyDescent="0.35">
      <c r="A71" s="26"/>
      <c r="B71" s="26"/>
      <c r="C71" s="26"/>
      <c r="D71" s="26"/>
      <c r="E71" s="26"/>
      <c r="F71" s="26"/>
      <c r="G71" s="26"/>
      <c r="H71" s="26" t="s">
        <v>438</v>
      </c>
      <c r="I71" s="27">
        <v>45351</v>
      </c>
      <c r="J71" s="26" t="s">
        <v>453</v>
      </c>
      <c r="K71" s="26" t="s">
        <v>499</v>
      </c>
      <c r="L71" s="26" t="s">
        <v>571</v>
      </c>
      <c r="M71" s="26" t="s">
        <v>669</v>
      </c>
      <c r="N71" s="33"/>
      <c r="O71" s="26" t="s">
        <v>11</v>
      </c>
      <c r="P71" s="30">
        <v>-11166.67</v>
      </c>
      <c r="Q71" s="30">
        <f>ROUND(Q70+P71,5)</f>
        <v>-11166.67</v>
      </c>
    </row>
    <row r="72" spans="1:17" x14ac:dyDescent="0.35">
      <c r="A72" s="26"/>
      <c r="B72" s="26"/>
      <c r="C72" s="26"/>
      <c r="D72" s="26"/>
      <c r="E72" s="26"/>
      <c r="F72" s="26"/>
      <c r="G72" s="26"/>
      <c r="H72" s="26" t="s">
        <v>438</v>
      </c>
      <c r="I72" s="27">
        <v>45351</v>
      </c>
      <c r="J72" s="26" t="s">
        <v>453</v>
      </c>
      <c r="K72" s="26" t="s">
        <v>499</v>
      </c>
      <c r="L72" s="26" t="s">
        <v>571</v>
      </c>
      <c r="M72" s="26" t="s">
        <v>669</v>
      </c>
      <c r="N72" s="33"/>
      <c r="O72" s="26" t="s">
        <v>11</v>
      </c>
      <c r="P72" s="30">
        <v>0</v>
      </c>
      <c r="Q72" s="30">
        <f>ROUND(Q71+P72,5)</f>
        <v>-11166.67</v>
      </c>
    </row>
    <row r="73" spans="1:17" x14ac:dyDescent="0.35">
      <c r="A73" s="26"/>
      <c r="B73" s="26"/>
      <c r="C73" s="26"/>
      <c r="D73" s="26"/>
      <c r="E73" s="26"/>
      <c r="F73" s="26"/>
      <c r="G73" s="26"/>
      <c r="H73" s="26" t="s">
        <v>438</v>
      </c>
      <c r="I73" s="27">
        <v>45351</v>
      </c>
      <c r="J73" s="26" t="s">
        <v>453</v>
      </c>
      <c r="K73" s="26" t="s">
        <v>499</v>
      </c>
      <c r="L73" s="26" t="s">
        <v>571</v>
      </c>
      <c r="M73" s="26" t="s">
        <v>669</v>
      </c>
      <c r="N73" s="33"/>
      <c r="O73" s="26" t="s">
        <v>11</v>
      </c>
      <c r="P73" s="30">
        <v>0</v>
      </c>
      <c r="Q73" s="30">
        <f>ROUND(Q72+P73,5)</f>
        <v>-11166.67</v>
      </c>
    </row>
    <row r="74" spans="1:17" ht="15" thickBot="1" x14ac:dyDescent="0.4">
      <c r="A74" s="26"/>
      <c r="B74" s="26"/>
      <c r="C74" s="26"/>
      <c r="D74" s="26"/>
      <c r="E74" s="26"/>
      <c r="F74" s="26"/>
      <c r="G74" s="26"/>
      <c r="H74" s="26" t="s">
        <v>438</v>
      </c>
      <c r="I74" s="27">
        <v>45351</v>
      </c>
      <c r="J74" s="26" t="s">
        <v>453</v>
      </c>
      <c r="K74" s="26" t="s">
        <v>499</v>
      </c>
      <c r="L74" s="26" t="s">
        <v>571</v>
      </c>
      <c r="M74" s="26" t="s">
        <v>669</v>
      </c>
      <c r="N74" s="33"/>
      <c r="O74" s="26" t="s">
        <v>11</v>
      </c>
      <c r="P74" s="30">
        <v>0</v>
      </c>
      <c r="Q74" s="30">
        <f>ROUND(Q73+P74,5)</f>
        <v>-11166.67</v>
      </c>
    </row>
    <row r="75" spans="1:17" ht="15" thickBot="1" x14ac:dyDescent="0.4">
      <c r="A75" s="3"/>
      <c r="B75" s="3"/>
      <c r="C75" s="3"/>
      <c r="D75" s="3"/>
      <c r="E75" s="3"/>
      <c r="F75" s="3" t="s">
        <v>387</v>
      </c>
      <c r="G75" s="3"/>
      <c r="H75" s="3"/>
      <c r="I75" s="29"/>
      <c r="J75" s="3"/>
      <c r="K75" s="3"/>
      <c r="L75" s="3"/>
      <c r="M75" s="3"/>
      <c r="N75" s="34"/>
      <c r="O75" s="3"/>
      <c r="P75" s="4">
        <f>ROUND(SUM(P70:P74),5)</f>
        <v>-11166.67</v>
      </c>
      <c r="Q75" s="4">
        <f>Q74</f>
        <v>-11166.67</v>
      </c>
    </row>
    <row r="76" spans="1:17" x14ac:dyDescent="0.35">
      <c r="A76" s="3"/>
      <c r="B76" s="3"/>
      <c r="C76" s="3"/>
      <c r="D76" s="3"/>
      <c r="E76" s="3" t="s">
        <v>162</v>
      </c>
      <c r="F76" s="3"/>
      <c r="G76" s="3"/>
      <c r="H76" s="3"/>
      <c r="I76" s="29"/>
      <c r="J76" s="3"/>
      <c r="K76" s="3"/>
      <c r="L76" s="3"/>
      <c r="M76" s="3"/>
      <c r="N76" s="34"/>
      <c r="O76" s="3"/>
      <c r="P76" s="2">
        <f>P75</f>
        <v>-11166.67</v>
      </c>
      <c r="Q76" s="2">
        <f>Q75</f>
        <v>-11166.67</v>
      </c>
    </row>
    <row r="77" spans="1:17" x14ac:dyDescent="0.35">
      <c r="A77" s="1"/>
      <c r="B77" s="1"/>
      <c r="C77" s="1"/>
      <c r="D77" s="1"/>
      <c r="E77" s="1" t="s">
        <v>163</v>
      </c>
      <c r="F77" s="1"/>
      <c r="G77" s="1"/>
      <c r="H77" s="1"/>
      <c r="I77" s="24"/>
      <c r="J77" s="1"/>
      <c r="K77" s="1"/>
      <c r="L77" s="1"/>
      <c r="M77" s="1"/>
      <c r="N77" s="32"/>
      <c r="O77" s="1"/>
      <c r="P77" s="25"/>
      <c r="Q77" s="25"/>
    </row>
    <row r="78" spans="1:17" x14ac:dyDescent="0.35">
      <c r="A78" s="26"/>
      <c r="B78" s="26"/>
      <c r="C78" s="26"/>
      <c r="D78" s="26"/>
      <c r="E78" s="26"/>
      <c r="F78" s="26"/>
      <c r="G78" s="26"/>
      <c r="H78" s="26" t="s">
        <v>438</v>
      </c>
      <c r="I78" s="27">
        <v>45351</v>
      </c>
      <c r="J78" s="26" t="s">
        <v>454</v>
      </c>
      <c r="K78" s="26" t="s">
        <v>500</v>
      </c>
      <c r="L78" s="26" t="s">
        <v>571</v>
      </c>
      <c r="M78" s="26" t="s">
        <v>669</v>
      </c>
      <c r="N78" s="33"/>
      <c r="O78" s="26" t="s">
        <v>11</v>
      </c>
      <c r="P78" s="30">
        <v>-7928.8</v>
      </c>
      <c r="Q78" s="30">
        <f t="shared" ref="Q78:Q96" si="1">ROUND(Q77+P78,5)</f>
        <v>-7928.8</v>
      </c>
    </row>
    <row r="79" spans="1:17" x14ac:dyDescent="0.35">
      <c r="A79" s="26"/>
      <c r="B79" s="26"/>
      <c r="C79" s="26"/>
      <c r="D79" s="26"/>
      <c r="E79" s="26"/>
      <c r="F79" s="26"/>
      <c r="G79" s="26"/>
      <c r="H79" s="26" t="s">
        <v>438</v>
      </c>
      <c r="I79" s="27">
        <v>45351</v>
      </c>
      <c r="J79" s="26" t="s">
        <v>454</v>
      </c>
      <c r="K79" s="26" t="s">
        <v>500</v>
      </c>
      <c r="L79" s="26" t="s">
        <v>571</v>
      </c>
      <c r="M79" s="26" t="s">
        <v>669</v>
      </c>
      <c r="N79" s="33"/>
      <c r="O79" s="26" t="s">
        <v>11</v>
      </c>
      <c r="P79" s="30">
        <v>0</v>
      </c>
      <c r="Q79" s="30">
        <f t="shared" si="1"/>
        <v>-7928.8</v>
      </c>
    </row>
    <row r="80" spans="1:17" x14ac:dyDescent="0.35">
      <c r="A80" s="26"/>
      <c r="B80" s="26"/>
      <c r="C80" s="26"/>
      <c r="D80" s="26"/>
      <c r="E80" s="26"/>
      <c r="F80" s="26"/>
      <c r="G80" s="26"/>
      <c r="H80" s="26" t="s">
        <v>438</v>
      </c>
      <c r="I80" s="27">
        <v>45351</v>
      </c>
      <c r="J80" s="26" t="s">
        <v>454</v>
      </c>
      <c r="K80" s="26" t="s">
        <v>500</v>
      </c>
      <c r="L80" s="26" t="s">
        <v>571</v>
      </c>
      <c r="M80" s="26" t="s">
        <v>669</v>
      </c>
      <c r="N80" s="33"/>
      <c r="O80" s="26" t="s">
        <v>11</v>
      </c>
      <c r="P80" s="30">
        <v>0</v>
      </c>
      <c r="Q80" s="30">
        <f t="shared" si="1"/>
        <v>-7928.8</v>
      </c>
    </row>
    <row r="81" spans="1:17" x14ac:dyDescent="0.35">
      <c r="A81" s="26"/>
      <c r="B81" s="26"/>
      <c r="C81" s="26"/>
      <c r="D81" s="26"/>
      <c r="E81" s="26"/>
      <c r="F81" s="26"/>
      <c r="G81" s="26"/>
      <c r="H81" s="26" t="s">
        <v>438</v>
      </c>
      <c r="I81" s="27">
        <v>45351</v>
      </c>
      <c r="J81" s="26" t="s">
        <v>454</v>
      </c>
      <c r="K81" s="26" t="s">
        <v>500</v>
      </c>
      <c r="L81" s="26" t="s">
        <v>571</v>
      </c>
      <c r="M81" s="26" t="s">
        <v>669</v>
      </c>
      <c r="N81" s="33"/>
      <c r="O81" s="26" t="s">
        <v>11</v>
      </c>
      <c r="P81" s="30">
        <v>-1644.62</v>
      </c>
      <c r="Q81" s="30">
        <f t="shared" si="1"/>
        <v>-9573.42</v>
      </c>
    </row>
    <row r="82" spans="1:17" x14ac:dyDescent="0.35">
      <c r="A82" s="26"/>
      <c r="B82" s="26"/>
      <c r="C82" s="26"/>
      <c r="D82" s="26"/>
      <c r="E82" s="26"/>
      <c r="F82" s="26"/>
      <c r="G82" s="26"/>
      <c r="H82" s="26" t="s">
        <v>438</v>
      </c>
      <c r="I82" s="27">
        <v>45351</v>
      </c>
      <c r="J82" s="26" t="s">
        <v>449</v>
      </c>
      <c r="K82" s="26" t="s">
        <v>496</v>
      </c>
      <c r="L82" s="26" t="s">
        <v>570</v>
      </c>
      <c r="M82" s="26" t="s">
        <v>669</v>
      </c>
      <c r="N82" s="33" t="s">
        <v>381</v>
      </c>
      <c r="O82" s="26" t="s">
        <v>11</v>
      </c>
      <c r="P82" s="30">
        <v>0</v>
      </c>
      <c r="Q82" s="30">
        <f t="shared" si="1"/>
        <v>-9573.42</v>
      </c>
    </row>
    <row r="83" spans="1:17" x14ac:dyDescent="0.35">
      <c r="A83" s="26"/>
      <c r="B83" s="26"/>
      <c r="C83" s="26"/>
      <c r="D83" s="26"/>
      <c r="E83" s="26"/>
      <c r="F83" s="26"/>
      <c r="G83" s="26"/>
      <c r="H83" s="26" t="s">
        <v>438</v>
      </c>
      <c r="I83" s="27">
        <v>45351</v>
      </c>
      <c r="J83" s="26" t="s">
        <v>449</v>
      </c>
      <c r="K83" s="26" t="s">
        <v>496</v>
      </c>
      <c r="L83" s="26" t="s">
        <v>570</v>
      </c>
      <c r="M83" s="26" t="s">
        <v>669</v>
      </c>
      <c r="N83" s="33" t="s">
        <v>381</v>
      </c>
      <c r="O83" s="26" t="s">
        <v>11</v>
      </c>
      <c r="P83" s="30">
        <v>0</v>
      </c>
      <c r="Q83" s="30">
        <f t="shared" si="1"/>
        <v>-9573.42</v>
      </c>
    </row>
    <row r="84" spans="1:17" x14ac:dyDescent="0.35">
      <c r="A84" s="26"/>
      <c r="B84" s="26"/>
      <c r="C84" s="26"/>
      <c r="D84" s="26"/>
      <c r="E84" s="26"/>
      <c r="F84" s="26"/>
      <c r="G84" s="26"/>
      <c r="H84" s="26" t="s">
        <v>438</v>
      </c>
      <c r="I84" s="27">
        <v>45351</v>
      </c>
      <c r="J84" s="26" t="s">
        <v>455</v>
      </c>
      <c r="K84" s="26" t="s">
        <v>501</v>
      </c>
      <c r="L84" s="26" t="s">
        <v>571</v>
      </c>
      <c r="M84" s="26" t="s">
        <v>669</v>
      </c>
      <c r="N84" s="33"/>
      <c r="O84" s="26" t="s">
        <v>11</v>
      </c>
      <c r="P84" s="30">
        <v>-88.32</v>
      </c>
      <c r="Q84" s="30">
        <f t="shared" si="1"/>
        <v>-9661.74</v>
      </c>
    </row>
    <row r="85" spans="1:17" x14ac:dyDescent="0.35">
      <c r="A85" s="26"/>
      <c r="B85" s="26"/>
      <c r="C85" s="26"/>
      <c r="D85" s="26"/>
      <c r="E85" s="26"/>
      <c r="F85" s="26"/>
      <c r="G85" s="26"/>
      <c r="H85" s="26" t="s">
        <v>438</v>
      </c>
      <c r="I85" s="27">
        <v>45351</v>
      </c>
      <c r="J85" s="26" t="s">
        <v>456</v>
      </c>
      <c r="K85" s="26" t="s">
        <v>502</v>
      </c>
      <c r="L85" s="26" t="s">
        <v>571</v>
      </c>
      <c r="M85" s="26" t="s">
        <v>669</v>
      </c>
      <c r="N85" s="33"/>
      <c r="O85" s="26" t="s">
        <v>11</v>
      </c>
      <c r="P85" s="30">
        <v>-6499.75</v>
      </c>
      <c r="Q85" s="30">
        <f t="shared" si="1"/>
        <v>-16161.49</v>
      </c>
    </row>
    <row r="86" spans="1:17" x14ac:dyDescent="0.35">
      <c r="A86" s="26"/>
      <c r="B86" s="26"/>
      <c r="C86" s="26"/>
      <c r="D86" s="26"/>
      <c r="E86" s="26"/>
      <c r="F86" s="26"/>
      <c r="G86" s="26"/>
      <c r="H86" s="26" t="s">
        <v>438</v>
      </c>
      <c r="I86" s="27">
        <v>45351</v>
      </c>
      <c r="J86" s="26" t="s">
        <v>456</v>
      </c>
      <c r="K86" s="26" t="s">
        <v>502</v>
      </c>
      <c r="L86" s="26" t="s">
        <v>571</v>
      </c>
      <c r="M86" s="26" t="s">
        <v>669</v>
      </c>
      <c r="N86" s="33"/>
      <c r="O86" s="26" t="s">
        <v>11</v>
      </c>
      <c r="P86" s="30">
        <v>-1179.95</v>
      </c>
      <c r="Q86" s="30">
        <f t="shared" si="1"/>
        <v>-17341.439999999999</v>
      </c>
    </row>
    <row r="87" spans="1:17" x14ac:dyDescent="0.35">
      <c r="A87" s="26"/>
      <c r="B87" s="26"/>
      <c r="C87" s="26"/>
      <c r="D87" s="26"/>
      <c r="E87" s="26"/>
      <c r="F87" s="26"/>
      <c r="G87" s="26"/>
      <c r="H87" s="26" t="s">
        <v>438</v>
      </c>
      <c r="I87" s="27">
        <v>45351</v>
      </c>
      <c r="J87" s="26" t="s">
        <v>456</v>
      </c>
      <c r="K87" s="26" t="s">
        <v>502</v>
      </c>
      <c r="L87" s="26" t="s">
        <v>571</v>
      </c>
      <c r="M87" s="26" t="s">
        <v>669</v>
      </c>
      <c r="N87" s="33"/>
      <c r="O87" s="26" t="s">
        <v>11</v>
      </c>
      <c r="P87" s="30">
        <v>0</v>
      </c>
      <c r="Q87" s="30">
        <f t="shared" si="1"/>
        <v>-17341.439999999999</v>
      </c>
    </row>
    <row r="88" spans="1:17" x14ac:dyDescent="0.35">
      <c r="A88" s="26"/>
      <c r="B88" s="26"/>
      <c r="C88" s="26"/>
      <c r="D88" s="26"/>
      <c r="E88" s="26"/>
      <c r="F88" s="26"/>
      <c r="G88" s="26"/>
      <c r="H88" s="26" t="s">
        <v>438</v>
      </c>
      <c r="I88" s="27">
        <v>45351</v>
      </c>
      <c r="J88" s="26" t="s">
        <v>456</v>
      </c>
      <c r="K88" s="26" t="s">
        <v>502</v>
      </c>
      <c r="L88" s="26" t="s">
        <v>571</v>
      </c>
      <c r="M88" s="26" t="s">
        <v>669</v>
      </c>
      <c r="N88" s="33"/>
      <c r="O88" s="26" t="s">
        <v>11</v>
      </c>
      <c r="P88" s="30">
        <v>0</v>
      </c>
      <c r="Q88" s="30">
        <f t="shared" si="1"/>
        <v>-17341.439999999999</v>
      </c>
    </row>
    <row r="89" spans="1:17" x14ac:dyDescent="0.35">
      <c r="A89" s="26"/>
      <c r="B89" s="26"/>
      <c r="C89" s="26"/>
      <c r="D89" s="26"/>
      <c r="E89" s="26"/>
      <c r="F89" s="26"/>
      <c r="G89" s="26"/>
      <c r="H89" s="26" t="s">
        <v>438</v>
      </c>
      <c r="I89" s="27">
        <v>45351</v>
      </c>
      <c r="J89" s="26" t="s">
        <v>456</v>
      </c>
      <c r="K89" s="26" t="s">
        <v>502</v>
      </c>
      <c r="L89" s="26" t="s">
        <v>571</v>
      </c>
      <c r="M89" s="26" t="s">
        <v>669</v>
      </c>
      <c r="N89" s="33"/>
      <c r="O89" s="26" t="s">
        <v>11</v>
      </c>
      <c r="P89" s="30">
        <v>0</v>
      </c>
      <c r="Q89" s="30">
        <f t="shared" si="1"/>
        <v>-17341.439999999999</v>
      </c>
    </row>
    <row r="90" spans="1:17" x14ac:dyDescent="0.35">
      <c r="A90" s="26"/>
      <c r="B90" s="26"/>
      <c r="C90" s="26"/>
      <c r="D90" s="26"/>
      <c r="E90" s="26"/>
      <c r="F90" s="26"/>
      <c r="G90" s="26"/>
      <c r="H90" s="26" t="s">
        <v>438</v>
      </c>
      <c r="I90" s="27">
        <v>45351</v>
      </c>
      <c r="J90" s="26" t="s">
        <v>457</v>
      </c>
      <c r="K90" s="26" t="s">
        <v>503</v>
      </c>
      <c r="L90" s="26" t="s">
        <v>571</v>
      </c>
      <c r="M90" s="26" t="s">
        <v>669</v>
      </c>
      <c r="N90" s="33"/>
      <c r="O90" s="26" t="s">
        <v>11</v>
      </c>
      <c r="P90" s="30">
        <v>-8919.9</v>
      </c>
      <c r="Q90" s="30">
        <f t="shared" si="1"/>
        <v>-26261.34</v>
      </c>
    </row>
    <row r="91" spans="1:17" x14ac:dyDescent="0.35">
      <c r="A91" s="26"/>
      <c r="B91" s="26"/>
      <c r="C91" s="26"/>
      <c r="D91" s="26"/>
      <c r="E91" s="26"/>
      <c r="F91" s="26"/>
      <c r="G91" s="26"/>
      <c r="H91" s="26" t="s">
        <v>438</v>
      </c>
      <c r="I91" s="27">
        <v>45351</v>
      </c>
      <c r="J91" s="26" t="s">
        <v>457</v>
      </c>
      <c r="K91" s="26" t="s">
        <v>503</v>
      </c>
      <c r="L91" s="26" t="s">
        <v>571</v>
      </c>
      <c r="M91" s="26" t="s">
        <v>669</v>
      </c>
      <c r="N91" s="33"/>
      <c r="O91" s="26" t="s">
        <v>11</v>
      </c>
      <c r="P91" s="30">
        <v>0</v>
      </c>
      <c r="Q91" s="30">
        <f t="shared" si="1"/>
        <v>-26261.34</v>
      </c>
    </row>
    <row r="92" spans="1:17" x14ac:dyDescent="0.35">
      <c r="A92" s="26"/>
      <c r="B92" s="26"/>
      <c r="C92" s="26"/>
      <c r="D92" s="26"/>
      <c r="E92" s="26"/>
      <c r="F92" s="26"/>
      <c r="G92" s="26"/>
      <c r="H92" s="26" t="s">
        <v>438</v>
      </c>
      <c r="I92" s="27">
        <v>45351</v>
      </c>
      <c r="J92" s="26" t="s">
        <v>457</v>
      </c>
      <c r="K92" s="26" t="s">
        <v>503</v>
      </c>
      <c r="L92" s="26" t="s">
        <v>571</v>
      </c>
      <c r="M92" s="26" t="s">
        <v>669</v>
      </c>
      <c r="N92" s="33"/>
      <c r="O92" s="26" t="s">
        <v>11</v>
      </c>
      <c r="P92" s="30">
        <v>0</v>
      </c>
      <c r="Q92" s="30">
        <f t="shared" si="1"/>
        <v>-26261.34</v>
      </c>
    </row>
    <row r="93" spans="1:17" x14ac:dyDescent="0.35">
      <c r="A93" s="26"/>
      <c r="B93" s="26"/>
      <c r="C93" s="26"/>
      <c r="D93" s="26"/>
      <c r="E93" s="26"/>
      <c r="F93" s="26"/>
      <c r="G93" s="26"/>
      <c r="H93" s="26" t="s">
        <v>438</v>
      </c>
      <c r="I93" s="27">
        <v>45351</v>
      </c>
      <c r="J93" s="26" t="s">
        <v>457</v>
      </c>
      <c r="K93" s="26" t="s">
        <v>503</v>
      </c>
      <c r="L93" s="26" t="s">
        <v>571</v>
      </c>
      <c r="M93" s="26" t="s">
        <v>669</v>
      </c>
      <c r="N93" s="33"/>
      <c r="O93" s="26" t="s">
        <v>11</v>
      </c>
      <c r="P93" s="30">
        <v>0</v>
      </c>
      <c r="Q93" s="30">
        <f t="shared" si="1"/>
        <v>-26261.34</v>
      </c>
    </row>
    <row r="94" spans="1:17" x14ac:dyDescent="0.35">
      <c r="A94" s="26"/>
      <c r="B94" s="26"/>
      <c r="C94" s="26"/>
      <c r="D94" s="26"/>
      <c r="E94" s="26"/>
      <c r="F94" s="26"/>
      <c r="G94" s="26"/>
      <c r="H94" s="26" t="s">
        <v>438</v>
      </c>
      <c r="I94" s="27">
        <v>45351</v>
      </c>
      <c r="J94" s="26" t="s">
        <v>457</v>
      </c>
      <c r="K94" s="26" t="s">
        <v>503</v>
      </c>
      <c r="L94" s="26" t="s">
        <v>571</v>
      </c>
      <c r="M94" s="26" t="s">
        <v>669</v>
      </c>
      <c r="N94" s="33"/>
      <c r="O94" s="26" t="s">
        <v>11</v>
      </c>
      <c r="P94" s="30">
        <v>-160.88999999999999</v>
      </c>
      <c r="Q94" s="30">
        <f t="shared" si="1"/>
        <v>-26422.23</v>
      </c>
    </row>
    <row r="95" spans="1:17" x14ac:dyDescent="0.35">
      <c r="A95" s="26"/>
      <c r="B95" s="26"/>
      <c r="C95" s="26"/>
      <c r="D95" s="26"/>
      <c r="E95" s="26"/>
      <c r="F95" s="26"/>
      <c r="G95" s="26"/>
      <c r="H95" s="26" t="s">
        <v>438</v>
      </c>
      <c r="I95" s="27">
        <v>45351</v>
      </c>
      <c r="J95" s="26" t="s">
        <v>452</v>
      </c>
      <c r="K95" s="26" t="s">
        <v>496</v>
      </c>
      <c r="L95" s="26" t="s">
        <v>571</v>
      </c>
      <c r="M95" s="26" t="s">
        <v>669</v>
      </c>
      <c r="N95" s="33"/>
      <c r="O95" s="26" t="s">
        <v>11</v>
      </c>
      <c r="P95" s="30">
        <v>0</v>
      </c>
      <c r="Q95" s="30">
        <f t="shared" si="1"/>
        <v>-26422.23</v>
      </c>
    </row>
    <row r="96" spans="1:17" ht="15" thickBot="1" x14ac:dyDescent="0.4">
      <c r="A96" s="26"/>
      <c r="B96" s="26"/>
      <c r="C96" s="26"/>
      <c r="D96" s="26"/>
      <c r="E96" s="26"/>
      <c r="F96" s="26"/>
      <c r="G96" s="26"/>
      <c r="H96" s="26" t="s">
        <v>438</v>
      </c>
      <c r="I96" s="27">
        <v>45351</v>
      </c>
      <c r="J96" s="26" t="s">
        <v>452</v>
      </c>
      <c r="K96" s="26" t="s">
        <v>496</v>
      </c>
      <c r="L96" s="26" t="s">
        <v>571</v>
      </c>
      <c r="M96" s="26" t="s">
        <v>669</v>
      </c>
      <c r="N96" s="33"/>
      <c r="O96" s="26" t="s">
        <v>11</v>
      </c>
      <c r="P96" s="28">
        <v>0</v>
      </c>
      <c r="Q96" s="28">
        <f t="shared" si="1"/>
        <v>-26422.23</v>
      </c>
    </row>
    <row r="97" spans="1:17" x14ac:dyDescent="0.35">
      <c r="A97" s="3"/>
      <c r="B97" s="3"/>
      <c r="C97" s="3"/>
      <c r="D97" s="3"/>
      <c r="E97" s="3" t="s">
        <v>388</v>
      </c>
      <c r="F97" s="3"/>
      <c r="G97" s="3"/>
      <c r="H97" s="3"/>
      <c r="I97" s="29"/>
      <c r="J97" s="3"/>
      <c r="K97" s="3"/>
      <c r="L97" s="3"/>
      <c r="M97" s="3"/>
      <c r="N97" s="34"/>
      <c r="O97" s="3"/>
      <c r="P97" s="2">
        <f>ROUND(SUM(P77:P96),5)</f>
        <v>-26422.23</v>
      </c>
      <c r="Q97" s="2">
        <f>Q96</f>
        <v>-26422.23</v>
      </c>
    </row>
    <row r="98" spans="1:17" x14ac:dyDescent="0.35">
      <c r="A98" s="1"/>
      <c r="B98" s="1"/>
      <c r="C98" s="1"/>
      <c r="D98" s="1"/>
      <c r="E98" s="1" t="s">
        <v>164</v>
      </c>
      <c r="F98" s="1"/>
      <c r="G98" s="1"/>
      <c r="H98" s="1"/>
      <c r="I98" s="24"/>
      <c r="J98" s="1"/>
      <c r="K98" s="1"/>
      <c r="L98" s="1"/>
      <c r="M98" s="1"/>
      <c r="N98" s="32"/>
      <c r="O98" s="1"/>
      <c r="P98" s="25"/>
      <c r="Q98" s="25"/>
    </row>
    <row r="99" spans="1:17" x14ac:dyDescent="0.35">
      <c r="A99" s="26"/>
      <c r="B99" s="26"/>
      <c r="C99" s="26"/>
      <c r="D99" s="26"/>
      <c r="E99" s="26"/>
      <c r="F99" s="26"/>
      <c r="G99" s="26"/>
      <c r="H99" s="26" t="s">
        <v>438</v>
      </c>
      <c r="I99" s="27">
        <v>45351</v>
      </c>
      <c r="J99" s="26" t="s">
        <v>458</v>
      </c>
      <c r="K99" s="26" t="s">
        <v>504</v>
      </c>
      <c r="L99" s="26" t="s">
        <v>571</v>
      </c>
      <c r="M99" s="26" t="s">
        <v>669</v>
      </c>
      <c r="N99" s="33"/>
      <c r="O99" s="26" t="s">
        <v>11</v>
      </c>
      <c r="P99" s="30">
        <v>-4731.09</v>
      </c>
      <c r="Q99" s="30">
        <f>ROUND(Q98+P99,5)</f>
        <v>-4731.09</v>
      </c>
    </row>
    <row r="100" spans="1:17" ht="15" thickBot="1" x14ac:dyDescent="0.4">
      <c r="A100" s="26"/>
      <c r="B100" s="26"/>
      <c r="C100" s="26"/>
      <c r="D100" s="26"/>
      <c r="E100" s="26"/>
      <c r="F100" s="26"/>
      <c r="G100" s="26"/>
      <c r="H100" s="26" t="s">
        <v>438</v>
      </c>
      <c r="I100" s="27">
        <v>45351</v>
      </c>
      <c r="J100" s="26" t="s">
        <v>458</v>
      </c>
      <c r="K100" s="26" t="s">
        <v>504</v>
      </c>
      <c r="L100" s="26" t="s">
        <v>571</v>
      </c>
      <c r="M100" s="26" t="s">
        <v>669</v>
      </c>
      <c r="N100" s="33"/>
      <c r="O100" s="26" t="s">
        <v>11</v>
      </c>
      <c r="P100" s="28">
        <v>-1178.44</v>
      </c>
      <c r="Q100" s="28">
        <f>ROUND(Q99+P100,5)</f>
        <v>-5909.53</v>
      </c>
    </row>
    <row r="101" spans="1:17" x14ac:dyDescent="0.35">
      <c r="A101" s="3"/>
      <c r="B101" s="3"/>
      <c r="C101" s="3"/>
      <c r="D101" s="3"/>
      <c r="E101" s="3" t="s">
        <v>389</v>
      </c>
      <c r="F101" s="3"/>
      <c r="G101" s="3"/>
      <c r="H101" s="3"/>
      <c r="I101" s="29"/>
      <c r="J101" s="3"/>
      <c r="K101" s="3"/>
      <c r="L101" s="3"/>
      <c r="M101" s="3"/>
      <c r="N101" s="34"/>
      <c r="O101" s="3"/>
      <c r="P101" s="2">
        <f>ROUND(SUM(P98:P100),5)</f>
        <v>-5909.53</v>
      </c>
      <c r="Q101" s="2">
        <f>Q100</f>
        <v>-5909.53</v>
      </c>
    </row>
    <row r="102" spans="1:17" x14ac:dyDescent="0.35">
      <c r="A102" s="1"/>
      <c r="B102" s="1"/>
      <c r="C102" s="1"/>
      <c r="D102" s="1"/>
      <c r="E102" s="1" t="s">
        <v>165</v>
      </c>
      <c r="F102" s="1"/>
      <c r="G102" s="1"/>
      <c r="H102" s="1"/>
      <c r="I102" s="24"/>
      <c r="J102" s="1"/>
      <c r="K102" s="1"/>
      <c r="L102" s="1"/>
      <c r="M102" s="1"/>
      <c r="N102" s="32"/>
      <c r="O102" s="1"/>
      <c r="P102" s="25"/>
      <c r="Q102" s="25"/>
    </row>
    <row r="103" spans="1:17" ht="15" thickBot="1" x14ac:dyDescent="0.4">
      <c r="A103" s="23"/>
      <c r="B103" s="23"/>
      <c r="C103" s="23"/>
      <c r="D103" s="23"/>
      <c r="E103" s="23"/>
      <c r="F103" s="23"/>
      <c r="G103" s="26"/>
      <c r="H103" s="26" t="s">
        <v>437</v>
      </c>
      <c r="I103" s="27">
        <v>45328</v>
      </c>
      <c r="J103" s="26" t="s">
        <v>459</v>
      </c>
      <c r="K103" s="26" t="s">
        <v>505</v>
      </c>
      <c r="L103" s="26" t="s">
        <v>572</v>
      </c>
      <c r="M103" s="26" t="s">
        <v>669</v>
      </c>
      <c r="N103" s="33"/>
      <c r="O103" s="26" t="s">
        <v>37</v>
      </c>
      <c r="P103" s="28">
        <v>-1550</v>
      </c>
      <c r="Q103" s="28">
        <f>ROUND(Q102+P103,5)</f>
        <v>-1550</v>
      </c>
    </row>
    <row r="104" spans="1:17" x14ac:dyDescent="0.35">
      <c r="A104" s="3"/>
      <c r="B104" s="3"/>
      <c r="C104" s="3"/>
      <c r="D104" s="3"/>
      <c r="E104" s="3" t="s">
        <v>390</v>
      </c>
      <c r="F104" s="3"/>
      <c r="G104" s="3"/>
      <c r="H104" s="3"/>
      <c r="I104" s="29"/>
      <c r="J104" s="3"/>
      <c r="K104" s="3"/>
      <c r="L104" s="3"/>
      <c r="M104" s="3"/>
      <c r="N104" s="34"/>
      <c r="O104" s="3"/>
      <c r="P104" s="2">
        <f>ROUND(SUM(P102:P103),5)</f>
        <v>-1550</v>
      </c>
      <c r="Q104" s="2">
        <f>Q103</f>
        <v>-1550</v>
      </c>
    </row>
    <row r="105" spans="1:17" x14ac:dyDescent="0.35">
      <c r="A105" s="1"/>
      <c r="B105" s="1"/>
      <c r="C105" s="1"/>
      <c r="D105" s="1"/>
      <c r="E105" s="1" t="s">
        <v>167</v>
      </c>
      <c r="F105" s="1"/>
      <c r="G105" s="1"/>
      <c r="H105" s="1"/>
      <c r="I105" s="24"/>
      <c r="J105" s="1"/>
      <c r="K105" s="1"/>
      <c r="L105" s="1"/>
      <c r="M105" s="1"/>
      <c r="N105" s="32"/>
      <c r="O105" s="1"/>
      <c r="P105" s="25"/>
      <c r="Q105" s="25"/>
    </row>
    <row r="106" spans="1:17" x14ac:dyDescent="0.35">
      <c r="A106" s="26"/>
      <c r="B106" s="26"/>
      <c r="C106" s="26"/>
      <c r="D106" s="26"/>
      <c r="E106" s="26"/>
      <c r="F106" s="26"/>
      <c r="G106" s="26"/>
      <c r="H106" s="26" t="s">
        <v>438</v>
      </c>
      <c r="I106" s="27">
        <v>45351</v>
      </c>
      <c r="J106" s="26" t="s">
        <v>449</v>
      </c>
      <c r="K106" s="26" t="s">
        <v>496</v>
      </c>
      <c r="L106" s="26" t="s">
        <v>570</v>
      </c>
      <c r="M106" s="26" t="s">
        <v>669</v>
      </c>
      <c r="N106" s="33" t="s">
        <v>381</v>
      </c>
      <c r="O106" s="26" t="s">
        <v>11</v>
      </c>
      <c r="P106" s="30">
        <v>0</v>
      </c>
      <c r="Q106" s="30">
        <f t="shared" ref="Q106:Q116" si="2">ROUND(Q105+P106,5)</f>
        <v>0</v>
      </c>
    </row>
    <row r="107" spans="1:17" x14ac:dyDescent="0.35">
      <c r="A107" s="26"/>
      <c r="B107" s="26"/>
      <c r="C107" s="26"/>
      <c r="D107" s="26"/>
      <c r="E107" s="26"/>
      <c r="F107" s="26"/>
      <c r="G107" s="26"/>
      <c r="H107" s="26" t="s">
        <v>438</v>
      </c>
      <c r="I107" s="27">
        <v>45351</v>
      </c>
      <c r="J107" s="26" t="s">
        <v>449</v>
      </c>
      <c r="K107" s="26" t="s">
        <v>496</v>
      </c>
      <c r="L107" s="26" t="s">
        <v>570</v>
      </c>
      <c r="M107" s="26" t="s">
        <v>669</v>
      </c>
      <c r="N107" s="33" t="s">
        <v>381</v>
      </c>
      <c r="O107" s="26" t="s">
        <v>11</v>
      </c>
      <c r="P107" s="30">
        <v>0</v>
      </c>
      <c r="Q107" s="30">
        <f t="shared" si="2"/>
        <v>0</v>
      </c>
    </row>
    <row r="108" spans="1:17" x14ac:dyDescent="0.35">
      <c r="A108" s="26"/>
      <c r="B108" s="26"/>
      <c r="C108" s="26"/>
      <c r="D108" s="26"/>
      <c r="E108" s="26"/>
      <c r="F108" s="26"/>
      <c r="G108" s="26"/>
      <c r="H108" s="26" t="s">
        <v>438</v>
      </c>
      <c r="I108" s="27">
        <v>45351</v>
      </c>
      <c r="J108" s="26" t="s">
        <v>449</v>
      </c>
      <c r="K108" s="26" t="s">
        <v>496</v>
      </c>
      <c r="L108" s="26" t="s">
        <v>570</v>
      </c>
      <c r="M108" s="26" t="s">
        <v>669</v>
      </c>
      <c r="N108" s="33" t="s">
        <v>381</v>
      </c>
      <c r="O108" s="26" t="s">
        <v>11</v>
      </c>
      <c r="P108" s="30">
        <v>0</v>
      </c>
      <c r="Q108" s="30">
        <f t="shared" si="2"/>
        <v>0</v>
      </c>
    </row>
    <row r="109" spans="1:17" x14ac:dyDescent="0.35">
      <c r="A109" s="26"/>
      <c r="B109" s="26"/>
      <c r="C109" s="26"/>
      <c r="D109" s="26"/>
      <c r="E109" s="26"/>
      <c r="F109" s="26"/>
      <c r="G109" s="26"/>
      <c r="H109" s="26" t="s">
        <v>438</v>
      </c>
      <c r="I109" s="27">
        <v>45351</v>
      </c>
      <c r="J109" s="26" t="s">
        <v>455</v>
      </c>
      <c r="K109" s="26" t="s">
        <v>501</v>
      </c>
      <c r="L109" s="26" t="s">
        <v>571</v>
      </c>
      <c r="M109" s="26" t="s">
        <v>669</v>
      </c>
      <c r="N109" s="33"/>
      <c r="O109" s="26" t="s">
        <v>11</v>
      </c>
      <c r="P109" s="30">
        <v>-5416.32</v>
      </c>
      <c r="Q109" s="30">
        <f t="shared" si="2"/>
        <v>-5416.32</v>
      </c>
    </row>
    <row r="110" spans="1:17" x14ac:dyDescent="0.35">
      <c r="A110" s="26"/>
      <c r="B110" s="26"/>
      <c r="C110" s="26"/>
      <c r="D110" s="26"/>
      <c r="E110" s="26"/>
      <c r="F110" s="26"/>
      <c r="G110" s="26"/>
      <c r="H110" s="26" t="s">
        <v>438</v>
      </c>
      <c r="I110" s="27">
        <v>45351</v>
      </c>
      <c r="J110" s="26" t="s">
        <v>455</v>
      </c>
      <c r="K110" s="26" t="s">
        <v>501</v>
      </c>
      <c r="L110" s="26" t="s">
        <v>571</v>
      </c>
      <c r="M110" s="26" t="s">
        <v>669</v>
      </c>
      <c r="N110" s="33"/>
      <c r="O110" s="26" t="s">
        <v>11</v>
      </c>
      <c r="P110" s="30">
        <v>0</v>
      </c>
      <c r="Q110" s="30">
        <f t="shared" si="2"/>
        <v>-5416.32</v>
      </c>
    </row>
    <row r="111" spans="1:17" x14ac:dyDescent="0.35">
      <c r="A111" s="26"/>
      <c r="B111" s="26"/>
      <c r="C111" s="26"/>
      <c r="D111" s="26"/>
      <c r="E111" s="26"/>
      <c r="F111" s="26"/>
      <c r="G111" s="26"/>
      <c r="H111" s="26" t="s">
        <v>438</v>
      </c>
      <c r="I111" s="27">
        <v>45351</v>
      </c>
      <c r="J111" s="26" t="s">
        <v>455</v>
      </c>
      <c r="K111" s="26" t="s">
        <v>501</v>
      </c>
      <c r="L111" s="26" t="s">
        <v>571</v>
      </c>
      <c r="M111" s="26" t="s">
        <v>669</v>
      </c>
      <c r="N111" s="33"/>
      <c r="O111" s="26" t="s">
        <v>11</v>
      </c>
      <c r="P111" s="30">
        <v>0</v>
      </c>
      <c r="Q111" s="30">
        <f t="shared" si="2"/>
        <v>-5416.32</v>
      </c>
    </row>
    <row r="112" spans="1:17" x14ac:dyDescent="0.35">
      <c r="A112" s="26"/>
      <c r="B112" s="26"/>
      <c r="C112" s="26"/>
      <c r="D112" s="26"/>
      <c r="E112" s="26"/>
      <c r="F112" s="26"/>
      <c r="G112" s="26"/>
      <c r="H112" s="26" t="s">
        <v>438</v>
      </c>
      <c r="I112" s="27">
        <v>45351</v>
      </c>
      <c r="J112" s="26" t="s">
        <v>455</v>
      </c>
      <c r="K112" s="26" t="s">
        <v>501</v>
      </c>
      <c r="L112" s="26" t="s">
        <v>571</v>
      </c>
      <c r="M112" s="26" t="s">
        <v>669</v>
      </c>
      <c r="N112" s="33"/>
      <c r="O112" s="26" t="s">
        <v>11</v>
      </c>
      <c r="P112" s="30">
        <v>-648.96</v>
      </c>
      <c r="Q112" s="30">
        <f t="shared" si="2"/>
        <v>-6065.28</v>
      </c>
    </row>
    <row r="113" spans="1:17" x14ac:dyDescent="0.35">
      <c r="A113" s="26"/>
      <c r="B113" s="26"/>
      <c r="C113" s="26"/>
      <c r="D113" s="26"/>
      <c r="E113" s="26"/>
      <c r="F113" s="26"/>
      <c r="G113" s="26"/>
      <c r="H113" s="26" t="s">
        <v>438</v>
      </c>
      <c r="I113" s="27">
        <v>45351</v>
      </c>
      <c r="J113" s="26" t="s">
        <v>455</v>
      </c>
      <c r="K113" s="26" t="s">
        <v>501</v>
      </c>
      <c r="L113" s="26" t="s">
        <v>571</v>
      </c>
      <c r="M113" s="26" t="s">
        <v>669</v>
      </c>
      <c r="N113" s="33"/>
      <c r="O113" s="26" t="s">
        <v>11</v>
      </c>
      <c r="P113" s="30">
        <v>-399.36</v>
      </c>
      <c r="Q113" s="30">
        <f t="shared" si="2"/>
        <v>-6464.64</v>
      </c>
    </row>
    <row r="114" spans="1:17" x14ac:dyDescent="0.35">
      <c r="A114" s="26"/>
      <c r="B114" s="26"/>
      <c r="C114" s="26"/>
      <c r="D114" s="26"/>
      <c r="E114" s="26"/>
      <c r="F114" s="26"/>
      <c r="G114" s="26"/>
      <c r="H114" s="26" t="s">
        <v>438</v>
      </c>
      <c r="I114" s="27">
        <v>45351</v>
      </c>
      <c r="J114" s="26" t="s">
        <v>452</v>
      </c>
      <c r="K114" s="26" t="s">
        <v>496</v>
      </c>
      <c r="L114" s="26" t="s">
        <v>571</v>
      </c>
      <c r="M114" s="26" t="s">
        <v>669</v>
      </c>
      <c r="N114" s="33"/>
      <c r="O114" s="26" t="s">
        <v>11</v>
      </c>
      <c r="P114" s="30">
        <v>-125.53</v>
      </c>
      <c r="Q114" s="30">
        <f t="shared" si="2"/>
        <v>-6590.17</v>
      </c>
    </row>
    <row r="115" spans="1:17" x14ac:dyDescent="0.35">
      <c r="A115" s="26"/>
      <c r="B115" s="26"/>
      <c r="C115" s="26"/>
      <c r="D115" s="26"/>
      <c r="E115" s="26"/>
      <c r="F115" s="26"/>
      <c r="G115" s="26"/>
      <c r="H115" s="26" t="s">
        <v>438</v>
      </c>
      <c r="I115" s="27">
        <v>45351</v>
      </c>
      <c r="J115" s="26" t="s">
        <v>452</v>
      </c>
      <c r="K115" s="26" t="s">
        <v>496</v>
      </c>
      <c r="L115" s="26" t="s">
        <v>571</v>
      </c>
      <c r="M115" s="26" t="s">
        <v>669</v>
      </c>
      <c r="N115" s="33"/>
      <c r="O115" s="26" t="s">
        <v>11</v>
      </c>
      <c r="P115" s="30">
        <v>0</v>
      </c>
      <c r="Q115" s="30">
        <f t="shared" si="2"/>
        <v>-6590.17</v>
      </c>
    </row>
    <row r="116" spans="1:17" ht="15" thickBot="1" x14ac:dyDescent="0.4">
      <c r="A116" s="26"/>
      <c r="B116" s="26"/>
      <c r="C116" s="26"/>
      <c r="D116" s="26"/>
      <c r="E116" s="26"/>
      <c r="F116" s="26"/>
      <c r="G116" s="26"/>
      <c r="H116" s="26" t="s">
        <v>438</v>
      </c>
      <c r="I116" s="27">
        <v>45351</v>
      </c>
      <c r="J116" s="26" t="s">
        <v>452</v>
      </c>
      <c r="K116" s="26" t="s">
        <v>496</v>
      </c>
      <c r="L116" s="26" t="s">
        <v>571</v>
      </c>
      <c r="M116" s="26" t="s">
        <v>669</v>
      </c>
      <c r="N116" s="33"/>
      <c r="O116" s="26" t="s">
        <v>11</v>
      </c>
      <c r="P116" s="30">
        <v>0</v>
      </c>
      <c r="Q116" s="30">
        <f t="shared" si="2"/>
        <v>-6590.17</v>
      </c>
    </row>
    <row r="117" spans="1:17" ht="15" thickBot="1" x14ac:dyDescent="0.4">
      <c r="A117" s="3"/>
      <c r="B117" s="3"/>
      <c r="C117" s="3"/>
      <c r="D117" s="3"/>
      <c r="E117" s="3" t="s">
        <v>391</v>
      </c>
      <c r="F117" s="3"/>
      <c r="G117" s="3"/>
      <c r="H117" s="3"/>
      <c r="I117" s="29"/>
      <c r="J117" s="3"/>
      <c r="K117" s="3"/>
      <c r="L117" s="3"/>
      <c r="M117" s="3"/>
      <c r="N117" s="34"/>
      <c r="O117" s="3"/>
      <c r="P117" s="4">
        <f>ROUND(SUM(P105:P116),5)</f>
        <v>-6590.17</v>
      </c>
      <c r="Q117" s="4">
        <f>Q116</f>
        <v>-6590.17</v>
      </c>
    </row>
    <row r="118" spans="1:17" x14ac:dyDescent="0.35">
      <c r="A118" s="3"/>
      <c r="B118" s="3"/>
      <c r="C118" s="3"/>
      <c r="D118" s="3" t="s">
        <v>168</v>
      </c>
      <c r="E118" s="3"/>
      <c r="F118" s="3"/>
      <c r="G118" s="3"/>
      <c r="H118" s="3"/>
      <c r="I118" s="29"/>
      <c r="J118" s="3"/>
      <c r="K118" s="3"/>
      <c r="L118" s="3"/>
      <c r="M118" s="3"/>
      <c r="N118" s="34"/>
      <c r="O118" s="3"/>
      <c r="P118" s="2">
        <f>ROUND(P68+P76+P97+P101+P104+P117,5)</f>
        <v>-52246.64</v>
      </c>
      <c r="Q118" s="2">
        <f>ROUND(Q68+Q76+Q97+Q101+Q104+Q117,5)</f>
        <v>-52246.64</v>
      </c>
    </row>
    <row r="119" spans="1:17" x14ac:dyDescent="0.35">
      <c r="A119" s="1"/>
      <c r="B119" s="1"/>
      <c r="C119" s="1"/>
      <c r="D119" s="1" t="s">
        <v>169</v>
      </c>
      <c r="E119" s="1"/>
      <c r="F119" s="1"/>
      <c r="G119" s="1"/>
      <c r="H119" s="1"/>
      <c r="I119" s="24"/>
      <c r="J119" s="1"/>
      <c r="K119" s="1"/>
      <c r="L119" s="1"/>
      <c r="M119" s="1"/>
      <c r="N119" s="32"/>
      <c r="O119" s="1"/>
      <c r="P119" s="25"/>
      <c r="Q119" s="25"/>
    </row>
    <row r="120" spans="1:17" x14ac:dyDescent="0.35">
      <c r="A120" s="26"/>
      <c r="B120" s="26"/>
      <c r="C120" s="26"/>
      <c r="D120" s="26"/>
      <c r="E120" s="26"/>
      <c r="F120" s="26"/>
      <c r="G120" s="26"/>
      <c r="H120" s="26" t="s">
        <v>438</v>
      </c>
      <c r="I120" s="27">
        <v>45351</v>
      </c>
      <c r="J120" s="26" t="s">
        <v>454</v>
      </c>
      <c r="K120" s="26" t="s">
        <v>500</v>
      </c>
      <c r="L120" s="26" t="s">
        <v>571</v>
      </c>
      <c r="M120" s="26" t="s">
        <v>669</v>
      </c>
      <c r="N120" s="33"/>
      <c r="O120" s="26" t="s">
        <v>11</v>
      </c>
      <c r="P120" s="30">
        <v>-1486.5</v>
      </c>
      <c r="Q120" s="30">
        <f t="shared" ref="Q120:Q126" si="3">ROUND(Q119+P120,5)</f>
        <v>-1486.5</v>
      </c>
    </row>
    <row r="121" spans="1:17" x14ac:dyDescent="0.35">
      <c r="A121" s="26"/>
      <c r="B121" s="26"/>
      <c r="C121" s="26"/>
      <c r="D121" s="26"/>
      <c r="E121" s="26"/>
      <c r="F121" s="26"/>
      <c r="G121" s="26"/>
      <c r="H121" s="26" t="s">
        <v>438</v>
      </c>
      <c r="I121" s="27">
        <v>45351</v>
      </c>
      <c r="J121" s="26" t="s">
        <v>455</v>
      </c>
      <c r="K121" s="26" t="s">
        <v>501</v>
      </c>
      <c r="L121" s="26" t="s">
        <v>571</v>
      </c>
      <c r="M121" s="26" t="s">
        <v>669</v>
      </c>
      <c r="N121" s="33"/>
      <c r="O121" s="26" t="s">
        <v>11</v>
      </c>
      <c r="P121" s="30">
        <v>-837</v>
      </c>
      <c r="Q121" s="30">
        <f t="shared" si="3"/>
        <v>-2323.5</v>
      </c>
    </row>
    <row r="122" spans="1:17" x14ac:dyDescent="0.35">
      <c r="A122" s="26"/>
      <c r="B122" s="26"/>
      <c r="C122" s="26"/>
      <c r="D122" s="26"/>
      <c r="E122" s="26"/>
      <c r="F122" s="26"/>
      <c r="G122" s="26"/>
      <c r="H122" s="26" t="s">
        <v>438</v>
      </c>
      <c r="I122" s="27">
        <v>45351</v>
      </c>
      <c r="J122" s="26" t="s">
        <v>456</v>
      </c>
      <c r="K122" s="26" t="s">
        <v>502</v>
      </c>
      <c r="L122" s="26" t="s">
        <v>571</v>
      </c>
      <c r="M122" s="26" t="s">
        <v>669</v>
      </c>
      <c r="N122" s="33"/>
      <c r="O122" s="26" t="s">
        <v>11</v>
      </c>
      <c r="P122" s="30">
        <v>-1604</v>
      </c>
      <c r="Q122" s="30">
        <f t="shared" si="3"/>
        <v>-3927.5</v>
      </c>
    </row>
    <row r="123" spans="1:17" x14ac:dyDescent="0.35">
      <c r="A123" s="26"/>
      <c r="B123" s="26"/>
      <c r="C123" s="26"/>
      <c r="D123" s="26"/>
      <c r="E123" s="26"/>
      <c r="F123" s="26"/>
      <c r="G123" s="26"/>
      <c r="H123" s="26" t="s">
        <v>438</v>
      </c>
      <c r="I123" s="27">
        <v>45351</v>
      </c>
      <c r="J123" s="26" t="s">
        <v>453</v>
      </c>
      <c r="K123" s="26" t="s">
        <v>499</v>
      </c>
      <c r="L123" s="26" t="s">
        <v>571</v>
      </c>
      <c r="M123" s="26" t="s">
        <v>669</v>
      </c>
      <c r="N123" s="33"/>
      <c r="O123" s="26" t="s">
        <v>11</v>
      </c>
      <c r="P123" s="30">
        <v>-837</v>
      </c>
      <c r="Q123" s="30">
        <f t="shared" si="3"/>
        <v>-4764.5</v>
      </c>
    </row>
    <row r="124" spans="1:17" x14ac:dyDescent="0.35">
      <c r="A124" s="26"/>
      <c r="B124" s="26"/>
      <c r="C124" s="26"/>
      <c r="D124" s="26"/>
      <c r="E124" s="26"/>
      <c r="F124" s="26"/>
      <c r="G124" s="26"/>
      <c r="H124" s="26" t="s">
        <v>438</v>
      </c>
      <c r="I124" s="27">
        <v>45351</v>
      </c>
      <c r="J124" s="26" t="s">
        <v>451</v>
      </c>
      <c r="K124" s="26" t="s">
        <v>498</v>
      </c>
      <c r="L124" s="26" t="s">
        <v>571</v>
      </c>
      <c r="M124" s="26" t="s">
        <v>669</v>
      </c>
      <c r="N124" s="33"/>
      <c r="O124" s="26" t="s">
        <v>11</v>
      </c>
      <c r="P124" s="30">
        <v>-0.54</v>
      </c>
      <c r="Q124" s="30">
        <f t="shared" si="3"/>
        <v>-4765.04</v>
      </c>
    </row>
    <row r="125" spans="1:17" x14ac:dyDescent="0.35">
      <c r="A125" s="26"/>
      <c r="B125" s="26"/>
      <c r="C125" s="26"/>
      <c r="D125" s="26"/>
      <c r="E125" s="26"/>
      <c r="F125" s="26"/>
      <c r="G125" s="26"/>
      <c r="H125" s="26" t="s">
        <v>438</v>
      </c>
      <c r="I125" s="27">
        <v>45351</v>
      </c>
      <c r="J125" s="26" t="s">
        <v>458</v>
      </c>
      <c r="K125" s="26" t="s">
        <v>504</v>
      </c>
      <c r="L125" s="26" t="s">
        <v>571</v>
      </c>
      <c r="M125" s="26" t="s">
        <v>669</v>
      </c>
      <c r="N125" s="33"/>
      <c r="O125" s="26" t="s">
        <v>11</v>
      </c>
      <c r="P125" s="30">
        <v>-837</v>
      </c>
      <c r="Q125" s="30">
        <f t="shared" si="3"/>
        <v>-5602.04</v>
      </c>
    </row>
    <row r="126" spans="1:17" ht="15" thickBot="1" x14ac:dyDescent="0.4">
      <c r="A126" s="26"/>
      <c r="B126" s="26"/>
      <c r="C126" s="26"/>
      <c r="D126" s="26"/>
      <c r="E126" s="26"/>
      <c r="F126" s="26"/>
      <c r="G126" s="26"/>
      <c r="H126" s="26" t="s">
        <v>438</v>
      </c>
      <c r="I126" s="27">
        <v>45351</v>
      </c>
      <c r="J126" s="26" t="s">
        <v>457</v>
      </c>
      <c r="K126" s="26" t="s">
        <v>503</v>
      </c>
      <c r="L126" s="26" t="s">
        <v>571</v>
      </c>
      <c r="M126" s="26" t="s">
        <v>669</v>
      </c>
      <c r="N126" s="33"/>
      <c r="O126" s="26" t="s">
        <v>11</v>
      </c>
      <c r="P126" s="28">
        <v>-837</v>
      </c>
      <c r="Q126" s="28">
        <f t="shared" si="3"/>
        <v>-6439.04</v>
      </c>
    </row>
    <row r="127" spans="1:17" x14ac:dyDescent="0.35">
      <c r="A127" s="3"/>
      <c r="B127" s="3"/>
      <c r="C127" s="3"/>
      <c r="D127" s="3" t="s">
        <v>392</v>
      </c>
      <c r="E127" s="3"/>
      <c r="F127" s="3"/>
      <c r="G127" s="3"/>
      <c r="H127" s="3"/>
      <c r="I127" s="29"/>
      <c r="J127" s="3"/>
      <c r="K127" s="3"/>
      <c r="L127" s="3"/>
      <c r="M127" s="3"/>
      <c r="N127" s="34"/>
      <c r="O127" s="3"/>
      <c r="P127" s="2">
        <f>ROUND(SUM(P119:P126),5)</f>
        <v>-6439.04</v>
      </c>
      <c r="Q127" s="2">
        <f>Q126</f>
        <v>-6439.04</v>
      </c>
    </row>
    <row r="128" spans="1:17" x14ac:dyDescent="0.35">
      <c r="A128" s="1"/>
      <c r="B128" s="1"/>
      <c r="C128" s="1"/>
      <c r="D128" s="1" t="s">
        <v>170</v>
      </c>
      <c r="E128" s="1"/>
      <c r="F128" s="1"/>
      <c r="G128" s="1"/>
      <c r="H128" s="1"/>
      <c r="I128" s="24"/>
      <c r="J128" s="1"/>
      <c r="K128" s="1"/>
      <c r="L128" s="1"/>
      <c r="M128" s="1"/>
      <c r="N128" s="32"/>
      <c r="O128" s="1"/>
      <c r="P128" s="25"/>
      <c r="Q128" s="25"/>
    </row>
    <row r="129" spans="1:17" x14ac:dyDescent="0.35">
      <c r="A129" s="1"/>
      <c r="B129" s="1"/>
      <c r="C129" s="1"/>
      <c r="D129" s="1"/>
      <c r="E129" s="1" t="s">
        <v>171</v>
      </c>
      <c r="F129" s="1"/>
      <c r="G129" s="1"/>
      <c r="H129" s="1"/>
      <c r="I129" s="24"/>
      <c r="J129" s="1"/>
      <c r="K129" s="1"/>
      <c r="L129" s="1"/>
      <c r="M129" s="1"/>
      <c r="N129" s="32"/>
      <c r="O129" s="1"/>
      <c r="P129" s="25"/>
      <c r="Q129" s="25"/>
    </row>
    <row r="130" spans="1:17" x14ac:dyDescent="0.35">
      <c r="A130" s="26"/>
      <c r="B130" s="26"/>
      <c r="C130" s="26"/>
      <c r="D130" s="26"/>
      <c r="E130" s="26"/>
      <c r="F130" s="26"/>
      <c r="G130" s="26"/>
      <c r="H130" s="26" t="s">
        <v>438</v>
      </c>
      <c r="I130" s="27">
        <v>45351</v>
      </c>
      <c r="J130" s="26" t="s">
        <v>454</v>
      </c>
      <c r="K130" s="26" t="s">
        <v>500</v>
      </c>
      <c r="L130" s="26" t="s">
        <v>571</v>
      </c>
      <c r="M130" s="26" t="s">
        <v>669</v>
      </c>
      <c r="N130" s="33"/>
      <c r="O130" s="26" t="s">
        <v>11</v>
      </c>
      <c r="P130" s="30">
        <v>-7.07</v>
      </c>
      <c r="Q130" s="30">
        <f t="shared" ref="Q130:Q135" si="4">ROUND(Q129+P130,5)</f>
        <v>-7.07</v>
      </c>
    </row>
    <row r="131" spans="1:17" x14ac:dyDescent="0.35">
      <c r="A131" s="26"/>
      <c r="B131" s="26"/>
      <c r="C131" s="26"/>
      <c r="D131" s="26"/>
      <c r="E131" s="26"/>
      <c r="F131" s="26"/>
      <c r="G131" s="26"/>
      <c r="H131" s="26" t="s">
        <v>438</v>
      </c>
      <c r="I131" s="27">
        <v>45351</v>
      </c>
      <c r="J131" s="26" t="s">
        <v>455</v>
      </c>
      <c r="K131" s="26" t="s">
        <v>501</v>
      </c>
      <c r="L131" s="26" t="s">
        <v>571</v>
      </c>
      <c r="M131" s="26" t="s">
        <v>669</v>
      </c>
      <c r="N131" s="33"/>
      <c r="O131" s="26" t="s">
        <v>11</v>
      </c>
      <c r="P131" s="30">
        <v>-7.07</v>
      </c>
      <c r="Q131" s="30">
        <f t="shared" si="4"/>
        <v>-14.14</v>
      </c>
    </row>
    <row r="132" spans="1:17" x14ac:dyDescent="0.35">
      <c r="A132" s="26"/>
      <c r="B132" s="26"/>
      <c r="C132" s="26"/>
      <c r="D132" s="26"/>
      <c r="E132" s="26"/>
      <c r="F132" s="26"/>
      <c r="G132" s="26"/>
      <c r="H132" s="26" t="s">
        <v>438</v>
      </c>
      <c r="I132" s="27">
        <v>45351</v>
      </c>
      <c r="J132" s="26" t="s">
        <v>456</v>
      </c>
      <c r="K132" s="26" t="s">
        <v>502</v>
      </c>
      <c r="L132" s="26" t="s">
        <v>571</v>
      </c>
      <c r="M132" s="26" t="s">
        <v>669</v>
      </c>
      <c r="N132" s="33"/>
      <c r="O132" s="26" t="s">
        <v>11</v>
      </c>
      <c r="P132" s="30">
        <v>-7.07</v>
      </c>
      <c r="Q132" s="30">
        <f t="shared" si="4"/>
        <v>-21.21</v>
      </c>
    </row>
    <row r="133" spans="1:17" x14ac:dyDescent="0.35">
      <c r="A133" s="26"/>
      <c r="B133" s="26"/>
      <c r="C133" s="26"/>
      <c r="D133" s="26"/>
      <c r="E133" s="26"/>
      <c r="F133" s="26"/>
      <c r="G133" s="26"/>
      <c r="H133" s="26" t="s">
        <v>438</v>
      </c>
      <c r="I133" s="27">
        <v>45351</v>
      </c>
      <c r="J133" s="26" t="s">
        <v>453</v>
      </c>
      <c r="K133" s="26" t="s">
        <v>499</v>
      </c>
      <c r="L133" s="26" t="s">
        <v>571</v>
      </c>
      <c r="M133" s="26" t="s">
        <v>669</v>
      </c>
      <c r="N133" s="33"/>
      <c r="O133" s="26" t="s">
        <v>11</v>
      </c>
      <c r="P133" s="30">
        <v>-7.07</v>
      </c>
      <c r="Q133" s="30">
        <f t="shared" si="4"/>
        <v>-28.28</v>
      </c>
    </row>
    <row r="134" spans="1:17" x14ac:dyDescent="0.35">
      <c r="A134" s="26"/>
      <c r="B134" s="26"/>
      <c r="C134" s="26"/>
      <c r="D134" s="26"/>
      <c r="E134" s="26"/>
      <c r="F134" s="26"/>
      <c r="G134" s="26"/>
      <c r="H134" s="26" t="s">
        <v>438</v>
      </c>
      <c r="I134" s="27">
        <v>45351</v>
      </c>
      <c r="J134" s="26" t="s">
        <v>458</v>
      </c>
      <c r="K134" s="26" t="s">
        <v>504</v>
      </c>
      <c r="L134" s="26" t="s">
        <v>571</v>
      </c>
      <c r="M134" s="26" t="s">
        <v>669</v>
      </c>
      <c r="N134" s="33"/>
      <c r="O134" s="26" t="s">
        <v>11</v>
      </c>
      <c r="P134" s="30">
        <v>-7.07</v>
      </c>
      <c r="Q134" s="30">
        <f t="shared" si="4"/>
        <v>-35.35</v>
      </c>
    </row>
    <row r="135" spans="1:17" ht="15" thickBot="1" x14ac:dyDescent="0.4">
      <c r="A135" s="26"/>
      <c r="B135" s="26"/>
      <c r="C135" s="26"/>
      <c r="D135" s="26"/>
      <c r="E135" s="26"/>
      <c r="F135" s="26"/>
      <c r="G135" s="26"/>
      <c r="H135" s="26" t="s">
        <v>438</v>
      </c>
      <c r="I135" s="27">
        <v>45351</v>
      </c>
      <c r="J135" s="26" t="s">
        <v>457</v>
      </c>
      <c r="K135" s="26" t="s">
        <v>503</v>
      </c>
      <c r="L135" s="26" t="s">
        <v>571</v>
      </c>
      <c r="M135" s="26" t="s">
        <v>669</v>
      </c>
      <c r="N135" s="33"/>
      <c r="O135" s="26" t="s">
        <v>11</v>
      </c>
      <c r="P135" s="28">
        <v>-7.07</v>
      </c>
      <c r="Q135" s="28">
        <f t="shared" si="4"/>
        <v>-42.42</v>
      </c>
    </row>
    <row r="136" spans="1:17" x14ac:dyDescent="0.35">
      <c r="A136" s="3"/>
      <c r="B136" s="3"/>
      <c r="C136" s="3"/>
      <c r="D136" s="3"/>
      <c r="E136" s="3" t="s">
        <v>393</v>
      </c>
      <c r="F136" s="3"/>
      <c r="G136" s="3"/>
      <c r="H136" s="3"/>
      <c r="I136" s="29"/>
      <c r="J136" s="3"/>
      <c r="K136" s="3"/>
      <c r="L136" s="3"/>
      <c r="M136" s="3"/>
      <c r="N136" s="34"/>
      <c r="O136" s="3"/>
      <c r="P136" s="2">
        <f>ROUND(SUM(P129:P135),5)</f>
        <v>-42.42</v>
      </c>
      <c r="Q136" s="2">
        <f>Q135</f>
        <v>-42.42</v>
      </c>
    </row>
    <row r="137" spans="1:17" x14ac:dyDescent="0.35">
      <c r="A137" s="1"/>
      <c r="B137" s="1"/>
      <c r="C137" s="1"/>
      <c r="D137" s="1"/>
      <c r="E137" s="1" t="s">
        <v>172</v>
      </c>
      <c r="F137" s="1"/>
      <c r="G137" s="1"/>
      <c r="H137" s="1"/>
      <c r="I137" s="24"/>
      <c r="J137" s="1"/>
      <c r="K137" s="1"/>
      <c r="L137" s="1"/>
      <c r="M137" s="1"/>
      <c r="N137" s="32"/>
      <c r="O137" s="1"/>
      <c r="P137" s="25"/>
      <c r="Q137" s="25"/>
    </row>
    <row r="138" spans="1:17" x14ac:dyDescent="0.35">
      <c r="A138" s="26"/>
      <c r="B138" s="26"/>
      <c r="C138" s="26"/>
      <c r="D138" s="26"/>
      <c r="E138" s="26"/>
      <c r="F138" s="26"/>
      <c r="G138" s="26"/>
      <c r="H138" s="26" t="s">
        <v>438</v>
      </c>
      <c r="I138" s="27">
        <v>45351</v>
      </c>
      <c r="J138" s="26" t="s">
        <v>454</v>
      </c>
      <c r="K138" s="26" t="s">
        <v>500</v>
      </c>
      <c r="L138" s="26" t="s">
        <v>571</v>
      </c>
      <c r="M138" s="26" t="s">
        <v>669</v>
      </c>
      <c r="N138" s="33"/>
      <c r="O138" s="26" t="s">
        <v>11</v>
      </c>
      <c r="P138" s="30">
        <v>-792.88</v>
      </c>
      <c r="Q138" s="30">
        <f t="shared" ref="Q138:Q143" si="5">ROUND(Q137+P138,5)</f>
        <v>-792.88</v>
      </c>
    </row>
    <row r="139" spans="1:17" x14ac:dyDescent="0.35">
      <c r="A139" s="26"/>
      <c r="B139" s="26"/>
      <c r="C139" s="26"/>
      <c r="D139" s="26"/>
      <c r="E139" s="26"/>
      <c r="F139" s="26"/>
      <c r="G139" s="26"/>
      <c r="H139" s="26" t="s">
        <v>438</v>
      </c>
      <c r="I139" s="27">
        <v>45351</v>
      </c>
      <c r="J139" s="26" t="s">
        <v>455</v>
      </c>
      <c r="K139" s="26" t="s">
        <v>501</v>
      </c>
      <c r="L139" s="26" t="s">
        <v>571</v>
      </c>
      <c r="M139" s="26" t="s">
        <v>669</v>
      </c>
      <c r="N139" s="33"/>
      <c r="O139" s="26" t="s">
        <v>11</v>
      </c>
      <c r="P139" s="30">
        <v>-655.29999999999995</v>
      </c>
      <c r="Q139" s="30">
        <f t="shared" si="5"/>
        <v>-1448.18</v>
      </c>
    </row>
    <row r="140" spans="1:17" x14ac:dyDescent="0.35">
      <c r="A140" s="26"/>
      <c r="B140" s="26"/>
      <c r="C140" s="26"/>
      <c r="D140" s="26"/>
      <c r="E140" s="26"/>
      <c r="F140" s="26"/>
      <c r="G140" s="26"/>
      <c r="H140" s="26" t="s">
        <v>438</v>
      </c>
      <c r="I140" s="27">
        <v>45351</v>
      </c>
      <c r="J140" s="26" t="s">
        <v>456</v>
      </c>
      <c r="K140" s="26" t="s">
        <v>502</v>
      </c>
      <c r="L140" s="26" t="s">
        <v>571</v>
      </c>
      <c r="M140" s="26" t="s">
        <v>669</v>
      </c>
      <c r="N140" s="33"/>
      <c r="O140" s="26" t="s">
        <v>11</v>
      </c>
      <c r="P140" s="30">
        <v>-767.97</v>
      </c>
      <c r="Q140" s="30">
        <f t="shared" si="5"/>
        <v>-2216.15</v>
      </c>
    </row>
    <row r="141" spans="1:17" x14ac:dyDescent="0.35">
      <c r="A141" s="26"/>
      <c r="B141" s="26"/>
      <c r="C141" s="26"/>
      <c r="D141" s="26"/>
      <c r="E141" s="26"/>
      <c r="F141" s="26"/>
      <c r="G141" s="26"/>
      <c r="H141" s="26" t="s">
        <v>438</v>
      </c>
      <c r="I141" s="27">
        <v>45351</v>
      </c>
      <c r="J141" s="26" t="s">
        <v>453</v>
      </c>
      <c r="K141" s="26" t="s">
        <v>499</v>
      </c>
      <c r="L141" s="26" t="s">
        <v>571</v>
      </c>
      <c r="M141" s="26" t="s">
        <v>669</v>
      </c>
      <c r="N141" s="33"/>
      <c r="O141" s="26" t="s">
        <v>11</v>
      </c>
      <c r="P141" s="30">
        <v>-1116.67</v>
      </c>
      <c r="Q141" s="30">
        <f t="shared" si="5"/>
        <v>-3332.82</v>
      </c>
    </row>
    <row r="142" spans="1:17" x14ac:dyDescent="0.35">
      <c r="A142" s="26"/>
      <c r="B142" s="26"/>
      <c r="C142" s="26"/>
      <c r="D142" s="26"/>
      <c r="E142" s="26"/>
      <c r="F142" s="26"/>
      <c r="G142" s="26"/>
      <c r="H142" s="26" t="s">
        <v>438</v>
      </c>
      <c r="I142" s="27">
        <v>45351</v>
      </c>
      <c r="J142" s="26" t="s">
        <v>458</v>
      </c>
      <c r="K142" s="26" t="s">
        <v>504</v>
      </c>
      <c r="L142" s="26" t="s">
        <v>571</v>
      </c>
      <c r="M142" s="26" t="s">
        <v>669</v>
      </c>
      <c r="N142" s="33"/>
      <c r="O142" s="26" t="s">
        <v>11</v>
      </c>
      <c r="P142" s="30">
        <v>-590.95000000000005</v>
      </c>
      <c r="Q142" s="30">
        <f t="shared" si="5"/>
        <v>-3923.77</v>
      </c>
    </row>
    <row r="143" spans="1:17" ht="15" thickBot="1" x14ac:dyDescent="0.4">
      <c r="A143" s="26"/>
      <c r="B143" s="26"/>
      <c r="C143" s="26"/>
      <c r="D143" s="26"/>
      <c r="E143" s="26"/>
      <c r="F143" s="26"/>
      <c r="G143" s="26"/>
      <c r="H143" s="26" t="s">
        <v>438</v>
      </c>
      <c r="I143" s="27">
        <v>45351</v>
      </c>
      <c r="J143" s="26" t="s">
        <v>457</v>
      </c>
      <c r="K143" s="26" t="s">
        <v>503</v>
      </c>
      <c r="L143" s="26" t="s">
        <v>571</v>
      </c>
      <c r="M143" s="26" t="s">
        <v>669</v>
      </c>
      <c r="N143" s="33"/>
      <c r="O143" s="26" t="s">
        <v>11</v>
      </c>
      <c r="P143" s="28">
        <v>-891.99</v>
      </c>
      <c r="Q143" s="28">
        <f t="shared" si="5"/>
        <v>-4815.76</v>
      </c>
    </row>
    <row r="144" spans="1:17" x14ac:dyDescent="0.35">
      <c r="A144" s="3"/>
      <c r="B144" s="3"/>
      <c r="C144" s="3"/>
      <c r="D144" s="3"/>
      <c r="E144" s="3" t="s">
        <v>394</v>
      </c>
      <c r="F144" s="3"/>
      <c r="G144" s="3"/>
      <c r="H144" s="3"/>
      <c r="I144" s="29"/>
      <c r="J144" s="3"/>
      <c r="K144" s="3"/>
      <c r="L144" s="3"/>
      <c r="M144" s="3"/>
      <c r="N144" s="34"/>
      <c r="O144" s="3"/>
      <c r="P144" s="2">
        <f>ROUND(SUM(P137:P143),5)</f>
        <v>-4815.76</v>
      </c>
      <c r="Q144" s="2">
        <f>Q143</f>
        <v>-4815.76</v>
      </c>
    </row>
    <row r="145" spans="1:17" x14ac:dyDescent="0.35">
      <c r="A145" s="1"/>
      <c r="B145" s="1"/>
      <c r="C145" s="1"/>
      <c r="D145" s="1"/>
      <c r="E145" s="1" t="s">
        <v>173</v>
      </c>
      <c r="F145" s="1"/>
      <c r="G145" s="1"/>
      <c r="H145" s="1"/>
      <c r="I145" s="24"/>
      <c r="J145" s="1"/>
      <c r="K145" s="1"/>
      <c r="L145" s="1"/>
      <c r="M145" s="1"/>
      <c r="N145" s="32"/>
      <c r="O145" s="1"/>
      <c r="P145" s="25"/>
      <c r="Q145" s="25"/>
    </row>
    <row r="146" spans="1:17" x14ac:dyDescent="0.35">
      <c r="A146" s="26"/>
      <c r="B146" s="26"/>
      <c r="C146" s="26"/>
      <c r="D146" s="26"/>
      <c r="E146" s="26"/>
      <c r="F146" s="26"/>
      <c r="G146" s="26"/>
      <c r="H146" s="26" t="s">
        <v>438</v>
      </c>
      <c r="I146" s="27">
        <v>45351</v>
      </c>
      <c r="J146" s="26" t="s">
        <v>454</v>
      </c>
      <c r="K146" s="26" t="s">
        <v>500</v>
      </c>
      <c r="L146" s="26" t="s">
        <v>571</v>
      </c>
      <c r="M146" s="26" t="s">
        <v>669</v>
      </c>
      <c r="N146" s="33"/>
      <c r="O146" s="26" t="s">
        <v>11</v>
      </c>
      <c r="P146" s="30">
        <v>-285.44</v>
      </c>
      <c r="Q146" s="30">
        <f>ROUND(Q145+P146,5)</f>
        <v>-285.44</v>
      </c>
    </row>
    <row r="147" spans="1:17" x14ac:dyDescent="0.35">
      <c r="A147" s="26"/>
      <c r="B147" s="26"/>
      <c r="C147" s="26"/>
      <c r="D147" s="26"/>
      <c r="E147" s="26"/>
      <c r="F147" s="26"/>
      <c r="G147" s="26"/>
      <c r="H147" s="26" t="s">
        <v>438</v>
      </c>
      <c r="I147" s="27">
        <v>45351</v>
      </c>
      <c r="J147" s="26" t="s">
        <v>455</v>
      </c>
      <c r="K147" s="26" t="s">
        <v>501</v>
      </c>
      <c r="L147" s="26" t="s">
        <v>571</v>
      </c>
      <c r="M147" s="26" t="s">
        <v>669</v>
      </c>
      <c r="N147" s="33"/>
      <c r="O147" s="26" t="s">
        <v>11</v>
      </c>
      <c r="P147" s="30">
        <v>-235.91</v>
      </c>
      <c r="Q147" s="30">
        <f>ROUND(Q146+P147,5)</f>
        <v>-521.35</v>
      </c>
    </row>
    <row r="148" spans="1:17" x14ac:dyDescent="0.35">
      <c r="A148" s="26"/>
      <c r="B148" s="26"/>
      <c r="C148" s="26"/>
      <c r="D148" s="26"/>
      <c r="E148" s="26"/>
      <c r="F148" s="26"/>
      <c r="G148" s="26"/>
      <c r="H148" s="26" t="s">
        <v>438</v>
      </c>
      <c r="I148" s="27">
        <v>45351</v>
      </c>
      <c r="J148" s="26" t="s">
        <v>456</v>
      </c>
      <c r="K148" s="26" t="s">
        <v>502</v>
      </c>
      <c r="L148" s="26" t="s">
        <v>571</v>
      </c>
      <c r="M148" s="26" t="s">
        <v>669</v>
      </c>
      <c r="N148" s="33"/>
      <c r="O148" s="26" t="s">
        <v>11</v>
      </c>
      <c r="P148" s="30">
        <v>-276.47000000000003</v>
      </c>
      <c r="Q148" s="30">
        <f>ROUND(Q147+P148,5)</f>
        <v>-797.82</v>
      </c>
    </row>
    <row r="149" spans="1:17" x14ac:dyDescent="0.35">
      <c r="A149" s="26"/>
      <c r="B149" s="26"/>
      <c r="C149" s="26"/>
      <c r="D149" s="26"/>
      <c r="E149" s="26"/>
      <c r="F149" s="26"/>
      <c r="G149" s="26"/>
      <c r="H149" s="26" t="s">
        <v>438</v>
      </c>
      <c r="I149" s="27">
        <v>45351</v>
      </c>
      <c r="J149" s="26" t="s">
        <v>453</v>
      </c>
      <c r="K149" s="26" t="s">
        <v>499</v>
      </c>
      <c r="L149" s="26" t="s">
        <v>571</v>
      </c>
      <c r="M149" s="26" t="s">
        <v>669</v>
      </c>
      <c r="N149" s="33"/>
      <c r="O149" s="26" t="s">
        <v>11</v>
      </c>
      <c r="P149" s="30">
        <v>-402</v>
      </c>
      <c r="Q149" s="30">
        <f>ROUND(Q148+P149,5)</f>
        <v>-1199.82</v>
      </c>
    </row>
    <row r="150" spans="1:17" ht="15" thickBot="1" x14ac:dyDescent="0.4">
      <c r="A150" s="26"/>
      <c r="B150" s="26"/>
      <c r="C150" s="26"/>
      <c r="D150" s="26"/>
      <c r="E150" s="26"/>
      <c r="F150" s="26"/>
      <c r="G150" s="26"/>
      <c r="H150" s="26" t="s">
        <v>438</v>
      </c>
      <c r="I150" s="27">
        <v>45351</v>
      </c>
      <c r="J150" s="26" t="s">
        <v>457</v>
      </c>
      <c r="K150" s="26" t="s">
        <v>503</v>
      </c>
      <c r="L150" s="26" t="s">
        <v>571</v>
      </c>
      <c r="M150" s="26" t="s">
        <v>669</v>
      </c>
      <c r="N150" s="33"/>
      <c r="O150" s="26" t="s">
        <v>11</v>
      </c>
      <c r="P150" s="28">
        <v>-321.12</v>
      </c>
      <c r="Q150" s="28">
        <f>ROUND(Q149+P150,5)</f>
        <v>-1520.94</v>
      </c>
    </row>
    <row r="151" spans="1:17" x14ac:dyDescent="0.35">
      <c r="A151" s="3"/>
      <c r="B151" s="3"/>
      <c r="C151" s="3"/>
      <c r="D151" s="3"/>
      <c r="E151" s="3" t="s">
        <v>395</v>
      </c>
      <c r="F151" s="3"/>
      <c r="G151" s="3"/>
      <c r="H151" s="3"/>
      <c r="I151" s="29"/>
      <c r="J151" s="3"/>
      <c r="K151" s="3"/>
      <c r="L151" s="3"/>
      <c r="M151" s="3"/>
      <c r="N151" s="34"/>
      <c r="O151" s="3"/>
      <c r="P151" s="2">
        <f>ROUND(SUM(P145:P150),5)</f>
        <v>-1520.94</v>
      </c>
      <c r="Q151" s="2">
        <f>Q150</f>
        <v>-1520.94</v>
      </c>
    </row>
    <row r="152" spans="1:17" x14ac:dyDescent="0.35">
      <c r="A152" s="1"/>
      <c r="B152" s="1"/>
      <c r="C152" s="1"/>
      <c r="D152" s="1"/>
      <c r="E152" s="1" t="s">
        <v>176</v>
      </c>
      <c r="F152" s="1"/>
      <c r="G152" s="1"/>
      <c r="H152" s="1"/>
      <c r="I152" s="24"/>
      <c r="J152" s="1"/>
      <c r="K152" s="1"/>
      <c r="L152" s="1"/>
      <c r="M152" s="1"/>
      <c r="N152" s="32"/>
      <c r="O152" s="1"/>
      <c r="P152" s="25"/>
      <c r="Q152" s="25"/>
    </row>
    <row r="153" spans="1:17" x14ac:dyDescent="0.35">
      <c r="A153" s="26"/>
      <c r="B153" s="26"/>
      <c r="C153" s="26"/>
      <c r="D153" s="26"/>
      <c r="E153" s="26"/>
      <c r="F153" s="26"/>
      <c r="G153" s="26"/>
      <c r="H153" s="26" t="s">
        <v>436</v>
      </c>
      <c r="I153" s="27">
        <v>45330</v>
      </c>
      <c r="J153" s="26"/>
      <c r="K153" s="26" t="s">
        <v>483</v>
      </c>
      <c r="L153" s="26" t="s">
        <v>573</v>
      </c>
      <c r="M153" s="26" t="s">
        <v>669</v>
      </c>
      <c r="N153" s="33"/>
      <c r="O153" s="26" t="s">
        <v>40</v>
      </c>
      <c r="P153" s="30">
        <v>-54</v>
      </c>
      <c r="Q153" s="30">
        <f>ROUND(Q152+P153,5)</f>
        <v>-54</v>
      </c>
    </row>
    <row r="154" spans="1:17" ht="15" thickBot="1" x14ac:dyDescent="0.4">
      <c r="A154" s="26"/>
      <c r="B154" s="26"/>
      <c r="C154" s="26"/>
      <c r="D154" s="26"/>
      <c r="E154" s="26"/>
      <c r="F154" s="26"/>
      <c r="G154" s="26"/>
      <c r="H154" s="26" t="s">
        <v>436</v>
      </c>
      <c r="I154" s="27">
        <v>45334</v>
      </c>
      <c r="J154" s="26"/>
      <c r="K154" s="26" t="s">
        <v>483</v>
      </c>
      <c r="L154" s="26" t="s">
        <v>573</v>
      </c>
      <c r="M154" s="26" t="s">
        <v>669</v>
      </c>
      <c r="N154" s="33"/>
      <c r="O154" s="26" t="s">
        <v>40</v>
      </c>
      <c r="P154" s="30">
        <v>-60</v>
      </c>
      <c r="Q154" s="30">
        <f>ROUND(Q153+P154,5)</f>
        <v>-114</v>
      </c>
    </row>
    <row r="155" spans="1:17" ht="15" thickBot="1" x14ac:dyDescent="0.4">
      <c r="A155" s="3"/>
      <c r="B155" s="3"/>
      <c r="C155" s="3"/>
      <c r="D155" s="3"/>
      <c r="E155" s="3" t="s">
        <v>396</v>
      </c>
      <c r="F155" s="3"/>
      <c r="G155" s="3"/>
      <c r="H155" s="3"/>
      <c r="I155" s="29"/>
      <c r="J155" s="3"/>
      <c r="K155" s="3"/>
      <c r="L155" s="3"/>
      <c r="M155" s="3"/>
      <c r="N155" s="34"/>
      <c r="O155" s="3"/>
      <c r="P155" s="4">
        <f>ROUND(SUM(P152:P154),5)</f>
        <v>-114</v>
      </c>
      <c r="Q155" s="4">
        <f>Q154</f>
        <v>-114</v>
      </c>
    </row>
    <row r="156" spans="1:17" x14ac:dyDescent="0.35">
      <c r="A156" s="3"/>
      <c r="B156" s="3"/>
      <c r="C156" s="3"/>
      <c r="D156" s="3" t="s">
        <v>177</v>
      </c>
      <c r="E156" s="3"/>
      <c r="F156" s="3"/>
      <c r="G156" s="3"/>
      <c r="H156" s="3"/>
      <c r="I156" s="29"/>
      <c r="J156" s="3"/>
      <c r="K156" s="3"/>
      <c r="L156" s="3"/>
      <c r="M156" s="3"/>
      <c r="N156" s="34"/>
      <c r="O156" s="3"/>
      <c r="P156" s="2">
        <f>ROUND(P136+P144+P151+P155,5)</f>
        <v>-6493.12</v>
      </c>
      <c r="Q156" s="2">
        <f>ROUND(Q136+Q144+Q151+Q155,5)</f>
        <v>-6493.12</v>
      </c>
    </row>
    <row r="157" spans="1:17" x14ac:dyDescent="0.35">
      <c r="A157" s="1"/>
      <c r="B157" s="1"/>
      <c r="C157" s="1"/>
      <c r="D157" s="1" t="s">
        <v>178</v>
      </c>
      <c r="E157" s="1"/>
      <c r="F157" s="1"/>
      <c r="G157" s="1"/>
      <c r="H157" s="1"/>
      <c r="I157" s="24"/>
      <c r="J157" s="1"/>
      <c r="K157" s="1"/>
      <c r="L157" s="1"/>
      <c r="M157" s="1"/>
      <c r="N157" s="32"/>
      <c r="O157" s="1"/>
      <c r="P157" s="25"/>
      <c r="Q157" s="25"/>
    </row>
    <row r="158" spans="1:17" x14ac:dyDescent="0.35">
      <c r="A158" s="1"/>
      <c r="B158" s="1"/>
      <c r="C158" s="1"/>
      <c r="D158" s="1"/>
      <c r="E158" s="1" t="s">
        <v>179</v>
      </c>
      <c r="F158" s="1"/>
      <c r="G158" s="1"/>
      <c r="H158" s="1"/>
      <c r="I158" s="24"/>
      <c r="J158" s="1"/>
      <c r="K158" s="1"/>
      <c r="L158" s="1"/>
      <c r="M158" s="1"/>
      <c r="N158" s="32"/>
      <c r="O158" s="1"/>
      <c r="P158" s="25"/>
      <c r="Q158" s="25"/>
    </row>
    <row r="159" spans="1:17" x14ac:dyDescent="0.35">
      <c r="A159" s="26"/>
      <c r="B159" s="26"/>
      <c r="C159" s="26"/>
      <c r="D159" s="26"/>
      <c r="E159" s="26"/>
      <c r="F159" s="26"/>
      <c r="G159" s="26"/>
      <c r="H159" s="26" t="s">
        <v>438</v>
      </c>
      <c r="I159" s="27">
        <v>45351</v>
      </c>
      <c r="J159" s="26" t="s">
        <v>449</v>
      </c>
      <c r="K159" s="26" t="s">
        <v>496</v>
      </c>
      <c r="L159" s="26" t="s">
        <v>570</v>
      </c>
      <c r="M159" s="26" t="s">
        <v>669</v>
      </c>
      <c r="N159" s="33" t="s">
        <v>381</v>
      </c>
      <c r="O159" s="26" t="s">
        <v>11</v>
      </c>
      <c r="P159" s="30">
        <v>0</v>
      </c>
      <c r="Q159" s="30">
        <f>ROUND(Q158+P159,5)</f>
        <v>0</v>
      </c>
    </row>
    <row r="160" spans="1:17" x14ac:dyDescent="0.35">
      <c r="A160" s="26"/>
      <c r="B160" s="26"/>
      <c r="C160" s="26"/>
      <c r="D160" s="26"/>
      <c r="E160" s="26"/>
      <c r="F160" s="26"/>
      <c r="G160" s="26"/>
      <c r="H160" s="26" t="s">
        <v>438</v>
      </c>
      <c r="I160" s="27">
        <v>45351</v>
      </c>
      <c r="J160" s="26" t="s">
        <v>450</v>
      </c>
      <c r="K160" s="26" t="s">
        <v>497</v>
      </c>
      <c r="L160" s="26" t="s">
        <v>571</v>
      </c>
      <c r="M160" s="26" t="s">
        <v>669</v>
      </c>
      <c r="N160" s="33"/>
      <c r="O160" s="26" t="s">
        <v>11</v>
      </c>
      <c r="P160" s="30">
        <v>-22.52</v>
      </c>
      <c r="Q160" s="30">
        <f>ROUND(Q159+P160,5)</f>
        <v>-22.52</v>
      </c>
    </row>
    <row r="161" spans="1:17" x14ac:dyDescent="0.35">
      <c r="A161" s="26"/>
      <c r="B161" s="26"/>
      <c r="C161" s="26"/>
      <c r="D161" s="26"/>
      <c r="E161" s="26"/>
      <c r="F161" s="26"/>
      <c r="G161" s="26"/>
      <c r="H161" s="26" t="s">
        <v>438</v>
      </c>
      <c r="I161" s="27">
        <v>45351</v>
      </c>
      <c r="J161" s="26" t="s">
        <v>451</v>
      </c>
      <c r="K161" s="26" t="s">
        <v>498</v>
      </c>
      <c r="L161" s="26" t="s">
        <v>571</v>
      </c>
      <c r="M161" s="26" t="s">
        <v>669</v>
      </c>
      <c r="N161" s="33"/>
      <c r="O161" s="26" t="s">
        <v>11</v>
      </c>
      <c r="P161" s="30">
        <v>-15.17</v>
      </c>
      <c r="Q161" s="30">
        <f>ROUND(Q160+P161,5)</f>
        <v>-37.69</v>
      </c>
    </row>
    <row r="162" spans="1:17" ht="15" thickBot="1" x14ac:dyDescent="0.4">
      <c r="A162" s="26"/>
      <c r="B162" s="26"/>
      <c r="C162" s="26"/>
      <c r="D162" s="26"/>
      <c r="E162" s="26"/>
      <c r="F162" s="26"/>
      <c r="G162" s="26"/>
      <c r="H162" s="26" t="s">
        <v>438</v>
      </c>
      <c r="I162" s="27">
        <v>45351</v>
      </c>
      <c r="J162" s="26" t="s">
        <v>452</v>
      </c>
      <c r="K162" s="26" t="s">
        <v>496</v>
      </c>
      <c r="L162" s="26" t="s">
        <v>571</v>
      </c>
      <c r="M162" s="26" t="s">
        <v>669</v>
      </c>
      <c r="N162" s="33"/>
      <c r="O162" s="26" t="s">
        <v>11</v>
      </c>
      <c r="P162" s="28">
        <v>-7.78</v>
      </c>
      <c r="Q162" s="28">
        <f>ROUND(Q161+P162,5)</f>
        <v>-45.47</v>
      </c>
    </row>
    <row r="163" spans="1:17" x14ac:dyDescent="0.35">
      <c r="A163" s="3"/>
      <c r="B163" s="3"/>
      <c r="C163" s="3"/>
      <c r="D163" s="3"/>
      <c r="E163" s="3" t="s">
        <v>397</v>
      </c>
      <c r="F163" s="3"/>
      <c r="G163" s="3"/>
      <c r="H163" s="3"/>
      <c r="I163" s="29"/>
      <c r="J163" s="3"/>
      <c r="K163" s="3"/>
      <c r="L163" s="3"/>
      <c r="M163" s="3"/>
      <c r="N163" s="34"/>
      <c r="O163" s="3"/>
      <c r="P163" s="2">
        <f>ROUND(SUM(P158:P162),5)</f>
        <v>-45.47</v>
      </c>
      <c r="Q163" s="2">
        <f>Q162</f>
        <v>-45.47</v>
      </c>
    </row>
    <row r="164" spans="1:17" x14ac:dyDescent="0.35">
      <c r="A164" s="1"/>
      <c r="B164" s="1"/>
      <c r="C164" s="1"/>
      <c r="D164" s="1"/>
      <c r="E164" s="1" t="s">
        <v>180</v>
      </c>
      <c r="F164" s="1"/>
      <c r="G164" s="1"/>
      <c r="H164" s="1"/>
      <c r="I164" s="24"/>
      <c r="J164" s="1"/>
      <c r="K164" s="1"/>
      <c r="L164" s="1"/>
      <c r="M164" s="1"/>
      <c r="N164" s="32"/>
      <c r="O164" s="1"/>
      <c r="P164" s="25"/>
      <c r="Q164" s="25"/>
    </row>
    <row r="165" spans="1:17" x14ac:dyDescent="0.35">
      <c r="A165" s="26"/>
      <c r="B165" s="26"/>
      <c r="C165" s="26"/>
      <c r="D165" s="26"/>
      <c r="E165" s="26"/>
      <c r="F165" s="26"/>
      <c r="G165" s="26"/>
      <c r="H165" s="26" t="s">
        <v>438</v>
      </c>
      <c r="I165" s="27">
        <v>45351</v>
      </c>
      <c r="J165" s="26" t="s">
        <v>454</v>
      </c>
      <c r="K165" s="26" t="s">
        <v>500</v>
      </c>
      <c r="L165" s="26" t="s">
        <v>571</v>
      </c>
      <c r="M165" s="26" t="s">
        <v>669</v>
      </c>
      <c r="N165" s="33"/>
      <c r="O165" s="26" t="s">
        <v>11</v>
      </c>
      <c r="P165" s="30">
        <v>-129.5</v>
      </c>
      <c r="Q165" s="30">
        <f t="shared" ref="Q165:Q174" si="6">ROUND(Q164+P165,5)</f>
        <v>-129.5</v>
      </c>
    </row>
    <row r="166" spans="1:17" x14ac:dyDescent="0.35">
      <c r="A166" s="26"/>
      <c r="B166" s="26"/>
      <c r="C166" s="26"/>
      <c r="D166" s="26"/>
      <c r="E166" s="26"/>
      <c r="F166" s="26"/>
      <c r="G166" s="26"/>
      <c r="H166" s="26" t="s">
        <v>438</v>
      </c>
      <c r="I166" s="27">
        <v>45351</v>
      </c>
      <c r="J166" s="26" t="s">
        <v>449</v>
      </c>
      <c r="K166" s="26" t="s">
        <v>496</v>
      </c>
      <c r="L166" s="26" t="s">
        <v>570</v>
      </c>
      <c r="M166" s="26" t="s">
        <v>669</v>
      </c>
      <c r="N166" s="33" t="s">
        <v>381</v>
      </c>
      <c r="O166" s="26" t="s">
        <v>11</v>
      </c>
      <c r="P166" s="30">
        <v>0</v>
      </c>
      <c r="Q166" s="30">
        <f t="shared" si="6"/>
        <v>-129.5</v>
      </c>
    </row>
    <row r="167" spans="1:17" x14ac:dyDescent="0.35">
      <c r="A167" s="26"/>
      <c r="B167" s="26"/>
      <c r="C167" s="26"/>
      <c r="D167" s="26"/>
      <c r="E167" s="26"/>
      <c r="F167" s="26"/>
      <c r="G167" s="26"/>
      <c r="H167" s="26" t="s">
        <v>438</v>
      </c>
      <c r="I167" s="27">
        <v>45351</v>
      </c>
      <c r="J167" s="26" t="s">
        <v>455</v>
      </c>
      <c r="K167" s="26" t="s">
        <v>501</v>
      </c>
      <c r="L167" s="26" t="s">
        <v>571</v>
      </c>
      <c r="M167" s="26" t="s">
        <v>669</v>
      </c>
      <c r="N167" s="33"/>
      <c r="O167" s="26" t="s">
        <v>11</v>
      </c>
      <c r="P167" s="30">
        <v>-95.12</v>
      </c>
      <c r="Q167" s="30">
        <f t="shared" si="6"/>
        <v>-224.62</v>
      </c>
    </row>
    <row r="168" spans="1:17" x14ac:dyDescent="0.35">
      <c r="A168" s="26"/>
      <c r="B168" s="26"/>
      <c r="C168" s="26"/>
      <c r="D168" s="26"/>
      <c r="E168" s="26"/>
      <c r="F168" s="26"/>
      <c r="G168" s="26"/>
      <c r="H168" s="26" t="s">
        <v>438</v>
      </c>
      <c r="I168" s="27">
        <v>45351</v>
      </c>
      <c r="J168" s="26" t="s">
        <v>450</v>
      </c>
      <c r="K168" s="26" t="s">
        <v>497</v>
      </c>
      <c r="L168" s="26" t="s">
        <v>571</v>
      </c>
      <c r="M168" s="26" t="s">
        <v>669</v>
      </c>
      <c r="N168" s="33"/>
      <c r="O168" s="26" t="s">
        <v>11</v>
      </c>
      <c r="P168" s="30">
        <v>-5.27</v>
      </c>
      <c r="Q168" s="30">
        <f t="shared" si="6"/>
        <v>-229.89</v>
      </c>
    </row>
    <row r="169" spans="1:17" x14ac:dyDescent="0.35">
      <c r="A169" s="26"/>
      <c r="B169" s="26"/>
      <c r="C169" s="26"/>
      <c r="D169" s="26"/>
      <c r="E169" s="26"/>
      <c r="F169" s="26"/>
      <c r="G169" s="26"/>
      <c r="H169" s="26" t="s">
        <v>438</v>
      </c>
      <c r="I169" s="27">
        <v>45351</v>
      </c>
      <c r="J169" s="26" t="s">
        <v>456</v>
      </c>
      <c r="K169" s="26" t="s">
        <v>502</v>
      </c>
      <c r="L169" s="26" t="s">
        <v>571</v>
      </c>
      <c r="M169" s="26" t="s">
        <v>669</v>
      </c>
      <c r="N169" s="33"/>
      <c r="O169" s="26" t="s">
        <v>11</v>
      </c>
      <c r="P169" s="30">
        <v>-101.35</v>
      </c>
      <c r="Q169" s="30">
        <f t="shared" si="6"/>
        <v>-331.24</v>
      </c>
    </row>
    <row r="170" spans="1:17" x14ac:dyDescent="0.35">
      <c r="A170" s="26"/>
      <c r="B170" s="26"/>
      <c r="C170" s="26"/>
      <c r="D170" s="26"/>
      <c r="E170" s="26"/>
      <c r="F170" s="26"/>
      <c r="G170" s="26"/>
      <c r="H170" s="26" t="s">
        <v>438</v>
      </c>
      <c r="I170" s="27">
        <v>45351</v>
      </c>
      <c r="J170" s="26" t="s">
        <v>453</v>
      </c>
      <c r="K170" s="26" t="s">
        <v>499</v>
      </c>
      <c r="L170" s="26" t="s">
        <v>571</v>
      </c>
      <c r="M170" s="26" t="s">
        <v>669</v>
      </c>
      <c r="N170" s="33"/>
      <c r="O170" s="26" t="s">
        <v>11</v>
      </c>
      <c r="P170" s="30">
        <v>-162.02000000000001</v>
      </c>
      <c r="Q170" s="30">
        <f t="shared" si="6"/>
        <v>-493.26</v>
      </c>
    </row>
    <row r="171" spans="1:17" x14ac:dyDescent="0.35">
      <c r="A171" s="26"/>
      <c r="B171" s="26"/>
      <c r="C171" s="26"/>
      <c r="D171" s="26"/>
      <c r="E171" s="26"/>
      <c r="F171" s="26"/>
      <c r="G171" s="26"/>
      <c r="H171" s="26" t="s">
        <v>438</v>
      </c>
      <c r="I171" s="27">
        <v>45351</v>
      </c>
      <c r="J171" s="26" t="s">
        <v>451</v>
      </c>
      <c r="K171" s="26" t="s">
        <v>498</v>
      </c>
      <c r="L171" s="26" t="s">
        <v>571</v>
      </c>
      <c r="M171" s="26" t="s">
        <v>669</v>
      </c>
      <c r="N171" s="33"/>
      <c r="O171" s="26" t="s">
        <v>11</v>
      </c>
      <c r="P171" s="30">
        <v>-3.55</v>
      </c>
      <c r="Q171" s="30">
        <f t="shared" si="6"/>
        <v>-496.81</v>
      </c>
    </row>
    <row r="172" spans="1:17" x14ac:dyDescent="0.35">
      <c r="A172" s="26"/>
      <c r="B172" s="26"/>
      <c r="C172" s="26"/>
      <c r="D172" s="26"/>
      <c r="E172" s="26"/>
      <c r="F172" s="26"/>
      <c r="G172" s="26"/>
      <c r="H172" s="26" t="s">
        <v>438</v>
      </c>
      <c r="I172" s="27">
        <v>45351</v>
      </c>
      <c r="J172" s="26" t="s">
        <v>458</v>
      </c>
      <c r="K172" s="26" t="s">
        <v>504</v>
      </c>
      <c r="L172" s="26" t="s">
        <v>571</v>
      </c>
      <c r="M172" s="26" t="s">
        <v>669</v>
      </c>
      <c r="N172" s="33"/>
      <c r="O172" s="26" t="s">
        <v>11</v>
      </c>
      <c r="P172" s="30">
        <v>-85.79</v>
      </c>
      <c r="Q172" s="30">
        <f t="shared" si="6"/>
        <v>-582.6</v>
      </c>
    </row>
    <row r="173" spans="1:17" x14ac:dyDescent="0.35">
      <c r="A173" s="26"/>
      <c r="B173" s="26"/>
      <c r="C173" s="26"/>
      <c r="D173" s="26"/>
      <c r="E173" s="26"/>
      <c r="F173" s="26"/>
      <c r="G173" s="26"/>
      <c r="H173" s="26" t="s">
        <v>438</v>
      </c>
      <c r="I173" s="27">
        <v>45351</v>
      </c>
      <c r="J173" s="26" t="s">
        <v>457</v>
      </c>
      <c r="K173" s="26" t="s">
        <v>503</v>
      </c>
      <c r="L173" s="26" t="s">
        <v>571</v>
      </c>
      <c r="M173" s="26" t="s">
        <v>669</v>
      </c>
      <c r="N173" s="33"/>
      <c r="O173" s="26" t="s">
        <v>11</v>
      </c>
      <c r="P173" s="30">
        <v>-131.78</v>
      </c>
      <c r="Q173" s="30">
        <f t="shared" si="6"/>
        <v>-714.38</v>
      </c>
    </row>
    <row r="174" spans="1:17" ht="15" thickBot="1" x14ac:dyDescent="0.4">
      <c r="A174" s="26"/>
      <c r="B174" s="26"/>
      <c r="C174" s="26"/>
      <c r="D174" s="26"/>
      <c r="E174" s="26"/>
      <c r="F174" s="26"/>
      <c r="G174" s="26"/>
      <c r="H174" s="26" t="s">
        <v>438</v>
      </c>
      <c r="I174" s="27">
        <v>45351</v>
      </c>
      <c r="J174" s="26" t="s">
        <v>452</v>
      </c>
      <c r="K174" s="26" t="s">
        <v>496</v>
      </c>
      <c r="L174" s="26" t="s">
        <v>571</v>
      </c>
      <c r="M174" s="26" t="s">
        <v>669</v>
      </c>
      <c r="N174" s="33"/>
      <c r="O174" s="26" t="s">
        <v>11</v>
      </c>
      <c r="P174" s="28">
        <v>-1.82</v>
      </c>
      <c r="Q174" s="28">
        <f t="shared" si="6"/>
        <v>-716.2</v>
      </c>
    </row>
    <row r="175" spans="1:17" x14ac:dyDescent="0.35">
      <c r="A175" s="3"/>
      <c r="B175" s="3"/>
      <c r="C175" s="3"/>
      <c r="D175" s="3"/>
      <c r="E175" s="3" t="s">
        <v>398</v>
      </c>
      <c r="F175" s="3"/>
      <c r="G175" s="3"/>
      <c r="H175" s="3"/>
      <c r="I175" s="29"/>
      <c r="J175" s="3"/>
      <c r="K175" s="3"/>
      <c r="L175" s="3"/>
      <c r="M175" s="3"/>
      <c r="N175" s="34"/>
      <c r="O175" s="3"/>
      <c r="P175" s="2">
        <f>ROUND(SUM(P164:P174),5)</f>
        <v>-716.2</v>
      </c>
      <c r="Q175" s="2">
        <f>Q174</f>
        <v>-716.2</v>
      </c>
    </row>
    <row r="176" spans="1:17" x14ac:dyDescent="0.35">
      <c r="A176" s="1"/>
      <c r="B176" s="1"/>
      <c r="C176" s="1"/>
      <c r="D176" s="1"/>
      <c r="E176" s="1" t="s">
        <v>181</v>
      </c>
      <c r="F176" s="1"/>
      <c r="G176" s="1"/>
      <c r="H176" s="1"/>
      <c r="I176" s="24"/>
      <c r="J176" s="1"/>
      <c r="K176" s="1"/>
      <c r="L176" s="1"/>
      <c r="M176" s="1"/>
      <c r="N176" s="32"/>
      <c r="O176" s="1"/>
      <c r="P176" s="25"/>
      <c r="Q176" s="25"/>
    </row>
    <row r="177" spans="1:17" x14ac:dyDescent="0.35">
      <c r="A177" s="26"/>
      <c r="B177" s="26"/>
      <c r="C177" s="26"/>
      <c r="D177" s="26"/>
      <c r="E177" s="26"/>
      <c r="F177" s="26"/>
      <c r="G177" s="26"/>
      <c r="H177" s="26" t="s">
        <v>438</v>
      </c>
      <c r="I177" s="27">
        <v>45351</v>
      </c>
      <c r="J177" s="26" t="s">
        <v>454</v>
      </c>
      <c r="K177" s="26" t="s">
        <v>500</v>
      </c>
      <c r="L177" s="26" t="s">
        <v>571</v>
      </c>
      <c r="M177" s="26" t="s">
        <v>669</v>
      </c>
      <c r="N177" s="33"/>
      <c r="O177" s="26" t="s">
        <v>11</v>
      </c>
      <c r="P177" s="30">
        <v>-15.86</v>
      </c>
      <c r="Q177" s="30">
        <f t="shared" ref="Q177:Q186" si="7">ROUND(Q176+P177,5)</f>
        <v>-15.86</v>
      </c>
    </row>
    <row r="178" spans="1:17" x14ac:dyDescent="0.35">
      <c r="A178" s="26"/>
      <c r="B178" s="26"/>
      <c r="C178" s="26"/>
      <c r="D178" s="26"/>
      <c r="E178" s="26"/>
      <c r="F178" s="26"/>
      <c r="G178" s="26"/>
      <c r="H178" s="26" t="s">
        <v>438</v>
      </c>
      <c r="I178" s="27">
        <v>45351</v>
      </c>
      <c r="J178" s="26" t="s">
        <v>449</v>
      </c>
      <c r="K178" s="26" t="s">
        <v>496</v>
      </c>
      <c r="L178" s="26" t="s">
        <v>570</v>
      </c>
      <c r="M178" s="26" t="s">
        <v>669</v>
      </c>
      <c r="N178" s="33" t="s">
        <v>381</v>
      </c>
      <c r="O178" s="26" t="s">
        <v>11</v>
      </c>
      <c r="P178" s="30">
        <v>0</v>
      </c>
      <c r="Q178" s="30">
        <f t="shared" si="7"/>
        <v>-15.86</v>
      </c>
    </row>
    <row r="179" spans="1:17" x14ac:dyDescent="0.35">
      <c r="A179" s="26"/>
      <c r="B179" s="26"/>
      <c r="C179" s="26"/>
      <c r="D179" s="26"/>
      <c r="E179" s="26"/>
      <c r="F179" s="26"/>
      <c r="G179" s="26"/>
      <c r="H179" s="26" t="s">
        <v>438</v>
      </c>
      <c r="I179" s="27">
        <v>45351</v>
      </c>
      <c r="J179" s="26" t="s">
        <v>455</v>
      </c>
      <c r="K179" s="26" t="s">
        <v>501</v>
      </c>
      <c r="L179" s="26" t="s">
        <v>571</v>
      </c>
      <c r="M179" s="26" t="s">
        <v>669</v>
      </c>
      <c r="N179" s="33"/>
      <c r="O179" s="26" t="s">
        <v>11</v>
      </c>
      <c r="P179" s="30">
        <v>-13.11</v>
      </c>
      <c r="Q179" s="30">
        <f t="shared" si="7"/>
        <v>-28.97</v>
      </c>
    </row>
    <row r="180" spans="1:17" x14ac:dyDescent="0.35">
      <c r="A180" s="26"/>
      <c r="B180" s="26"/>
      <c r="C180" s="26"/>
      <c r="D180" s="26"/>
      <c r="E180" s="26"/>
      <c r="F180" s="26"/>
      <c r="G180" s="26"/>
      <c r="H180" s="26" t="s">
        <v>438</v>
      </c>
      <c r="I180" s="27">
        <v>45351</v>
      </c>
      <c r="J180" s="26" t="s">
        <v>450</v>
      </c>
      <c r="K180" s="26" t="s">
        <v>497</v>
      </c>
      <c r="L180" s="26" t="s">
        <v>571</v>
      </c>
      <c r="M180" s="26" t="s">
        <v>669</v>
      </c>
      <c r="N180" s="33"/>
      <c r="O180" s="26" t="s">
        <v>11</v>
      </c>
      <c r="P180" s="30">
        <v>-0.73</v>
      </c>
      <c r="Q180" s="30">
        <f t="shared" si="7"/>
        <v>-29.7</v>
      </c>
    </row>
    <row r="181" spans="1:17" x14ac:dyDescent="0.35">
      <c r="A181" s="26"/>
      <c r="B181" s="26"/>
      <c r="C181" s="26"/>
      <c r="D181" s="26"/>
      <c r="E181" s="26"/>
      <c r="F181" s="26"/>
      <c r="G181" s="26"/>
      <c r="H181" s="26" t="s">
        <v>438</v>
      </c>
      <c r="I181" s="27">
        <v>45351</v>
      </c>
      <c r="J181" s="26" t="s">
        <v>456</v>
      </c>
      <c r="K181" s="26" t="s">
        <v>502</v>
      </c>
      <c r="L181" s="26" t="s">
        <v>571</v>
      </c>
      <c r="M181" s="26" t="s">
        <v>669</v>
      </c>
      <c r="N181" s="33"/>
      <c r="O181" s="26" t="s">
        <v>11</v>
      </c>
      <c r="P181" s="30">
        <v>-15.36</v>
      </c>
      <c r="Q181" s="30">
        <f t="shared" si="7"/>
        <v>-45.06</v>
      </c>
    </row>
    <row r="182" spans="1:17" x14ac:dyDescent="0.35">
      <c r="A182" s="26"/>
      <c r="B182" s="26"/>
      <c r="C182" s="26"/>
      <c r="D182" s="26"/>
      <c r="E182" s="26"/>
      <c r="F182" s="26"/>
      <c r="G182" s="26"/>
      <c r="H182" s="26" t="s">
        <v>438</v>
      </c>
      <c r="I182" s="27">
        <v>45351</v>
      </c>
      <c r="J182" s="26" t="s">
        <v>453</v>
      </c>
      <c r="K182" s="26" t="s">
        <v>499</v>
      </c>
      <c r="L182" s="26" t="s">
        <v>571</v>
      </c>
      <c r="M182" s="26" t="s">
        <v>669</v>
      </c>
      <c r="N182" s="33"/>
      <c r="O182" s="26" t="s">
        <v>11</v>
      </c>
      <c r="P182" s="30">
        <v>-22.33</v>
      </c>
      <c r="Q182" s="30">
        <f t="shared" si="7"/>
        <v>-67.39</v>
      </c>
    </row>
    <row r="183" spans="1:17" x14ac:dyDescent="0.35">
      <c r="A183" s="26"/>
      <c r="B183" s="26"/>
      <c r="C183" s="26"/>
      <c r="D183" s="26"/>
      <c r="E183" s="26"/>
      <c r="F183" s="26"/>
      <c r="G183" s="26"/>
      <c r="H183" s="26" t="s">
        <v>438</v>
      </c>
      <c r="I183" s="27">
        <v>45351</v>
      </c>
      <c r="J183" s="26" t="s">
        <v>451</v>
      </c>
      <c r="K183" s="26" t="s">
        <v>498</v>
      </c>
      <c r="L183" s="26" t="s">
        <v>571</v>
      </c>
      <c r="M183" s="26" t="s">
        <v>669</v>
      </c>
      <c r="N183" s="33"/>
      <c r="O183" s="26" t="s">
        <v>11</v>
      </c>
      <c r="P183" s="30">
        <v>-0.49</v>
      </c>
      <c r="Q183" s="30">
        <f t="shared" si="7"/>
        <v>-67.88</v>
      </c>
    </row>
    <row r="184" spans="1:17" x14ac:dyDescent="0.35">
      <c r="A184" s="26"/>
      <c r="B184" s="26"/>
      <c r="C184" s="26"/>
      <c r="D184" s="26"/>
      <c r="E184" s="26"/>
      <c r="F184" s="26"/>
      <c r="G184" s="26"/>
      <c r="H184" s="26" t="s">
        <v>438</v>
      </c>
      <c r="I184" s="27">
        <v>45351</v>
      </c>
      <c r="J184" s="26" t="s">
        <v>458</v>
      </c>
      <c r="K184" s="26" t="s">
        <v>504</v>
      </c>
      <c r="L184" s="26" t="s">
        <v>571</v>
      </c>
      <c r="M184" s="26" t="s">
        <v>669</v>
      </c>
      <c r="N184" s="33"/>
      <c r="O184" s="26" t="s">
        <v>11</v>
      </c>
      <c r="P184" s="30">
        <v>-11.82</v>
      </c>
      <c r="Q184" s="30">
        <f t="shared" si="7"/>
        <v>-79.7</v>
      </c>
    </row>
    <row r="185" spans="1:17" x14ac:dyDescent="0.35">
      <c r="A185" s="26"/>
      <c r="B185" s="26"/>
      <c r="C185" s="26"/>
      <c r="D185" s="26"/>
      <c r="E185" s="26"/>
      <c r="F185" s="26"/>
      <c r="G185" s="26"/>
      <c r="H185" s="26" t="s">
        <v>438</v>
      </c>
      <c r="I185" s="27">
        <v>45351</v>
      </c>
      <c r="J185" s="26" t="s">
        <v>457</v>
      </c>
      <c r="K185" s="26" t="s">
        <v>503</v>
      </c>
      <c r="L185" s="26" t="s">
        <v>571</v>
      </c>
      <c r="M185" s="26" t="s">
        <v>669</v>
      </c>
      <c r="N185" s="33"/>
      <c r="O185" s="26" t="s">
        <v>11</v>
      </c>
      <c r="P185" s="30">
        <v>-17.84</v>
      </c>
      <c r="Q185" s="30">
        <f t="shared" si="7"/>
        <v>-97.54</v>
      </c>
    </row>
    <row r="186" spans="1:17" ht="15" thickBot="1" x14ac:dyDescent="0.4">
      <c r="A186" s="26"/>
      <c r="B186" s="26"/>
      <c r="C186" s="26"/>
      <c r="D186" s="26"/>
      <c r="E186" s="26"/>
      <c r="F186" s="26"/>
      <c r="G186" s="26"/>
      <c r="H186" s="26" t="s">
        <v>438</v>
      </c>
      <c r="I186" s="27">
        <v>45351</v>
      </c>
      <c r="J186" s="26" t="s">
        <v>452</v>
      </c>
      <c r="K186" s="26" t="s">
        <v>496</v>
      </c>
      <c r="L186" s="26" t="s">
        <v>571</v>
      </c>
      <c r="M186" s="26" t="s">
        <v>669</v>
      </c>
      <c r="N186" s="33"/>
      <c r="O186" s="26" t="s">
        <v>11</v>
      </c>
      <c r="P186" s="30">
        <v>-0.25</v>
      </c>
      <c r="Q186" s="30">
        <f t="shared" si="7"/>
        <v>-97.79</v>
      </c>
    </row>
    <row r="187" spans="1:17" ht="15" thickBot="1" x14ac:dyDescent="0.4">
      <c r="A187" s="3"/>
      <c r="B187" s="3"/>
      <c r="C187" s="3"/>
      <c r="D187" s="3"/>
      <c r="E187" s="3" t="s">
        <v>399</v>
      </c>
      <c r="F187" s="3"/>
      <c r="G187" s="3"/>
      <c r="H187" s="3"/>
      <c r="I187" s="29"/>
      <c r="J187" s="3"/>
      <c r="K187" s="3"/>
      <c r="L187" s="3"/>
      <c r="M187" s="3"/>
      <c r="N187" s="34"/>
      <c r="O187" s="3"/>
      <c r="P187" s="5">
        <f>ROUND(SUM(P176:P186),5)</f>
        <v>-97.79</v>
      </c>
      <c r="Q187" s="5">
        <f>Q186</f>
        <v>-97.79</v>
      </c>
    </row>
    <row r="188" spans="1:17" ht="15" thickBot="1" x14ac:dyDescent="0.4">
      <c r="A188" s="3"/>
      <c r="B188" s="3"/>
      <c r="C188" s="3"/>
      <c r="D188" s="3" t="s">
        <v>182</v>
      </c>
      <c r="E188" s="3"/>
      <c r="F188" s="3"/>
      <c r="G188" s="3"/>
      <c r="H188" s="3"/>
      <c r="I188" s="29"/>
      <c r="J188" s="3"/>
      <c r="K188" s="3"/>
      <c r="L188" s="3"/>
      <c r="M188" s="3"/>
      <c r="N188" s="34"/>
      <c r="O188" s="3"/>
      <c r="P188" s="4">
        <f>ROUND(P163+P175+P187,5)</f>
        <v>-859.46</v>
      </c>
      <c r="Q188" s="4">
        <f>ROUND(Q163+Q175+Q187,5)</f>
        <v>-859.46</v>
      </c>
    </row>
    <row r="189" spans="1:17" x14ac:dyDescent="0.35">
      <c r="A189" s="3"/>
      <c r="B189" s="3"/>
      <c r="C189" s="3" t="s">
        <v>183</v>
      </c>
      <c r="D189" s="3"/>
      <c r="E189" s="3"/>
      <c r="F189" s="3"/>
      <c r="G189" s="3"/>
      <c r="H189" s="3"/>
      <c r="I189" s="29"/>
      <c r="J189" s="3"/>
      <c r="K189" s="3"/>
      <c r="L189" s="3"/>
      <c r="M189" s="3"/>
      <c r="N189" s="34"/>
      <c r="O189" s="3"/>
      <c r="P189" s="2">
        <f>ROUND(P118+P127+P156+P188,5)</f>
        <v>-66038.259999999995</v>
      </c>
      <c r="Q189" s="2">
        <f>ROUND(Q118+Q127+Q156+Q188,5)</f>
        <v>-66038.259999999995</v>
      </c>
    </row>
    <row r="190" spans="1:17" x14ac:dyDescent="0.35">
      <c r="A190" s="1"/>
      <c r="B190" s="1"/>
      <c r="C190" s="1" t="s">
        <v>184</v>
      </c>
      <c r="D190" s="1"/>
      <c r="E190" s="1"/>
      <c r="F190" s="1"/>
      <c r="G190" s="1"/>
      <c r="H190" s="1"/>
      <c r="I190" s="24"/>
      <c r="J190" s="1"/>
      <c r="K190" s="1"/>
      <c r="L190" s="1"/>
      <c r="M190" s="1"/>
      <c r="N190" s="32"/>
      <c r="O190" s="1"/>
      <c r="P190" s="25"/>
      <c r="Q190" s="25"/>
    </row>
    <row r="191" spans="1:17" x14ac:dyDescent="0.35">
      <c r="A191" s="1"/>
      <c r="B191" s="1"/>
      <c r="C191" s="1"/>
      <c r="D191" s="1" t="s">
        <v>186</v>
      </c>
      <c r="E191" s="1"/>
      <c r="F191" s="1"/>
      <c r="G191" s="1"/>
      <c r="H191" s="1"/>
      <c r="I191" s="24"/>
      <c r="J191" s="1"/>
      <c r="K191" s="1"/>
      <c r="L191" s="1"/>
      <c r="M191" s="1"/>
      <c r="N191" s="32"/>
      <c r="O191" s="1"/>
      <c r="P191" s="25"/>
      <c r="Q191" s="25"/>
    </row>
    <row r="192" spans="1:17" ht="15" thickBot="1" x14ac:dyDescent="0.4">
      <c r="A192" s="23"/>
      <c r="B192" s="23"/>
      <c r="C192" s="23"/>
      <c r="D192" s="23"/>
      <c r="E192" s="23"/>
      <c r="F192" s="23"/>
      <c r="G192" s="26"/>
      <c r="H192" s="26" t="s">
        <v>437</v>
      </c>
      <c r="I192" s="27">
        <v>45323</v>
      </c>
      <c r="J192" s="26" t="s">
        <v>460</v>
      </c>
      <c r="K192" s="26" t="s">
        <v>506</v>
      </c>
      <c r="L192" s="26" t="s">
        <v>574</v>
      </c>
      <c r="M192" s="26" t="s">
        <v>669</v>
      </c>
      <c r="N192" s="33"/>
      <c r="O192" s="26" t="s">
        <v>37</v>
      </c>
      <c r="P192" s="30">
        <v>-2700</v>
      </c>
      <c r="Q192" s="30">
        <f>ROUND(Q191+P192,5)</f>
        <v>-2700</v>
      </c>
    </row>
    <row r="193" spans="1:17" ht="15" thickBot="1" x14ac:dyDescent="0.4">
      <c r="A193" s="3"/>
      <c r="B193" s="3"/>
      <c r="C193" s="3"/>
      <c r="D193" s="3" t="s">
        <v>400</v>
      </c>
      <c r="E193" s="3"/>
      <c r="F193" s="3"/>
      <c r="G193" s="3"/>
      <c r="H193" s="3"/>
      <c r="I193" s="29"/>
      <c r="J193" s="3"/>
      <c r="K193" s="3"/>
      <c r="L193" s="3"/>
      <c r="M193" s="3"/>
      <c r="N193" s="34"/>
      <c r="O193" s="3"/>
      <c r="P193" s="4">
        <f>ROUND(SUM(P191:P192),5)</f>
        <v>-2700</v>
      </c>
      <c r="Q193" s="4">
        <f>Q192</f>
        <v>-2700</v>
      </c>
    </row>
    <row r="194" spans="1:17" x14ac:dyDescent="0.35">
      <c r="A194" s="3"/>
      <c r="B194" s="3"/>
      <c r="C194" s="3" t="s">
        <v>188</v>
      </c>
      <c r="D194" s="3"/>
      <c r="E194" s="3"/>
      <c r="F194" s="3"/>
      <c r="G194" s="3"/>
      <c r="H194" s="3"/>
      <c r="I194" s="29"/>
      <c r="J194" s="3"/>
      <c r="K194" s="3"/>
      <c r="L194" s="3"/>
      <c r="M194" s="3"/>
      <c r="N194" s="34"/>
      <c r="O194" s="3"/>
      <c r="P194" s="2">
        <f>P193</f>
        <v>-2700</v>
      </c>
      <c r="Q194" s="2">
        <f>Q193</f>
        <v>-2700</v>
      </c>
    </row>
    <row r="195" spans="1:17" x14ac:dyDescent="0.35">
      <c r="A195" s="1"/>
      <c r="B195" s="1"/>
      <c r="C195" s="1" t="s">
        <v>189</v>
      </c>
      <c r="D195" s="1"/>
      <c r="E195" s="1"/>
      <c r="F195" s="1"/>
      <c r="G195" s="1"/>
      <c r="H195" s="1"/>
      <c r="I195" s="24"/>
      <c r="J195" s="1"/>
      <c r="K195" s="1"/>
      <c r="L195" s="1"/>
      <c r="M195" s="1"/>
      <c r="N195" s="32"/>
      <c r="O195" s="1"/>
      <c r="P195" s="25"/>
      <c r="Q195" s="25"/>
    </row>
    <row r="196" spans="1:17" x14ac:dyDescent="0.35">
      <c r="A196" s="1"/>
      <c r="B196" s="1"/>
      <c r="C196" s="1"/>
      <c r="D196" s="1" t="s">
        <v>190</v>
      </c>
      <c r="E196" s="1"/>
      <c r="F196" s="1"/>
      <c r="G196" s="1"/>
      <c r="H196" s="1"/>
      <c r="I196" s="24"/>
      <c r="J196" s="1"/>
      <c r="K196" s="1"/>
      <c r="L196" s="1"/>
      <c r="M196" s="1"/>
      <c r="N196" s="32"/>
      <c r="O196" s="1"/>
      <c r="P196" s="25"/>
      <c r="Q196" s="25"/>
    </row>
    <row r="197" spans="1:17" x14ac:dyDescent="0.35">
      <c r="A197" s="1"/>
      <c r="B197" s="1"/>
      <c r="C197" s="1"/>
      <c r="D197" s="1"/>
      <c r="E197" s="1" t="s">
        <v>191</v>
      </c>
      <c r="F197" s="1"/>
      <c r="G197" s="1"/>
      <c r="H197" s="1"/>
      <c r="I197" s="24"/>
      <c r="J197" s="1"/>
      <c r="K197" s="1"/>
      <c r="L197" s="1"/>
      <c r="M197" s="1"/>
      <c r="N197" s="32"/>
      <c r="O197" s="1"/>
      <c r="P197" s="25"/>
      <c r="Q197" s="25"/>
    </row>
    <row r="198" spans="1:17" x14ac:dyDescent="0.35">
      <c r="A198" s="1"/>
      <c r="B198" s="1"/>
      <c r="C198" s="1"/>
      <c r="D198" s="1"/>
      <c r="E198" s="1"/>
      <c r="F198" s="1" t="s">
        <v>192</v>
      </c>
      <c r="G198" s="1"/>
      <c r="H198" s="1"/>
      <c r="I198" s="24"/>
      <c r="J198" s="1"/>
      <c r="K198" s="1"/>
      <c r="L198" s="1"/>
      <c r="M198" s="1"/>
      <c r="N198" s="32"/>
      <c r="O198" s="1"/>
      <c r="P198" s="25"/>
      <c r="Q198" s="25"/>
    </row>
    <row r="199" spans="1:17" x14ac:dyDescent="0.35">
      <c r="A199" s="26"/>
      <c r="B199" s="26"/>
      <c r="C199" s="26"/>
      <c r="D199" s="26"/>
      <c r="E199" s="26"/>
      <c r="F199" s="26"/>
      <c r="G199" s="26"/>
      <c r="H199" s="26" t="s">
        <v>436</v>
      </c>
      <c r="I199" s="27">
        <v>45334</v>
      </c>
      <c r="J199" s="26"/>
      <c r="K199" s="26" t="s">
        <v>482</v>
      </c>
      <c r="L199" s="26" t="s">
        <v>575</v>
      </c>
      <c r="M199" s="26" t="s">
        <v>669</v>
      </c>
      <c r="N199" s="33"/>
      <c r="O199" s="26" t="s">
        <v>40</v>
      </c>
      <c r="P199" s="30">
        <v>-62.83</v>
      </c>
      <c r="Q199" s="30">
        <f t="shared" ref="Q199:Q204" si="8">ROUND(Q198+P199,5)</f>
        <v>-62.83</v>
      </c>
    </row>
    <row r="200" spans="1:17" x14ac:dyDescent="0.35">
      <c r="A200" s="26"/>
      <c r="B200" s="26"/>
      <c r="C200" s="26"/>
      <c r="D200" s="26"/>
      <c r="E200" s="26"/>
      <c r="F200" s="26"/>
      <c r="G200" s="26"/>
      <c r="H200" s="26" t="s">
        <v>436</v>
      </c>
      <c r="I200" s="27">
        <v>45334</v>
      </c>
      <c r="J200" s="26"/>
      <c r="K200" s="26" t="s">
        <v>482</v>
      </c>
      <c r="L200" s="26" t="s">
        <v>576</v>
      </c>
      <c r="M200" s="26" t="s">
        <v>669</v>
      </c>
      <c r="N200" s="33"/>
      <c r="O200" s="26" t="s">
        <v>40</v>
      </c>
      <c r="P200" s="30">
        <v>-66.459999999999994</v>
      </c>
      <c r="Q200" s="30">
        <f t="shared" si="8"/>
        <v>-129.29</v>
      </c>
    </row>
    <row r="201" spans="1:17" x14ac:dyDescent="0.35">
      <c r="A201" s="26"/>
      <c r="B201" s="26"/>
      <c r="C201" s="26"/>
      <c r="D201" s="26"/>
      <c r="E201" s="26"/>
      <c r="F201" s="26"/>
      <c r="G201" s="26"/>
      <c r="H201" s="26" t="s">
        <v>436</v>
      </c>
      <c r="I201" s="27">
        <v>45334</v>
      </c>
      <c r="J201" s="26"/>
      <c r="K201" s="26" t="s">
        <v>482</v>
      </c>
      <c r="L201" s="26" t="s">
        <v>577</v>
      </c>
      <c r="M201" s="26" t="s">
        <v>669</v>
      </c>
      <c r="N201" s="33"/>
      <c r="O201" s="26" t="s">
        <v>40</v>
      </c>
      <c r="P201" s="30">
        <v>-51.58</v>
      </c>
      <c r="Q201" s="30">
        <f t="shared" si="8"/>
        <v>-180.87</v>
      </c>
    </row>
    <row r="202" spans="1:17" x14ac:dyDescent="0.35">
      <c r="A202" s="26"/>
      <c r="B202" s="26"/>
      <c r="C202" s="26"/>
      <c r="D202" s="26"/>
      <c r="E202" s="26"/>
      <c r="F202" s="26"/>
      <c r="G202" s="26"/>
      <c r="H202" s="26" t="s">
        <v>436</v>
      </c>
      <c r="I202" s="27">
        <v>45334</v>
      </c>
      <c r="J202" s="26"/>
      <c r="K202" s="26" t="s">
        <v>482</v>
      </c>
      <c r="L202" s="26" t="s">
        <v>578</v>
      </c>
      <c r="M202" s="26" t="s">
        <v>669</v>
      </c>
      <c r="N202" s="33"/>
      <c r="O202" s="26" t="s">
        <v>40</v>
      </c>
      <c r="P202" s="30">
        <v>-96</v>
      </c>
      <c r="Q202" s="30">
        <f t="shared" si="8"/>
        <v>-276.87</v>
      </c>
    </row>
    <row r="203" spans="1:17" x14ac:dyDescent="0.35">
      <c r="A203" s="26"/>
      <c r="B203" s="26"/>
      <c r="C203" s="26"/>
      <c r="D203" s="26"/>
      <c r="E203" s="26"/>
      <c r="F203" s="26"/>
      <c r="G203" s="26"/>
      <c r="H203" s="26" t="s">
        <v>436</v>
      </c>
      <c r="I203" s="27">
        <v>45334</v>
      </c>
      <c r="J203" s="26"/>
      <c r="K203" s="26" t="s">
        <v>507</v>
      </c>
      <c r="L203" s="26" t="s">
        <v>579</v>
      </c>
      <c r="M203" s="26" t="s">
        <v>669</v>
      </c>
      <c r="N203" s="33"/>
      <c r="O203" s="26" t="s">
        <v>40</v>
      </c>
      <c r="P203" s="30">
        <v>-164.05</v>
      </c>
      <c r="Q203" s="30">
        <f t="shared" si="8"/>
        <v>-440.92</v>
      </c>
    </row>
    <row r="204" spans="1:17" ht="15" thickBot="1" x14ac:dyDescent="0.4">
      <c r="A204" s="26"/>
      <c r="B204" s="26"/>
      <c r="C204" s="26"/>
      <c r="D204" s="26"/>
      <c r="E204" s="26"/>
      <c r="F204" s="26"/>
      <c r="G204" s="26"/>
      <c r="H204" s="26" t="s">
        <v>436</v>
      </c>
      <c r="I204" s="27">
        <v>45344</v>
      </c>
      <c r="J204" s="26"/>
      <c r="K204" s="26" t="s">
        <v>508</v>
      </c>
      <c r="L204" s="26" t="s">
        <v>580</v>
      </c>
      <c r="M204" s="26" t="s">
        <v>669</v>
      </c>
      <c r="N204" s="33"/>
      <c r="O204" s="26" t="s">
        <v>40</v>
      </c>
      <c r="P204" s="28">
        <v>-373.35</v>
      </c>
      <c r="Q204" s="28">
        <f t="shared" si="8"/>
        <v>-814.27</v>
      </c>
    </row>
    <row r="205" spans="1:17" x14ac:dyDescent="0.35">
      <c r="A205" s="3"/>
      <c r="B205" s="3"/>
      <c r="C205" s="3"/>
      <c r="D205" s="3"/>
      <c r="E205" s="3"/>
      <c r="F205" s="3" t="s">
        <v>401</v>
      </c>
      <c r="G205" s="3"/>
      <c r="H205" s="3"/>
      <c r="I205" s="29"/>
      <c r="J205" s="3"/>
      <c r="K205" s="3"/>
      <c r="L205" s="3"/>
      <c r="M205" s="3"/>
      <c r="N205" s="34"/>
      <c r="O205" s="3"/>
      <c r="P205" s="2">
        <f>ROUND(SUM(P198:P204),5)</f>
        <v>-814.27</v>
      </c>
      <c r="Q205" s="2">
        <f>Q204</f>
        <v>-814.27</v>
      </c>
    </row>
    <row r="206" spans="1:17" x14ac:dyDescent="0.35">
      <c r="A206" s="1"/>
      <c r="B206" s="1"/>
      <c r="C206" s="1"/>
      <c r="D206" s="1"/>
      <c r="E206" s="1"/>
      <c r="F206" s="1" t="s">
        <v>193</v>
      </c>
      <c r="G206" s="1"/>
      <c r="H206" s="1"/>
      <c r="I206" s="24"/>
      <c r="J206" s="1"/>
      <c r="K206" s="1"/>
      <c r="L206" s="1"/>
      <c r="M206" s="1"/>
      <c r="N206" s="32"/>
      <c r="O206" s="1"/>
      <c r="P206" s="25"/>
      <c r="Q206" s="25"/>
    </row>
    <row r="207" spans="1:17" x14ac:dyDescent="0.35">
      <c r="A207" s="26"/>
      <c r="B207" s="26"/>
      <c r="C207" s="26"/>
      <c r="D207" s="26"/>
      <c r="E207" s="26"/>
      <c r="F207" s="26"/>
      <c r="G207" s="26"/>
      <c r="H207" s="26" t="s">
        <v>436</v>
      </c>
      <c r="I207" s="27">
        <v>45334</v>
      </c>
      <c r="J207" s="26"/>
      <c r="K207" s="26" t="s">
        <v>482</v>
      </c>
      <c r="L207" s="26" t="s">
        <v>581</v>
      </c>
      <c r="M207" s="26" t="s">
        <v>669</v>
      </c>
      <c r="N207" s="33"/>
      <c r="O207" s="26" t="s">
        <v>40</v>
      </c>
      <c r="P207" s="30">
        <v>-589.94000000000005</v>
      </c>
      <c r="Q207" s="30">
        <f>ROUND(Q206+P207,5)</f>
        <v>-589.94000000000005</v>
      </c>
    </row>
    <row r="208" spans="1:17" x14ac:dyDescent="0.35">
      <c r="A208" s="26"/>
      <c r="B208" s="26"/>
      <c r="C208" s="26"/>
      <c r="D208" s="26"/>
      <c r="E208" s="26"/>
      <c r="F208" s="26"/>
      <c r="G208" s="26"/>
      <c r="H208" s="26" t="s">
        <v>436</v>
      </c>
      <c r="I208" s="27">
        <v>45334</v>
      </c>
      <c r="J208" s="26"/>
      <c r="K208" s="26" t="s">
        <v>482</v>
      </c>
      <c r="L208" s="26" t="s">
        <v>582</v>
      </c>
      <c r="M208" s="26" t="s">
        <v>669</v>
      </c>
      <c r="N208" s="33"/>
      <c r="O208" s="26" t="s">
        <v>40</v>
      </c>
      <c r="P208" s="30">
        <v>-68.95</v>
      </c>
      <c r="Q208" s="30">
        <f>ROUND(Q207+P208,5)</f>
        <v>-658.89</v>
      </c>
    </row>
    <row r="209" spans="1:17" x14ac:dyDescent="0.35">
      <c r="A209" s="26"/>
      <c r="B209" s="26"/>
      <c r="C209" s="26"/>
      <c r="D209" s="26"/>
      <c r="E209" s="26"/>
      <c r="F209" s="26"/>
      <c r="G209" s="26"/>
      <c r="H209" s="26" t="s">
        <v>436</v>
      </c>
      <c r="I209" s="27">
        <v>45337</v>
      </c>
      <c r="J209" s="26"/>
      <c r="K209" s="26" t="s">
        <v>509</v>
      </c>
      <c r="L209" s="26" t="s">
        <v>583</v>
      </c>
      <c r="M209" s="26" t="s">
        <v>669</v>
      </c>
      <c r="N209" s="33"/>
      <c r="O209" s="26" t="s">
        <v>40</v>
      </c>
      <c r="P209" s="30">
        <v>-34.979999999999997</v>
      </c>
      <c r="Q209" s="30">
        <f>ROUND(Q208+P209,5)</f>
        <v>-693.87</v>
      </c>
    </row>
    <row r="210" spans="1:17" ht="15" thickBot="1" x14ac:dyDescent="0.4">
      <c r="A210" s="26"/>
      <c r="B210" s="26"/>
      <c r="C210" s="26"/>
      <c r="D210" s="26"/>
      <c r="E210" s="26"/>
      <c r="F210" s="26"/>
      <c r="G210" s="26"/>
      <c r="H210" s="26" t="s">
        <v>437</v>
      </c>
      <c r="I210" s="27">
        <v>45350</v>
      </c>
      <c r="J210" s="26" t="s">
        <v>461</v>
      </c>
      <c r="K210" s="26" t="s">
        <v>510</v>
      </c>
      <c r="L210" s="26" t="s">
        <v>584</v>
      </c>
      <c r="M210" s="26" t="s">
        <v>669</v>
      </c>
      <c r="N210" s="33"/>
      <c r="O210" s="26" t="s">
        <v>37</v>
      </c>
      <c r="P210" s="30">
        <v>-9165</v>
      </c>
      <c r="Q210" s="30">
        <f>ROUND(Q209+P210,5)</f>
        <v>-9858.8700000000008</v>
      </c>
    </row>
    <row r="211" spans="1:17" ht="15" thickBot="1" x14ac:dyDescent="0.4">
      <c r="A211" s="3"/>
      <c r="B211" s="3"/>
      <c r="C211" s="3"/>
      <c r="D211" s="3"/>
      <c r="E211" s="3"/>
      <c r="F211" s="3" t="s">
        <v>402</v>
      </c>
      <c r="G211" s="3"/>
      <c r="H211" s="3"/>
      <c r="I211" s="29"/>
      <c r="J211" s="3"/>
      <c r="K211" s="3"/>
      <c r="L211" s="3"/>
      <c r="M211" s="3"/>
      <c r="N211" s="34"/>
      <c r="O211" s="3"/>
      <c r="P211" s="4">
        <f>ROUND(SUM(P206:P210),5)</f>
        <v>-9858.8700000000008</v>
      </c>
      <c r="Q211" s="4">
        <f>Q210</f>
        <v>-9858.8700000000008</v>
      </c>
    </row>
    <row r="212" spans="1:17" x14ac:dyDescent="0.35">
      <c r="A212" s="3"/>
      <c r="B212" s="3"/>
      <c r="C212" s="3"/>
      <c r="D212" s="3"/>
      <c r="E212" s="3" t="s">
        <v>194</v>
      </c>
      <c r="F212" s="3"/>
      <c r="G212" s="3"/>
      <c r="H212" s="3"/>
      <c r="I212" s="29"/>
      <c r="J212" s="3"/>
      <c r="K212" s="3"/>
      <c r="L212" s="3"/>
      <c r="M212" s="3"/>
      <c r="N212" s="34"/>
      <c r="O212" s="3"/>
      <c r="P212" s="2">
        <f>ROUND(P205+P211,5)</f>
        <v>-10673.14</v>
      </c>
      <c r="Q212" s="2">
        <f>ROUND(Q205+Q211,5)</f>
        <v>-10673.14</v>
      </c>
    </row>
    <row r="213" spans="1:17" x14ac:dyDescent="0.35">
      <c r="A213" s="1"/>
      <c r="B213" s="1"/>
      <c r="C213" s="1"/>
      <c r="D213" s="1"/>
      <c r="E213" s="1" t="s">
        <v>196</v>
      </c>
      <c r="F213" s="1"/>
      <c r="G213" s="1"/>
      <c r="H213" s="1"/>
      <c r="I213" s="24"/>
      <c r="J213" s="1"/>
      <c r="K213" s="1"/>
      <c r="L213" s="1"/>
      <c r="M213" s="1"/>
      <c r="N213" s="32"/>
      <c r="O213" s="1"/>
      <c r="P213" s="25"/>
      <c r="Q213" s="25"/>
    </row>
    <row r="214" spans="1:17" x14ac:dyDescent="0.35">
      <c r="A214" s="26"/>
      <c r="B214" s="26"/>
      <c r="C214" s="26"/>
      <c r="D214" s="26"/>
      <c r="E214" s="26"/>
      <c r="F214" s="26"/>
      <c r="G214" s="26"/>
      <c r="H214" s="26" t="s">
        <v>436</v>
      </c>
      <c r="I214" s="27">
        <v>45334</v>
      </c>
      <c r="J214" s="26"/>
      <c r="K214" s="26" t="s">
        <v>482</v>
      </c>
      <c r="L214" s="26" t="s">
        <v>585</v>
      </c>
      <c r="M214" s="26" t="s">
        <v>669</v>
      </c>
      <c r="N214" s="33"/>
      <c r="O214" s="26" t="s">
        <v>40</v>
      </c>
      <c r="P214" s="30">
        <v>-44.02</v>
      </c>
      <c r="Q214" s="30">
        <f>ROUND(Q213+P214,5)</f>
        <v>-44.02</v>
      </c>
    </row>
    <row r="215" spans="1:17" ht="15" thickBot="1" x14ac:dyDescent="0.4">
      <c r="A215" s="26"/>
      <c r="B215" s="26"/>
      <c r="C215" s="26"/>
      <c r="D215" s="26"/>
      <c r="E215" s="26"/>
      <c r="F215" s="26"/>
      <c r="G215" s="26"/>
      <c r="H215" s="26" t="s">
        <v>436</v>
      </c>
      <c r="I215" s="27">
        <v>45334</v>
      </c>
      <c r="J215" s="26"/>
      <c r="K215" s="26" t="s">
        <v>482</v>
      </c>
      <c r="L215" s="26" t="s">
        <v>585</v>
      </c>
      <c r="M215" s="26" t="s">
        <v>669</v>
      </c>
      <c r="N215" s="33"/>
      <c r="O215" s="26" t="s">
        <v>40</v>
      </c>
      <c r="P215" s="30">
        <v>-22.99</v>
      </c>
      <c r="Q215" s="30">
        <f>ROUND(Q214+P215,5)</f>
        <v>-67.010000000000005</v>
      </c>
    </row>
    <row r="216" spans="1:17" ht="15" thickBot="1" x14ac:dyDescent="0.4">
      <c r="A216" s="3"/>
      <c r="B216" s="3"/>
      <c r="C216" s="3"/>
      <c r="D216" s="3"/>
      <c r="E216" s="3" t="s">
        <v>403</v>
      </c>
      <c r="F216" s="3"/>
      <c r="G216" s="3"/>
      <c r="H216" s="3"/>
      <c r="I216" s="29"/>
      <c r="J216" s="3"/>
      <c r="K216" s="3"/>
      <c r="L216" s="3"/>
      <c r="M216" s="3"/>
      <c r="N216" s="34"/>
      <c r="O216" s="3"/>
      <c r="P216" s="4">
        <v>-67.010000000000005</v>
      </c>
      <c r="Q216" s="4">
        <v>-67.010000000000005</v>
      </c>
    </row>
    <row r="217" spans="1:17" x14ac:dyDescent="0.35">
      <c r="A217" s="3"/>
      <c r="B217" s="3"/>
      <c r="C217" s="3"/>
      <c r="D217" s="3" t="s">
        <v>197</v>
      </c>
      <c r="E217" s="3"/>
      <c r="F217" s="3"/>
      <c r="G217" s="3"/>
      <c r="H217" s="3"/>
      <c r="I217" s="29"/>
      <c r="J217" s="3"/>
      <c r="K217" s="3"/>
      <c r="L217" s="3"/>
      <c r="M217" s="3"/>
      <c r="N217" s="34"/>
      <c r="O217" s="3"/>
      <c r="P217" s="2">
        <f>ROUND(P212+P216,5)</f>
        <v>-10740.15</v>
      </c>
      <c r="Q217" s="2">
        <f>ROUND(Q212+Q216,5)</f>
        <v>-10740.15</v>
      </c>
    </row>
    <row r="218" spans="1:17" x14ac:dyDescent="0.35">
      <c r="A218" s="1"/>
      <c r="B218" s="1"/>
      <c r="C218" s="1"/>
      <c r="D218" s="1" t="s">
        <v>199</v>
      </c>
      <c r="E218" s="1"/>
      <c r="F218" s="1"/>
      <c r="G218" s="1"/>
      <c r="H218" s="1"/>
      <c r="I218" s="24"/>
      <c r="J218" s="1"/>
      <c r="K218" s="1"/>
      <c r="L218" s="1"/>
      <c r="M218" s="1"/>
      <c r="N218" s="32"/>
      <c r="O218" s="1"/>
      <c r="P218" s="25"/>
      <c r="Q218" s="25"/>
    </row>
    <row r="219" spans="1:17" x14ac:dyDescent="0.35">
      <c r="A219" s="1"/>
      <c r="B219" s="1"/>
      <c r="C219" s="1"/>
      <c r="D219" s="1"/>
      <c r="E219" s="1" t="s">
        <v>200</v>
      </c>
      <c r="F219" s="1"/>
      <c r="G219" s="1"/>
      <c r="H219" s="1"/>
      <c r="I219" s="24"/>
      <c r="J219" s="1"/>
      <c r="K219" s="1"/>
      <c r="L219" s="1"/>
      <c r="M219" s="1"/>
      <c r="N219" s="32"/>
      <c r="O219" s="1"/>
      <c r="P219" s="25"/>
      <c r="Q219" s="25"/>
    </row>
    <row r="220" spans="1:17" ht="15" thickBot="1" x14ac:dyDescent="0.4">
      <c r="A220" s="23"/>
      <c r="B220" s="23"/>
      <c r="C220" s="23"/>
      <c r="D220" s="23"/>
      <c r="E220" s="23"/>
      <c r="F220" s="23"/>
      <c r="G220" s="26"/>
      <c r="H220" s="26" t="s">
        <v>438</v>
      </c>
      <c r="I220" s="27">
        <v>45351</v>
      </c>
      <c r="J220" s="26" t="s">
        <v>453</v>
      </c>
      <c r="K220" s="26" t="s">
        <v>499</v>
      </c>
      <c r="L220" s="26" t="s">
        <v>571</v>
      </c>
      <c r="M220" s="26" t="s">
        <v>669</v>
      </c>
      <c r="N220" s="33"/>
      <c r="O220" s="26" t="s">
        <v>11</v>
      </c>
      <c r="P220" s="28">
        <v>154.97999999999999</v>
      </c>
      <c r="Q220" s="28">
        <f>ROUND(Q219+P220,5)</f>
        <v>154.97999999999999</v>
      </c>
    </row>
    <row r="221" spans="1:17" x14ac:dyDescent="0.35">
      <c r="A221" s="3"/>
      <c r="B221" s="3"/>
      <c r="C221" s="3"/>
      <c r="D221" s="3"/>
      <c r="E221" s="3" t="s">
        <v>404</v>
      </c>
      <c r="F221" s="3"/>
      <c r="G221" s="3"/>
      <c r="H221" s="3"/>
      <c r="I221" s="29"/>
      <c r="J221" s="3"/>
      <c r="K221" s="3"/>
      <c r="L221" s="3"/>
      <c r="M221" s="3"/>
      <c r="N221" s="34"/>
      <c r="O221" s="3"/>
      <c r="P221" s="2">
        <f>ROUND(SUM(P219:P220),5)</f>
        <v>154.97999999999999</v>
      </c>
      <c r="Q221" s="2">
        <f>Q220</f>
        <v>154.97999999999999</v>
      </c>
    </row>
    <row r="222" spans="1:17" x14ac:dyDescent="0.35">
      <c r="A222" s="1"/>
      <c r="B222" s="1"/>
      <c r="C222" s="1"/>
      <c r="D222" s="1"/>
      <c r="E222" s="1" t="s">
        <v>202</v>
      </c>
      <c r="F222" s="1"/>
      <c r="G222" s="1"/>
      <c r="H222" s="1"/>
      <c r="I222" s="24"/>
      <c r="J222" s="1"/>
      <c r="K222" s="1"/>
      <c r="L222" s="1"/>
      <c r="M222" s="1"/>
      <c r="N222" s="32"/>
      <c r="O222" s="1"/>
      <c r="P222" s="25"/>
      <c r="Q222" s="25"/>
    </row>
    <row r="223" spans="1:17" ht="15" thickBot="1" x14ac:dyDescent="0.4">
      <c r="A223" s="23"/>
      <c r="B223" s="23"/>
      <c r="C223" s="23"/>
      <c r="D223" s="23"/>
      <c r="E223" s="23"/>
      <c r="F223" s="23"/>
      <c r="G223" s="26"/>
      <c r="H223" s="26" t="s">
        <v>437</v>
      </c>
      <c r="I223" s="27">
        <v>45326</v>
      </c>
      <c r="J223" s="26"/>
      <c r="K223" s="26" t="s">
        <v>511</v>
      </c>
      <c r="L223" s="26" t="s">
        <v>586</v>
      </c>
      <c r="M223" s="26" t="s">
        <v>669</v>
      </c>
      <c r="N223" s="33"/>
      <c r="O223" s="26" t="s">
        <v>37</v>
      </c>
      <c r="P223" s="28">
        <v>-365.79</v>
      </c>
      <c r="Q223" s="28">
        <f>ROUND(Q222+P223,5)</f>
        <v>-365.79</v>
      </c>
    </row>
    <row r="224" spans="1:17" x14ac:dyDescent="0.35">
      <c r="A224" s="3"/>
      <c r="B224" s="3"/>
      <c r="C224" s="3"/>
      <c r="D224" s="3"/>
      <c r="E224" s="3" t="s">
        <v>405</v>
      </c>
      <c r="F224" s="3"/>
      <c r="G224" s="3"/>
      <c r="H224" s="3"/>
      <c r="I224" s="29"/>
      <c r="J224" s="3"/>
      <c r="K224" s="3"/>
      <c r="L224" s="3"/>
      <c r="M224" s="3"/>
      <c r="N224" s="34"/>
      <c r="O224" s="3"/>
      <c r="P224" s="2">
        <f>ROUND(SUM(P222:P223),5)</f>
        <v>-365.79</v>
      </c>
      <c r="Q224" s="2">
        <f>Q223</f>
        <v>-365.79</v>
      </c>
    </row>
    <row r="225" spans="1:17" x14ac:dyDescent="0.35">
      <c r="A225" s="1"/>
      <c r="B225" s="1"/>
      <c r="C225" s="1"/>
      <c r="D225" s="1"/>
      <c r="E225" s="1" t="s">
        <v>203</v>
      </c>
      <c r="F225" s="1"/>
      <c r="G225" s="1"/>
      <c r="H225" s="1"/>
      <c r="I225" s="24"/>
      <c r="J225" s="1"/>
      <c r="K225" s="1"/>
      <c r="L225" s="1"/>
      <c r="M225" s="1"/>
      <c r="N225" s="32"/>
      <c r="O225" s="1"/>
      <c r="P225" s="25"/>
      <c r="Q225" s="25"/>
    </row>
    <row r="226" spans="1:17" ht="15" thickBot="1" x14ac:dyDescent="0.4">
      <c r="A226" s="23"/>
      <c r="B226" s="23"/>
      <c r="C226" s="23"/>
      <c r="D226" s="23"/>
      <c r="E226" s="23"/>
      <c r="F226" s="23"/>
      <c r="G226" s="26"/>
      <c r="H226" s="26" t="s">
        <v>437</v>
      </c>
      <c r="I226" s="27">
        <v>45326</v>
      </c>
      <c r="J226" s="26"/>
      <c r="K226" s="26" t="s">
        <v>511</v>
      </c>
      <c r="L226" s="26" t="s">
        <v>587</v>
      </c>
      <c r="M226" s="26" t="s">
        <v>669</v>
      </c>
      <c r="N226" s="33"/>
      <c r="O226" s="26" t="s">
        <v>37</v>
      </c>
      <c r="P226" s="28">
        <v>-88.8</v>
      </c>
      <c r="Q226" s="28">
        <f>ROUND(Q225+P226,5)</f>
        <v>-88.8</v>
      </c>
    </row>
    <row r="227" spans="1:17" x14ac:dyDescent="0.35">
      <c r="A227" s="3"/>
      <c r="B227" s="3"/>
      <c r="C227" s="3"/>
      <c r="D227" s="3"/>
      <c r="E227" s="3" t="s">
        <v>406</v>
      </c>
      <c r="F227" s="3"/>
      <c r="G227" s="3"/>
      <c r="H227" s="3"/>
      <c r="I227" s="29"/>
      <c r="J227" s="3"/>
      <c r="K227" s="3"/>
      <c r="L227" s="3"/>
      <c r="M227" s="3"/>
      <c r="N227" s="34"/>
      <c r="O227" s="3"/>
      <c r="P227" s="2">
        <f>ROUND(SUM(P225:P226),5)</f>
        <v>-88.8</v>
      </c>
      <c r="Q227" s="2">
        <f>Q226</f>
        <v>-88.8</v>
      </c>
    </row>
    <row r="228" spans="1:17" x14ac:dyDescent="0.35">
      <c r="A228" s="1"/>
      <c r="B228" s="1"/>
      <c r="C228" s="1"/>
      <c r="D228" s="1"/>
      <c r="E228" s="1" t="s">
        <v>204</v>
      </c>
      <c r="F228" s="1"/>
      <c r="G228" s="1"/>
      <c r="H228" s="1"/>
      <c r="I228" s="24"/>
      <c r="J228" s="1"/>
      <c r="K228" s="1"/>
      <c r="L228" s="1"/>
      <c r="M228" s="1"/>
      <c r="N228" s="32"/>
      <c r="O228" s="1"/>
      <c r="P228" s="25"/>
      <c r="Q228" s="25"/>
    </row>
    <row r="229" spans="1:17" ht="15" thickBot="1" x14ac:dyDescent="0.4">
      <c r="A229" s="23"/>
      <c r="B229" s="23"/>
      <c r="C229" s="23"/>
      <c r="D229" s="23"/>
      <c r="E229" s="23"/>
      <c r="F229" s="23"/>
      <c r="G229" s="26"/>
      <c r="H229" s="26" t="s">
        <v>437</v>
      </c>
      <c r="I229" s="27">
        <v>45326</v>
      </c>
      <c r="J229" s="26"/>
      <c r="K229" s="26" t="s">
        <v>511</v>
      </c>
      <c r="L229" s="26" t="s">
        <v>588</v>
      </c>
      <c r="M229" s="26" t="s">
        <v>669</v>
      </c>
      <c r="N229" s="33"/>
      <c r="O229" s="26" t="s">
        <v>37</v>
      </c>
      <c r="P229" s="28">
        <v>-88.8</v>
      </c>
      <c r="Q229" s="28">
        <f>ROUND(Q228+P229,5)</f>
        <v>-88.8</v>
      </c>
    </row>
    <row r="230" spans="1:17" x14ac:dyDescent="0.35">
      <c r="A230" s="3"/>
      <c r="B230" s="3"/>
      <c r="C230" s="3"/>
      <c r="D230" s="3"/>
      <c r="E230" s="3" t="s">
        <v>407</v>
      </c>
      <c r="F230" s="3"/>
      <c r="G230" s="3"/>
      <c r="H230" s="3"/>
      <c r="I230" s="29"/>
      <c r="J230" s="3"/>
      <c r="K230" s="3"/>
      <c r="L230" s="3"/>
      <c r="M230" s="3"/>
      <c r="N230" s="34"/>
      <c r="O230" s="3"/>
      <c r="P230" s="2">
        <f>ROUND(SUM(P228:P229),5)</f>
        <v>-88.8</v>
      </c>
      <c r="Q230" s="2">
        <f>Q229</f>
        <v>-88.8</v>
      </c>
    </row>
    <row r="231" spans="1:17" x14ac:dyDescent="0.35">
      <c r="A231" s="1"/>
      <c r="B231" s="1"/>
      <c r="C231" s="1"/>
      <c r="D231" s="1"/>
      <c r="E231" s="1" t="s">
        <v>205</v>
      </c>
      <c r="F231" s="1"/>
      <c r="G231" s="1"/>
      <c r="H231" s="1"/>
      <c r="I231" s="24"/>
      <c r="J231" s="1"/>
      <c r="K231" s="1"/>
      <c r="L231" s="1"/>
      <c r="M231" s="1"/>
      <c r="N231" s="32"/>
      <c r="O231" s="1"/>
      <c r="P231" s="25"/>
      <c r="Q231" s="25"/>
    </row>
    <row r="232" spans="1:17" ht="15" thickBot="1" x14ac:dyDescent="0.4">
      <c r="A232" s="23"/>
      <c r="B232" s="23"/>
      <c r="C232" s="23"/>
      <c r="D232" s="23"/>
      <c r="E232" s="23"/>
      <c r="F232" s="23"/>
      <c r="G232" s="26"/>
      <c r="H232" s="26" t="s">
        <v>436</v>
      </c>
      <c r="I232" s="27">
        <v>45334</v>
      </c>
      <c r="J232" s="26"/>
      <c r="K232" s="26" t="s">
        <v>482</v>
      </c>
      <c r="L232" s="26" t="s">
        <v>589</v>
      </c>
      <c r="M232" s="26" t="s">
        <v>669</v>
      </c>
      <c r="N232" s="33"/>
      <c r="O232" s="26" t="s">
        <v>40</v>
      </c>
      <c r="P232" s="30">
        <v>-11.96</v>
      </c>
      <c r="Q232" s="30">
        <f>ROUND(Q231+P232,5)</f>
        <v>-11.96</v>
      </c>
    </row>
    <row r="233" spans="1:17" ht="15" thickBot="1" x14ac:dyDescent="0.4">
      <c r="A233" s="3"/>
      <c r="B233" s="3"/>
      <c r="C233" s="3"/>
      <c r="D233" s="3"/>
      <c r="E233" s="3" t="s">
        <v>408</v>
      </c>
      <c r="F233" s="3"/>
      <c r="G233" s="3"/>
      <c r="H233" s="3"/>
      <c r="I233" s="29"/>
      <c r="J233" s="3"/>
      <c r="K233" s="3"/>
      <c r="L233" s="3"/>
      <c r="M233" s="3"/>
      <c r="N233" s="34"/>
      <c r="O233" s="3"/>
      <c r="P233" s="4">
        <f>ROUND(SUM(P231:P232),5)</f>
        <v>-11.96</v>
      </c>
      <c r="Q233" s="4">
        <f>Q232</f>
        <v>-11.96</v>
      </c>
    </row>
    <row r="234" spans="1:17" x14ac:dyDescent="0.35">
      <c r="A234" s="3"/>
      <c r="B234" s="3"/>
      <c r="C234" s="3"/>
      <c r="D234" s="3" t="s">
        <v>206</v>
      </c>
      <c r="E234" s="3"/>
      <c r="F234" s="3"/>
      <c r="G234" s="3"/>
      <c r="H234" s="3"/>
      <c r="I234" s="29"/>
      <c r="J234" s="3"/>
      <c r="K234" s="3"/>
      <c r="L234" s="3"/>
      <c r="M234" s="3"/>
      <c r="N234" s="34"/>
      <c r="O234" s="3"/>
      <c r="P234" s="2">
        <f>ROUND(P221+P224+P227+P230+P233,5)</f>
        <v>-400.37</v>
      </c>
      <c r="Q234" s="2">
        <f>ROUND(Q221+Q224+Q227+Q230+Q233,5)</f>
        <v>-400.37</v>
      </c>
    </row>
    <row r="235" spans="1:17" x14ac:dyDescent="0.35">
      <c r="A235" s="1"/>
      <c r="B235" s="1"/>
      <c r="C235" s="1"/>
      <c r="D235" s="1" t="s">
        <v>207</v>
      </c>
      <c r="E235" s="1"/>
      <c r="F235" s="1"/>
      <c r="G235" s="1"/>
      <c r="H235" s="1"/>
      <c r="I235" s="24"/>
      <c r="J235" s="1"/>
      <c r="K235" s="1"/>
      <c r="L235" s="1"/>
      <c r="M235" s="1"/>
      <c r="N235" s="32"/>
      <c r="O235" s="1"/>
      <c r="P235" s="25"/>
      <c r="Q235" s="25"/>
    </row>
    <row r="236" spans="1:17" x14ac:dyDescent="0.35">
      <c r="A236" s="1"/>
      <c r="B236" s="1"/>
      <c r="C236" s="1"/>
      <c r="D236" s="1"/>
      <c r="E236" s="1" t="s">
        <v>208</v>
      </c>
      <c r="F236" s="1"/>
      <c r="G236" s="1"/>
      <c r="H236" s="1"/>
      <c r="I236" s="24"/>
      <c r="J236" s="1"/>
      <c r="K236" s="1"/>
      <c r="L236" s="1"/>
      <c r="M236" s="1"/>
      <c r="N236" s="32"/>
      <c r="O236" s="1"/>
      <c r="P236" s="25"/>
      <c r="Q236" s="25"/>
    </row>
    <row r="237" spans="1:17" x14ac:dyDescent="0.35">
      <c r="A237" s="1"/>
      <c r="B237" s="1"/>
      <c r="C237" s="1"/>
      <c r="D237" s="1"/>
      <c r="E237" s="1"/>
      <c r="F237" s="1" t="s">
        <v>209</v>
      </c>
      <c r="G237" s="1"/>
      <c r="H237" s="1"/>
      <c r="I237" s="24"/>
      <c r="J237" s="1"/>
      <c r="K237" s="1"/>
      <c r="L237" s="1"/>
      <c r="M237" s="1"/>
      <c r="N237" s="32"/>
      <c r="O237" s="1"/>
      <c r="P237" s="25"/>
      <c r="Q237" s="25"/>
    </row>
    <row r="238" spans="1:17" ht="15" thickBot="1" x14ac:dyDescent="0.4">
      <c r="A238" s="23"/>
      <c r="B238" s="23"/>
      <c r="C238" s="23"/>
      <c r="D238" s="23"/>
      <c r="E238" s="23"/>
      <c r="F238" s="23"/>
      <c r="G238" s="26"/>
      <c r="H238" s="26" t="s">
        <v>437</v>
      </c>
      <c r="I238" s="27">
        <v>45351</v>
      </c>
      <c r="J238" s="26" t="s">
        <v>462</v>
      </c>
      <c r="K238" s="26" t="s">
        <v>512</v>
      </c>
      <c r="L238" s="26" t="s">
        <v>590</v>
      </c>
      <c r="M238" s="26" t="s">
        <v>669</v>
      </c>
      <c r="N238" s="33"/>
      <c r="O238" s="26" t="s">
        <v>37</v>
      </c>
      <c r="P238" s="28">
        <v>-1736.75</v>
      </c>
      <c r="Q238" s="28">
        <f>ROUND(Q237+P238,5)</f>
        <v>-1736.75</v>
      </c>
    </row>
    <row r="239" spans="1:17" x14ac:dyDescent="0.35">
      <c r="A239" s="3"/>
      <c r="B239" s="3"/>
      <c r="C239" s="3"/>
      <c r="D239" s="3"/>
      <c r="E239" s="3"/>
      <c r="F239" s="3" t="s">
        <v>409</v>
      </c>
      <c r="G239" s="3"/>
      <c r="H239" s="3"/>
      <c r="I239" s="29"/>
      <c r="J239" s="3"/>
      <c r="K239" s="3"/>
      <c r="L239" s="3"/>
      <c r="M239" s="3"/>
      <c r="N239" s="34"/>
      <c r="O239" s="3"/>
      <c r="P239" s="2">
        <f>ROUND(SUM(P237:P238),5)</f>
        <v>-1736.75</v>
      </c>
      <c r="Q239" s="2">
        <f>Q238</f>
        <v>-1736.75</v>
      </c>
    </row>
    <row r="240" spans="1:17" x14ac:dyDescent="0.35">
      <c r="A240" s="1"/>
      <c r="B240" s="1"/>
      <c r="C240" s="1"/>
      <c r="D240" s="1"/>
      <c r="E240" s="1"/>
      <c r="F240" s="1" t="s">
        <v>210</v>
      </c>
      <c r="G240" s="1"/>
      <c r="H240" s="1"/>
      <c r="I240" s="24"/>
      <c r="J240" s="1"/>
      <c r="K240" s="1"/>
      <c r="L240" s="1"/>
      <c r="M240" s="1"/>
      <c r="N240" s="32"/>
      <c r="O240" s="1"/>
      <c r="P240" s="25"/>
      <c r="Q240" s="25"/>
    </row>
    <row r="241" spans="1:17" ht="15" thickBot="1" x14ac:dyDescent="0.4">
      <c r="A241" s="23"/>
      <c r="B241" s="23"/>
      <c r="C241" s="23"/>
      <c r="D241" s="23"/>
      <c r="E241" s="23"/>
      <c r="F241" s="23"/>
      <c r="G241" s="26"/>
      <c r="H241" s="26" t="s">
        <v>437</v>
      </c>
      <c r="I241" s="27">
        <v>45351</v>
      </c>
      <c r="J241" s="26" t="s">
        <v>462</v>
      </c>
      <c r="K241" s="26" t="s">
        <v>512</v>
      </c>
      <c r="L241" s="26" t="s">
        <v>591</v>
      </c>
      <c r="M241" s="26" t="s">
        <v>669</v>
      </c>
      <c r="N241" s="33"/>
      <c r="O241" s="26" t="s">
        <v>37</v>
      </c>
      <c r="P241" s="28">
        <v>-50.35</v>
      </c>
      <c r="Q241" s="28">
        <f>ROUND(Q240+P241,5)</f>
        <v>-50.35</v>
      </c>
    </row>
    <row r="242" spans="1:17" x14ac:dyDescent="0.35">
      <c r="A242" s="3"/>
      <c r="B242" s="3"/>
      <c r="C242" s="3"/>
      <c r="D242" s="3"/>
      <c r="E242" s="3"/>
      <c r="F242" s="3" t="s">
        <v>410</v>
      </c>
      <c r="G242" s="3"/>
      <c r="H242" s="3"/>
      <c r="I242" s="29"/>
      <c r="J242" s="3"/>
      <c r="K242" s="3"/>
      <c r="L242" s="3"/>
      <c r="M242" s="3"/>
      <c r="N242" s="34"/>
      <c r="O242" s="3"/>
      <c r="P242" s="2">
        <f>ROUND(SUM(P240:P241),5)</f>
        <v>-50.35</v>
      </c>
      <c r="Q242" s="2">
        <f>Q241</f>
        <v>-50.35</v>
      </c>
    </row>
    <row r="243" spans="1:17" x14ac:dyDescent="0.35">
      <c r="A243" s="1"/>
      <c r="B243" s="1"/>
      <c r="C243" s="1"/>
      <c r="D243" s="1"/>
      <c r="E243" s="1"/>
      <c r="F243" s="1" t="s">
        <v>211</v>
      </c>
      <c r="G243" s="1"/>
      <c r="H243" s="1"/>
      <c r="I243" s="24"/>
      <c r="J243" s="1"/>
      <c r="K243" s="1"/>
      <c r="L243" s="1"/>
      <c r="M243" s="1"/>
      <c r="N243" s="32"/>
      <c r="O243" s="1"/>
      <c r="P243" s="25"/>
      <c r="Q243" s="25"/>
    </row>
    <row r="244" spans="1:17" ht="15" thickBot="1" x14ac:dyDescent="0.4">
      <c r="A244" s="23"/>
      <c r="B244" s="23"/>
      <c r="C244" s="23"/>
      <c r="D244" s="23"/>
      <c r="E244" s="23"/>
      <c r="F244" s="23"/>
      <c r="G244" s="26"/>
      <c r="H244" s="26" t="s">
        <v>437</v>
      </c>
      <c r="I244" s="27">
        <v>45351</v>
      </c>
      <c r="J244" s="26" t="s">
        <v>462</v>
      </c>
      <c r="K244" s="26" t="s">
        <v>512</v>
      </c>
      <c r="L244" s="26" t="s">
        <v>592</v>
      </c>
      <c r="M244" s="26" t="s">
        <v>669</v>
      </c>
      <c r="N244" s="33"/>
      <c r="O244" s="26" t="s">
        <v>37</v>
      </c>
      <c r="P244" s="30">
        <v>-23.94</v>
      </c>
      <c r="Q244" s="30">
        <f>ROUND(Q243+P244,5)</f>
        <v>-23.94</v>
      </c>
    </row>
    <row r="245" spans="1:17" ht="15" thickBot="1" x14ac:dyDescent="0.4">
      <c r="A245" s="3"/>
      <c r="B245" s="3"/>
      <c r="C245" s="3"/>
      <c r="D245" s="3"/>
      <c r="E245" s="3"/>
      <c r="F245" s="3" t="s">
        <v>411</v>
      </c>
      <c r="G245" s="3"/>
      <c r="H245" s="3"/>
      <c r="I245" s="29"/>
      <c r="J245" s="3"/>
      <c r="K245" s="3"/>
      <c r="L245" s="3"/>
      <c r="M245" s="3"/>
      <c r="N245" s="34"/>
      <c r="O245" s="3"/>
      <c r="P245" s="5">
        <f>ROUND(SUM(P243:P244),5)</f>
        <v>-23.94</v>
      </c>
      <c r="Q245" s="5">
        <f>Q244</f>
        <v>-23.94</v>
      </c>
    </row>
    <row r="246" spans="1:17" ht="15" thickBot="1" x14ac:dyDescent="0.4">
      <c r="A246" s="3"/>
      <c r="B246" s="3"/>
      <c r="C246" s="3"/>
      <c r="D246" s="3"/>
      <c r="E246" s="3" t="s">
        <v>212</v>
      </c>
      <c r="F246" s="3"/>
      <c r="G246" s="3"/>
      <c r="H246" s="3"/>
      <c r="I246" s="29"/>
      <c r="J246" s="3"/>
      <c r="K246" s="3"/>
      <c r="L246" s="3"/>
      <c r="M246" s="3"/>
      <c r="N246" s="34"/>
      <c r="O246" s="3"/>
      <c r="P246" s="4">
        <f>ROUND(P239+P242+P245,5)</f>
        <v>-1811.04</v>
      </c>
      <c r="Q246" s="4">
        <f>ROUND(Q239+Q242+Q245,5)</f>
        <v>-1811.04</v>
      </c>
    </row>
    <row r="247" spans="1:17" x14ac:dyDescent="0.35">
      <c r="A247" s="3"/>
      <c r="B247" s="3"/>
      <c r="C247" s="3"/>
      <c r="D247" s="3" t="s">
        <v>215</v>
      </c>
      <c r="E247" s="3"/>
      <c r="F247" s="3"/>
      <c r="G247" s="3"/>
      <c r="H247" s="3"/>
      <c r="I247" s="29"/>
      <c r="J247" s="3"/>
      <c r="K247" s="3"/>
      <c r="L247" s="3"/>
      <c r="M247" s="3"/>
      <c r="N247" s="34"/>
      <c r="O247" s="3"/>
      <c r="P247" s="2">
        <f>P246</f>
        <v>-1811.04</v>
      </c>
      <c r="Q247" s="2">
        <f>Q246</f>
        <v>-1811.04</v>
      </c>
    </row>
    <row r="248" spans="1:17" x14ac:dyDescent="0.35">
      <c r="A248" s="1"/>
      <c r="B248" s="1"/>
      <c r="C248" s="1"/>
      <c r="D248" s="1" t="s">
        <v>216</v>
      </c>
      <c r="E248" s="1"/>
      <c r="F248" s="1"/>
      <c r="G248" s="1"/>
      <c r="H248" s="1"/>
      <c r="I248" s="24"/>
      <c r="J248" s="1"/>
      <c r="K248" s="1"/>
      <c r="L248" s="1"/>
      <c r="M248" s="1"/>
      <c r="N248" s="32"/>
      <c r="O248" s="1"/>
      <c r="P248" s="25"/>
      <c r="Q248" s="25"/>
    </row>
    <row r="249" spans="1:17" x14ac:dyDescent="0.35">
      <c r="A249" s="26"/>
      <c r="B249" s="26"/>
      <c r="C249" s="26"/>
      <c r="D249" s="26"/>
      <c r="E249" s="26"/>
      <c r="F249" s="26"/>
      <c r="G249" s="26"/>
      <c r="H249" s="26" t="s">
        <v>436</v>
      </c>
      <c r="I249" s="27">
        <v>45323</v>
      </c>
      <c r="J249" s="26"/>
      <c r="K249" s="26" t="s">
        <v>513</v>
      </c>
      <c r="L249" s="26" t="s">
        <v>593</v>
      </c>
      <c r="M249" s="26" t="s">
        <v>669</v>
      </c>
      <c r="N249" s="33"/>
      <c r="O249" s="26" t="s">
        <v>40</v>
      </c>
      <c r="P249" s="30">
        <v>-172.75</v>
      </c>
      <c r="Q249" s="30">
        <f>ROUND(Q248+P249,5)</f>
        <v>-172.75</v>
      </c>
    </row>
    <row r="250" spans="1:17" x14ac:dyDescent="0.35">
      <c r="A250" s="26"/>
      <c r="B250" s="26"/>
      <c r="C250" s="26"/>
      <c r="D250" s="26"/>
      <c r="E250" s="26"/>
      <c r="F250" s="26"/>
      <c r="G250" s="26"/>
      <c r="H250" s="26" t="s">
        <v>436</v>
      </c>
      <c r="I250" s="27">
        <v>45342</v>
      </c>
      <c r="J250" s="26"/>
      <c r="K250" s="26" t="s">
        <v>514</v>
      </c>
      <c r="L250" s="26" t="s">
        <v>594</v>
      </c>
      <c r="M250" s="26" t="s">
        <v>669</v>
      </c>
      <c r="N250" s="33"/>
      <c r="O250" s="26" t="s">
        <v>40</v>
      </c>
      <c r="P250" s="30">
        <v>-6.54</v>
      </c>
      <c r="Q250" s="30">
        <f>ROUND(Q249+P250,5)</f>
        <v>-179.29</v>
      </c>
    </row>
    <row r="251" spans="1:17" ht="15" thickBot="1" x14ac:dyDescent="0.4">
      <c r="A251" s="26"/>
      <c r="B251" s="26"/>
      <c r="C251" s="26"/>
      <c r="D251" s="26"/>
      <c r="E251" s="26"/>
      <c r="F251" s="26"/>
      <c r="G251" s="26"/>
      <c r="H251" s="26" t="s">
        <v>437</v>
      </c>
      <c r="I251" s="27">
        <v>45348</v>
      </c>
      <c r="J251" s="26"/>
      <c r="K251" s="26" t="s">
        <v>515</v>
      </c>
      <c r="L251" s="26" t="s">
        <v>595</v>
      </c>
      <c r="M251" s="26" t="s">
        <v>669</v>
      </c>
      <c r="N251" s="33"/>
      <c r="O251" s="26" t="s">
        <v>37</v>
      </c>
      <c r="P251" s="30">
        <v>-650</v>
      </c>
      <c r="Q251" s="30">
        <f>ROUND(Q250+P251,5)</f>
        <v>-829.29</v>
      </c>
    </row>
    <row r="252" spans="1:17" ht="15" thickBot="1" x14ac:dyDescent="0.4">
      <c r="A252" s="3"/>
      <c r="B252" s="3"/>
      <c r="C252" s="3"/>
      <c r="D252" s="3" t="s">
        <v>412</v>
      </c>
      <c r="E252" s="3"/>
      <c r="F252" s="3"/>
      <c r="G252" s="3"/>
      <c r="H252" s="3"/>
      <c r="I252" s="29"/>
      <c r="J252" s="3"/>
      <c r="K252" s="3"/>
      <c r="L252" s="3"/>
      <c r="M252" s="3"/>
      <c r="N252" s="34"/>
      <c r="O252" s="3"/>
      <c r="P252" s="5">
        <f>ROUND(SUM(P248:P251),5)</f>
        <v>-829.29</v>
      </c>
      <c r="Q252" s="5">
        <f>Q251</f>
        <v>-829.29</v>
      </c>
    </row>
    <row r="253" spans="1:17" ht="15" thickBot="1" x14ac:dyDescent="0.4">
      <c r="A253" s="3"/>
      <c r="B253" s="3"/>
      <c r="C253" s="3" t="s">
        <v>217</v>
      </c>
      <c r="D253" s="3"/>
      <c r="E253" s="3"/>
      <c r="F253" s="3"/>
      <c r="G253" s="3"/>
      <c r="H253" s="3"/>
      <c r="I253" s="29"/>
      <c r="J253" s="3"/>
      <c r="K253" s="3"/>
      <c r="L253" s="3"/>
      <c r="M253" s="3"/>
      <c r="N253" s="34"/>
      <c r="O253" s="3"/>
      <c r="P253" s="4">
        <f>ROUND(P217+P234+P247+P252,5)</f>
        <v>-13780.85</v>
      </c>
      <c r="Q253" s="4">
        <f>ROUND(Q217+Q234+Q247+Q252,5)</f>
        <v>-13780.85</v>
      </c>
    </row>
    <row r="254" spans="1:17" x14ac:dyDescent="0.35">
      <c r="A254" s="3"/>
      <c r="B254" s="3" t="s">
        <v>218</v>
      </c>
      <c r="C254" s="3"/>
      <c r="D254" s="3"/>
      <c r="E254" s="3"/>
      <c r="F254" s="3"/>
      <c r="G254" s="3"/>
      <c r="H254" s="3"/>
      <c r="I254" s="29"/>
      <c r="J254" s="3"/>
      <c r="K254" s="3"/>
      <c r="L254" s="3"/>
      <c r="M254" s="3"/>
      <c r="N254" s="34"/>
      <c r="O254" s="3"/>
      <c r="P254" s="2">
        <f>ROUND(P20+P23+P27+P35+P60+P189+P194+P253,5)</f>
        <v>-101706.51</v>
      </c>
      <c r="Q254" s="2">
        <f>ROUND(Q20+Q23+Q27+Q35+Q60+Q189+Q194+Q253,5)</f>
        <v>-101706.51</v>
      </c>
    </row>
    <row r="255" spans="1:17" x14ac:dyDescent="0.35">
      <c r="A255" s="1"/>
      <c r="B255" s="1" t="s">
        <v>219</v>
      </c>
      <c r="C255" s="1"/>
      <c r="D255" s="1"/>
      <c r="E255" s="1"/>
      <c r="F255" s="1"/>
      <c r="G255" s="1"/>
      <c r="H255" s="1"/>
      <c r="I255" s="24"/>
      <c r="J255" s="1"/>
      <c r="K255" s="1"/>
      <c r="L255" s="1"/>
      <c r="M255" s="1"/>
      <c r="N255" s="32"/>
      <c r="O255" s="1"/>
      <c r="P255" s="25"/>
      <c r="Q255" s="25"/>
    </row>
    <row r="256" spans="1:17" x14ac:dyDescent="0.35">
      <c r="A256" s="1"/>
      <c r="B256" s="1"/>
      <c r="C256" s="1" t="s">
        <v>221</v>
      </c>
      <c r="D256" s="1"/>
      <c r="E256" s="1"/>
      <c r="F256" s="1"/>
      <c r="G256" s="1"/>
      <c r="H256" s="1"/>
      <c r="I256" s="24"/>
      <c r="J256" s="1"/>
      <c r="K256" s="1"/>
      <c r="L256" s="1"/>
      <c r="M256" s="1"/>
      <c r="N256" s="32"/>
      <c r="O256" s="1"/>
      <c r="P256" s="25"/>
      <c r="Q256" s="25"/>
    </row>
    <row r="257" spans="1:17" ht="15" thickBot="1" x14ac:dyDescent="0.4">
      <c r="A257" s="23"/>
      <c r="B257" s="23"/>
      <c r="C257" s="23"/>
      <c r="D257" s="23"/>
      <c r="E257" s="23"/>
      <c r="F257" s="23"/>
      <c r="G257" s="26"/>
      <c r="H257" s="26" t="s">
        <v>436</v>
      </c>
      <c r="I257" s="27">
        <v>45344</v>
      </c>
      <c r="J257" s="26"/>
      <c r="K257" s="26" t="s">
        <v>484</v>
      </c>
      <c r="L257" s="26" t="s">
        <v>596</v>
      </c>
      <c r="M257" s="26" t="s">
        <v>669</v>
      </c>
      <c r="N257" s="33"/>
      <c r="O257" s="26" t="s">
        <v>40</v>
      </c>
      <c r="P257" s="30">
        <v>-12.45</v>
      </c>
      <c r="Q257" s="30">
        <f>ROUND(Q256+P257,5)</f>
        <v>-12.45</v>
      </c>
    </row>
    <row r="258" spans="1:17" ht="15" thickBot="1" x14ac:dyDescent="0.4">
      <c r="A258" s="3"/>
      <c r="B258" s="3"/>
      <c r="C258" s="3" t="s">
        <v>413</v>
      </c>
      <c r="D258" s="3"/>
      <c r="E258" s="3"/>
      <c r="F258" s="3"/>
      <c r="G258" s="3"/>
      <c r="H258" s="3"/>
      <c r="I258" s="29"/>
      <c r="J258" s="3"/>
      <c r="K258" s="3"/>
      <c r="L258" s="3"/>
      <c r="M258" s="3"/>
      <c r="N258" s="34"/>
      <c r="O258" s="3"/>
      <c r="P258" s="4">
        <f>ROUND(SUM(P256:P257),5)</f>
        <v>-12.45</v>
      </c>
      <c r="Q258" s="4">
        <f>Q257</f>
        <v>-12.45</v>
      </c>
    </row>
    <row r="259" spans="1:17" x14ac:dyDescent="0.35">
      <c r="A259" s="3"/>
      <c r="B259" s="3" t="s">
        <v>222</v>
      </c>
      <c r="C259" s="3"/>
      <c r="D259" s="3"/>
      <c r="E259" s="3"/>
      <c r="F259" s="3"/>
      <c r="G259" s="3"/>
      <c r="H259" s="3"/>
      <c r="I259" s="29"/>
      <c r="J259" s="3"/>
      <c r="K259" s="3"/>
      <c r="L259" s="3"/>
      <c r="M259" s="3"/>
      <c r="N259" s="34"/>
      <c r="O259" s="3"/>
      <c r="P259" s="2">
        <f>P258</f>
        <v>-12.45</v>
      </c>
      <c r="Q259" s="2">
        <f>Q258</f>
        <v>-12.45</v>
      </c>
    </row>
    <row r="260" spans="1:17" x14ac:dyDescent="0.35">
      <c r="A260" s="1"/>
      <c r="B260" s="1" t="s">
        <v>223</v>
      </c>
      <c r="C260" s="1"/>
      <c r="D260" s="1"/>
      <c r="E260" s="1"/>
      <c r="F260" s="1"/>
      <c r="G260" s="1"/>
      <c r="H260" s="1"/>
      <c r="I260" s="24"/>
      <c r="J260" s="1"/>
      <c r="K260" s="1"/>
      <c r="L260" s="1"/>
      <c r="M260" s="1"/>
      <c r="N260" s="32"/>
      <c r="O260" s="1"/>
      <c r="P260" s="25"/>
      <c r="Q260" s="25"/>
    </row>
    <row r="261" spans="1:17" x14ac:dyDescent="0.35">
      <c r="A261" s="1"/>
      <c r="B261" s="1"/>
      <c r="C261" s="1" t="s">
        <v>226</v>
      </c>
      <c r="D261" s="1"/>
      <c r="E261" s="1"/>
      <c r="F261" s="1"/>
      <c r="G261" s="1"/>
      <c r="H261" s="1"/>
      <c r="I261" s="24"/>
      <c r="J261" s="1"/>
      <c r="K261" s="1"/>
      <c r="L261" s="1"/>
      <c r="M261" s="1"/>
      <c r="N261" s="32"/>
      <c r="O261" s="1"/>
      <c r="P261" s="25"/>
      <c r="Q261" s="25"/>
    </row>
    <row r="262" spans="1:17" x14ac:dyDescent="0.35">
      <c r="A262" s="26"/>
      <c r="B262" s="26"/>
      <c r="C262" s="26"/>
      <c r="D262" s="26"/>
      <c r="E262" s="26"/>
      <c r="F262" s="26"/>
      <c r="G262" s="26"/>
      <c r="H262" s="26" t="s">
        <v>437</v>
      </c>
      <c r="I262" s="27">
        <v>45342</v>
      </c>
      <c r="J262" s="26" t="s">
        <v>463</v>
      </c>
      <c r="K262" s="26" t="s">
        <v>516</v>
      </c>
      <c r="L262" s="26" t="s">
        <v>597</v>
      </c>
      <c r="M262" s="26" t="s">
        <v>669</v>
      </c>
      <c r="N262" s="33"/>
      <c r="O262" s="26" t="s">
        <v>37</v>
      </c>
      <c r="P262" s="30">
        <v>-39.270000000000003</v>
      </c>
      <c r="Q262" s="30">
        <f t="shared" ref="Q262:Q269" si="9">ROUND(Q261+P262,5)</f>
        <v>-39.270000000000003</v>
      </c>
    </row>
    <row r="263" spans="1:17" x14ac:dyDescent="0.35">
      <c r="A263" s="26"/>
      <c r="B263" s="26"/>
      <c r="C263" s="26"/>
      <c r="D263" s="26"/>
      <c r="E263" s="26"/>
      <c r="F263" s="26"/>
      <c r="G263" s="26"/>
      <c r="H263" s="26" t="s">
        <v>437</v>
      </c>
      <c r="I263" s="27">
        <v>45342</v>
      </c>
      <c r="J263" s="26" t="s">
        <v>463</v>
      </c>
      <c r="K263" s="26" t="s">
        <v>516</v>
      </c>
      <c r="L263" s="26" t="s">
        <v>598</v>
      </c>
      <c r="M263" s="26" t="s">
        <v>669</v>
      </c>
      <c r="N263" s="33"/>
      <c r="O263" s="26" t="s">
        <v>37</v>
      </c>
      <c r="P263" s="30">
        <v>-316.69</v>
      </c>
      <c r="Q263" s="30">
        <f t="shared" si="9"/>
        <v>-355.96</v>
      </c>
    </row>
    <row r="264" spans="1:17" x14ac:dyDescent="0.35">
      <c r="A264" s="26"/>
      <c r="B264" s="26"/>
      <c r="C264" s="26"/>
      <c r="D264" s="26"/>
      <c r="E264" s="26"/>
      <c r="F264" s="26"/>
      <c r="G264" s="26"/>
      <c r="H264" s="26" t="s">
        <v>437</v>
      </c>
      <c r="I264" s="27">
        <v>45342</v>
      </c>
      <c r="J264" s="26" t="s">
        <v>463</v>
      </c>
      <c r="K264" s="26" t="s">
        <v>516</v>
      </c>
      <c r="L264" s="26" t="s">
        <v>599</v>
      </c>
      <c r="M264" s="26" t="s">
        <v>669</v>
      </c>
      <c r="N264" s="33"/>
      <c r="O264" s="26" t="s">
        <v>37</v>
      </c>
      <c r="P264" s="30">
        <v>-611.96</v>
      </c>
      <c r="Q264" s="30">
        <f t="shared" si="9"/>
        <v>-967.92</v>
      </c>
    </row>
    <row r="265" spans="1:17" x14ac:dyDescent="0.35">
      <c r="A265" s="26"/>
      <c r="B265" s="26"/>
      <c r="C265" s="26"/>
      <c r="D265" s="26"/>
      <c r="E265" s="26"/>
      <c r="F265" s="26"/>
      <c r="G265" s="26"/>
      <c r="H265" s="26" t="s">
        <v>437</v>
      </c>
      <c r="I265" s="27">
        <v>45342</v>
      </c>
      <c r="J265" s="26" t="s">
        <v>463</v>
      </c>
      <c r="K265" s="26" t="s">
        <v>516</v>
      </c>
      <c r="L265" s="26" t="s">
        <v>600</v>
      </c>
      <c r="M265" s="26" t="s">
        <v>669</v>
      </c>
      <c r="N265" s="33"/>
      <c r="O265" s="26" t="s">
        <v>37</v>
      </c>
      <c r="P265" s="30">
        <v>-129.5</v>
      </c>
      <c r="Q265" s="30">
        <f t="shared" si="9"/>
        <v>-1097.42</v>
      </c>
    </row>
    <row r="266" spans="1:17" x14ac:dyDescent="0.35">
      <c r="A266" s="26"/>
      <c r="B266" s="26"/>
      <c r="C266" s="26"/>
      <c r="D266" s="26"/>
      <c r="E266" s="26"/>
      <c r="F266" s="26"/>
      <c r="G266" s="26"/>
      <c r="H266" s="26" t="s">
        <v>437</v>
      </c>
      <c r="I266" s="27">
        <v>45342</v>
      </c>
      <c r="J266" s="26" t="s">
        <v>463</v>
      </c>
      <c r="K266" s="26" t="s">
        <v>516</v>
      </c>
      <c r="L266" s="26" t="s">
        <v>601</v>
      </c>
      <c r="M266" s="26" t="s">
        <v>669</v>
      </c>
      <c r="N266" s="33"/>
      <c r="O266" s="26" t="s">
        <v>37</v>
      </c>
      <c r="P266" s="30">
        <v>-129.5</v>
      </c>
      <c r="Q266" s="30">
        <f t="shared" si="9"/>
        <v>-1226.92</v>
      </c>
    </row>
    <row r="267" spans="1:17" x14ac:dyDescent="0.35">
      <c r="A267" s="26"/>
      <c r="B267" s="26"/>
      <c r="C267" s="26"/>
      <c r="D267" s="26"/>
      <c r="E267" s="26"/>
      <c r="F267" s="26"/>
      <c r="G267" s="26"/>
      <c r="H267" s="26" t="s">
        <v>437</v>
      </c>
      <c r="I267" s="27">
        <v>45342</v>
      </c>
      <c r="J267" s="26" t="s">
        <v>463</v>
      </c>
      <c r="K267" s="26" t="s">
        <v>516</v>
      </c>
      <c r="L267" s="26" t="s">
        <v>602</v>
      </c>
      <c r="M267" s="26" t="s">
        <v>669</v>
      </c>
      <c r="N267" s="33"/>
      <c r="O267" s="26" t="s">
        <v>37</v>
      </c>
      <c r="P267" s="30">
        <v>-95.16</v>
      </c>
      <c r="Q267" s="30">
        <f t="shared" si="9"/>
        <v>-1322.08</v>
      </c>
    </row>
    <row r="268" spans="1:17" x14ac:dyDescent="0.35">
      <c r="A268" s="26"/>
      <c r="B268" s="26"/>
      <c r="C268" s="26"/>
      <c r="D268" s="26"/>
      <c r="E268" s="26"/>
      <c r="F268" s="26"/>
      <c r="G268" s="26"/>
      <c r="H268" s="26" t="s">
        <v>437</v>
      </c>
      <c r="I268" s="27">
        <v>45342</v>
      </c>
      <c r="J268" s="26" t="s">
        <v>463</v>
      </c>
      <c r="K268" s="26" t="s">
        <v>516</v>
      </c>
      <c r="L268" s="26" t="s">
        <v>603</v>
      </c>
      <c r="M268" s="26" t="s">
        <v>669</v>
      </c>
      <c r="N268" s="33"/>
      <c r="O268" s="26" t="s">
        <v>37</v>
      </c>
      <c r="P268" s="30">
        <v>-123.96</v>
      </c>
      <c r="Q268" s="30">
        <f t="shared" si="9"/>
        <v>-1446.04</v>
      </c>
    </row>
    <row r="269" spans="1:17" ht="15" thickBot="1" x14ac:dyDescent="0.4">
      <c r="A269" s="26"/>
      <c r="B269" s="26"/>
      <c r="C269" s="26"/>
      <c r="D269" s="26"/>
      <c r="E269" s="26"/>
      <c r="F269" s="26"/>
      <c r="G269" s="26"/>
      <c r="H269" s="26" t="s">
        <v>436</v>
      </c>
      <c r="I269" s="27">
        <v>45344</v>
      </c>
      <c r="J269" s="26"/>
      <c r="K269" s="26" t="s">
        <v>517</v>
      </c>
      <c r="L269" s="26" t="s">
        <v>604</v>
      </c>
      <c r="M269" s="26" t="s">
        <v>669</v>
      </c>
      <c r="N269" s="33"/>
      <c r="O269" s="26" t="s">
        <v>40</v>
      </c>
      <c r="P269" s="28">
        <v>-379.95</v>
      </c>
      <c r="Q269" s="28">
        <f t="shared" si="9"/>
        <v>-1825.99</v>
      </c>
    </row>
    <row r="270" spans="1:17" x14ac:dyDescent="0.35">
      <c r="A270" s="3"/>
      <c r="B270" s="3"/>
      <c r="C270" s="3" t="s">
        <v>414</v>
      </c>
      <c r="D270" s="3"/>
      <c r="E270" s="3"/>
      <c r="F270" s="3"/>
      <c r="G270" s="3"/>
      <c r="H270" s="3"/>
      <c r="I270" s="29"/>
      <c r="J270" s="3"/>
      <c r="K270" s="3"/>
      <c r="L270" s="3"/>
      <c r="M270" s="3"/>
      <c r="N270" s="34"/>
      <c r="O270" s="3"/>
      <c r="P270" s="2">
        <f>ROUND(SUM(P261:P269),5)</f>
        <v>-1825.99</v>
      </c>
      <c r="Q270" s="2">
        <f>Q269</f>
        <v>-1825.99</v>
      </c>
    </row>
    <row r="271" spans="1:17" x14ac:dyDescent="0.35">
      <c r="A271" s="1"/>
      <c r="B271" s="1"/>
      <c r="C271" s="1" t="s">
        <v>227</v>
      </c>
      <c r="D271" s="1"/>
      <c r="E271" s="1"/>
      <c r="F271" s="1"/>
      <c r="G271" s="1"/>
      <c r="H271" s="1"/>
      <c r="I271" s="24"/>
      <c r="J271" s="1"/>
      <c r="K271" s="1"/>
      <c r="L271" s="1"/>
      <c r="M271" s="1"/>
      <c r="N271" s="32"/>
      <c r="O271" s="1"/>
      <c r="P271" s="25"/>
      <c r="Q271" s="25"/>
    </row>
    <row r="272" spans="1:17" ht="15" thickBot="1" x14ac:dyDescent="0.4">
      <c r="A272" s="23"/>
      <c r="B272" s="23"/>
      <c r="C272" s="23"/>
      <c r="D272" s="23"/>
      <c r="E272" s="23"/>
      <c r="F272" s="23"/>
      <c r="G272" s="26"/>
      <c r="H272" s="26" t="s">
        <v>437</v>
      </c>
      <c r="I272" s="27">
        <v>45351</v>
      </c>
      <c r="J272" s="26" t="s">
        <v>464</v>
      </c>
      <c r="K272" s="26" t="s">
        <v>518</v>
      </c>
      <c r="L272" s="26" t="s">
        <v>605</v>
      </c>
      <c r="M272" s="26" t="s">
        <v>669</v>
      </c>
      <c r="N272" s="33"/>
      <c r="O272" s="26" t="s">
        <v>37</v>
      </c>
      <c r="P272" s="30">
        <v>-136.46</v>
      </c>
      <c r="Q272" s="30">
        <f>ROUND(Q271+P272,5)</f>
        <v>-136.46</v>
      </c>
    </row>
    <row r="273" spans="1:17" ht="15" thickBot="1" x14ac:dyDescent="0.4">
      <c r="A273" s="3"/>
      <c r="B273" s="3"/>
      <c r="C273" s="3" t="s">
        <v>415</v>
      </c>
      <c r="D273" s="3"/>
      <c r="E273" s="3"/>
      <c r="F273" s="3"/>
      <c r="G273" s="3"/>
      <c r="H273" s="3"/>
      <c r="I273" s="29"/>
      <c r="J273" s="3"/>
      <c r="K273" s="3"/>
      <c r="L273" s="3"/>
      <c r="M273" s="3"/>
      <c r="N273" s="34"/>
      <c r="O273" s="3"/>
      <c r="P273" s="4">
        <f>ROUND(SUM(P271:P272),5)</f>
        <v>-136.46</v>
      </c>
      <c r="Q273" s="4">
        <f>Q272</f>
        <v>-136.46</v>
      </c>
    </row>
    <row r="274" spans="1:17" x14ac:dyDescent="0.35">
      <c r="A274" s="3"/>
      <c r="B274" s="3" t="s">
        <v>229</v>
      </c>
      <c r="C274" s="3"/>
      <c r="D274" s="3"/>
      <c r="E274" s="3"/>
      <c r="F274" s="3"/>
      <c r="G274" s="3"/>
      <c r="H274" s="3"/>
      <c r="I274" s="29"/>
      <c r="J274" s="3"/>
      <c r="K274" s="3"/>
      <c r="L274" s="3"/>
      <c r="M274" s="3"/>
      <c r="N274" s="34"/>
      <c r="O274" s="3"/>
      <c r="P274" s="2">
        <f>ROUND(P270+P273,5)</f>
        <v>-1962.45</v>
      </c>
      <c r="Q274" s="2">
        <f>ROUND(Q270+Q273,5)</f>
        <v>-1962.45</v>
      </c>
    </row>
    <row r="275" spans="1:17" x14ac:dyDescent="0.35">
      <c r="A275" s="1"/>
      <c r="B275" s="1" t="s">
        <v>230</v>
      </c>
      <c r="C275" s="1"/>
      <c r="D275" s="1"/>
      <c r="E275" s="1"/>
      <c r="F275" s="1"/>
      <c r="G275" s="1"/>
      <c r="H275" s="1"/>
      <c r="I275" s="24"/>
      <c r="J275" s="1"/>
      <c r="K275" s="1"/>
      <c r="L275" s="1"/>
      <c r="M275" s="1"/>
      <c r="N275" s="32"/>
      <c r="O275" s="1"/>
      <c r="P275" s="25"/>
      <c r="Q275" s="25"/>
    </row>
    <row r="276" spans="1:17" x14ac:dyDescent="0.35">
      <c r="A276" s="1"/>
      <c r="B276" s="1"/>
      <c r="C276" s="1" t="s">
        <v>232</v>
      </c>
      <c r="D276" s="1"/>
      <c r="E276" s="1"/>
      <c r="F276" s="1"/>
      <c r="G276" s="1"/>
      <c r="H276" s="1"/>
      <c r="I276" s="24"/>
      <c r="J276" s="1"/>
      <c r="K276" s="1"/>
      <c r="L276" s="1"/>
      <c r="M276" s="1"/>
      <c r="N276" s="32"/>
      <c r="O276" s="1"/>
      <c r="P276" s="25"/>
      <c r="Q276" s="25"/>
    </row>
    <row r="277" spans="1:17" x14ac:dyDescent="0.35">
      <c r="A277" s="26"/>
      <c r="B277" s="26"/>
      <c r="C277" s="26"/>
      <c r="D277" s="26"/>
      <c r="E277" s="26"/>
      <c r="F277" s="26"/>
      <c r="G277" s="26"/>
      <c r="H277" s="26" t="s">
        <v>437</v>
      </c>
      <c r="I277" s="27">
        <v>45342</v>
      </c>
      <c r="J277" s="26" t="s">
        <v>465</v>
      </c>
      <c r="K277" s="26" t="s">
        <v>519</v>
      </c>
      <c r="L277" s="26" t="s">
        <v>606</v>
      </c>
      <c r="M277" s="26" t="s">
        <v>669</v>
      </c>
      <c r="N277" s="33"/>
      <c r="O277" s="26" t="s">
        <v>37</v>
      </c>
      <c r="P277" s="30">
        <v>-721.91</v>
      </c>
      <c r="Q277" s="30">
        <f>ROUND(Q276+P277,5)</f>
        <v>-721.91</v>
      </c>
    </row>
    <row r="278" spans="1:17" ht="15" thickBot="1" x14ac:dyDescent="0.4">
      <c r="A278" s="26"/>
      <c r="B278" s="26"/>
      <c r="C278" s="26"/>
      <c r="D278" s="26"/>
      <c r="E278" s="26"/>
      <c r="F278" s="26"/>
      <c r="G278" s="26"/>
      <c r="H278" s="26" t="s">
        <v>437</v>
      </c>
      <c r="I278" s="27">
        <v>45342</v>
      </c>
      <c r="J278" s="26" t="s">
        <v>465</v>
      </c>
      <c r="K278" s="26" t="s">
        <v>519</v>
      </c>
      <c r="L278" s="26" t="s">
        <v>607</v>
      </c>
      <c r="M278" s="26" t="s">
        <v>669</v>
      </c>
      <c r="N278" s="33"/>
      <c r="O278" s="26" t="s">
        <v>37</v>
      </c>
      <c r="P278" s="28">
        <v>-73.88</v>
      </c>
      <c r="Q278" s="28">
        <f>ROUND(Q277+P278,5)</f>
        <v>-795.79</v>
      </c>
    </row>
    <row r="279" spans="1:17" x14ac:dyDescent="0.35">
      <c r="A279" s="3"/>
      <c r="B279" s="3"/>
      <c r="C279" s="3" t="s">
        <v>416</v>
      </c>
      <c r="D279" s="3"/>
      <c r="E279" s="3"/>
      <c r="F279" s="3"/>
      <c r="G279" s="3"/>
      <c r="H279" s="3"/>
      <c r="I279" s="29"/>
      <c r="J279" s="3"/>
      <c r="K279" s="3"/>
      <c r="L279" s="3"/>
      <c r="M279" s="3"/>
      <c r="N279" s="34"/>
      <c r="O279" s="3"/>
      <c r="P279" s="2">
        <f>ROUND(SUM(P276:P278),5)</f>
        <v>-795.79</v>
      </c>
      <c r="Q279" s="2">
        <f>Q278</f>
        <v>-795.79</v>
      </c>
    </row>
    <row r="280" spans="1:17" x14ac:dyDescent="0.35">
      <c r="A280" s="1"/>
      <c r="B280" s="1"/>
      <c r="C280" s="1" t="s">
        <v>233</v>
      </c>
      <c r="D280" s="1"/>
      <c r="E280" s="1"/>
      <c r="F280" s="1"/>
      <c r="G280" s="1"/>
      <c r="H280" s="1"/>
      <c r="I280" s="24"/>
      <c r="J280" s="1"/>
      <c r="K280" s="1"/>
      <c r="L280" s="1"/>
      <c r="M280" s="1"/>
      <c r="N280" s="32"/>
      <c r="O280" s="1"/>
      <c r="P280" s="25"/>
      <c r="Q280" s="25"/>
    </row>
    <row r="281" spans="1:17" x14ac:dyDescent="0.35">
      <c r="A281" s="1"/>
      <c r="B281" s="1"/>
      <c r="C281" s="1"/>
      <c r="D281" s="1" t="s">
        <v>236</v>
      </c>
      <c r="E281" s="1"/>
      <c r="F281" s="1"/>
      <c r="G281" s="1"/>
      <c r="H281" s="1"/>
      <c r="I281" s="24"/>
      <c r="J281" s="1"/>
      <c r="K281" s="1"/>
      <c r="L281" s="1"/>
      <c r="M281" s="1"/>
      <c r="N281" s="32"/>
      <c r="O281" s="1"/>
      <c r="P281" s="25"/>
      <c r="Q281" s="25"/>
    </row>
    <row r="282" spans="1:17" ht="15" thickBot="1" x14ac:dyDescent="0.4">
      <c r="A282" s="23"/>
      <c r="B282" s="23"/>
      <c r="C282" s="23"/>
      <c r="D282" s="23"/>
      <c r="E282" s="23"/>
      <c r="F282" s="23"/>
      <c r="G282" s="26"/>
      <c r="H282" s="26" t="s">
        <v>436</v>
      </c>
      <c r="I282" s="27">
        <v>45323</v>
      </c>
      <c r="J282" s="26"/>
      <c r="K282" s="26" t="s">
        <v>520</v>
      </c>
      <c r="L282" s="26" t="s">
        <v>608</v>
      </c>
      <c r="M282" s="26" t="s">
        <v>669</v>
      </c>
      <c r="N282" s="33"/>
      <c r="O282" s="26" t="s">
        <v>40</v>
      </c>
      <c r="P282" s="28">
        <v>-143.9</v>
      </c>
      <c r="Q282" s="28">
        <f>ROUND(Q281+P282,5)</f>
        <v>-143.9</v>
      </c>
    </row>
    <row r="283" spans="1:17" x14ac:dyDescent="0.35">
      <c r="A283" s="3"/>
      <c r="B283" s="3"/>
      <c r="C283" s="3"/>
      <c r="D283" s="3" t="s">
        <v>417</v>
      </c>
      <c r="E283" s="3"/>
      <c r="F283" s="3"/>
      <c r="G283" s="3"/>
      <c r="H283" s="3"/>
      <c r="I283" s="29"/>
      <c r="J283" s="3"/>
      <c r="K283" s="3"/>
      <c r="L283" s="3"/>
      <c r="M283" s="3"/>
      <c r="N283" s="34"/>
      <c r="O283" s="3"/>
      <c r="P283" s="2">
        <f>ROUND(SUM(P281:P282),5)</f>
        <v>-143.9</v>
      </c>
      <c r="Q283" s="2">
        <f>Q282</f>
        <v>-143.9</v>
      </c>
    </row>
    <row r="284" spans="1:17" x14ac:dyDescent="0.35">
      <c r="A284" s="1"/>
      <c r="B284" s="1"/>
      <c r="C284" s="1"/>
      <c r="D284" s="1" t="s">
        <v>240</v>
      </c>
      <c r="E284" s="1"/>
      <c r="F284" s="1"/>
      <c r="G284" s="1"/>
      <c r="H284" s="1"/>
      <c r="I284" s="24"/>
      <c r="J284" s="1"/>
      <c r="K284" s="1"/>
      <c r="L284" s="1"/>
      <c r="M284" s="1"/>
      <c r="N284" s="32"/>
      <c r="O284" s="1"/>
      <c r="P284" s="25"/>
      <c r="Q284" s="25"/>
    </row>
    <row r="285" spans="1:17" ht="15" thickBot="1" x14ac:dyDescent="0.4">
      <c r="A285" s="23"/>
      <c r="B285" s="23"/>
      <c r="C285" s="23"/>
      <c r="D285" s="23"/>
      <c r="E285" s="23"/>
      <c r="F285" s="23"/>
      <c r="G285" s="26"/>
      <c r="H285" s="26" t="s">
        <v>437</v>
      </c>
      <c r="I285" s="27">
        <v>45331</v>
      </c>
      <c r="J285" s="26" t="s">
        <v>466</v>
      </c>
      <c r="K285" s="26" t="s">
        <v>521</v>
      </c>
      <c r="L285" s="26" t="s">
        <v>609</v>
      </c>
      <c r="M285" s="26" t="s">
        <v>669</v>
      </c>
      <c r="N285" s="33"/>
      <c r="O285" s="26" t="s">
        <v>37</v>
      </c>
      <c r="P285" s="30">
        <v>-178.85</v>
      </c>
      <c r="Q285" s="30">
        <f>ROUND(Q284+P285,5)</f>
        <v>-178.85</v>
      </c>
    </row>
    <row r="286" spans="1:17" ht="15" thickBot="1" x14ac:dyDescent="0.4">
      <c r="A286" s="3"/>
      <c r="B286" s="3"/>
      <c r="C286" s="3"/>
      <c r="D286" s="3" t="s">
        <v>418</v>
      </c>
      <c r="E286" s="3"/>
      <c r="F286" s="3"/>
      <c r="G286" s="3"/>
      <c r="H286" s="3"/>
      <c r="I286" s="29"/>
      <c r="J286" s="3"/>
      <c r="K286" s="3"/>
      <c r="L286" s="3"/>
      <c r="M286" s="3"/>
      <c r="N286" s="34"/>
      <c r="O286" s="3"/>
      <c r="P286" s="4">
        <f>ROUND(SUM(P284:P285),5)</f>
        <v>-178.85</v>
      </c>
      <c r="Q286" s="4">
        <f>Q285</f>
        <v>-178.85</v>
      </c>
    </row>
    <row r="287" spans="1:17" x14ac:dyDescent="0.35">
      <c r="A287" s="3"/>
      <c r="B287" s="3"/>
      <c r="C287" s="3" t="s">
        <v>244</v>
      </c>
      <c r="D287" s="3"/>
      <c r="E287" s="3"/>
      <c r="F287" s="3"/>
      <c r="G287" s="3"/>
      <c r="H287" s="3"/>
      <c r="I287" s="29"/>
      <c r="J287" s="3"/>
      <c r="K287" s="3"/>
      <c r="L287" s="3"/>
      <c r="M287" s="3"/>
      <c r="N287" s="34"/>
      <c r="O287" s="3"/>
      <c r="P287" s="2">
        <f>ROUND(P283+P286,5)</f>
        <v>-322.75</v>
      </c>
      <c r="Q287" s="2">
        <f>ROUND(Q283+Q286,5)</f>
        <v>-322.75</v>
      </c>
    </row>
    <row r="288" spans="1:17" x14ac:dyDescent="0.35">
      <c r="A288" s="1"/>
      <c r="B288" s="1"/>
      <c r="C288" s="1" t="s">
        <v>245</v>
      </c>
      <c r="D288" s="1"/>
      <c r="E288" s="1"/>
      <c r="F288" s="1"/>
      <c r="G288" s="1"/>
      <c r="H288" s="1"/>
      <c r="I288" s="24"/>
      <c r="J288" s="1"/>
      <c r="K288" s="1"/>
      <c r="L288" s="1"/>
      <c r="M288" s="1"/>
      <c r="N288" s="32"/>
      <c r="O288" s="1"/>
      <c r="P288" s="25"/>
      <c r="Q288" s="25"/>
    </row>
    <row r="289" spans="1:17" x14ac:dyDescent="0.35">
      <c r="A289" s="1"/>
      <c r="B289" s="1"/>
      <c r="C289" s="1"/>
      <c r="D289" s="1" t="s">
        <v>246</v>
      </c>
      <c r="E289" s="1"/>
      <c r="F289" s="1"/>
      <c r="G289" s="1"/>
      <c r="H289" s="1"/>
      <c r="I289" s="24"/>
      <c r="J289" s="1"/>
      <c r="K289" s="1"/>
      <c r="L289" s="1"/>
      <c r="M289" s="1"/>
      <c r="N289" s="32"/>
      <c r="O289" s="1"/>
      <c r="P289" s="25"/>
      <c r="Q289" s="25"/>
    </row>
    <row r="290" spans="1:17" x14ac:dyDescent="0.35">
      <c r="A290" s="26"/>
      <c r="B290" s="26"/>
      <c r="C290" s="26"/>
      <c r="D290" s="26"/>
      <c r="E290" s="26"/>
      <c r="F290" s="26"/>
      <c r="G290" s="26"/>
      <c r="H290" s="26" t="s">
        <v>436</v>
      </c>
      <c r="I290" s="27">
        <v>45334</v>
      </c>
      <c r="J290" s="26"/>
      <c r="K290" s="26" t="s">
        <v>482</v>
      </c>
      <c r="L290" s="26" t="s">
        <v>610</v>
      </c>
      <c r="M290" s="26" t="s">
        <v>669</v>
      </c>
      <c r="N290" s="33"/>
      <c r="O290" s="26" t="s">
        <v>40</v>
      </c>
      <c r="P290" s="30">
        <v>-109.99</v>
      </c>
      <c r="Q290" s="30">
        <f>ROUND(Q289+P290,5)</f>
        <v>-109.99</v>
      </c>
    </row>
    <row r="291" spans="1:17" x14ac:dyDescent="0.35">
      <c r="A291" s="26"/>
      <c r="B291" s="26"/>
      <c r="C291" s="26"/>
      <c r="D291" s="26"/>
      <c r="E291" s="26"/>
      <c r="F291" s="26"/>
      <c r="G291" s="26"/>
      <c r="H291" s="26" t="s">
        <v>436</v>
      </c>
      <c r="I291" s="27">
        <v>45334</v>
      </c>
      <c r="J291" s="26"/>
      <c r="K291" s="26" t="s">
        <v>482</v>
      </c>
      <c r="L291" s="26" t="s">
        <v>611</v>
      </c>
      <c r="M291" s="26" t="s">
        <v>669</v>
      </c>
      <c r="N291" s="33"/>
      <c r="O291" s="26" t="s">
        <v>40</v>
      </c>
      <c r="P291" s="30">
        <v>-41.55</v>
      </c>
      <c r="Q291" s="30">
        <f>ROUND(Q290+P291,5)</f>
        <v>-151.54</v>
      </c>
    </row>
    <row r="292" spans="1:17" ht="15" thickBot="1" x14ac:dyDescent="0.4">
      <c r="A292" s="26"/>
      <c r="B292" s="26"/>
      <c r="C292" s="26"/>
      <c r="D292" s="26"/>
      <c r="E292" s="26"/>
      <c r="F292" s="26"/>
      <c r="G292" s="26"/>
      <c r="H292" s="26" t="s">
        <v>436</v>
      </c>
      <c r="I292" s="27">
        <v>45342</v>
      </c>
      <c r="J292" s="26"/>
      <c r="K292" s="26" t="s">
        <v>522</v>
      </c>
      <c r="L292" s="26" t="s">
        <v>612</v>
      </c>
      <c r="M292" s="26" t="s">
        <v>669</v>
      </c>
      <c r="N292" s="33"/>
      <c r="O292" s="26" t="s">
        <v>40</v>
      </c>
      <c r="P292" s="28">
        <v>-1065</v>
      </c>
      <c r="Q292" s="28">
        <f>ROUND(Q291+P292,5)</f>
        <v>-1216.54</v>
      </c>
    </row>
    <row r="293" spans="1:17" x14ac:dyDescent="0.35">
      <c r="A293" s="3"/>
      <c r="B293" s="3"/>
      <c r="C293" s="3"/>
      <c r="D293" s="3" t="s">
        <v>419</v>
      </c>
      <c r="E293" s="3"/>
      <c r="F293" s="3"/>
      <c r="G293" s="3"/>
      <c r="H293" s="3"/>
      <c r="I293" s="29"/>
      <c r="J293" s="3"/>
      <c r="K293" s="3"/>
      <c r="L293" s="3"/>
      <c r="M293" s="3"/>
      <c r="N293" s="34"/>
      <c r="O293" s="3"/>
      <c r="P293" s="2">
        <f>ROUND(SUM(P289:P292),5)</f>
        <v>-1216.54</v>
      </c>
      <c r="Q293" s="2">
        <f>Q292</f>
        <v>-1216.54</v>
      </c>
    </row>
    <row r="294" spans="1:17" x14ac:dyDescent="0.35">
      <c r="A294" s="1"/>
      <c r="B294" s="1"/>
      <c r="C294" s="1"/>
      <c r="D294" s="1" t="s">
        <v>257</v>
      </c>
      <c r="E294" s="1"/>
      <c r="F294" s="1"/>
      <c r="G294" s="1"/>
      <c r="H294" s="1"/>
      <c r="I294" s="24"/>
      <c r="J294" s="1"/>
      <c r="K294" s="1"/>
      <c r="L294" s="1"/>
      <c r="M294" s="1"/>
      <c r="N294" s="32"/>
      <c r="O294" s="1"/>
      <c r="P294" s="25"/>
      <c r="Q294" s="25"/>
    </row>
    <row r="295" spans="1:17" x14ac:dyDescent="0.35">
      <c r="A295" s="26"/>
      <c r="B295" s="26"/>
      <c r="C295" s="26"/>
      <c r="D295" s="26"/>
      <c r="E295" s="26"/>
      <c r="F295" s="26"/>
      <c r="G295" s="26"/>
      <c r="H295" s="26" t="s">
        <v>437</v>
      </c>
      <c r="I295" s="27">
        <v>45328</v>
      </c>
      <c r="J295" s="26" t="s">
        <v>459</v>
      </c>
      <c r="K295" s="26" t="s">
        <v>505</v>
      </c>
      <c r="L295" s="26" t="s">
        <v>613</v>
      </c>
      <c r="M295" s="26" t="s">
        <v>669</v>
      </c>
      <c r="N295" s="33"/>
      <c r="O295" s="26" t="s">
        <v>37</v>
      </c>
      <c r="P295" s="30">
        <v>-58.62</v>
      </c>
      <c r="Q295" s="30">
        <f t="shared" ref="Q295:Q300" si="10">ROUND(Q294+P295,5)</f>
        <v>-58.62</v>
      </c>
    </row>
    <row r="296" spans="1:17" x14ac:dyDescent="0.35">
      <c r="A296" s="26"/>
      <c r="B296" s="26"/>
      <c r="C296" s="26"/>
      <c r="D296" s="26"/>
      <c r="E296" s="26"/>
      <c r="F296" s="26"/>
      <c r="G296" s="26"/>
      <c r="H296" s="26" t="s">
        <v>437</v>
      </c>
      <c r="I296" s="27">
        <v>45328</v>
      </c>
      <c r="J296" s="26" t="s">
        <v>459</v>
      </c>
      <c r="K296" s="26" t="s">
        <v>505</v>
      </c>
      <c r="L296" s="26" t="s">
        <v>614</v>
      </c>
      <c r="M296" s="26" t="s">
        <v>669</v>
      </c>
      <c r="N296" s="33"/>
      <c r="O296" s="26" t="s">
        <v>37</v>
      </c>
      <c r="P296" s="30">
        <v>-60</v>
      </c>
      <c r="Q296" s="30">
        <f t="shared" si="10"/>
        <v>-118.62</v>
      </c>
    </row>
    <row r="297" spans="1:17" x14ac:dyDescent="0.35">
      <c r="A297" s="26"/>
      <c r="B297" s="26"/>
      <c r="C297" s="26"/>
      <c r="D297" s="26"/>
      <c r="E297" s="26"/>
      <c r="F297" s="26"/>
      <c r="G297" s="26"/>
      <c r="H297" s="26" t="s">
        <v>436</v>
      </c>
      <c r="I297" s="27">
        <v>45334</v>
      </c>
      <c r="J297" s="26"/>
      <c r="K297" s="26" t="s">
        <v>482</v>
      </c>
      <c r="L297" s="26" t="s">
        <v>615</v>
      </c>
      <c r="M297" s="26" t="s">
        <v>669</v>
      </c>
      <c r="N297" s="33"/>
      <c r="O297" s="26" t="s">
        <v>40</v>
      </c>
      <c r="P297" s="30">
        <v>-31.98</v>
      </c>
      <c r="Q297" s="30">
        <f t="shared" si="10"/>
        <v>-150.6</v>
      </c>
    </row>
    <row r="298" spans="1:17" x14ac:dyDescent="0.35">
      <c r="A298" s="26"/>
      <c r="B298" s="26"/>
      <c r="C298" s="26"/>
      <c r="D298" s="26"/>
      <c r="E298" s="26"/>
      <c r="F298" s="26"/>
      <c r="G298" s="26"/>
      <c r="H298" s="26" t="s">
        <v>436</v>
      </c>
      <c r="I298" s="27">
        <v>45334</v>
      </c>
      <c r="J298" s="26"/>
      <c r="K298" s="26" t="s">
        <v>523</v>
      </c>
      <c r="L298" s="26" t="s">
        <v>616</v>
      </c>
      <c r="M298" s="26" t="s">
        <v>669</v>
      </c>
      <c r="N298" s="33"/>
      <c r="O298" s="26" t="s">
        <v>40</v>
      </c>
      <c r="P298" s="30">
        <v>-753.62</v>
      </c>
      <c r="Q298" s="30">
        <f t="shared" si="10"/>
        <v>-904.22</v>
      </c>
    </row>
    <row r="299" spans="1:17" x14ac:dyDescent="0.35">
      <c r="A299" s="26"/>
      <c r="B299" s="26"/>
      <c r="C299" s="26"/>
      <c r="D299" s="26"/>
      <c r="E299" s="26"/>
      <c r="F299" s="26"/>
      <c r="G299" s="26"/>
      <c r="H299" s="26" t="s">
        <v>436</v>
      </c>
      <c r="I299" s="27">
        <v>45334</v>
      </c>
      <c r="J299" s="26"/>
      <c r="K299" s="26" t="s">
        <v>524</v>
      </c>
      <c r="L299" s="26" t="s">
        <v>617</v>
      </c>
      <c r="M299" s="26" t="s">
        <v>669</v>
      </c>
      <c r="N299" s="33"/>
      <c r="O299" s="26" t="s">
        <v>40</v>
      </c>
      <c r="P299" s="30">
        <v>-249.9</v>
      </c>
      <c r="Q299" s="30">
        <f t="shared" si="10"/>
        <v>-1154.1199999999999</v>
      </c>
    </row>
    <row r="300" spans="1:17" ht="15" thickBot="1" x14ac:dyDescent="0.4">
      <c r="A300" s="26"/>
      <c r="B300" s="26"/>
      <c r="C300" s="26"/>
      <c r="D300" s="26"/>
      <c r="E300" s="26"/>
      <c r="F300" s="26"/>
      <c r="G300" s="26"/>
      <c r="H300" s="26" t="s">
        <v>436</v>
      </c>
      <c r="I300" s="27">
        <v>45334</v>
      </c>
      <c r="J300" s="26"/>
      <c r="K300" s="26" t="s">
        <v>523</v>
      </c>
      <c r="L300" s="26" t="s">
        <v>618</v>
      </c>
      <c r="M300" s="26" t="s">
        <v>669</v>
      </c>
      <c r="N300" s="33"/>
      <c r="O300" s="26" t="s">
        <v>40</v>
      </c>
      <c r="P300" s="28">
        <v>-80.63</v>
      </c>
      <c r="Q300" s="28">
        <f t="shared" si="10"/>
        <v>-1234.75</v>
      </c>
    </row>
    <row r="301" spans="1:17" x14ac:dyDescent="0.35">
      <c r="A301" s="3"/>
      <c r="B301" s="3"/>
      <c r="C301" s="3"/>
      <c r="D301" s="3" t="s">
        <v>420</v>
      </c>
      <c r="E301" s="3"/>
      <c r="F301" s="3"/>
      <c r="G301" s="3"/>
      <c r="H301" s="3"/>
      <c r="I301" s="29"/>
      <c r="J301" s="3"/>
      <c r="K301" s="3"/>
      <c r="L301" s="3"/>
      <c r="M301" s="3"/>
      <c r="N301" s="34"/>
      <c r="O301" s="3"/>
      <c r="P301" s="2">
        <f>ROUND(SUM(P294:P300),5)</f>
        <v>-1234.75</v>
      </c>
      <c r="Q301" s="2">
        <f>Q300</f>
        <v>-1234.75</v>
      </c>
    </row>
    <row r="302" spans="1:17" x14ac:dyDescent="0.35">
      <c r="A302" s="1"/>
      <c r="B302" s="1"/>
      <c r="C302" s="1"/>
      <c r="D302" s="1" t="s">
        <v>266</v>
      </c>
      <c r="E302" s="1"/>
      <c r="F302" s="1"/>
      <c r="G302" s="1"/>
      <c r="H302" s="1"/>
      <c r="I302" s="24"/>
      <c r="J302" s="1"/>
      <c r="K302" s="1"/>
      <c r="L302" s="1"/>
      <c r="M302" s="1"/>
      <c r="N302" s="32"/>
      <c r="O302" s="1"/>
      <c r="P302" s="25"/>
      <c r="Q302" s="25"/>
    </row>
    <row r="303" spans="1:17" x14ac:dyDescent="0.35">
      <c r="A303" s="26"/>
      <c r="B303" s="26"/>
      <c r="C303" s="26"/>
      <c r="D303" s="26"/>
      <c r="E303" s="26"/>
      <c r="F303" s="26"/>
      <c r="G303" s="26"/>
      <c r="H303" s="26" t="s">
        <v>436</v>
      </c>
      <c r="I303" s="27">
        <v>45334</v>
      </c>
      <c r="J303" s="26"/>
      <c r="K303" s="26" t="s">
        <v>525</v>
      </c>
      <c r="L303" s="26" t="s">
        <v>619</v>
      </c>
      <c r="M303" s="26" t="s">
        <v>669</v>
      </c>
      <c r="N303" s="33"/>
      <c r="O303" s="26" t="s">
        <v>40</v>
      </c>
      <c r="P303" s="30">
        <v>-122.08</v>
      </c>
      <c r="Q303" s="30">
        <f>ROUND(Q302+P303,5)</f>
        <v>-122.08</v>
      </c>
    </row>
    <row r="304" spans="1:17" ht="15" thickBot="1" x14ac:dyDescent="0.4">
      <c r="A304" s="26"/>
      <c r="B304" s="26"/>
      <c r="C304" s="26"/>
      <c r="D304" s="26"/>
      <c r="E304" s="26"/>
      <c r="F304" s="26"/>
      <c r="G304" s="26"/>
      <c r="H304" s="26" t="s">
        <v>436</v>
      </c>
      <c r="I304" s="27">
        <v>45334</v>
      </c>
      <c r="J304" s="26"/>
      <c r="K304" s="26" t="s">
        <v>525</v>
      </c>
      <c r="L304" s="26" t="s">
        <v>620</v>
      </c>
      <c r="M304" s="26" t="s">
        <v>669</v>
      </c>
      <c r="N304" s="33"/>
      <c r="O304" s="26" t="s">
        <v>40</v>
      </c>
      <c r="P304" s="28">
        <v>-17.5</v>
      </c>
      <c r="Q304" s="28">
        <f>ROUND(Q303+P304,5)</f>
        <v>-139.58000000000001</v>
      </c>
    </row>
    <row r="305" spans="1:17" x14ac:dyDescent="0.35">
      <c r="A305" s="3"/>
      <c r="B305" s="3"/>
      <c r="C305" s="3"/>
      <c r="D305" s="3" t="s">
        <v>421</v>
      </c>
      <c r="E305" s="3"/>
      <c r="F305" s="3"/>
      <c r="G305" s="3"/>
      <c r="H305" s="3"/>
      <c r="I305" s="29"/>
      <c r="J305" s="3"/>
      <c r="K305" s="3"/>
      <c r="L305" s="3"/>
      <c r="M305" s="3"/>
      <c r="N305" s="34"/>
      <c r="O305" s="3"/>
      <c r="P305" s="2">
        <f>ROUND(SUM(P302:P304),5)</f>
        <v>-139.58000000000001</v>
      </c>
      <c r="Q305" s="2">
        <f>Q304</f>
        <v>-139.58000000000001</v>
      </c>
    </row>
    <row r="306" spans="1:17" x14ac:dyDescent="0.35">
      <c r="A306" s="1"/>
      <c r="B306" s="1"/>
      <c r="C306" s="1"/>
      <c r="D306" s="1" t="s">
        <v>272</v>
      </c>
      <c r="E306" s="1"/>
      <c r="F306" s="1"/>
      <c r="G306" s="1"/>
      <c r="H306" s="1"/>
      <c r="I306" s="24"/>
      <c r="J306" s="1"/>
      <c r="K306" s="1"/>
      <c r="L306" s="1"/>
      <c r="M306" s="1"/>
      <c r="N306" s="32"/>
      <c r="O306" s="1"/>
      <c r="P306" s="25"/>
      <c r="Q306" s="25"/>
    </row>
    <row r="307" spans="1:17" ht="15" thickBot="1" x14ac:dyDescent="0.4">
      <c r="A307" s="23"/>
      <c r="B307" s="23"/>
      <c r="C307" s="23"/>
      <c r="D307" s="23"/>
      <c r="E307" s="23"/>
      <c r="F307" s="23"/>
      <c r="G307" s="26"/>
      <c r="H307" s="26" t="s">
        <v>436</v>
      </c>
      <c r="I307" s="27">
        <v>45344</v>
      </c>
      <c r="J307" s="26"/>
      <c r="K307" s="26" t="s">
        <v>526</v>
      </c>
      <c r="L307" s="26" t="s">
        <v>621</v>
      </c>
      <c r="M307" s="26" t="s">
        <v>669</v>
      </c>
      <c r="N307" s="33"/>
      <c r="O307" s="26" t="s">
        <v>40</v>
      </c>
      <c r="P307" s="30">
        <v>-490.55</v>
      </c>
      <c r="Q307" s="30">
        <f>ROUND(Q306+P307,5)</f>
        <v>-490.55</v>
      </c>
    </row>
    <row r="308" spans="1:17" ht="15" thickBot="1" x14ac:dyDescent="0.4">
      <c r="A308" s="3"/>
      <c r="B308" s="3"/>
      <c r="C308" s="3"/>
      <c r="D308" s="3" t="s">
        <v>422</v>
      </c>
      <c r="E308" s="3"/>
      <c r="F308" s="3"/>
      <c r="G308" s="3"/>
      <c r="H308" s="3"/>
      <c r="I308" s="29"/>
      <c r="J308" s="3"/>
      <c r="K308" s="3"/>
      <c r="L308" s="3"/>
      <c r="M308" s="3"/>
      <c r="N308" s="34"/>
      <c r="O308" s="3"/>
      <c r="P308" s="5">
        <f>ROUND(SUM(P306:P307),5)</f>
        <v>-490.55</v>
      </c>
      <c r="Q308" s="5">
        <f>Q307</f>
        <v>-490.55</v>
      </c>
    </row>
    <row r="309" spans="1:17" ht="15" thickBot="1" x14ac:dyDescent="0.4">
      <c r="A309" s="3"/>
      <c r="B309" s="3"/>
      <c r="C309" s="3" t="s">
        <v>273</v>
      </c>
      <c r="D309" s="3"/>
      <c r="E309" s="3"/>
      <c r="F309" s="3"/>
      <c r="G309" s="3"/>
      <c r="H309" s="3"/>
      <c r="I309" s="29"/>
      <c r="J309" s="3"/>
      <c r="K309" s="3"/>
      <c r="L309" s="3"/>
      <c r="M309" s="3"/>
      <c r="N309" s="34"/>
      <c r="O309" s="3"/>
      <c r="P309" s="4">
        <f>ROUND(P293+P301+P305+P308,5)</f>
        <v>-3081.42</v>
      </c>
      <c r="Q309" s="4">
        <f>ROUND(Q293+Q301+Q305+Q308,5)</f>
        <v>-3081.42</v>
      </c>
    </row>
    <row r="310" spans="1:17" x14ac:dyDescent="0.35">
      <c r="A310" s="3"/>
      <c r="B310" s="3" t="s">
        <v>274</v>
      </c>
      <c r="C310" s="3"/>
      <c r="D310" s="3"/>
      <c r="E310" s="3"/>
      <c r="F310" s="3"/>
      <c r="G310" s="3"/>
      <c r="H310" s="3"/>
      <c r="I310" s="29"/>
      <c r="J310" s="3"/>
      <c r="K310" s="3"/>
      <c r="L310" s="3"/>
      <c r="M310" s="3"/>
      <c r="N310" s="34"/>
      <c r="O310" s="3"/>
      <c r="P310" s="2">
        <f>ROUND(P279+P287+P309,5)</f>
        <v>-4199.96</v>
      </c>
      <c r="Q310" s="2">
        <f>ROUND(Q279+Q287+Q309,5)</f>
        <v>-4199.96</v>
      </c>
    </row>
    <row r="311" spans="1:17" x14ac:dyDescent="0.35">
      <c r="A311" s="1"/>
      <c r="B311" s="1" t="s">
        <v>279</v>
      </c>
      <c r="C311" s="1"/>
      <c r="D311" s="1"/>
      <c r="E311" s="1"/>
      <c r="F311" s="1"/>
      <c r="G311" s="1"/>
      <c r="H311" s="1"/>
      <c r="I311" s="24"/>
      <c r="J311" s="1"/>
      <c r="K311" s="1"/>
      <c r="L311" s="1"/>
      <c r="M311" s="1"/>
      <c r="N311" s="32"/>
      <c r="O311" s="1"/>
      <c r="P311" s="25"/>
      <c r="Q311" s="25"/>
    </row>
    <row r="312" spans="1:17" x14ac:dyDescent="0.35">
      <c r="A312" s="1"/>
      <c r="B312" s="1"/>
      <c r="C312" s="1" t="s">
        <v>281</v>
      </c>
      <c r="D312" s="1"/>
      <c r="E312" s="1"/>
      <c r="F312" s="1"/>
      <c r="G312" s="1"/>
      <c r="H312" s="1"/>
      <c r="I312" s="24"/>
      <c r="J312" s="1"/>
      <c r="K312" s="1"/>
      <c r="L312" s="1"/>
      <c r="M312" s="1"/>
      <c r="N312" s="32"/>
      <c r="O312" s="1"/>
      <c r="P312" s="25"/>
      <c r="Q312" s="25"/>
    </row>
    <row r="313" spans="1:17" x14ac:dyDescent="0.35">
      <c r="A313" s="1"/>
      <c r="B313" s="1"/>
      <c r="C313" s="1"/>
      <c r="D313" s="1" t="s">
        <v>282</v>
      </c>
      <c r="E313" s="1"/>
      <c r="F313" s="1"/>
      <c r="G313" s="1"/>
      <c r="H313" s="1"/>
      <c r="I313" s="24"/>
      <c r="J313" s="1"/>
      <c r="K313" s="1"/>
      <c r="L313" s="1"/>
      <c r="M313" s="1"/>
      <c r="N313" s="32"/>
      <c r="O313" s="1"/>
      <c r="P313" s="25"/>
      <c r="Q313" s="25"/>
    </row>
    <row r="314" spans="1:17" x14ac:dyDescent="0.35">
      <c r="A314" s="26"/>
      <c r="B314" s="26"/>
      <c r="C314" s="26"/>
      <c r="D314" s="26"/>
      <c r="E314" s="26"/>
      <c r="F314" s="26"/>
      <c r="G314" s="26"/>
      <c r="H314" s="26" t="s">
        <v>437</v>
      </c>
      <c r="I314" s="27">
        <v>45344</v>
      </c>
      <c r="J314" s="26" t="s">
        <v>443</v>
      </c>
      <c r="K314" s="26" t="s">
        <v>487</v>
      </c>
      <c r="L314" s="26" t="s">
        <v>622</v>
      </c>
      <c r="M314" s="26" t="s">
        <v>669</v>
      </c>
      <c r="N314" s="33"/>
      <c r="O314" s="26" t="s">
        <v>37</v>
      </c>
      <c r="P314" s="30">
        <v>-54.5</v>
      </c>
      <c r="Q314" s="30">
        <f>ROUND(Q313+P314,5)</f>
        <v>-54.5</v>
      </c>
    </row>
    <row r="315" spans="1:17" ht="15" thickBot="1" x14ac:dyDescent="0.4">
      <c r="A315" s="26"/>
      <c r="B315" s="26"/>
      <c r="C315" s="26"/>
      <c r="D315" s="26"/>
      <c r="E315" s="26"/>
      <c r="F315" s="26"/>
      <c r="G315" s="26"/>
      <c r="H315" s="26" t="s">
        <v>437</v>
      </c>
      <c r="I315" s="27">
        <v>45351</v>
      </c>
      <c r="J315" s="26" t="s">
        <v>467</v>
      </c>
      <c r="K315" s="26" t="s">
        <v>527</v>
      </c>
      <c r="L315" s="26" t="s">
        <v>623</v>
      </c>
      <c r="M315" s="26" t="s">
        <v>669</v>
      </c>
      <c r="N315" s="33"/>
      <c r="O315" s="26" t="s">
        <v>37</v>
      </c>
      <c r="P315" s="28">
        <v>-31</v>
      </c>
      <c r="Q315" s="28">
        <f>ROUND(Q314+P315,5)</f>
        <v>-85.5</v>
      </c>
    </row>
    <row r="316" spans="1:17" x14ac:dyDescent="0.35">
      <c r="A316" s="3"/>
      <c r="B316" s="3"/>
      <c r="C316" s="3"/>
      <c r="D316" s="3" t="s">
        <v>423</v>
      </c>
      <c r="E316" s="3"/>
      <c r="F316" s="3"/>
      <c r="G316" s="3"/>
      <c r="H316" s="3"/>
      <c r="I316" s="29"/>
      <c r="J316" s="3"/>
      <c r="K316" s="3"/>
      <c r="L316" s="3"/>
      <c r="M316" s="3"/>
      <c r="N316" s="34"/>
      <c r="O316" s="3"/>
      <c r="P316" s="2">
        <f>ROUND(SUM(P313:P315),5)</f>
        <v>-85.5</v>
      </c>
      <c r="Q316" s="2">
        <f>Q315</f>
        <v>-85.5</v>
      </c>
    </row>
    <row r="317" spans="1:17" x14ac:dyDescent="0.35">
      <c r="A317" s="1"/>
      <c r="B317" s="1"/>
      <c r="C317" s="1"/>
      <c r="D317" s="1" t="s">
        <v>286</v>
      </c>
      <c r="E317" s="1"/>
      <c r="F317" s="1"/>
      <c r="G317" s="1"/>
      <c r="H317" s="1"/>
      <c r="I317" s="24"/>
      <c r="J317" s="1"/>
      <c r="K317" s="1"/>
      <c r="L317" s="1"/>
      <c r="M317" s="1"/>
      <c r="N317" s="32"/>
      <c r="O317" s="1"/>
      <c r="P317" s="25"/>
      <c r="Q317" s="25"/>
    </row>
    <row r="318" spans="1:17" x14ac:dyDescent="0.35">
      <c r="A318" s="26"/>
      <c r="B318" s="26"/>
      <c r="C318" s="26"/>
      <c r="D318" s="26"/>
      <c r="E318" s="26"/>
      <c r="F318" s="26"/>
      <c r="G318" s="26"/>
      <c r="H318" s="26" t="s">
        <v>437</v>
      </c>
      <c r="I318" s="27">
        <v>45324</v>
      </c>
      <c r="J318" s="26"/>
      <c r="K318" s="26" t="s">
        <v>528</v>
      </c>
      <c r="L318" s="26" t="s">
        <v>624</v>
      </c>
      <c r="M318" s="26" t="s">
        <v>669</v>
      </c>
      <c r="N318" s="33"/>
      <c r="O318" s="26" t="s">
        <v>37</v>
      </c>
      <c r="P318" s="30">
        <v>-60.85</v>
      </c>
      <c r="Q318" s="30">
        <f>ROUND(Q317+P318,5)</f>
        <v>-60.85</v>
      </c>
    </row>
    <row r="319" spans="1:17" ht="15" thickBot="1" x14ac:dyDescent="0.4">
      <c r="A319" s="26"/>
      <c r="B319" s="26"/>
      <c r="C319" s="26"/>
      <c r="D319" s="26"/>
      <c r="E319" s="26"/>
      <c r="F319" s="26"/>
      <c r="G319" s="26"/>
      <c r="H319" s="26" t="s">
        <v>436</v>
      </c>
      <c r="I319" s="27">
        <v>45334</v>
      </c>
      <c r="J319" s="26"/>
      <c r="K319" s="26" t="s">
        <v>507</v>
      </c>
      <c r="L319" s="26" t="s">
        <v>625</v>
      </c>
      <c r="M319" s="26" t="s">
        <v>669</v>
      </c>
      <c r="N319" s="33"/>
      <c r="O319" s="26" t="s">
        <v>40</v>
      </c>
      <c r="P319" s="30">
        <v>-402.98</v>
      </c>
      <c r="Q319" s="30">
        <f>ROUND(Q318+P319,5)</f>
        <v>-463.83</v>
      </c>
    </row>
    <row r="320" spans="1:17" ht="15" thickBot="1" x14ac:dyDescent="0.4">
      <c r="A320" s="3"/>
      <c r="B320" s="3"/>
      <c r="C320" s="3"/>
      <c r="D320" s="3" t="s">
        <v>424</v>
      </c>
      <c r="E320" s="3"/>
      <c r="F320" s="3"/>
      <c r="G320" s="3"/>
      <c r="H320" s="3"/>
      <c r="I320" s="29"/>
      <c r="J320" s="3"/>
      <c r="K320" s="3"/>
      <c r="L320" s="3"/>
      <c r="M320" s="3"/>
      <c r="N320" s="34"/>
      <c r="O320" s="3"/>
      <c r="P320" s="4">
        <f>ROUND(SUM(P317:P319),5)</f>
        <v>-463.83</v>
      </c>
      <c r="Q320" s="4">
        <f>Q319</f>
        <v>-463.83</v>
      </c>
    </row>
    <row r="321" spans="1:17" x14ac:dyDescent="0.35">
      <c r="A321" s="3"/>
      <c r="B321" s="3"/>
      <c r="C321" s="3" t="s">
        <v>287</v>
      </c>
      <c r="D321" s="3"/>
      <c r="E321" s="3"/>
      <c r="F321" s="3"/>
      <c r="G321" s="3"/>
      <c r="H321" s="3"/>
      <c r="I321" s="29"/>
      <c r="J321" s="3"/>
      <c r="K321" s="3"/>
      <c r="L321" s="3"/>
      <c r="M321" s="3"/>
      <c r="N321" s="34"/>
      <c r="O321" s="3"/>
      <c r="P321" s="2">
        <f>ROUND(P316+P320,5)</f>
        <v>-549.33000000000004</v>
      </c>
      <c r="Q321" s="2">
        <f>ROUND(Q316+Q320,5)</f>
        <v>-549.33000000000004</v>
      </c>
    </row>
    <row r="322" spans="1:17" x14ac:dyDescent="0.35">
      <c r="A322" s="1"/>
      <c r="B322" s="1"/>
      <c r="C322" s="1" t="s">
        <v>289</v>
      </c>
      <c r="D322" s="1"/>
      <c r="E322" s="1"/>
      <c r="F322" s="1"/>
      <c r="G322" s="1"/>
      <c r="H322" s="1"/>
      <c r="I322" s="24"/>
      <c r="J322" s="1"/>
      <c r="K322" s="1"/>
      <c r="L322" s="1"/>
      <c r="M322" s="1"/>
      <c r="N322" s="32"/>
      <c r="O322" s="1"/>
      <c r="P322" s="25"/>
      <c r="Q322" s="25"/>
    </row>
    <row r="323" spans="1:17" x14ac:dyDescent="0.35">
      <c r="A323" s="1"/>
      <c r="B323" s="1"/>
      <c r="C323" s="1"/>
      <c r="D323" s="1" t="s">
        <v>290</v>
      </c>
      <c r="E323" s="1"/>
      <c r="F323" s="1"/>
      <c r="G323" s="1"/>
      <c r="H323" s="1"/>
      <c r="I323" s="24"/>
      <c r="J323" s="1"/>
      <c r="K323" s="1"/>
      <c r="L323" s="1"/>
      <c r="M323" s="1"/>
      <c r="N323" s="32"/>
      <c r="O323" s="1"/>
      <c r="P323" s="25"/>
      <c r="Q323" s="25"/>
    </row>
    <row r="324" spans="1:17" x14ac:dyDescent="0.35">
      <c r="A324" s="26"/>
      <c r="B324" s="26"/>
      <c r="C324" s="26"/>
      <c r="D324" s="26"/>
      <c r="E324" s="26"/>
      <c r="F324" s="26"/>
      <c r="G324" s="26"/>
      <c r="H324" s="26" t="s">
        <v>436</v>
      </c>
      <c r="I324" s="27">
        <v>45326</v>
      </c>
      <c r="J324" s="26"/>
      <c r="K324" s="26" t="s">
        <v>529</v>
      </c>
      <c r="L324" s="26" t="s">
        <v>626</v>
      </c>
      <c r="M324" s="26" t="s">
        <v>669</v>
      </c>
      <c r="N324" s="33"/>
      <c r="O324" s="26" t="s">
        <v>40</v>
      </c>
      <c r="P324" s="30">
        <v>-27</v>
      </c>
      <c r="Q324" s="30">
        <f t="shared" ref="Q324:Q330" si="11">ROUND(Q323+P324,5)</f>
        <v>-27</v>
      </c>
    </row>
    <row r="325" spans="1:17" x14ac:dyDescent="0.35">
      <c r="A325" s="26"/>
      <c r="B325" s="26"/>
      <c r="C325" s="26"/>
      <c r="D325" s="26"/>
      <c r="E325" s="26"/>
      <c r="F325" s="26"/>
      <c r="G325" s="26"/>
      <c r="H325" s="26" t="s">
        <v>436</v>
      </c>
      <c r="I325" s="27">
        <v>45326</v>
      </c>
      <c r="J325" s="26"/>
      <c r="K325" s="26" t="s">
        <v>529</v>
      </c>
      <c r="L325" s="26" t="s">
        <v>627</v>
      </c>
      <c r="M325" s="26" t="s">
        <v>669</v>
      </c>
      <c r="N325" s="33"/>
      <c r="O325" s="26" t="s">
        <v>40</v>
      </c>
      <c r="P325" s="30">
        <v>-21</v>
      </c>
      <c r="Q325" s="30">
        <f t="shared" si="11"/>
        <v>-48</v>
      </c>
    </row>
    <row r="326" spans="1:17" x14ac:dyDescent="0.35">
      <c r="A326" s="26"/>
      <c r="B326" s="26"/>
      <c r="C326" s="26"/>
      <c r="D326" s="26"/>
      <c r="E326" s="26"/>
      <c r="F326" s="26"/>
      <c r="G326" s="26"/>
      <c r="H326" s="26" t="s">
        <v>436</v>
      </c>
      <c r="I326" s="27">
        <v>45327</v>
      </c>
      <c r="J326" s="26"/>
      <c r="K326" s="26" t="s">
        <v>530</v>
      </c>
      <c r="L326" s="26" t="s">
        <v>628</v>
      </c>
      <c r="M326" s="26" t="s">
        <v>669</v>
      </c>
      <c r="N326" s="33"/>
      <c r="O326" s="26" t="s">
        <v>40</v>
      </c>
      <c r="P326" s="30">
        <v>-91.69</v>
      </c>
      <c r="Q326" s="30">
        <f t="shared" si="11"/>
        <v>-139.69</v>
      </c>
    </row>
    <row r="327" spans="1:17" x14ac:dyDescent="0.35">
      <c r="A327" s="26"/>
      <c r="B327" s="26"/>
      <c r="C327" s="26"/>
      <c r="D327" s="26"/>
      <c r="E327" s="26"/>
      <c r="F327" s="26"/>
      <c r="G327" s="26"/>
      <c r="H327" s="26" t="s">
        <v>436</v>
      </c>
      <c r="I327" s="27">
        <v>45328</v>
      </c>
      <c r="J327" s="26"/>
      <c r="K327" s="26" t="s">
        <v>531</v>
      </c>
      <c r="L327" s="26" t="s">
        <v>629</v>
      </c>
      <c r="M327" s="26" t="s">
        <v>669</v>
      </c>
      <c r="N327" s="33"/>
      <c r="O327" s="26" t="s">
        <v>40</v>
      </c>
      <c r="P327" s="30">
        <v>-42.84</v>
      </c>
      <c r="Q327" s="30">
        <f t="shared" si="11"/>
        <v>-182.53</v>
      </c>
    </row>
    <row r="328" spans="1:17" x14ac:dyDescent="0.35">
      <c r="A328" s="26"/>
      <c r="B328" s="26"/>
      <c r="C328" s="26"/>
      <c r="D328" s="26"/>
      <c r="E328" s="26"/>
      <c r="F328" s="26"/>
      <c r="G328" s="26"/>
      <c r="H328" s="26" t="s">
        <v>436</v>
      </c>
      <c r="I328" s="27">
        <v>45329</v>
      </c>
      <c r="J328" s="26"/>
      <c r="K328" s="26" t="s">
        <v>532</v>
      </c>
      <c r="L328" s="26" t="s">
        <v>630</v>
      </c>
      <c r="M328" s="26" t="s">
        <v>669</v>
      </c>
      <c r="N328" s="33"/>
      <c r="O328" s="26" t="s">
        <v>40</v>
      </c>
      <c r="P328" s="30">
        <v>-38.11</v>
      </c>
      <c r="Q328" s="30">
        <f t="shared" si="11"/>
        <v>-220.64</v>
      </c>
    </row>
    <row r="329" spans="1:17" x14ac:dyDescent="0.35">
      <c r="A329" s="26"/>
      <c r="B329" s="26"/>
      <c r="C329" s="26"/>
      <c r="D329" s="26"/>
      <c r="E329" s="26"/>
      <c r="F329" s="26"/>
      <c r="G329" s="26"/>
      <c r="H329" s="26" t="s">
        <v>436</v>
      </c>
      <c r="I329" s="27">
        <v>45329</v>
      </c>
      <c r="J329" s="26"/>
      <c r="K329" s="26" t="s">
        <v>533</v>
      </c>
      <c r="L329" s="26" t="s">
        <v>631</v>
      </c>
      <c r="M329" s="26" t="s">
        <v>669</v>
      </c>
      <c r="N329" s="33"/>
      <c r="O329" s="26" t="s">
        <v>40</v>
      </c>
      <c r="P329" s="30">
        <v>-13.07</v>
      </c>
      <c r="Q329" s="30">
        <f t="shared" si="11"/>
        <v>-233.71</v>
      </c>
    </row>
    <row r="330" spans="1:17" ht="15" thickBot="1" x14ac:dyDescent="0.4">
      <c r="A330" s="26"/>
      <c r="B330" s="26"/>
      <c r="C330" s="26"/>
      <c r="D330" s="26"/>
      <c r="E330" s="26"/>
      <c r="F330" s="26"/>
      <c r="G330" s="26"/>
      <c r="H330" s="26" t="s">
        <v>436</v>
      </c>
      <c r="I330" s="27">
        <v>45331</v>
      </c>
      <c r="J330" s="26"/>
      <c r="K330" s="26" t="s">
        <v>534</v>
      </c>
      <c r="L330" s="26" t="s">
        <v>632</v>
      </c>
      <c r="M330" s="26" t="s">
        <v>669</v>
      </c>
      <c r="N330" s="33"/>
      <c r="O330" s="26" t="s">
        <v>40</v>
      </c>
      <c r="P330" s="28">
        <v>-64.25</v>
      </c>
      <c r="Q330" s="28">
        <f t="shared" si="11"/>
        <v>-297.95999999999998</v>
      </c>
    </row>
    <row r="331" spans="1:17" x14ac:dyDescent="0.35">
      <c r="A331" s="3"/>
      <c r="B331" s="3"/>
      <c r="C331" s="3"/>
      <c r="D331" s="3" t="s">
        <v>425</v>
      </c>
      <c r="E331" s="3"/>
      <c r="F331" s="3"/>
      <c r="G331" s="3"/>
      <c r="H331" s="3"/>
      <c r="I331" s="29"/>
      <c r="J331" s="3"/>
      <c r="K331" s="3"/>
      <c r="L331" s="3"/>
      <c r="M331" s="3"/>
      <c r="N331" s="34"/>
      <c r="O331" s="3"/>
      <c r="P331" s="2">
        <f>ROUND(SUM(P323:P330),5)</f>
        <v>-297.95999999999998</v>
      </c>
      <c r="Q331" s="2">
        <f>Q330</f>
        <v>-297.95999999999998</v>
      </c>
    </row>
    <row r="332" spans="1:17" x14ac:dyDescent="0.35">
      <c r="A332" s="1"/>
      <c r="B332" s="1"/>
      <c r="C332" s="1"/>
      <c r="D332" s="1" t="s">
        <v>291</v>
      </c>
      <c r="E332" s="1"/>
      <c r="F332" s="1"/>
      <c r="G332" s="1"/>
      <c r="H332" s="1"/>
      <c r="I332" s="24"/>
      <c r="J332" s="1"/>
      <c r="K332" s="1"/>
      <c r="L332" s="1"/>
      <c r="M332" s="1"/>
      <c r="N332" s="32"/>
      <c r="O332" s="1"/>
      <c r="P332" s="25"/>
      <c r="Q332" s="25"/>
    </row>
    <row r="333" spans="1:17" ht="15" thickBot="1" x14ac:dyDescent="0.4">
      <c r="A333" s="23"/>
      <c r="B333" s="23"/>
      <c r="C333" s="23"/>
      <c r="D333" s="23"/>
      <c r="E333" s="23"/>
      <c r="F333" s="23"/>
      <c r="G333" s="26"/>
      <c r="H333" s="26" t="s">
        <v>436</v>
      </c>
      <c r="I333" s="27">
        <v>45324</v>
      </c>
      <c r="J333" s="26"/>
      <c r="K333" s="26" t="s">
        <v>535</v>
      </c>
      <c r="L333" s="26" t="s">
        <v>633</v>
      </c>
      <c r="M333" s="26" t="s">
        <v>669</v>
      </c>
      <c r="N333" s="33"/>
      <c r="O333" s="26" t="s">
        <v>40</v>
      </c>
      <c r="P333" s="30">
        <v>-32</v>
      </c>
      <c r="Q333" s="30">
        <f>ROUND(Q332+P333,5)</f>
        <v>-32</v>
      </c>
    </row>
    <row r="334" spans="1:17" ht="15" thickBot="1" x14ac:dyDescent="0.4">
      <c r="A334" s="3"/>
      <c r="B334" s="3"/>
      <c r="C334" s="3"/>
      <c r="D334" s="3" t="s">
        <v>426</v>
      </c>
      <c r="E334" s="3"/>
      <c r="F334" s="3"/>
      <c r="G334" s="3"/>
      <c r="H334" s="3"/>
      <c r="I334" s="29"/>
      <c r="J334" s="3"/>
      <c r="K334" s="3"/>
      <c r="L334" s="3"/>
      <c r="M334" s="3"/>
      <c r="N334" s="34"/>
      <c r="O334" s="3"/>
      <c r="P334" s="5">
        <f>ROUND(SUM(P332:P333),5)</f>
        <v>-32</v>
      </c>
      <c r="Q334" s="5">
        <f>Q333</f>
        <v>-32</v>
      </c>
    </row>
    <row r="335" spans="1:17" ht="15" thickBot="1" x14ac:dyDescent="0.4">
      <c r="A335" s="3"/>
      <c r="B335" s="3"/>
      <c r="C335" s="3" t="s">
        <v>292</v>
      </c>
      <c r="D335" s="3"/>
      <c r="E335" s="3"/>
      <c r="F335" s="3"/>
      <c r="G335" s="3"/>
      <c r="H335" s="3"/>
      <c r="I335" s="29"/>
      <c r="J335" s="3"/>
      <c r="K335" s="3"/>
      <c r="L335" s="3"/>
      <c r="M335" s="3"/>
      <c r="N335" s="34"/>
      <c r="O335" s="3"/>
      <c r="P335" s="4">
        <f>ROUND(P331+P334,5)</f>
        <v>-329.96</v>
      </c>
      <c r="Q335" s="4">
        <f>ROUND(Q331+Q334,5)</f>
        <v>-329.96</v>
      </c>
    </row>
    <row r="336" spans="1:17" x14ac:dyDescent="0.35">
      <c r="A336" s="3"/>
      <c r="B336" s="3" t="s">
        <v>293</v>
      </c>
      <c r="C336" s="3"/>
      <c r="D336" s="3"/>
      <c r="E336" s="3"/>
      <c r="F336" s="3"/>
      <c r="G336" s="3"/>
      <c r="H336" s="3"/>
      <c r="I336" s="29"/>
      <c r="J336" s="3"/>
      <c r="K336" s="3"/>
      <c r="L336" s="3"/>
      <c r="M336" s="3"/>
      <c r="N336" s="34"/>
      <c r="O336" s="3"/>
      <c r="P336" s="2">
        <f>ROUND(P321+P335,5)</f>
        <v>-879.29</v>
      </c>
      <c r="Q336" s="2">
        <f>ROUND(Q321+Q335,5)</f>
        <v>-879.29</v>
      </c>
    </row>
    <row r="337" spans="1:17" x14ac:dyDescent="0.35">
      <c r="A337" s="1"/>
      <c r="B337" s="1" t="s">
        <v>294</v>
      </c>
      <c r="C337" s="1"/>
      <c r="D337" s="1"/>
      <c r="E337" s="1"/>
      <c r="F337" s="1"/>
      <c r="G337" s="1"/>
      <c r="H337" s="1"/>
      <c r="I337" s="24"/>
      <c r="J337" s="1"/>
      <c r="K337" s="1"/>
      <c r="L337" s="1"/>
      <c r="M337" s="1"/>
      <c r="N337" s="32"/>
      <c r="O337" s="1"/>
      <c r="P337" s="25"/>
      <c r="Q337" s="25"/>
    </row>
    <row r="338" spans="1:17" x14ac:dyDescent="0.35">
      <c r="A338" s="1"/>
      <c r="B338" s="1"/>
      <c r="C338" s="1" t="s">
        <v>295</v>
      </c>
      <c r="D338" s="1"/>
      <c r="E338" s="1"/>
      <c r="F338" s="1"/>
      <c r="G338" s="1"/>
      <c r="H338" s="1"/>
      <c r="I338" s="24"/>
      <c r="J338" s="1"/>
      <c r="K338" s="1"/>
      <c r="L338" s="1"/>
      <c r="M338" s="1"/>
      <c r="N338" s="32"/>
      <c r="O338" s="1"/>
      <c r="P338" s="25"/>
      <c r="Q338" s="25"/>
    </row>
    <row r="339" spans="1:17" x14ac:dyDescent="0.35">
      <c r="A339" s="26"/>
      <c r="B339" s="26"/>
      <c r="C339" s="26"/>
      <c r="D339" s="26"/>
      <c r="E339" s="26"/>
      <c r="F339" s="26"/>
      <c r="G339" s="26"/>
      <c r="H339" s="26" t="s">
        <v>437</v>
      </c>
      <c r="I339" s="27">
        <v>45348</v>
      </c>
      <c r="J339" s="26" t="s">
        <v>468</v>
      </c>
      <c r="K339" s="26" t="s">
        <v>536</v>
      </c>
      <c r="L339" s="26" t="s">
        <v>634</v>
      </c>
      <c r="M339" s="26" t="s">
        <v>669</v>
      </c>
      <c r="N339" s="33"/>
      <c r="O339" s="26" t="s">
        <v>37</v>
      </c>
      <c r="P339" s="30">
        <v>-30</v>
      </c>
      <c r="Q339" s="30">
        <f>ROUND(Q338+P339,5)</f>
        <v>-30</v>
      </c>
    </row>
    <row r="340" spans="1:17" x14ac:dyDescent="0.35">
      <c r="A340" s="26"/>
      <c r="B340" s="26"/>
      <c r="C340" s="26"/>
      <c r="D340" s="26"/>
      <c r="E340" s="26"/>
      <c r="F340" s="26"/>
      <c r="G340" s="26"/>
      <c r="H340" s="26" t="s">
        <v>437</v>
      </c>
      <c r="I340" s="27">
        <v>45348</v>
      </c>
      <c r="J340" s="26" t="s">
        <v>468</v>
      </c>
      <c r="K340" s="26" t="s">
        <v>536</v>
      </c>
      <c r="L340" s="26" t="s">
        <v>635</v>
      </c>
      <c r="M340" s="26" t="s">
        <v>669</v>
      </c>
      <c r="N340" s="33"/>
      <c r="O340" s="26" t="s">
        <v>37</v>
      </c>
      <c r="P340" s="30">
        <v>-30</v>
      </c>
      <c r="Q340" s="30">
        <f>ROUND(Q339+P340,5)</f>
        <v>-60</v>
      </c>
    </row>
    <row r="341" spans="1:17" x14ac:dyDescent="0.35">
      <c r="A341" s="26"/>
      <c r="B341" s="26"/>
      <c r="C341" s="26"/>
      <c r="D341" s="26"/>
      <c r="E341" s="26"/>
      <c r="F341" s="26"/>
      <c r="G341" s="26"/>
      <c r="H341" s="26" t="s">
        <v>437</v>
      </c>
      <c r="I341" s="27">
        <v>45348</v>
      </c>
      <c r="J341" s="26" t="s">
        <v>468</v>
      </c>
      <c r="K341" s="26" t="s">
        <v>536</v>
      </c>
      <c r="L341" s="26" t="s">
        <v>636</v>
      </c>
      <c r="M341" s="26" t="s">
        <v>669</v>
      </c>
      <c r="N341" s="33"/>
      <c r="O341" s="26" t="s">
        <v>37</v>
      </c>
      <c r="P341" s="30">
        <v>-30</v>
      </c>
      <c r="Q341" s="30">
        <f>ROUND(Q340+P341,5)</f>
        <v>-90</v>
      </c>
    </row>
    <row r="342" spans="1:17" x14ac:dyDescent="0.35">
      <c r="A342" s="26"/>
      <c r="B342" s="26"/>
      <c r="C342" s="26"/>
      <c r="D342" s="26"/>
      <c r="E342" s="26"/>
      <c r="F342" s="26"/>
      <c r="G342" s="26"/>
      <c r="H342" s="26" t="s">
        <v>437</v>
      </c>
      <c r="I342" s="27">
        <v>45348</v>
      </c>
      <c r="J342" s="26" t="s">
        <v>468</v>
      </c>
      <c r="K342" s="26" t="s">
        <v>536</v>
      </c>
      <c r="L342" s="26" t="s">
        <v>637</v>
      </c>
      <c r="M342" s="26" t="s">
        <v>669</v>
      </c>
      <c r="N342" s="33"/>
      <c r="O342" s="26" t="s">
        <v>37</v>
      </c>
      <c r="P342" s="30">
        <v>-30</v>
      </c>
      <c r="Q342" s="30">
        <f>ROUND(Q341+P342,5)</f>
        <v>-120</v>
      </c>
    </row>
    <row r="343" spans="1:17" ht="15" thickBot="1" x14ac:dyDescent="0.4">
      <c r="A343" s="26"/>
      <c r="B343" s="26"/>
      <c r="C343" s="26"/>
      <c r="D343" s="26"/>
      <c r="E343" s="26"/>
      <c r="F343" s="26"/>
      <c r="G343" s="26"/>
      <c r="H343" s="26" t="s">
        <v>436</v>
      </c>
      <c r="I343" s="27">
        <v>45351</v>
      </c>
      <c r="J343" s="26"/>
      <c r="K343" s="26" t="s">
        <v>537</v>
      </c>
      <c r="L343" s="26" t="s">
        <v>638</v>
      </c>
      <c r="M343" s="26" t="s">
        <v>669</v>
      </c>
      <c r="N343" s="33"/>
      <c r="O343" s="26" t="s">
        <v>40</v>
      </c>
      <c r="P343" s="28">
        <v>-107.39</v>
      </c>
      <c r="Q343" s="28">
        <f>ROUND(Q342+P343,5)</f>
        <v>-227.39</v>
      </c>
    </row>
    <row r="344" spans="1:17" x14ac:dyDescent="0.35">
      <c r="A344" s="3"/>
      <c r="B344" s="3"/>
      <c r="C344" s="3" t="s">
        <v>427</v>
      </c>
      <c r="D344" s="3"/>
      <c r="E344" s="3"/>
      <c r="F344" s="3"/>
      <c r="G344" s="3"/>
      <c r="H344" s="3"/>
      <c r="I344" s="29"/>
      <c r="J344" s="3"/>
      <c r="K344" s="3"/>
      <c r="L344" s="3"/>
      <c r="M344" s="3"/>
      <c r="N344" s="34"/>
      <c r="O344" s="3"/>
      <c r="P344" s="2">
        <f>ROUND(SUM(P338:P343),5)</f>
        <v>-227.39</v>
      </c>
      <c r="Q344" s="2">
        <f>Q343</f>
        <v>-227.39</v>
      </c>
    </row>
    <row r="345" spans="1:17" x14ac:dyDescent="0.35">
      <c r="A345" s="1"/>
      <c r="B345" s="1"/>
      <c r="C345" s="1" t="s">
        <v>299</v>
      </c>
      <c r="D345" s="1"/>
      <c r="E345" s="1"/>
      <c r="F345" s="1"/>
      <c r="G345" s="1"/>
      <c r="H345" s="1"/>
      <c r="I345" s="24"/>
      <c r="J345" s="1"/>
      <c r="K345" s="1"/>
      <c r="L345" s="1"/>
      <c r="M345" s="1"/>
      <c r="N345" s="32"/>
      <c r="O345" s="1"/>
      <c r="P345" s="25"/>
      <c r="Q345" s="25"/>
    </row>
    <row r="346" spans="1:17" ht="15" thickBot="1" x14ac:dyDescent="0.4">
      <c r="A346" s="23"/>
      <c r="B346" s="23"/>
      <c r="C346" s="23"/>
      <c r="D346" s="23"/>
      <c r="E346" s="23"/>
      <c r="F346" s="23"/>
      <c r="G346" s="26"/>
      <c r="H346" s="26" t="s">
        <v>436</v>
      </c>
      <c r="I346" s="27">
        <v>45330</v>
      </c>
      <c r="J346" s="26"/>
      <c r="K346" s="26" t="s">
        <v>538</v>
      </c>
      <c r="L346" s="26" t="s">
        <v>631</v>
      </c>
      <c r="M346" s="26" t="s">
        <v>669</v>
      </c>
      <c r="N346" s="33"/>
      <c r="O346" s="26" t="s">
        <v>40</v>
      </c>
      <c r="P346" s="28">
        <v>-493.76</v>
      </c>
      <c r="Q346" s="28">
        <f>ROUND(Q345+P346,5)</f>
        <v>-493.76</v>
      </c>
    </row>
    <row r="347" spans="1:17" x14ac:dyDescent="0.35">
      <c r="A347" s="3"/>
      <c r="B347" s="3"/>
      <c r="C347" s="3" t="s">
        <v>428</v>
      </c>
      <c r="D347" s="3"/>
      <c r="E347" s="3"/>
      <c r="F347" s="3"/>
      <c r="G347" s="3"/>
      <c r="H347" s="3"/>
      <c r="I347" s="29"/>
      <c r="J347" s="3"/>
      <c r="K347" s="3"/>
      <c r="L347" s="3"/>
      <c r="M347" s="3"/>
      <c r="N347" s="34"/>
      <c r="O347" s="3"/>
      <c r="P347" s="2">
        <f>ROUND(SUM(P345:P346),5)</f>
        <v>-493.76</v>
      </c>
      <c r="Q347" s="2">
        <f>Q346</f>
        <v>-493.76</v>
      </c>
    </row>
    <row r="348" spans="1:17" x14ac:dyDescent="0.35">
      <c r="A348" s="1"/>
      <c r="B348" s="1"/>
      <c r="C348" s="1" t="s">
        <v>300</v>
      </c>
      <c r="D348" s="1"/>
      <c r="E348" s="1"/>
      <c r="F348" s="1"/>
      <c r="G348" s="1"/>
      <c r="H348" s="1"/>
      <c r="I348" s="24"/>
      <c r="J348" s="1"/>
      <c r="K348" s="1"/>
      <c r="L348" s="1"/>
      <c r="M348" s="1"/>
      <c r="N348" s="32"/>
      <c r="O348" s="1"/>
      <c r="P348" s="25"/>
      <c r="Q348" s="25"/>
    </row>
    <row r="349" spans="1:17" x14ac:dyDescent="0.35">
      <c r="A349" s="26"/>
      <c r="B349" s="26"/>
      <c r="C349" s="26"/>
      <c r="D349" s="26"/>
      <c r="E349" s="26"/>
      <c r="F349" s="26"/>
      <c r="G349" s="26"/>
      <c r="H349" s="26" t="s">
        <v>437</v>
      </c>
      <c r="I349" s="27">
        <v>45344</v>
      </c>
      <c r="J349" s="26" t="s">
        <v>443</v>
      </c>
      <c r="K349" s="26" t="s">
        <v>487</v>
      </c>
      <c r="L349" s="26" t="s">
        <v>639</v>
      </c>
      <c r="M349" s="26" t="s">
        <v>669</v>
      </c>
      <c r="N349" s="33"/>
      <c r="O349" s="26" t="s">
        <v>37</v>
      </c>
      <c r="P349" s="30">
        <v>-50.96</v>
      </c>
      <c r="Q349" s="30">
        <f>ROUND(Q348+P349,5)</f>
        <v>-50.96</v>
      </c>
    </row>
    <row r="350" spans="1:17" x14ac:dyDescent="0.35">
      <c r="A350" s="26"/>
      <c r="B350" s="26"/>
      <c r="C350" s="26"/>
      <c r="D350" s="26"/>
      <c r="E350" s="26"/>
      <c r="F350" s="26"/>
      <c r="G350" s="26"/>
      <c r="H350" s="26" t="s">
        <v>437</v>
      </c>
      <c r="I350" s="27">
        <v>45344</v>
      </c>
      <c r="J350" s="26" t="s">
        <v>443</v>
      </c>
      <c r="K350" s="26" t="s">
        <v>487</v>
      </c>
      <c r="L350" s="26" t="s">
        <v>640</v>
      </c>
      <c r="M350" s="26" t="s">
        <v>669</v>
      </c>
      <c r="N350" s="33"/>
      <c r="O350" s="26" t="s">
        <v>37</v>
      </c>
      <c r="P350" s="30">
        <v>-50.96</v>
      </c>
      <c r="Q350" s="30">
        <f>ROUND(Q349+P350,5)</f>
        <v>-101.92</v>
      </c>
    </row>
    <row r="351" spans="1:17" x14ac:dyDescent="0.35">
      <c r="A351" s="26"/>
      <c r="B351" s="26"/>
      <c r="C351" s="26"/>
      <c r="D351" s="26"/>
      <c r="E351" s="26"/>
      <c r="F351" s="26"/>
      <c r="G351" s="26"/>
      <c r="H351" s="26" t="s">
        <v>437</v>
      </c>
      <c r="I351" s="27">
        <v>45344</v>
      </c>
      <c r="J351" s="26" t="s">
        <v>443</v>
      </c>
      <c r="K351" s="26" t="s">
        <v>487</v>
      </c>
      <c r="L351" s="26" t="s">
        <v>641</v>
      </c>
      <c r="M351" s="26" t="s">
        <v>669</v>
      </c>
      <c r="N351" s="33"/>
      <c r="O351" s="26" t="s">
        <v>37</v>
      </c>
      <c r="P351" s="30">
        <v>-1000</v>
      </c>
      <c r="Q351" s="30">
        <f>ROUND(Q350+P351,5)</f>
        <v>-1101.92</v>
      </c>
    </row>
    <row r="352" spans="1:17" ht="15" thickBot="1" x14ac:dyDescent="0.4">
      <c r="A352" s="26"/>
      <c r="B352" s="26"/>
      <c r="C352" s="26"/>
      <c r="D352" s="26"/>
      <c r="E352" s="26"/>
      <c r="F352" s="26"/>
      <c r="G352" s="26"/>
      <c r="H352" s="26" t="s">
        <v>436</v>
      </c>
      <c r="I352" s="27">
        <v>45351</v>
      </c>
      <c r="J352" s="26"/>
      <c r="K352" s="26" t="s">
        <v>539</v>
      </c>
      <c r="L352" s="26" t="s">
        <v>642</v>
      </c>
      <c r="M352" s="26" t="s">
        <v>669</v>
      </c>
      <c r="N352" s="33"/>
      <c r="O352" s="26" t="s">
        <v>40</v>
      </c>
      <c r="P352" s="28">
        <v>-200</v>
      </c>
      <c r="Q352" s="28">
        <f>ROUND(Q351+P352,5)</f>
        <v>-1301.92</v>
      </c>
    </row>
    <row r="353" spans="1:17" x14ac:dyDescent="0.35">
      <c r="A353" s="3"/>
      <c r="B353" s="3"/>
      <c r="C353" s="3" t="s">
        <v>429</v>
      </c>
      <c r="D353" s="3"/>
      <c r="E353" s="3"/>
      <c r="F353" s="3"/>
      <c r="G353" s="3"/>
      <c r="H353" s="3"/>
      <c r="I353" s="29"/>
      <c r="J353" s="3"/>
      <c r="K353" s="3"/>
      <c r="L353" s="3"/>
      <c r="M353" s="3"/>
      <c r="N353" s="34"/>
      <c r="O353" s="3"/>
      <c r="P353" s="2">
        <f>ROUND(SUM(P348:P352),5)</f>
        <v>-1301.92</v>
      </c>
      <c r="Q353" s="2">
        <f>Q352</f>
        <v>-1301.92</v>
      </c>
    </row>
    <row r="354" spans="1:17" x14ac:dyDescent="0.35">
      <c r="A354" s="1"/>
      <c r="B354" s="1"/>
      <c r="C354" s="1" t="s">
        <v>301</v>
      </c>
      <c r="D354" s="1"/>
      <c r="E354" s="1"/>
      <c r="F354" s="1"/>
      <c r="G354" s="1"/>
      <c r="H354" s="1"/>
      <c r="I354" s="24"/>
      <c r="J354" s="1"/>
      <c r="K354" s="1"/>
      <c r="L354" s="1"/>
      <c r="M354" s="1"/>
      <c r="N354" s="32"/>
      <c r="O354" s="1"/>
      <c r="P354" s="25"/>
      <c r="Q354" s="25"/>
    </row>
    <row r="355" spans="1:17" x14ac:dyDescent="0.35">
      <c r="A355" s="1"/>
      <c r="B355" s="1"/>
      <c r="C355" s="1"/>
      <c r="D355" s="1" t="s">
        <v>303</v>
      </c>
      <c r="E355" s="1"/>
      <c r="F355" s="1"/>
      <c r="G355" s="1"/>
      <c r="H355" s="1"/>
      <c r="I355" s="24"/>
      <c r="J355" s="1"/>
      <c r="K355" s="1"/>
      <c r="L355" s="1"/>
      <c r="M355" s="1"/>
      <c r="N355" s="32"/>
      <c r="O355" s="1"/>
      <c r="P355" s="25"/>
      <c r="Q355" s="25"/>
    </row>
    <row r="356" spans="1:17" ht="15" thickBot="1" x14ac:dyDescent="0.4">
      <c r="A356" s="23"/>
      <c r="B356" s="23"/>
      <c r="C356" s="23"/>
      <c r="D356" s="23"/>
      <c r="E356" s="23"/>
      <c r="F356" s="23"/>
      <c r="G356" s="26"/>
      <c r="H356" s="26" t="s">
        <v>437</v>
      </c>
      <c r="I356" s="27">
        <v>45323</v>
      </c>
      <c r="J356" s="26" t="s">
        <v>469</v>
      </c>
      <c r="K356" s="26" t="s">
        <v>540</v>
      </c>
      <c r="L356" s="26" t="s">
        <v>643</v>
      </c>
      <c r="M356" s="26" t="s">
        <v>669</v>
      </c>
      <c r="N356" s="33"/>
      <c r="O356" s="26" t="s">
        <v>37</v>
      </c>
      <c r="P356" s="30">
        <v>-550</v>
      </c>
      <c r="Q356" s="30">
        <f>ROUND(Q355+P356,5)</f>
        <v>-550</v>
      </c>
    </row>
    <row r="357" spans="1:17" ht="15" thickBot="1" x14ac:dyDescent="0.4">
      <c r="A357" s="3"/>
      <c r="B357" s="3"/>
      <c r="C357" s="3"/>
      <c r="D357" s="3" t="s">
        <v>430</v>
      </c>
      <c r="E357" s="3"/>
      <c r="F357" s="3"/>
      <c r="G357" s="3"/>
      <c r="H357" s="3"/>
      <c r="I357" s="29"/>
      <c r="J357" s="3"/>
      <c r="K357" s="3"/>
      <c r="L357" s="3"/>
      <c r="M357" s="3"/>
      <c r="N357" s="34"/>
      <c r="O357" s="3"/>
      <c r="P357" s="5">
        <f>ROUND(SUM(P355:P356),5)</f>
        <v>-550</v>
      </c>
      <c r="Q357" s="5">
        <f>Q356</f>
        <v>-550</v>
      </c>
    </row>
    <row r="358" spans="1:17" ht="15" thickBot="1" x14ac:dyDescent="0.4">
      <c r="A358" s="3"/>
      <c r="B358" s="3"/>
      <c r="C358" s="3" t="s">
        <v>304</v>
      </c>
      <c r="D358" s="3"/>
      <c r="E358" s="3"/>
      <c r="F358" s="3"/>
      <c r="G358" s="3"/>
      <c r="H358" s="3"/>
      <c r="I358" s="29"/>
      <c r="J358" s="3"/>
      <c r="K358" s="3"/>
      <c r="L358" s="3"/>
      <c r="M358" s="3"/>
      <c r="N358" s="34"/>
      <c r="O358" s="3"/>
      <c r="P358" s="4">
        <f>P357</f>
        <v>-550</v>
      </c>
      <c r="Q358" s="4">
        <f>Q357</f>
        <v>-550</v>
      </c>
    </row>
    <row r="359" spans="1:17" x14ac:dyDescent="0.35">
      <c r="A359" s="3"/>
      <c r="B359" s="3" t="s">
        <v>305</v>
      </c>
      <c r="C359" s="3"/>
      <c r="D359" s="3"/>
      <c r="E359" s="3"/>
      <c r="F359" s="3"/>
      <c r="G359" s="3"/>
      <c r="H359" s="3"/>
      <c r="I359" s="29"/>
      <c r="J359" s="3"/>
      <c r="K359" s="3"/>
      <c r="L359" s="3"/>
      <c r="M359" s="3"/>
      <c r="N359" s="34"/>
      <c r="O359" s="3"/>
      <c r="P359" s="2">
        <f>ROUND(P344+P347+P353+P358,5)</f>
        <v>-2573.0700000000002</v>
      </c>
      <c r="Q359" s="2">
        <f>ROUND(Q344+Q347+Q353+Q358,5)</f>
        <v>-2573.0700000000002</v>
      </c>
    </row>
    <row r="360" spans="1:17" x14ac:dyDescent="0.35">
      <c r="A360" s="1"/>
      <c r="B360" s="1" t="s">
        <v>306</v>
      </c>
      <c r="C360" s="1"/>
      <c r="D360" s="1"/>
      <c r="E360" s="1"/>
      <c r="F360" s="1"/>
      <c r="G360" s="1"/>
      <c r="H360" s="1"/>
      <c r="I360" s="24"/>
      <c r="J360" s="1"/>
      <c r="K360" s="1"/>
      <c r="L360" s="1"/>
      <c r="M360" s="1"/>
      <c r="N360" s="32"/>
      <c r="O360" s="1"/>
      <c r="P360" s="25"/>
      <c r="Q360" s="25"/>
    </row>
    <row r="361" spans="1:17" ht="15" thickBot="1" x14ac:dyDescent="0.4">
      <c r="A361" s="23"/>
      <c r="B361" s="23"/>
      <c r="C361" s="23"/>
      <c r="D361" s="23"/>
      <c r="E361" s="23"/>
      <c r="F361" s="23"/>
      <c r="G361" s="26"/>
      <c r="H361" s="26" t="s">
        <v>436</v>
      </c>
      <c r="I361" s="27">
        <v>45334</v>
      </c>
      <c r="J361" s="26"/>
      <c r="K361" s="26" t="s">
        <v>541</v>
      </c>
      <c r="L361" s="26" t="s">
        <v>644</v>
      </c>
      <c r="M361" s="26" t="s">
        <v>669</v>
      </c>
      <c r="N361" s="33"/>
      <c r="O361" s="26" t="s">
        <v>40</v>
      </c>
      <c r="P361" s="28">
        <v>-86.85</v>
      </c>
      <c r="Q361" s="28">
        <f>ROUND(Q360+P361,5)</f>
        <v>-86.85</v>
      </c>
    </row>
    <row r="362" spans="1:17" x14ac:dyDescent="0.35">
      <c r="A362" s="3"/>
      <c r="B362" s="3" t="s">
        <v>431</v>
      </c>
      <c r="C362" s="3"/>
      <c r="D362" s="3"/>
      <c r="E362" s="3"/>
      <c r="F362" s="3"/>
      <c r="G362" s="3"/>
      <c r="H362" s="3"/>
      <c r="I362" s="29"/>
      <c r="J362" s="3"/>
      <c r="K362" s="3"/>
      <c r="L362" s="3"/>
      <c r="M362" s="3"/>
      <c r="N362" s="34"/>
      <c r="O362" s="3"/>
      <c r="P362" s="2">
        <f>ROUND(SUM(P360:P361),5)</f>
        <v>-86.85</v>
      </c>
      <c r="Q362" s="2">
        <f>Q361</f>
        <v>-86.85</v>
      </c>
    </row>
    <row r="363" spans="1:17" x14ac:dyDescent="0.35">
      <c r="A363" s="1"/>
      <c r="B363" s="1" t="s">
        <v>311</v>
      </c>
      <c r="C363" s="1"/>
      <c r="D363" s="1"/>
      <c r="E363" s="1"/>
      <c r="F363" s="1"/>
      <c r="G363" s="1"/>
      <c r="H363" s="1"/>
      <c r="I363" s="24"/>
      <c r="J363" s="1"/>
      <c r="K363" s="1"/>
      <c r="L363" s="1"/>
      <c r="M363" s="1"/>
      <c r="N363" s="32"/>
      <c r="O363" s="1"/>
      <c r="P363" s="25"/>
      <c r="Q363" s="25"/>
    </row>
    <row r="364" spans="1:17" x14ac:dyDescent="0.35">
      <c r="A364" s="1"/>
      <c r="B364" s="1"/>
      <c r="C364" s="1" t="s">
        <v>321</v>
      </c>
      <c r="D364" s="1"/>
      <c r="E364" s="1"/>
      <c r="F364" s="1"/>
      <c r="G364" s="1"/>
      <c r="H364" s="1"/>
      <c r="I364" s="24"/>
      <c r="J364" s="1"/>
      <c r="K364" s="1"/>
      <c r="L364" s="1"/>
      <c r="M364" s="1"/>
      <c r="N364" s="32"/>
      <c r="O364" s="1"/>
      <c r="P364" s="25"/>
      <c r="Q364" s="25"/>
    </row>
    <row r="365" spans="1:17" x14ac:dyDescent="0.35">
      <c r="A365" s="1"/>
      <c r="B365" s="1"/>
      <c r="C365" s="1"/>
      <c r="D365" s="1" t="s">
        <v>324</v>
      </c>
      <c r="E365" s="1"/>
      <c r="F365" s="1"/>
      <c r="G365" s="1"/>
      <c r="H365" s="1"/>
      <c r="I365" s="24"/>
      <c r="J365" s="1"/>
      <c r="K365" s="1"/>
      <c r="L365" s="1"/>
      <c r="M365" s="1"/>
      <c r="N365" s="32"/>
      <c r="O365" s="1"/>
      <c r="P365" s="25"/>
      <c r="Q365" s="25"/>
    </row>
    <row r="366" spans="1:17" x14ac:dyDescent="0.35">
      <c r="A366" s="26"/>
      <c r="B366" s="26"/>
      <c r="C366" s="26"/>
      <c r="D366" s="26"/>
      <c r="E366" s="26"/>
      <c r="F366" s="26"/>
      <c r="G366" s="26"/>
      <c r="H366" s="26" t="s">
        <v>439</v>
      </c>
      <c r="I366" s="27">
        <v>45334</v>
      </c>
      <c r="J366" s="26" t="s">
        <v>470</v>
      </c>
      <c r="K366" s="26" t="s">
        <v>542</v>
      </c>
      <c r="L366" s="26" t="s">
        <v>645</v>
      </c>
      <c r="M366" s="26" t="s">
        <v>669</v>
      </c>
      <c r="N366" s="33"/>
      <c r="O366" s="26" t="s">
        <v>16</v>
      </c>
      <c r="P366" s="30">
        <v>400</v>
      </c>
      <c r="Q366" s="30">
        <f t="shared" ref="Q366:Q389" si="12">ROUND(Q365+P366,5)</f>
        <v>400</v>
      </c>
    </row>
    <row r="367" spans="1:17" x14ac:dyDescent="0.35">
      <c r="A367" s="26"/>
      <c r="B367" s="26"/>
      <c r="C367" s="26"/>
      <c r="D367" s="26"/>
      <c r="E367" s="26"/>
      <c r="F367" s="26"/>
      <c r="G367" s="26"/>
      <c r="H367" s="26" t="s">
        <v>439</v>
      </c>
      <c r="I367" s="27">
        <v>45334</v>
      </c>
      <c r="J367" s="26" t="s">
        <v>470</v>
      </c>
      <c r="K367" s="26" t="s">
        <v>542</v>
      </c>
      <c r="L367" s="26" t="s">
        <v>646</v>
      </c>
      <c r="M367" s="26" t="s">
        <v>669</v>
      </c>
      <c r="N367" s="33"/>
      <c r="O367" s="26" t="s">
        <v>16</v>
      </c>
      <c r="P367" s="30">
        <v>400</v>
      </c>
      <c r="Q367" s="30">
        <f t="shared" si="12"/>
        <v>800</v>
      </c>
    </row>
    <row r="368" spans="1:17" x14ac:dyDescent="0.35">
      <c r="A368" s="26"/>
      <c r="B368" s="26"/>
      <c r="C368" s="26"/>
      <c r="D368" s="26"/>
      <c r="E368" s="26"/>
      <c r="F368" s="26"/>
      <c r="G368" s="26"/>
      <c r="H368" s="26" t="s">
        <v>439</v>
      </c>
      <c r="I368" s="27">
        <v>45334</v>
      </c>
      <c r="J368" s="26" t="s">
        <v>470</v>
      </c>
      <c r="K368" s="26" t="s">
        <v>542</v>
      </c>
      <c r="L368" s="26" t="s">
        <v>647</v>
      </c>
      <c r="M368" s="26" t="s">
        <v>669</v>
      </c>
      <c r="N368" s="33"/>
      <c r="O368" s="26" t="s">
        <v>16</v>
      </c>
      <c r="P368" s="30">
        <v>400</v>
      </c>
      <c r="Q368" s="30">
        <f t="shared" si="12"/>
        <v>1200</v>
      </c>
    </row>
    <row r="369" spans="1:17" x14ac:dyDescent="0.35">
      <c r="A369" s="26"/>
      <c r="B369" s="26"/>
      <c r="C369" s="26"/>
      <c r="D369" s="26"/>
      <c r="E369" s="26"/>
      <c r="F369" s="26"/>
      <c r="G369" s="26"/>
      <c r="H369" s="26" t="s">
        <v>439</v>
      </c>
      <c r="I369" s="27">
        <v>45334</v>
      </c>
      <c r="J369" s="26" t="s">
        <v>471</v>
      </c>
      <c r="K369" s="26" t="s">
        <v>543</v>
      </c>
      <c r="L369" s="26" t="s">
        <v>648</v>
      </c>
      <c r="M369" s="26" t="s">
        <v>669</v>
      </c>
      <c r="N369" s="33"/>
      <c r="O369" s="26" t="s">
        <v>16</v>
      </c>
      <c r="P369" s="30">
        <v>400</v>
      </c>
      <c r="Q369" s="30">
        <f t="shared" si="12"/>
        <v>1600</v>
      </c>
    </row>
    <row r="370" spans="1:17" x14ac:dyDescent="0.35">
      <c r="A370" s="26"/>
      <c r="B370" s="26"/>
      <c r="C370" s="26"/>
      <c r="D370" s="26"/>
      <c r="E370" s="26"/>
      <c r="F370" s="26"/>
      <c r="G370" s="26"/>
      <c r="H370" s="26" t="s">
        <v>439</v>
      </c>
      <c r="I370" s="27">
        <v>45334</v>
      </c>
      <c r="J370" s="26" t="s">
        <v>472</v>
      </c>
      <c r="K370" s="26" t="s">
        <v>544</v>
      </c>
      <c r="L370" s="26" t="s">
        <v>649</v>
      </c>
      <c r="M370" s="26" t="s">
        <v>669</v>
      </c>
      <c r="N370" s="33"/>
      <c r="O370" s="26" t="s">
        <v>16</v>
      </c>
      <c r="P370" s="30">
        <v>400</v>
      </c>
      <c r="Q370" s="30">
        <f t="shared" si="12"/>
        <v>2000</v>
      </c>
    </row>
    <row r="371" spans="1:17" x14ac:dyDescent="0.35">
      <c r="A371" s="26"/>
      <c r="B371" s="26"/>
      <c r="C371" s="26"/>
      <c r="D371" s="26"/>
      <c r="E371" s="26"/>
      <c r="F371" s="26"/>
      <c r="G371" s="26"/>
      <c r="H371" s="26" t="s">
        <v>439</v>
      </c>
      <c r="I371" s="27">
        <v>45334</v>
      </c>
      <c r="J371" s="26" t="s">
        <v>472</v>
      </c>
      <c r="K371" s="26" t="s">
        <v>544</v>
      </c>
      <c r="L371" s="26" t="s">
        <v>650</v>
      </c>
      <c r="M371" s="26" t="s">
        <v>669</v>
      </c>
      <c r="N371" s="33"/>
      <c r="O371" s="26" t="s">
        <v>16</v>
      </c>
      <c r="P371" s="30">
        <v>400</v>
      </c>
      <c r="Q371" s="30">
        <f t="shared" si="12"/>
        <v>2400</v>
      </c>
    </row>
    <row r="372" spans="1:17" x14ac:dyDescent="0.35">
      <c r="A372" s="26"/>
      <c r="B372" s="26"/>
      <c r="C372" s="26"/>
      <c r="D372" s="26"/>
      <c r="E372" s="26"/>
      <c r="F372" s="26"/>
      <c r="G372" s="26"/>
      <c r="H372" s="26" t="s">
        <v>439</v>
      </c>
      <c r="I372" s="27">
        <v>45334</v>
      </c>
      <c r="J372" s="26" t="s">
        <v>472</v>
      </c>
      <c r="K372" s="26" t="s">
        <v>544</v>
      </c>
      <c r="L372" s="26" t="s">
        <v>651</v>
      </c>
      <c r="M372" s="26" t="s">
        <v>669</v>
      </c>
      <c r="N372" s="33"/>
      <c r="O372" s="26" t="s">
        <v>16</v>
      </c>
      <c r="P372" s="30">
        <v>400</v>
      </c>
      <c r="Q372" s="30">
        <f t="shared" si="12"/>
        <v>2800</v>
      </c>
    </row>
    <row r="373" spans="1:17" x14ac:dyDescent="0.35">
      <c r="A373" s="26"/>
      <c r="B373" s="26"/>
      <c r="C373" s="26"/>
      <c r="D373" s="26"/>
      <c r="E373" s="26"/>
      <c r="F373" s="26"/>
      <c r="G373" s="26"/>
      <c r="H373" s="26" t="s">
        <v>439</v>
      </c>
      <c r="I373" s="27">
        <v>45334</v>
      </c>
      <c r="J373" s="26" t="s">
        <v>472</v>
      </c>
      <c r="K373" s="26" t="s">
        <v>544</v>
      </c>
      <c r="L373" s="26" t="s">
        <v>652</v>
      </c>
      <c r="M373" s="26" t="s">
        <v>669</v>
      </c>
      <c r="N373" s="33"/>
      <c r="O373" s="26" t="s">
        <v>16</v>
      </c>
      <c r="P373" s="30">
        <v>400</v>
      </c>
      <c r="Q373" s="30">
        <f t="shared" si="12"/>
        <v>3200</v>
      </c>
    </row>
    <row r="374" spans="1:17" x14ac:dyDescent="0.35">
      <c r="A374" s="26"/>
      <c r="B374" s="26"/>
      <c r="C374" s="26"/>
      <c r="D374" s="26"/>
      <c r="E374" s="26"/>
      <c r="F374" s="26"/>
      <c r="G374" s="26"/>
      <c r="H374" s="26" t="s">
        <v>439</v>
      </c>
      <c r="I374" s="27">
        <v>45334</v>
      </c>
      <c r="J374" s="26" t="s">
        <v>472</v>
      </c>
      <c r="K374" s="26" t="s">
        <v>544</v>
      </c>
      <c r="L374" s="26" t="s">
        <v>653</v>
      </c>
      <c r="M374" s="26" t="s">
        <v>669</v>
      </c>
      <c r="N374" s="33"/>
      <c r="O374" s="26" t="s">
        <v>16</v>
      </c>
      <c r="P374" s="30">
        <v>400</v>
      </c>
      <c r="Q374" s="30">
        <f t="shared" si="12"/>
        <v>3600</v>
      </c>
    </row>
    <row r="375" spans="1:17" x14ac:dyDescent="0.35">
      <c r="A375" s="26"/>
      <c r="B375" s="26"/>
      <c r="C375" s="26"/>
      <c r="D375" s="26"/>
      <c r="E375" s="26"/>
      <c r="F375" s="26"/>
      <c r="G375" s="26"/>
      <c r="H375" s="26" t="s">
        <v>439</v>
      </c>
      <c r="I375" s="27">
        <v>45334</v>
      </c>
      <c r="J375" s="26" t="s">
        <v>472</v>
      </c>
      <c r="K375" s="26" t="s">
        <v>544</v>
      </c>
      <c r="L375" s="26" t="s">
        <v>654</v>
      </c>
      <c r="M375" s="26" t="s">
        <v>669</v>
      </c>
      <c r="N375" s="33"/>
      <c r="O375" s="26" t="s">
        <v>16</v>
      </c>
      <c r="P375" s="30">
        <v>400</v>
      </c>
      <c r="Q375" s="30">
        <f t="shared" si="12"/>
        <v>4000</v>
      </c>
    </row>
    <row r="376" spans="1:17" x14ac:dyDescent="0.35">
      <c r="A376" s="26"/>
      <c r="B376" s="26"/>
      <c r="C376" s="26"/>
      <c r="D376" s="26"/>
      <c r="E376" s="26"/>
      <c r="F376" s="26"/>
      <c r="G376" s="26"/>
      <c r="H376" s="26" t="s">
        <v>439</v>
      </c>
      <c r="I376" s="27">
        <v>45334</v>
      </c>
      <c r="J376" s="26" t="s">
        <v>472</v>
      </c>
      <c r="K376" s="26" t="s">
        <v>544</v>
      </c>
      <c r="L376" s="26" t="s">
        <v>655</v>
      </c>
      <c r="M376" s="26" t="s">
        <v>669</v>
      </c>
      <c r="N376" s="33"/>
      <c r="O376" s="26" t="s">
        <v>16</v>
      </c>
      <c r="P376" s="30">
        <v>400</v>
      </c>
      <c r="Q376" s="30">
        <f t="shared" si="12"/>
        <v>4400</v>
      </c>
    </row>
    <row r="377" spans="1:17" x14ac:dyDescent="0.35">
      <c r="A377" s="26"/>
      <c r="B377" s="26"/>
      <c r="C377" s="26"/>
      <c r="D377" s="26"/>
      <c r="E377" s="26"/>
      <c r="F377" s="26"/>
      <c r="G377" s="26"/>
      <c r="H377" s="26" t="s">
        <v>439</v>
      </c>
      <c r="I377" s="27">
        <v>45334</v>
      </c>
      <c r="J377" s="26" t="s">
        <v>472</v>
      </c>
      <c r="K377" s="26" t="s">
        <v>544</v>
      </c>
      <c r="L377" s="26" t="s">
        <v>656</v>
      </c>
      <c r="M377" s="26" t="s">
        <v>669</v>
      </c>
      <c r="N377" s="33"/>
      <c r="O377" s="26" t="s">
        <v>16</v>
      </c>
      <c r="P377" s="30">
        <v>400</v>
      </c>
      <c r="Q377" s="30">
        <f t="shared" si="12"/>
        <v>4800</v>
      </c>
    </row>
    <row r="378" spans="1:17" x14ac:dyDescent="0.35">
      <c r="A378" s="26"/>
      <c r="B378" s="26"/>
      <c r="C378" s="26"/>
      <c r="D378" s="26"/>
      <c r="E378" s="26"/>
      <c r="F378" s="26"/>
      <c r="G378" s="26"/>
      <c r="H378" s="26" t="s">
        <v>439</v>
      </c>
      <c r="I378" s="27">
        <v>45334</v>
      </c>
      <c r="J378" s="26" t="s">
        <v>473</v>
      </c>
      <c r="K378" s="26" t="s">
        <v>545</v>
      </c>
      <c r="L378" s="26" t="s">
        <v>657</v>
      </c>
      <c r="M378" s="26" t="s">
        <v>669</v>
      </c>
      <c r="N378" s="33"/>
      <c r="O378" s="26" t="s">
        <v>16</v>
      </c>
      <c r="P378" s="30">
        <v>400</v>
      </c>
      <c r="Q378" s="30">
        <f t="shared" si="12"/>
        <v>5200</v>
      </c>
    </row>
    <row r="379" spans="1:17" x14ac:dyDescent="0.35">
      <c r="A379" s="26"/>
      <c r="B379" s="26"/>
      <c r="C379" s="26"/>
      <c r="D379" s="26"/>
      <c r="E379" s="26"/>
      <c r="F379" s="26"/>
      <c r="G379" s="26"/>
      <c r="H379" s="26" t="s">
        <v>439</v>
      </c>
      <c r="I379" s="27">
        <v>45334</v>
      </c>
      <c r="J379" s="26" t="s">
        <v>473</v>
      </c>
      <c r="K379" s="26" t="s">
        <v>545</v>
      </c>
      <c r="L379" s="26" t="s">
        <v>658</v>
      </c>
      <c r="M379" s="26" t="s">
        <v>669</v>
      </c>
      <c r="N379" s="33"/>
      <c r="O379" s="26" t="s">
        <v>16</v>
      </c>
      <c r="P379" s="30">
        <v>400</v>
      </c>
      <c r="Q379" s="30">
        <f t="shared" si="12"/>
        <v>5600</v>
      </c>
    </row>
    <row r="380" spans="1:17" x14ac:dyDescent="0.35">
      <c r="A380" s="26"/>
      <c r="B380" s="26"/>
      <c r="C380" s="26"/>
      <c r="D380" s="26"/>
      <c r="E380" s="26"/>
      <c r="F380" s="26"/>
      <c r="G380" s="26"/>
      <c r="H380" s="26" t="s">
        <v>439</v>
      </c>
      <c r="I380" s="27">
        <v>45334</v>
      </c>
      <c r="J380" s="26" t="s">
        <v>473</v>
      </c>
      <c r="K380" s="26" t="s">
        <v>545</v>
      </c>
      <c r="L380" s="26" t="s">
        <v>659</v>
      </c>
      <c r="M380" s="26" t="s">
        <v>669</v>
      </c>
      <c r="N380" s="33"/>
      <c r="O380" s="26" t="s">
        <v>16</v>
      </c>
      <c r="P380" s="30">
        <v>400</v>
      </c>
      <c r="Q380" s="30">
        <f t="shared" si="12"/>
        <v>6000</v>
      </c>
    </row>
    <row r="381" spans="1:17" x14ac:dyDescent="0.35">
      <c r="A381" s="26"/>
      <c r="B381" s="26"/>
      <c r="C381" s="26"/>
      <c r="D381" s="26"/>
      <c r="E381" s="26"/>
      <c r="F381" s="26"/>
      <c r="G381" s="26"/>
      <c r="H381" s="26" t="s">
        <v>439</v>
      </c>
      <c r="I381" s="27">
        <v>45334</v>
      </c>
      <c r="J381" s="26" t="s">
        <v>474</v>
      </c>
      <c r="K381" s="26" t="s">
        <v>546</v>
      </c>
      <c r="L381" s="26" t="s">
        <v>660</v>
      </c>
      <c r="M381" s="26" t="s">
        <v>669</v>
      </c>
      <c r="N381" s="33"/>
      <c r="O381" s="26" t="s">
        <v>16</v>
      </c>
      <c r="P381" s="30">
        <v>400</v>
      </c>
      <c r="Q381" s="30">
        <f t="shared" si="12"/>
        <v>6400</v>
      </c>
    </row>
    <row r="382" spans="1:17" x14ac:dyDescent="0.35">
      <c r="A382" s="26"/>
      <c r="B382" s="26"/>
      <c r="C382" s="26"/>
      <c r="D382" s="26"/>
      <c r="E382" s="26"/>
      <c r="F382" s="26"/>
      <c r="G382" s="26"/>
      <c r="H382" s="26" t="s">
        <v>439</v>
      </c>
      <c r="I382" s="27">
        <v>45334</v>
      </c>
      <c r="J382" s="26" t="s">
        <v>475</v>
      </c>
      <c r="K382" s="26" t="s">
        <v>546</v>
      </c>
      <c r="L382" s="26" t="s">
        <v>661</v>
      </c>
      <c r="M382" s="26" t="s">
        <v>669</v>
      </c>
      <c r="N382" s="33"/>
      <c r="O382" s="26" t="s">
        <v>16</v>
      </c>
      <c r="P382" s="30">
        <v>400</v>
      </c>
      <c r="Q382" s="30">
        <f t="shared" si="12"/>
        <v>6800</v>
      </c>
    </row>
    <row r="383" spans="1:17" x14ac:dyDescent="0.35">
      <c r="A383" s="26"/>
      <c r="B383" s="26"/>
      <c r="C383" s="26"/>
      <c r="D383" s="26"/>
      <c r="E383" s="26"/>
      <c r="F383" s="26"/>
      <c r="G383" s="26"/>
      <c r="H383" s="26" t="s">
        <v>439</v>
      </c>
      <c r="I383" s="27">
        <v>45334</v>
      </c>
      <c r="J383" s="26" t="s">
        <v>472</v>
      </c>
      <c r="K383" s="26" t="s">
        <v>544</v>
      </c>
      <c r="L383" s="26" t="s">
        <v>662</v>
      </c>
      <c r="M383" s="26" t="s">
        <v>669</v>
      </c>
      <c r="N383" s="33"/>
      <c r="O383" s="26" t="s">
        <v>16</v>
      </c>
      <c r="P383" s="30">
        <v>400</v>
      </c>
      <c r="Q383" s="30">
        <f t="shared" si="12"/>
        <v>7200</v>
      </c>
    </row>
    <row r="384" spans="1:17" x14ac:dyDescent="0.35">
      <c r="A384" s="26"/>
      <c r="B384" s="26"/>
      <c r="C384" s="26"/>
      <c r="D384" s="26"/>
      <c r="E384" s="26"/>
      <c r="F384" s="26"/>
      <c r="G384" s="26"/>
      <c r="H384" s="26" t="s">
        <v>439</v>
      </c>
      <c r="I384" s="27">
        <v>45334</v>
      </c>
      <c r="J384" s="26" t="s">
        <v>472</v>
      </c>
      <c r="K384" s="26" t="s">
        <v>544</v>
      </c>
      <c r="L384" s="26" t="s">
        <v>663</v>
      </c>
      <c r="M384" s="26" t="s">
        <v>669</v>
      </c>
      <c r="N384" s="33"/>
      <c r="O384" s="26" t="s">
        <v>16</v>
      </c>
      <c r="P384" s="30">
        <v>400</v>
      </c>
      <c r="Q384" s="30">
        <f t="shared" si="12"/>
        <v>7600</v>
      </c>
    </row>
    <row r="385" spans="1:17" x14ac:dyDescent="0.35">
      <c r="A385" s="26"/>
      <c r="B385" s="26"/>
      <c r="C385" s="26"/>
      <c r="D385" s="26"/>
      <c r="E385" s="26"/>
      <c r="F385" s="26"/>
      <c r="G385" s="26"/>
      <c r="H385" s="26" t="s">
        <v>439</v>
      </c>
      <c r="I385" s="27">
        <v>45335</v>
      </c>
      <c r="J385" s="26" t="s">
        <v>476</v>
      </c>
      <c r="K385" s="26" t="s">
        <v>547</v>
      </c>
      <c r="L385" s="26" t="s">
        <v>664</v>
      </c>
      <c r="M385" s="26" t="s">
        <v>669</v>
      </c>
      <c r="N385" s="33"/>
      <c r="O385" s="26" t="s">
        <v>16</v>
      </c>
      <c r="P385" s="30">
        <v>400</v>
      </c>
      <c r="Q385" s="30">
        <f t="shared" si="12"/>
        <v>8000</v>
      </c>
    </row>
    <row r="386" spans="1:17" x14ac:dyDescent="0.35">
      <c r="A386" s="26"/>
      <c r="B386" s="26"/>
      <c r="C386" s="26"/>
      <c r="D386" s="26"/>
      <c r="E386" s="26"/>
      <c r="F386" s="26"/>
      <c r="G386" s="26"/>
      <c r="H386" s="26" t="s">
        <v>439</v>
      </c>
      <c r="I386" s="27">
        <v>45335</v>
      </c>
      <c r="J386" s="26" t="s">
        <v>477</v>
      </c>
      <c r="K386" s="26" t="s">
        <v>546</v>
      </c>
      <c r="L386" s="26" t="s">
        <v>665</v>
      </c>
      <c r="M386" s="26" t="s">
        <v>669</v>
      </c>
      <c r="N386" s="33"/>
      <c r="O386" s="26" t="s">
        <v>16</v>
      </c>
      <c r="P386" s="30">
        <v>400</v>
      </c>
      <c r="Q386" s="30">
        <f t="shared" si="12"/>
        <v>8400</v>
      </c>
    </row>
    <row r="387" spans="1:17" x14ac:dyDescent="0.35">
      <c r="A387" s="26"/>
      <c r="B387" s="26"/>
      <c r="C387" s="26"/>
      <c r="D387" s="26"/>
      <c r="E387" s="26"/>
      <c r="F387" s="26"/>
      <c r="G387" s="26"/>
      <c r="H387" s="26" t="s">
        <v>439</v>
      </c>
      <c r="I387" s="27">
        <v>45341</v>
      </c>
      <c r="J387" s="26" t="s">
        <v>478</v>
      </c>
      <c r="K387" s="26" t="s">
        <v>546</v>
      </c>
      <c r="L387" s="26" t="s">
        <v>666</v>
      </c>
      <c r="M387" s="26" t="s">
        <v>669</v>
      </c>
      <c r="N387" s="33"/>
      <c r="O387" s="26" t="s">
        <v>16</v>
      </c>
      <c r="P387" s="30">
        <v>400</v>
      </c>
      <c r="Q387" s="30">
        <f t="shared" si="12"/>
        <v>8800</v>
      </c>
    </row>
    <row r="388" spans="1:17" x14ac:dyDescent="0.35">
      <c r="A388" s="26"/>
      <c r="B388" s="26"/>
      <c r="C388" s="26"/>
      <c r="D388" s="26"/>
      <c r="E388" s="26"/>
      <c r="F388" s="26"/>
      <c r="G388" s="26"/>
      <c r="H388" s="26" t="s">
        <v>439</v>
      </c>
      <c r="I388" s="27">
        <v>45344</v>
      </c>
      <c r="J388" s="26" t="s">
        <v>479</v>
      </c>
      <c r="K388" s="26" t="s">
        <v>548</v>
      </c>
      <c r="L388" s="26" t="s">
        <v>667</v>
      </c>
      <c r="M388" s="26" t="s">
        <v>669</v>
      </c>
      <c r="N388" s="33"/>
      <c r="O388" s="26" t="s">
        <v>16</v>
      </c>
      <c r="P388" s="30">
        <v>400</v>
      </c>
      <c r="Q388" s="30">
        <f t="shared" si="12"/>
        <v>9200</v>
      </c>
    </row>
    <row r="389" spans="1:17" ht="15" thickBot="1" x14ac:dyDescent="0.4">
      <c r="A389" s="26"/>
      <c r="B389" s="26"/>
      <c r="C389" s="26"/>
      <c r="D389" s="26"/>
      <c r="E389" s="26"/>
      <c r="F389" s="26"/>
      <c r="G389" s="26"/>
      <c r="H389" s="26" t="s">
        <v>439</v>
      </c>
      <c r="I389" s="27">
        <v>45344</v>
      </c>
      <c r="J389" s="26" t="s">
        <v>480</v>
      </c>
      <c r="K389" s="26" t="s">
        <v>545</v>
      </c>
      <c r="L389" s="26" t="s">
        <v>668</v>
      </c>
      <c r="M389" s="26" t="s">
        <v>669</v>
      </c>
      <c r="N389" s="33"/>
      <c r="O389" s="26" t="s">
        <v>16</v>
      </c>
      <c r="P389" s="30">
        <v>400</v>
      </c>
      <c r="Q389" s="30">
        <f t="shared" si="12"/>
        <v>9600</v>
      </c>
    </row>
    <row r="390" spans="1:17" ht="15" thickBot="1" x14ac:dyDescent="0.4">
      <c r="A390" s="3"/>
      <c r="B390" s="3"/>
      <c r="C390" s="3"/>
      <c r="D390" s="3" t="s">
        <v>432</v>
      </c>
      <c r="E390" s="3"/>
      <c r="F390" s="3"/>
      <c r="G390" s="3"/>
      <c r="H390" s="3"/>
      <c r="I390" s="29"/>
      <c r="J390" s="3"/>
      <c r="K390" s="3"/>
      <c r="L390" s="3"/>
      <c r="M390" s="3"/>
      <c r="N390" s="34"/>
      <c r="O390" s="3"/>
      <c r="P390" s="5">
        <f>ROUND(SUM(P365:P389),5)</f>
        <v>9600</v>
      </c>
      <c r="Q390" s="5">
        <f>Q389</f>
        <v>9600</v>
      </c>
    </row>
    <row r="391" spans="1:17" ht="15" thickBot="1" x14ac:dyDescent="0.4">
      <c r="A391" s="3"/>
      <c r="B391" s="3"/>
      <c r="C391" s="3" t="s">
        <v>326</v>
      </c>
      <c r="D391" s="3"/>
      <c r="E391" s="3"/>
      <c r="F391" s="3"/>
      <c r="G391" s="3"/>
      <c r="H391" s="3"/>
      <c r="I391" s="29"/>
      <c r="J391" s="3"/>
      <c r="K391" s="3"/>
      <c r="L391" s="3"/>
      <c r="M391" s="3"/>
      <c r="N391" s="34"/>
      <c r="O391" s="3"/>
      <c r="P391" s="4">
        <f>P390</f>
        <v>9600</v>
      </c>
      <c r="Q391" s="4">
        <f>Q390</f>
        <v>9600</v>
      </c>
    </row>
    <row r="392" spans="1:17" x14ac:dyDescent="0.35">
      <c r="A392" s="3"/>
      <c r="B392" s="3" t="s">
        <v>341</v>
      </c>
      <c r="C392" s="3"/>
      <c r="D392" s="3"/>
      <c r="E392" s="3"/>
      <c r="F392" s="3"/>
      <c r="G392" s="3"/>
      <c r="H392" s="3"/>
      <c r="I392" s="29"/>
      <c r="J392" s="3"/>
      <c r="K392" s="3"/>
      <c r="L392" s="3"/>
      <c r="M392" s="3"/>
      <c r="N392" s="34"/>
      <c r="O392" s="3"/>
      <c r="P392" s="2">
        <f>P391</f>
        <v>9600</v>
      </c>
      <c r="Q392" s="2">
        <f>Q391</f>
        <v>9600</v>
      </c>
    </row>
    <row r="393" spans="1:17" x14ac:dyDescent="0.35">
      <c r="A393" s="1"/>
      <c r="B393" s="1" t="s">
        <v>345</v>
      </c>
      <c r="C393" s="1"/>
      <c r="D393" s="1"/>
      <c r="E393" s="1"/>
      <c r="F393" s="1"/>
      <c r="G393" s="1"/>
      <c r="H393" s="1"/>
      <c r="I393" s="24"/>
      <c r="J393" s="1"/>
      <c r="K393" s="1"/>
      <c r="L393" s="1"/>
      <c r="M393" s="1"/>
      <c r="N393" s="32"/>
      <c r="O393" s="1"/>
      <c r="P393" s="25"/>
      <c r="Q393" s="25"/>
    </row>
    <row r="394" spans="1:17" x14ac:dyDescent="0.35">
      <c r="A394" s="1"/>
      <c r="B394" s="1"/>
      <c r="C394" s="1" t="s">
        <v>346</v>
      </c>
      <c r="D394" s="1"/>
      <c r="E394" s="1"/>
      <c r="F394" s="1"/>
      <c r="G394" s="1"/>
      <c r="H394" s="1"/>
      <c r="I394" s="24"/>
      <c r="J394" s="1"/>
      <c r="K394" s="1"/>
      <c r="L394" s="1"/>
      <c r="M394" s="1"/>
      <c r="N394" s="32"/>
      <c r="O394" s="1"/>
      <c r="P394" s="25"/>
      <c r="Q394" s="25"/>
    </row>
    <row r="395" spans="1:17" x14ac:dyDescent="0.35">
      <c r="A395" s="1"/>
      <c r="B395" s="1"/>
      <c r="C395" s="1"/>
      <c r="D395" s="1" t="s">
        <v>347</v>
      </c>
      <c r="E395" s="1"/>
      <c r="F395" s="1"/>
      <c r="G395" s="1"/>
      <c r="H395" s="1"/>
      <c r="I395" s="24"/>
      <c r="J395" s="1"/>
      <c r="K395" s="1"/>
      <c r="L395" s="1"/>
      <c r="M395" s="1"/>
      <c r="N395" s="32"/>
      <c r="O395" s="1"/>
      <c r="P395" s="25"/>
      <c r="Q395" s="25"/>
    </row>
    <row r="396" spans="1:17" x14ac:dyDescent="0.35">
      <c r="A396" s="26"/>
      <c r="B396" s="26"/>
      <c r="C396" s="26"/>
      <c r="D396" s="26"/>
      <c r="E396" s="26"/>
      <c r="F396" s="26"/>
      <c r="G396" s="26"/>
      <c r="H396" s="26" t="s">
        <v>438</v>
      </c>
      <c r="I396" s="27">
        <v>45351</v>
      </c>
      <c r="J396" s="26" t="s">
        <v>449</v>
      </c>
      <c r="K396" s="26" t="s">
        <v>496</v>
      </c>
      <c r="L396" s="26" t="s">
        <v>570</v>
      </c>
      <c r="M396" s="26" t="s">
        <v>669</v>
      </c>
      <c r="N396" s="33" t="s">
        <v>381</v>
      </c>
      <c r="O396" s="26" t="s">
        <v>11</v>
      </c>
      <c r="P396" s="30">
        <v>0</v>
      </c>
      <c r="Q396" s="30">
        <f>ROUND(Q395+P396,5)</f>
        <v>0</v>
      </c>
    </row>
    <row r="397" spans="1:17" x14ac:dyDescent="0.35">
      <c r="A397" s="26"/>
      <c r="B397" s="26"/>
      <c r="C397" s="26"/>
      <c r="D397" s="26"/>
      <c r="E397" s="26"/>
      <c r="F397" s="26"/>
      <c r="G397" s="26"/>
      <c r="H397" s="26" t="s">
        <v>438</v>
      </c>
      <c r="I397" s="27">
        <v>45351</v>
      </c>
      <c r="J397" s="26" t="s">
        <v>449</v>
      </c>
      <c r="K397" s="26" t="s">
        <v>496</v>
      </c>
      <c r="L397" s="26" t="s">
        <v>570</v>
      </c>
      <c r="M397" s="26" t="s">
        <v>669</v>
      </c>
      <c r="N397" s="33" t="s">
        <v>381</v>
      </c>
      <c r="O397" s="26" t="s">
        <v>11</v>
      </c>
      <c r="P397" s="30">
        <v>0</v>
      </c>
      <c r="Q397" s="30">
        <f>ROUND(Q396+P397,5)</f>
        <v>0</v>
      </c>
    </row>
    <row r="398" spans="1:17" x14ac:dyDescent="0.35">
      <c r="A398" s="26"/>
      <c r="B398" s="26"/>
      <c r="C398" s="26"/>
      <c r="D398" s="26"/>
      <c r="E398" s="26"/>
      <c r="F398" s="26"/>
      <c r="G398" s="26"/>
      <c r="H398" s="26" t="s">
        <v>438</v>
      </c>
      <c r="I398" s="27">
        <v>45351</v>
      </c>
      <c r="J398" s="26" t="s">
        <v>452</v>
      </c>
      <c r="K398" s="26" t="s">
        <v>496</v>
      </c>
      <c r="L398" s="26" t="s">
        <v>571</v>
      </c>
      <c r="M398" s="26" t="s">
        <v>669</v>
      </c>
      <c r="N398" s="33"/>
      <c r="O398" s="26" t="s">
        <v>11</v>
      </c>
      <c r="P398" s="30">
        <v>0</v>
      </c>
      <c r="Q398" s="30">
        <f>ROUND(Q397+P398,5)</f>
        <v>0</v>
      </c>
    </row>
    <row r="399" spans="1:17" ht="15" thickBot="1" x14ac:dyDescent="0.4">
      <c r="A399" s="26"/>
      <c r="B399" s="26"/>
      <c r="C399" s="26"/>
      <c r="D399" s="26"/>
      <c r="E399" s="26"/>
      <c r="F399" s="26"/>
      <c r="G399" s="26"/>
      <c r="H399" s="26" t="s">
        <v>438</v>
      </c>
      <c r="I399" s="27">
        <v>45351</v>
      </c>
      <c r="J399" s="26" t="s">
        <v>452</v>
      </c>
      <c r="K399" s="26" t="s">
        <v>496</v>
      </c>
      <c r="L399" s="26" t="s">
        <v>571</v>
      </c>
      <c r="M399" s="26" t="s">
        <v>669</v>
      </c>
      <c r="N399" s="33"/>
      <c r="O399" s="26" t="s">
        <v>11</v>
      </c>
      <c r="P399" s="30">
        <v>0</v>
      </c>
      <c r="Q399" s="30">
        <f>ROUND(Q398+P399,5)</f>
        <v>0</v>
      </c>
    </row>
    <row r="400" spans="1:17" ht="15" thickBot="1" x14ac:dyDescent="0.4">
      <c r="A400" s="3"/>
      <c r="B400" s="3"/>
      <c r="C400" s="3"/>
      <c r="D400" s="3" t="s">
        <v>433</v>
      </c>
      <c r="E400" s="3"/>
      <c r="F400" s="3"/>
      <c r="G400" s="3"/>
      <c r="H400" s="3"/>
      <c r="I400" s="29"/>
      <c r="J400" s="3"/>
      <c r="K400" s="3"/>
      <c r="L400" s="3"/>
      <c r="M400" s="3"/>
      <c r="N400" s="34"/>
      <c r="O400" s="3"/>
      <c r="P400" s="5">
        <f>ROUND(SUM(P395:P399),5)</f>
        <v>0</v>
      </c>
      <c r="Q400" s="5">
        <f>Q399</f>
        <v>0</v>
      </c>
    </row>
    <row r="401" spans="1:17" ht="15" thickBot="1" x14ac:dyDescent="0.4">
      <c r="A401" s="3"/>
      <c r="B401" s="3"/>
      <c r="C401" s="3" t="s">
        <v>348</v>
      </c>
      <c r="D401" s="3"/>
      <c r="E401" s="3"/>
      <c r="F401" s="3"/>
      <c r="G401" s="3"/>
      <c r="H401" s="3"/>
      <c r="I401" s="29"/>
      <c r="J401" s="3"/>
      <c r="K401" s="3"/>
      <c r="L401" s="3"/>
      <c r="M401" s="3"/>
      <c r="N401" s="34"/>
      <c r="O401" s="3"/>
      <c r="P401" s="5">
        <f>P400</f>
        <v>0</v>
      </c>
      <c r="Q401" s="5">
        <f>Q400</f>
        <v>0</v>
      </c>
    </row>
    <row r="402" spans="1:17" ht="15" thickBot="1" x14ac:dyDescent="0.4">
      <c r="A402" s="3"/>
      <c r="B402" s="3" t="s">
        <v>349</v>
      </c>
      <c r="C402" s="3"/>
      <c r="D402" s="3"/>
      <c r="E402" s="3"/>
      <c r="F402" s="3"/>
      <c r="G402" s="3"/>
      <c r="H402" s="3"/>
      <c r="I402" s="29"/>
      <c r="J402" s="3"/>
      <c r="K402" s="3"/>
      <c r="L402" s="3"/>
      <c r="M402" s="3"/>
      <c r="N402" s="34"/>
      <c r="O402" s="3"/>
      <c r="P402" s="5">
        <f>P401</f>
        <v>0</v>
      </c>
      <c r="Q402" s="5">
        <f>Q401</f>
        <v>0</v>
      </c>
    </row>
    <row r="403" spans="1:17" s="8" customFormat="1" ht="11" thickBot="1" x14ac:dyDescent="0.3">
      <c r="A403" s="6" t="s">
        <v>434</v>
      </c>
      <c r="B403" s="6"/>
      <c r="C403" s="6"/>
      <c r="D403" s="6"/>
      <c r="E403" s="6"/>
      <c r="F403" s="6"/>
      <c r="G403" s="6"/>
      <c r="H403" s="6"/>
      <c r="I403" s="31"/>
      <c r="J403" s="6"/>
      <c r="K403" s="6"/>
      <c r="L403" s="6"/>
      <c r="M403" s="6"/>
      <c r="N403" s="35"/>
      <c r="O403" s="6"/>
      <c r="P403" s="7">
        <f>ROUND(P4+P13+P254+P259+P274+P310+P336+P359+P362+P392+P402,5)</f>
        <v>-98508.9</v>
      </c>
      <c r="Q403" s="7">
        <f>ROUND(Q4+Q13+Q254+Q259+Q274+Q310+Q336+Q359+Q362+Q392+Q402,5)</f>
        <v>-98508.9</v>
      </c>
    </row>
    <row r="404" spans="1:17" ht="15" thickTop="1" x14ac:dyDescent="0.35"/>
  </sheetData>
  <pageMargins left="0.7" right="0.7" top="0.75" bottom="0.75" header="0.1" footer="0.3"/>
  <pageSetup orientation="portrait" r:id="rId1"/>
  <headerFooter>
    <oddHeader>&amp;L&amp;"Arial,Bold"&amp;8 12:47 PM
&amp;"Arial,Bold"&amp;8 03/04/24
&amp;"Arial,Bold"&amp;8 Accrual Basis&amp;C&amp;"Arial,Bold"&amp;12 Nederland Fire Protection District
&amp;"Arial,Bold"&amp;14 Transaction Detail By Account
&amp;"Arial,Bold"&amp;10 February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597D-382C-4692-9ABE-F2BA4B62CB37}">
  <dimension ref="A1:AK64"/>
  <sheetViews>
    <sheetView workbookViewId="0">
      <selection sqref="A1:AK64"/>
    </sheetView>
  </sheetViews>
  <sheetFormatPr defaultRowHeight="12.5" x14ac:dyDescent="0.25"/>
  <cols>
    <col min="1" max="16384" width="8.7265625" style="15"/>
  </cols>
  <sheetData>
    <row r="1" spans="1:37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BB8-7CF2-408B-B458-4A2BF53A73DB}">
  <sheetPr codeName="Sheet5"/>
  <dimension ref="A1:M293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5" x14ac:dyDescent="0.35"/>
  <cols>
    <col min="1" max="8" width="2.90625" style="40" customWidth="1"/>
    <col min="9" max="9" width="27.7265625" style="40" customWidth="1"/>
    <col min="10" max="11" width="9.26953125" style="41" bestFit="1" customWidth="1"/>
    <col min="12" max="12" width="10.7265625" style="41" bestFit="1" customWidth="1"/>
    <col min="13" max="13" width="9.453125" style="41" bestFit="1" customWidth="1"/>
  </cols>
  <sheetData>
    <row r="1" spans="1:13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37"/>
      <c r="K1" s="37"/>
      <c r="L1" s="37"/>
      <c r="M1" s="37"/>
    </row>
    <row r="2" spans="1:13" s="13" customFormat="1" ht="15.5" thickTop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22" t="s">
        <v>670</v>
      </c>
      <c r="K2" s="22" t="s">
        <v>74</v>
      </c>
      <c r="L2" s="22" t="s">
        <v>75</v>
      </c>
      <c r="M2" s="22" t="s">
        <v>76</v>
      </c>
    </row>
    <row r="3" spans="1:13" ht="15" thickTop="1" x14ac:dyDescent="0.35">
      <c r="A3" s="1"/>
      <c r="B3" s="1" t="s">
        <v>77</v>
      </c>
      <c r="C3" s="1"/>
      <c r="D3" s="1"/>
      <c r="E3" s="1"/>
      <c r="F3" s="1"/>
      <c r="G3" s="1"/>
      <c r="H3" s="1"/>
      <c r="I3" s="1"/>
      <c r="J3" s="2"/>
      <c r="K3" s="2"/>
      <c r="L3" s="2"/>
      <c r="M3" s="17"/>
    </row>
    <row r="4" spans="1:13" x14ac:dyDescent="0.35">
      <c r="A4" s="1"/>
      <c r="B4" s="1"/>
      <c r="C4" s="1"/>
      <c r="D4" s="1" t="s">
        <v>78</v>
      </c>
      <c r="E4" s="1"/>
      <c r="F4" s="1"/>
      <c r="G4" s="1"/>
      <c r="H4" s="1"/>
      <c r="I4" s="1"/>
      <c r="J4" s="2"/>
      <c r="K4" s="2"/>
      <c r="L4" s="2"/>
      <c r="M4" s="17"/>
    </row>
    <row r="5" spans="1:13" x14ac:dyDescent="0.35">
      <c r="A5" s="1"/>
      <c r="B5" s="1"/>
      <c r="C5" s="1"/>
      <c r="D5" s="1"/>
      <c r="E5" s="1" t="s">
        <v>79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7">
        <f>ROUND(IF(K5=0, IF(J5=0, 0, 1), J5/K5),5)</f>
        <v>0</v>
      </c>
    </row>
    <row r="6" spans="1:13" x14ac:dyDescent="0.35">
      <c r="A6" s="1"/>
      <c r="B6" s="1"/>
      <c r="C6" s="1"/>
      <c r="D6" s="1"/>
      <c r="E6" s="1" t="s">
        <v>80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7">
        <f>ROUND(IF(K6=0, IF(J6=0, 0, 1), J6/K6),5)</f>
        <v>0</v>
      </c>
    </row>
    <row r="7" spans="1:13" x14ac:dyDescent="0.35">
      <c r="A7" s="1"/>
      <c r="B7" s="1"/>
      <c r="C7" s="1"/>
      <c r="D7" s="1"/>
      <c r="E7" s="1" t="s">
        <v>81</v>
      </c>
      <c r="F7" s="1"/>
      <c r="G7" s="1"/>
      <c r="H7" s="1"/>
      <c r="I7" s="1"/>
      <c r="J7" s="2">
        <v>0</v>
      </c>
      <c r="K7" s="2">
        <v>0</v>
      </c>
      <c r="L7" s="2">
        <f>ROUND((J7-K7),5)</f>
        <v>0</v>
      </c>
      <c r="M7" s="17">
        <f>ROUND(IF(K7=0, IF(J7=0, 0, 1), J7/K7),5)</f>
        <v>0</v>
      </c>
    </row>
    <row r="8" spans="1:13" x14ac:dyDescent="0.35">
      <c r="A8" s="1"/>
      <c r="B8" s="1"/>
      <c r="C8" s="1"/>
      <c r="D8" s="1"/>
      <c r="E8" s="1" t="s">
        <v>82</v>
      </c>
      <c r="F8" s="1"/>
      <c r="G8" s="1"/>
      <c r="H8" s="1"/>
      <c r="I8" s="1"/>
      <c r="J8" s="2">
        <v>0</v>
      </c>
      <c r="K8" s="2">
        <v>0</v>
      </c>
      <c r="L8" s="2">
        <f>ROUND((J8-K8),5)</f>
        <v>0</v>
      </c>
      <c r="M8" s="17">
        <f>ROUND(IF(K8=0, IF(J8=0, 0, 1), J8/K8),5)</f>
        <v>0</v>
      </c>
    </row>
    <row r="9" spans="1:13" x14ac:dyDescent="0.35">
      <c r="A9" s="1"/>
      <c r="B9" s="1"/>
      <c r="C9" s="1"/>
      <c r="D9" s="1"/>
      <c r="E9" s="1" t="s">
        <v>83</v>
      </c>
      <c r="F9" s="1"/>
      <c r="G9" s="1"/>
      <c r="H9" s="1"/>
      <c r="I9" s="1"/>
      <c r="J9" s="2">
        <v>0</v>
      </c>
      <c r="K9" s="2">
        <v>26637</v>
      </c>
      <c r="L9" s="2">
        <f>ROUND((J9-K9),5)</f>
        <v>-26637</v>
      </c>
      <c r="M9" s="17">
        <f>ROUND(IF(K9=0, IF(J9=0, 0, 1), J9/K9),5)</f>
        <v>0</v>
      </c>
    </row>
    <row r="10" spans="1:13" x14ac:dyDescent="0.35">
      <c r="A10" s="1"/>
      <c r="B10" s="1"/>
      <c r="C10" s="1"/>
      <c r="D10" s="1"/>
      <c r="E10" s="1" t="s">
        <v>84</v>
      </c>
      <c r="F10" s="1"/>
      <c r="G10" s="1"/>
      <c r="H10" s="1"/>
      <c r="I10" s="1"/>
      <c r="J10" s="2">
        <v>605</v>
      </c>
      <c r="K10" s="2">
        <v>500</v>
      </c>
      <c r="L10" s="2">
        <f>ROUND((J10-K10),5)</f>
        <v>105</v>
      </c>
      <c r="M10" s="17">
        <f>ROUND(IF(K10=0, IF(J10=0, 0, 1), J10/K10),5)</f>
        <v>1.21</v>
      </c>
    </row>
    <row r="11" spans="1:13" x14ac:dyDescent="0.35">
      <c r="A11" s="1"/>
      <c r="B11" s="1"/>
      <c r="C11" s="1"/>
      <c r="D11" s="1"/>
      <c r="E11" s="1" t="s">
        <v>85</v>
      </c>
      <c r="F11" s="1"/>
      <c r="G11" s="1"/>
      <c r="H11" s="1"/>
      <c r="I11" s="1"/>
      <c r="J11" s="2">
        <v>7299.58</v>
      </c>
      <c r="K11" s="2">
        <v>150</v>
      </c>
      <c r="L11" s="2">
        <f>ROUND((J11-K11),5)</f>
        <v>7149.58</v>
      </c>
      <c r="M11" s="17">
        <f>ROUND(IF(K11=0, IF(J11=0, 0, 1), J11/K11),5)</f>
        <v>48.663870000000003</v>
      </c>
    </row>
    <row r="12" spans="1:13" x14ac:dyDescent="0.35">
      <c r="A12" s="1"/>
      <c r="B12" s="1"/>
      <c r="C12" s="1"/>
      <c r="D12" s="1"/>
      <c r="E12" s="1" t="s">
        <v>86</v>
      </c>
      <c r="F12" s="1"/>
      <c r="G12" s="1"/>
      <c r="H12" s="1"/>
      <c r="I12" s="1"/>
      <c r="J12" s="2"/>
      <c r="K12" s="2"/>
      <c r="L12" s="2"/>
      <c r="M12" s="17"/>
    </row>
    <row r="13" spans="1:13" x14ac:dyDescent="0.35">
      <c r="A13" s="1"/>
      <c r="B13" s="1"/>
      <c r="C13" s="1"/>
      <c r="D13" s="1"/>
      <c r="E13" s="1"/>
      <c r="F13" s="1" t="s">
        <v>87</v>
      </c>
      <c r="G13" s="1"/>
      <c r="H13" s="1"/>
      <c r="I13" s="1"/>
      <c r="J13" s="2">
        <v>0</v>
      </c>
      <c r="K13" s="2">
        <v>0</v>
      </c>
      <c r="L13" s="2">
        <f>ROUND((J13-K13),5)</f>
        <v>0</v>
      </c>
      <c r="M13" s="17">
        <f>ROUND(IF(K13=0, IF(J13=0, 0, 1), J13/K13),5)</f>
        <v>0</v>
      </c>
    </row>
    <row r="14" spans="1:13" x14ac:dyDescent="0.35">
      <c r="A14" s="1"/>
      <c r="B14" s="1"/>
      <c r="C14" s="1"/>
      <c r="D14" s="1"/>
      <c r="E14" s="1"/>
      <c r="F14" s="1" t="s">
        <v>88</v>
      </c>
      <c r="G14" s="1"/>
      <c r="H14" s="1"/>
      <c r="I14" s="1"/>
      <c r="J14" s="2">
        <v>376.2</v>
      </c>
      <c r="K14" s="2">
        <v>0</v>
      </c>
      <c r="L14" s="2">
        <f>ROUND((J14-K14),5)</f>
        <v>376.2</v>
      </c>
      <c r="M14" s="17">
        <f>ROUND(IF(K14=0, IF(J14=0, 0, 1), J14/K14),5)</f>
        <v>1</v>
      </c>
    </row>
    <row r="15" spans="1:13" x14ac:dyDescent="0.35">
      <c r="A15" s="1"/>
      <c r="B15" s="1"/>
      <c r="C15" s="1"/>
      <c r="D15" s="1"/>
      <c r="E15" s="1"/>
      <c r="F15" s="1" t="s">
        <v>89</v>
      </c>
      <c r="G15" s="1"/>
      <c r="H15" s="1"/>
      <c r="I15" s="1"/>
      <c r="J15" s="2">
        <v>0</v>
      </c>
      <c r="K15" s="2">
        <v>9159.65</v>
      </c>
      <c r="L15" s="2">
        <f>ROUND((J15-K15),5)</f>
        <v>-9159.65</v>
      </c>
      <c r="M15" s="17">
        <f>ROUND(IF(K15=0, IF(J15=0, 0, 1), J15/K15),5)</f>
        <v>0</v>
      </c>
    </row>
    <row r="16" spans="1:13" x14ac:dyDescent="0.35">
      <c r="A16" s="1"/>
      <c r="B16" s="1"/>
      <c r="C16" s="1"/>
      <c r="D16" s="1"/>
      <c r="E16" s="1"/>
      <c r="F16" s="1" t="s">
        <v>90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7">
        <f>ROUND(IF(K16=0, IF(J16=0, 0, 1), J16/K16),5)</f>
        <v>0</v>
      </c>
    </row>
    <row r="17" spans="1:13" x14ac:dyDescent="0.35">
      <c r="A17" s="1"/>
      <c r="B17" s="1"/>
      <c r="C17" s="1"/>
      <c r="D17" s="1"/>
      <c r="E17" s="1"/>
      <c r="F17" s="1" t="s">
        <v>91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7">
        <f>ROUND(IF(K17=0, IF(J17=0, 0, 1), J17/K17),5)</f>
        <v>0</v>
      </c>
    </row>
    <row r="18" spans="1:13" x14ac:dyDescent="0.35">
      <c r="A18" s="1"/>
      <c r="B18" s="1"/>
      <c r="C18" s="1"/>
      <c r="D18" s="1"/>
      <c r="E18" s="1"/>
      <c r="F18" s="1" t="s">
        <v>92</v>
      </c>
      <c r="G18" s="1"/>
      <c r="H18" s="1"/>
      <c r="I18" s="1"/>
      <c r="J18" s="2">
        <v>27896.48</v>
      </c>
      <c r="K18" s="2">
        <v>1308638</v>
      </c>
      <c r="L18" s="2">
        <f>ROUND((J18-K18),5)</f>
        <v>-1280741.52</v>
      </c>
      <c r="M18" s="17">
        <f>ROUND(IF(K18=0, IF(J18=0, 0, 1), J18/K18),5)</f>
        <v>2.1319999999999999E-2</v>
      </c>
    </row>
    <row r="19" spans="1:13" x14ac:dyDescent="0.35">
      <c r="A19" s="1"/>
      <c r="B19" s="1"/>
      <c r="C19" s="1"/>
      <c r="D19" s="1"/>
      <c r="E19" s="1"/>
      <c r="F19" s="1" t="s">
        <v>93</v>
      </c>
      <c r="G19" s="1"/>
      <c r="H19" s="1"/>
      <c r="I19" s="1"/>
      <c r="J19" s="2">
        <v>4271.47</v>
      </c>
      <c r="K19" s="2">
        <v>65431</v>
      </c>
      <c r="L19" s="2">
        <f>ROUND((J19-K19),5)</f>
        <v>-61159.53</v>
      </c>
      <c r="M19" s="17">
        <f>ROUND(IF(K19=0, IF(J19=0, 0, 1), J19/K19),5)</f>
        <v>6.5280000000000005E-2</v>
      </c>
    </row>
    <row r="20" spans="1:13" x14ac:dyDescent="0.35">
      <c r="A20" s="1"/>
      <c r="B20" s="1"/>
      <c r="C20" s="1"/>
      <c r="D20" s="1"/>
      <c r="E20" s="1"/>
      <c r="F20" s="1" t="s">
        <v>94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7">
        <f>ROUND(IF(K20=0, IF(J20=0, 0, 1), J20/K20),5)</f>
        <v>2.0000000000000001E-4</v>
      </c>
    </row>
    <row r="21" spans="1:13" x14ac:dyDescent="0.35">
      <c r="A21" s="1"/>
      <c r="B21" s="1"/>
      <c r="C21" s="1"/>
      <c r="D21" s="1"/>
      <c r="E21" s="1"/>
      <c r="F21" s="1" t="s">
        <v>95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7">
        <f>ROUND(IF(K21=0, IF(J21=0, 0, 1), J21/K21),5)</f>
        <v>0</v>
      </c>
    </row>
    <row r="22" spans="1:13" x14ac:dyDescent="0.35">
      <c r="A22" s="1"/>
      <c r="B22" s="1"/>
      <c r="C22" s="1"/>
      <c r="D22" s="1"/>
      <c r="E22" s="1"/>
      <c r="F22" s="1" t="s">
        <v>96</v>
      </c>
      <c r="G22" s="1"/>
      <c r="H22" s="1"/>
      <c r="I22" s="1"/>
      <c r="J22" s="2">
        <v>25.38</v>
      </c>
      <c r="K22" s="2">
        <v>0</v>
      </c>
      <c r="L22" s="2">
        <f>ROUND((J22-K22),5)</f>
        <v>25.38</v>
      </c>
      <c r="M22" s="17">
        <f>ROUND(IF(K22=0, IF(J22=0, 0, 1), J22/K22),5)</f>
        <v>1</v>
      </c>
    </row>
    <row r="23" spans="1:13" x14ac:dyDescent="0.35">
      <c r="A23" s="1"/>
      <c r="B23" s="1"/>
      <c r="C23" s="1"/>
      <c r="D23" s="1"/>
      <c r="E23" s="1"/>
      <c r="F23" s="1" t="s">
        <v>97</v>
      </c>
      <c r="G23" s="1"/>
      <c r="H23" s="1"/>
      <c r="I23" s="1"/>
      <c r="J23" s="2">
        <v>0</v>
      </c>
      <c r="K23" s="2">
        <v>0</v>
      </c>
      <c r="L23" s="2">
        <f>ROUND((J23-K23),5)</f>
        <v>0</v>
      </c>
      <c r="M23" s="17">
        <f>ROUND(IF(K23=0, IF(J23=0, 0, 1), J23/K23),5)</f>
        <v>0</v>
      </c>
    </row>
    <row r="24" spans="1:13" x14ac:dyDescent="0.35">
      <c r="A24" s="1"/>
      <c r="B24" s="1"/>
      <c r="C24" s="1"/>
      <c r="D24" s="1"/>
      <c r="E24" s="1"/>
      <c r="F24" s="1" t="s">
        <v>98</v>
      </c>
      <c r="G24" s="1"/>
      <c r="H24" s="1"/>
      <c r="I24" s="1"/>
      <c r="J24" s="2">
        <v>0.81</v>
      </c>
      <c r="K24" s="2">
        <v>0</v>
      </c>
      <c r="L24" s="2">
        <f>ROUND((J24-K24),5)</f>
        <v>0.81</v>
      </c>
      <c r="M24" s="17">
        <f>ROUND(IF(K24=0, IF(J24=0, 0, 1), J24/K24),5)</f>
        <v>1</v>
      </c>
    </row>
    <row r="25" spans="1:13" x14ac:dyDescent="0.35">
      <c r="A25" s="1"/>
      <c r="B25" s="1"/>
      <c r="C25" s="1"/>
      <c r="D25" s="1"/>
      <c r="E25" s="1"/>
      <c r="F25" s="1" t="s">
        <v>99</v>
      </c>
      <c r="G25" s="1"/>
      <c r="H25" s="1"/>
      <c r="I25" s="1"/>
      <c r="J25" s="2">
        <v>146.07</v>
      </c>
      <c r="K25" s="2">
        <v>7869</v>
      </c>
      <c r="L25" s="2">
        <f>ROUND((J25-K25),5)</f>
        <v>-7722.93</v>
      </c>
      <c r="M25" s="17">
        <f>ROUND(IF(K25=0, IF(J25=0, 0, 1), J25/K25),5)</f>
        <v>1.856E-2</v>
      </c>
    </row>
    <row r="26" spans="1:13" x14ac:dyDescent="0.35">
      <c r="A26" s="1"/>
      <c r="B26" s="1"/>
      <c r="C26" s="1"/>
      <c r="D26" s="1"/>
      <c r="E26" s="1"/>
      <c r="F26" s="1" t="s">
        <v>100</v>
      </c>
      <c r="G26" s="1"/>
      <c r="H26" s="1"/>
      <c r="I26" s="1"/>
      <c r="J26" s="2">
        <v>2452.59</v>
      </c>
      <c r="K26" s="2">
        <v>86292.64</v>
      </c>
      <c r="L26" s="2">
        <f>ROUND((J26-K26),5)</f>
        <v>-83840.05</v>
      </c>
      <c r="M26" s="17">
        <f>ROUND(IF(K26=0, IF(J26=0, 0, 1), J26/K26),5)</f>
        <v>2.8420000000000001E-2</v>
      </c>
    </row>
    <row r="27" spans="1:13" x14ac:dyDescent="0.35">
      <c r="A27" s="1"/>
      <c r="B27" s="1"/>
      <c r="C27" s="1"/>
      <c r="D27" s="1"/>
      <c r="E27" s="1"/>
      <c r="F27" s="1" t="s">
        <v>101</v>
      </c>
      <c r="G27" s="1"/>
      <c r="H27" s="1"/>
      <c r="I27" s="1"/>
      <c r="J27" s="2">
        <v>-8327.85</v>
      </c>
      <c r="K27" s="2">
        <v>0</v>
      </c>
      <c r="L27" s="2">
        <f>ROUND((J27-K27),5)</f>
        <v>-8327.85</v>
      </c>
      <c r="M27" s="17">
        <f>ROUND(IF(K27=0, IF(J27=0, 0, 1), J27/K27),5)</f>
        <v>1</v>
      </c>
    </row>
    <row r="28" spans="1:13" x14ac:dyDescent="0.35">
      <c r="A28" s="1"/>
      <c r="B28" s="1"/>
      <c r="C28" s="1"/>
      <c r="D28" s="1"/>
      <c r="E28" s="1"/>
      <c r="F28" s="1" t="s">
        <v>102</v>
      </c>
      <c r="G28" s="1"/>
      <c r="H28" s="1"/>
      <c r="I28" s="1"/>
      <c r="J28" s="2">
        <v>0</v>
      </c>
      <c r="K28" s="2">
        <v>0</v>
      </c>
      <c r="L28" s="2">
        <f>ROUND((J28-K28),5)</f>
        <v>0</v>
      </c>
      <c r="M28" s="17">
        <f>ROUND(IF(K28=0, IF(J28=0, 0, 1), J28/K28),5)</f>
        <v>0</v>
      </c>
    </row>
    <row r="29" spans="1:13" x14ac:dyDescent="0.35">
      <c r="A29" s="1"/>
      <c r="B29" s="1"/>
      <c r="C29" s="1"/>
      <c r="D29" s="1"/>
      <c r="E29" s="1"/>
      <c r="F29" s="1" t="s">
        <v>103</v>
      </c>
      <c r="G29" s="1"/>
      <c r="H29" s="1"/>
      <c r="I29" s="1"/>
      <c r="J29" s="2">
        <v>0</v>
      </c>
      <c r="K29" s="2">
        <v>0</v>
      </c>
      <c r="L29" s="2">
        <f>ROUND((J29-K29),5)</f>
        <v>0</v>
      </c>
      <c r="M29" s="17">
        <f>ROUND(IF(K29=0, IF(J29=0, 0, 1), J29/K29),5)</f>
        <v>0</v>
      </c>
    </row>
    <row r="30" spans="1:13" x14ac:dyDescent="0.35">
      <c r="A30" s="1"/>
      <c r="B30" s="1"/>
      <c r="C30" s="1"/>
      <c r="D30" s="1"/>
      <c r="E30" s="1"/>
      <c r="F30" s="1" t="s">
        <v>104</v>
      </c>
      <c r="G30" s="1"/>
      <c r="H30" s="1"/>
      <c r="I30" s="1"/>
      <c r="J30" s="2">
        <v>0</v>
      </c>
      <c r="K30" s="2">
        <v>0</v>
      </c>
      <c r="L30" s="2">
        <f>ROUND((J30-K30),5)</f>
        <v>0</v>
      </c>
      <c r="M30" s="17">
        <f>ROUND(IF(K30=0, IF(J30=0, 0, 1), J30/K30),5)</f>
        <v>0</v>
      </c>
    </row>
    <row r="31" spans="1:13" x14ac:dyDescent="0.35">
      <c r="A31" s="1"/>
      <c r="B31" s="1"/>
      <c r="C31" s="1"/>
      <c r="D31" s="1"/>
      <c r="E31" s="1"/>
      <c r="F31" s="1" t="s">
        <v>105</v>
      </c>
      <c r="G31" s="1"/>
      <c r="H31" s="1"/>
      <c r="I31" s="1"/>
      <c r="J31" s="2">
        <v>0</v>
      </c>
      <c r="K31" s="2">
        <v>0</v>
      </c>
      <c r="L31" s="2">
        <f>ROUND((J31-K31),5)</f>
        <v>0</v>
      </c>
      <c r="M31" s="17">
        <f>ROUND(IF(K31=0, IF(J31=0, 0, 1), J31/K31),5)</f>
        <v>0</v>
      </c>
    </row>
    <row r="32" spans="1:13" x14ac:dyDescent="0.35">
      <c r="A32" s="1"/>
      <c r="B32" s="1"/>
      <c r="C32" s="1"/>
      <c r="D32" s="1"/>
      <c r="E32" s="1"/>
      <c r="F32" s="1" t="s">
        <v>106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7">
        <f>ROUND(IF(K32=0, IF(J32=0, 0, 1), J32/K32),5)</f>
        <v>0</v>
      </c>
    </row>
    <row r="33" spans="1:13" ht="15" thickBot="1" x14ac:dyDescent="0.4">
      <c r="A33" s="1"/>
      <c r="B33" s="1"/>
      <c r="C33" s="1"/>
      <c r="D33" s="1"/>
      <c r="E33" s="1"/>
      <c r="F33" s="1" t="s">
        <v>107</v>
      </c>
      <c r="G33" s="1"/>
      <c r="H33" s="1"/>
      <c r="I33" s="1"/>
      <c r="J33" s="38">
        <v>0</v>
      </c>
      <c r="K33" s="38">
        <v>0</v>
      </c>
      <c r="L33" s="38">
        <f>ROUND((J33-K33),5)</f>
        <v>0</v>
      </c>
      <c r="M33" s="39">
        <f>ROUND(IF(K33=0, IF(J33=0, 0, 1), J33/K33),5)</f>
        <v>0</v>
      </c>
    </row>
    <row r="34" spans="1:13" ht="15" thickBot="1" x14ac:dyDescent="0.4">
      <c r="A34" s="1"/>
      <c r="B34" s="1"/>
      <c r="C34" s="1"/>
      <c r="D34" s="1"/>
      <c r="E34" s="1" t="s">
        <v>108</v>
      </c>
      <c r="F34" s="1"/>
      <c r="G34" s="1"/>
      <c r="H34" s="1"/>
      <c r="I34" s="1"/>
      <c r="J34" s="4">
        <f>ROUND(SUM(J12:J33),5)</f>
        <v>26850.14</v>
      </c>
      <c r="K34" s="4">
        <f>ROUND(SUM(K12:K33),5)</f>
        <v>1708670.29</v>
      </c>
      <c r="L34" s="4">
        <f>ROUND((J34-K34),5)</f>
        <v>-1681820.15</v>
      </c>
      <c r="M34" s="18">
        <f>ROUND(IF(K34=0, IF(J34=0, 0, 1), J34/K34),5)</f>
        <v>1.5709999999999998E-2</v>
      </c>
    </row>
    <row r="35" spans="1:13" x14ac:dyDescent="0.35">
      <c r="A35" s="1"/>
      <c r="B35" s="1"/>
      <c r="C35" s="1"/>
      <c r="D35" s="1" t="s">
        <v>109</v>
      </c>
      <c r="E35" s="1"/>
      <c r="F35" s="1"/>
      <c r="G35" s="1"/>
      <c r="H35" s="1"/>
      <c r="I35" s="1"/>
      <c r="J35" s="2">
        <f>ROUND(SUM(J4:J11)+J34,5)</f>
        <v>34754.720000000001</v>
      </c>
      <c r="K35" s="2">
        <f>ROUND(SUM(K4:K11)+K34,5)</f>
        <v>1735957.29</v>
      </c>
      <c r="L35" s="2">
        <f>ROUND((J35-K35),5)</f>
        <v>-1701202.57</v>
      </c>
      <c r="M35" s="17">
        <f>ROUND(IF(K35=0, IF(J35=0, 0, 1), J35/K35),5)</f>
        <v>2.002E-2</v>
      </c>
    </row>
    <row r="36" spans="1:13" x14ac:dyDescent="0.35">
      <c r="A36" s="1"/>
      <c r="B36" s="1"/>
      <c r="C36" s="1"/>
      <c r="D36" s="1" t="s">
        <v>110</v>
      </c>
      <c r="E36" s="1"/>
      <c r="F36" s="1"/>
      <c r="G36" s="1"/>
      <c r="H36" s="1"/>
      <c r="I36" s="1"/>
      <c r="J36" s="2"/>
      <c r="K36" s="2"/>
      <c r="L36" s="2"/>
      <c r="M36" s="17"/>
    </row>
    <row r="37" spans="1:13" ht="15" thickBot="1" x14ac:dyDescent="0.4">
      <c r="A37" s="1"/>
      <c r="B37" s="1"/>
      <c r="C37" s="1"/>
      <c r="D37" s="1"/>
      <c r="E37" s="1" t="s">
        <v>111</v>
      </c>
      <c r="F37" s="1"/>
      <c r="G37" s="1"/>
      <c r="H37" s="1"/>
      <c r="I37" s="1"/>
      <c r="J37" s="38">
        <v>0</v>
      </c>
      <c r="K37" s="38">
        <v>0</v>
      </c>
      <c r="L37" s="38">
        <f>ROUND((J37-K37),5)</f>
        <v>0</v>
      </c>
      <c r="M37" s="39">
        <f>ROUND(IF(K37=0, IF(J37=0, 0, 1), J37/K37),5)</f>
        <v>0</v>
      </c>
    </row>
    <row r="38" spans="1:13" ht="15" thickBot="1" x14ac:dyDescent="0.4">
      <c r="A38" s="1"/>
      <c r="B38" s="1"/>
      <c r="C38" s="1"/>
      <c r="D38" s="1" t="s">
        <v>112</v>
      </c>
      <c r="E38" s="1"/>
      <c r="F38" s="1"/>
      <c r="G38" s="1"/>
      <c r="H38" s="1"/>
      <c r="I38" s="1"/>
      <c r="J38" s="4">
        <f>ROUND(SUM(J36:J37),5)</f>
        <v>0</v>
      </c>
      <c r="K38" s="4">
        <f>ROUND(SUM(K36:K37),5)</f>
        <v>0</v>
      </c>
      <c r="L38" s="4">
        <f>ROUND((J38-K38),5)</f>
        <v>0</v>
      </c>
      <c r="M38" s="18">
        <f>ROUND(IF(K38=0, IF(J38=0, 0, 1), J38/K38),5)</f>
        <v>0</v>
      </c>
    </row>
    <row r="39" spans="1:13" x14ac:dyDescent="0.35">
      <c r="A39" s="1"/>
      <c r="B39" s="1"/>
      <c r="C39" s="1" t="s">
        <v>113</v>
      </c>
      <c r="D39" s="1"/>
      <c r="E39" s="1"/>
      <c r="F39" s="1"/>
      <c r="G39" s="1"/>
      <c r="H39" s="1"/>
      <c r="I39" s="1"/>
      <c r="J39" s="2">
        <f>ROUND(J35-J38,5)</f>
        <v>34754.720000000001</v>
      </c>
      <c r="K39" s="2">
        <f>ROUND(K35-K38,5)</f>
        <v>1735957.29</v>
      </c>
      <c r="L39" s="2">
        <f>ROUND((J39-K39),5)</f>
        <v>-1701202.57</v>
      </c>
      <c r="M39" s="17">
        <f>ROUND(IF(K39=0, IF(J39=0, 0, 1), J39/K39),5)</f>
        <v>2.002E-2</v>
      </c>
    </row>
    <row r="40" spans="1:13" x14ac:dyDescent="0.35">
      <c r="A40" s="1"/>
      <c r="B40" s="1"/>
      <c r="C40" s="1"/>
      <c r="D40" s="1" t="s">
        <v>114</v>
      </c>
      <c r="E40" s="1"/>
      <c r="F40" s="1"/>
      <c r="G40" s="1"/>
      <c r="H40" s="1"/>
      <c r="I40" s="1"/>
      <c r="J40" s="2"/>
      <c r="K40" s="2"/>
      <c r="L40" s="2"/>
      <c r="M40" s="17"/>
    </row>
    <row r="41" spans="1:13" x14ac:dyDescent="0.35">
      <c r="A41" s="1"/>
      <c r="B41" s="1"/>
      <c r="C41" s="1"/>
      <c r="D41" s="1"/>
      <c r="E41" s="1" t="s">
        <v>115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7">
        <f>ROUND(IF(K41=0, IF(J41=0, 0, 1), J41/K41),5)</f>
        <v>0</v>
      </c>
    </row>
    <row r="42" spans="1:13" x14ac:dyDescent="0.35">
      <c r="A42" s="1"/>
      <c r="B42" s="1"/>
      <c r="C42" s="1"/>
      <c r="D42" s="1"/>
      <c r="E42" s="1" t="s">
        <v>116</v>
      </c>
      <c r="F42" s="1"/>
      <c r="G42" s="1"/>
      <c r="H42" s="1"/>
      <c r="I42" s="1"/>
      <c r="J42" s="2"/>
      <c r="K42" s="2"/>
      <c r="L42" s="2"/>
      <c r="M42" s="17"/>
    </row>
    <row r="43" spans="1:13" x14ac:dyDescent="0.35">
      <c r="A43" s="1"/>
      <c r="B43" s="1"/>
      <c r="C43" s="1"/>
      <c r="D43" s="1"/>
      <c r="E43" s="1"/>
      <c r="F43" s="1" t="s">
        <v>117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7">
        <f>ROUND(IF(K43=0, IF(J43=0, 0, 1), J43/K43),5)</f>
        <v>0</v>
      </c>
    </row>
    <row r="44" spans="1:13" x14ac:dyDescent="0.35">
      <c r="A44" s="1"/>
      <c r="B44" s="1"/>
      <c r="C44" s="1"/>
      <c r="D44" s="1"/>
      <c r="E44" s="1"/>
      <c r="F44" s="1" t="s">
        <v>118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7">
        <f>ROUND(IF(K44=0, IF(J44=0, 0, 1), J44/K44),5)</f>
        <v>0</v>
      </c>
    </row>
    <row r="45" spans="1:13" x14ac:dyDescent="0.35">
      <c r="A45" s="1"/>
      <c r="B45" s="1"/>
      <c r="C45" s="1"/>
      <c r="D45" s="1"/>
      <c r="E45" s="1"/>
      <c r="F45" s="1" t="s">
        <v>119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7">
        <f>ROUND(IF(K45=0, IF(J45=0, 0, 1), J45/K45),5)</f>
        <v>0</v>
      </c>
    </row>
    <row r="46" spans="1:13" ht="15" thickBot="1" x14ac:dyDescent="0.4">
      <c r="A46" s="1"/>
      <c r="B46" s="1"/>
      <c r="C46" s="1"/>
      <c r="D46" s="1"/>
      <c r="E46" s="1"/>
      <c r="F46" s="1" t="s">
        <v>120</v>
      </c>
      <c r="G46" s="1"/>
      <c r="H46" s="1"/>
      <c r="I46" s="1"/>
      <c r="J46" s="9">
        <v>0</v>
      </c>
      <c r="K46" s="9">
        <v>0</v>
      </c>
      <c r="L46" s="9">
        <f>ROUND((J46-K46),5)</f>
        <v>0</v>
      </c>
      <c r="M46" s="19">
        <f>ROUND(IF(K46=0, IF(J46=0, 0, 1), J46/K46),5)</f>
        <v>0</v>
      </c>
    </row>
    <row r="47" spans="1:13" x14ac:dyDescent="0.35">
      <c r="A47" s="1"/>
      <c r="B47" s="1"/>
      <c r="C47" s="1"/>
      <c r="D47" s="1"/>
      <c r="E47" s="1" t="s">
        <v>121</v>
      </c>
      <c r="F47" s="1"/>
      <c r="G47" s="1"/>
      <c r="H47" s="1"/>
      <c r="I47" s="1"/>
      <c r="J47" s="2">
        <f>ROUND(SUM(J42:J46),5)</f>
        <v>0</v>
      </c>
      <c r="K47" s="2">
        <f>ROUND(SUM(K42:K46),5)</f>
        <v>138100</v>
      </c>
      <c r="L47" s="2">
        <f>ROUND((J47-K47),5)</f>
        <v>-138100</v>
      </c>
      <c r="M47" s="17">
        <f>ROUND(IF(K47=0, IF(J47=0, 0, 1), J47/K47),5)</f>
        <v>0</v>
      </c>
    </row>
    <row r="48" spans="1:13" x14ac:dyDescent="0.35">
      <c r="A48" s="1"/>
      <c r="B48" s="1"/>
      <c r="C48" s="1"/>
      <c r="D48" s="1"/>
      <c r="E48" s="1" t="s">
        <v>122</v>
      </c>
      <c r="F48" s="1"/>
      <c r="G48" s="1"/>
      <c r="H48" s="1"/>
      <c r="I48" s="1"/>
      <c r="J48" s="2"/>
      <c r="K48" s="2"/>
      <c r="L48" s="2"/>
      <c r="M48" s="17"/>
    </row>
    <row r="49" spans="1:13" x14ac:dyDescent="0.35">
      <c r="A49" s="1"/>
      <c r="B49" s="1"/>
      <c r="C49" s="1"/>
      <c r="D49" s="1"/>
      <c r="E49" s="1"/>
      <c r="F49" s="1" t="s">
        <v>123</v>
      </c>
      <c r="G49" s="1"/>
      <c r="H49" s="1"/>
      <c r="I49" s="1"/>
      <c r="J49" s="2">
        <v>275.3</v>
      </c>
      <c r="K49" s="2">
        <v>3300</v>
      </c>
      <c r="L49" s="2">
        <f>ROUND((J49-K49),5)</f>
        <v>-3024.7</v>
      </c>
      <c r="M49" s="17">
        <f>ROUND(IF(K49=0, IF(J49=0, 0, 1), J49/K49),5)</f>
        <v>8.3419999999999994E-2</v>
      </c>
    </row>
    <row r="50" spans="1:13" x14ac:dyDescent="0.35">
      <c r="A50" s="1"/>
      <c r="B50" s="1"/>
      <c r="C50" s="1"/>
      <c r="D50" s="1"/>
      <c r="E50" s="1"/>
      <c r="F50" s="1" t="s">
        <v>124</v>
      </c>
      <c r="G50" s="1"/>
      <c r="H50" s="1"/>
      <c r="I50" s="1"/>
      <c r="J50" s="2">
        <v>4475.97</v>
      </c>
      <c r="K50" s="2">
        <v>11500</v>
      </c>
      <c r="L50" s="2">
        <f>ROUND((J50-K50),5)</f>
        <v>-7024.03</v>
      </c>
      <c r="M50" s="17">
        <f>ROUND(IF(K50=0, IF(J50=0, 0, 1), J50/K50),5)</f>
        <v>0.38921</v>
      </c>
    </row>
    <row r="51" spans="1:13" x14ac:dyDescent="0.35">
      <c r="A51" s="1"/>
      <c r="B51" s="1"/>
      <c r="C51" s="1"/>
      <c r="D51" s="1"/>
      <c r="E51" s="1"/>
      <c r="F51" s="1" t="s">
        <v>125</v>
      </c>
      <c r="G51" s="1"/>
      <c r="H51" s="1"/>
      <c r="I51" s="1"/>
      <c r="J51" s="2">
        <v>70.56</v>
      </c>
      <c r="K51" s="2">
        <v>250</v>
      </c>
      <c r="L51" s="2">
        <f>ROUND((J51-K51),5)</f>
        <v>-179.44</v>
      </c>
      <c r="M51" s="17">
        <f>ROUND(IF(K51=0, IF(J51=0, 0, 1), J51/K51),5)</f>
        <v>0.28223999999999999</v>
      </c>
    </row>
    <row r="52" spans="1:13" x14ac:dyDescent="0.35">
      <c r="A52" s="1"/>
      <c r="B52" s="1"/>
      <c r="C52" s="1"/>
      <c r="D52" s="1"/>
      <c r="E52" s="1"/>
      <c r="F52" s="1" t="s">
        <v>126</v>
      </c>
      <c r="G52" s="1"/>
      <c r="H52" s="1"/>
      <c r="I52" s="1"/>
      <c r="J52" s="2">
        <v>11.23</v>
      </c>
      <c r="K52" s="2">
        <v>600</v>
      </c>
      <c r="L52" s="2">
        <f>ROUND((J52-K52),5)</f>
        <v>-588.77</v>
      </c>
      <c r="M52" s="17">
        <f>ROUND(IF(K52=0, IF(J52=0, 0, 1), J52/K52),5)</f>
        <v>1.8720000000000001E-2</v>
      </c>
    </row>
    <row r="53" spans="1:13" x14ac:dyDescent="0.35">
      <c r="A53" s="1"/>
      <c r="B53" s="1"/>
      <c r="C53" s="1"/>
      <c r="D53" s="1"/>
      <c r="E53" s="1"/>
      <c r="F53" s="1" t="s">
        <v>127</v>
      </c>
      <c r="G53" s="1"/>
      <c r="H53" s="1"/>
      <c r="I53" s="1"/>
      <c r="J53" s="2"/>
      <c r="K53" s="2"/>
      <c r="L53" s="2"/>
      <c r="M53" s="17"/>
    </row>
    <row r="54" spans="1:13" x14ac:dyDescent="0.35">
      <c r="A54" s="1"/>
      <c r="B54" s="1"/>
      <c r="C54" s="1"/>
      <c r="D54" s="1"/>
      <c r="E54" s="1"/>
      <c r="F54" s="1"/>
      <c r="G54" s="1" t="s">
        <v>128</v>
      </c>
      <c r="H54" s="1"/>
      <c r="I54" s="1"/>
      <c r="J54" s="2">
        <v>0</v>
      </c>
      <c r="K54" s="2">
        <v>0</v>
      </c>
      <c r="L54" s="2">
        <f>ROUND((J54-K54),5)</f>
        <v>0</v>
      </c>
      <c r="M54" s="17">
        <f>ROUND(IF(K54=0, IF(J54=0, 0, 1), J54/K54),5)</f>
        <v>0</v>
      </c>
    </row>
    <row r="55" spans="1:13" ht="15" thickBot="1" x14ac:dyDescent="0.4">
      <c r="A55" s="1"/>
      <c r="B55" s="1"/>
      <c r="C55" s="1"/>
      <c r="D55" s="1"/>
      <c r="E55" s="1"/>
      <c r="F55" s="1"/>
      <c r="G55" s="1" t="s">
        <v>129</v>
      </c>
      <c r="H55" s="1"/>
      <c r="I55" s="1"/>
      <c r="J55" s="9">
        <v>0</v>
      </c>
      <c r="K55" s="9">
        <v>500</v>
      </c>
      <c r="L55" s="9">
        <f>ROUND((J55-K55),5)</f>
        <v>-500</v>
      </c>
      <c r="M55" s="19">
        <f>ROUND(IF(K55=0, IF(J55=0, 0, 1), J55/K55),5)</f>
        <v>0</v>
      </c>
    </row>
    <row r="56" spans="1:13" x14ac:dyDescent="0.35">
      <c r="A56" s="1"/>
      <c r="B56" s="1"/>
      <c r="C56" s="1"/>
      <c r="D56" s="1"/>
      <c r="E56" s="1"/>
      <c r="F56" s="1" t="s">
        <v>130</v>
      </c>
      <c r="G56" s="1"/>
      <c r="H56" s="1"/>
      <c r="I56" s="1"/>
      <c r="J56" s="2">
        <f>ROUND(SUM(J53:J55),5)</f>
        <v>0</v>
      </c>
      <c r="K56" s="2">
        <f>ROUND(SUM(K53:K55),5)</f>
        <v>500</v>
      </c>
      <c r="L56" s="2">
        <f>ROUND((J56-K56),5)</f>
        <v>-500</v>
      </c>
      <c r="M56" s="17">
        <f>ROUND(IF(K56=0, IF(J56=0, 0, 1), J56/K56),5)</f>
        <v>0</v>
      </c>
    </row>
    <row r="57" spans="1:13" x14ac:dyDescent="0.35">
      <c r="A57" s="1"/>
      <c r="B57" s="1"/>
      <c r="C57" s="1"/>
      <c r="D57" s="1"/>
      <c r="E57" s="1"/>
      <c r="F57" s="1" t="s">
        <v>131</v>
      </c>
      <c r="G57" s="1"/>
      <c r="H57" s="1"/>
      <c r="I57" s="1"/>
      <c r="J57" s="2">
        <v>0</v>
      </c>
      <c r="K57" s="2">
        <v>1500</v>
      </c>
      <c r="L57" s="2">
        <f>ROUND((J57-K57),5)</f>
        <v>-1500</v>
      </c>
      <c r="M57" s="17">
        <f>ROUND(IF(K57=0, IF(J57=0, 0, 1), J57/K57),5)</f>
        <v>0</v>
      </c>
    </row>
    <row r="58" spans="1:13" x14ac:dyDescent="0.35">
      <c r="A58" s="1"/>
      <c r="B58" s="1"/>
      <c r="C58" s="1"/>
      <c r="D58" s="1"/>
      <c r="E58" s="1"/>
      <c r="F58" s="1" t="s">
        <v>132</v>
      </c>
      <c r="G58" s="1"/>
      <c r="H58" s="1"/>
      <c r="I58" s="1"/>
      <c r="J58" s="2"/>
      <c r="K58" s="2"/>
      <c r="L58" s="2"/>
      <c r="M58" s="17"/>
    </row>
    <row r="59" spans="1:13" x14ac:dyDescent="0.35">
      <c r="A59" s="1"/>
      <c r="B59" s="1"/>
      <c r="C59" s="1"/>
      <c r="D59" s="1"/>
      <c r="E59" s="1"/>
      <c r="F59" s="1"/>
      <c r="G59" s="1" t="s">
        <v>133</v>
      </c>
      <c r="H59" s="1"/>
      <c r="I59" s="1"/>
      <c r="J59" s="2">
        <v>332.9</v>
      </c>
      <c r="K59" s="2">
        <v>17529.68</v>
      </c>
      <c r="L59" s="2">
        <f>ROUND((J59-K59),5)</f>
        <v>-17196.78</v>
      </c>
      <c r="M59" s="17">
        <f>ROUND(IF(K59=0, IF(J59=0, 0, 1), J59/K59),5)</f>
        <v>1.899E-2</v>
      </c>
    </row>
    <row r="60" spans="1:13" x14ac:dyDescent="0.35">
      <c r="A60" s="1"/>
      <c r="B60" s="1"/>
      <c r="C60" s="1"/>
      <c r="D60" s="1"/>
      <c r="E60" s="1"/>
      <c r="F60" s="1"/>
      <c r="G60" s="1" t="s">
        <v>134</v>
      </c>
      <c r="H60" s="1"/>
      <c r="I60" s="1"/>
      <c r="J60" s="2">
        <v>0.14000000000000001</v>
      </c>
      <c r="K60" s="2">
        <v>0</v>
      </c>
      <c r="L60" s="2">
        <f>ROUND((J60-K60),5)</f>
        <v>0.14000000000000001</v>
      </c>
      <c r="M60" s="17">
        <f>ROUND(IF(K60=0, IF(J60=0, 0, 1), J60/K60),5)</f>
        <v>1</v>
      </c>
    </row>
    <row r="61" spans="1:13" ht="15" thickBot="1" x14ac:dyDescent="0.4">
      <c r="A61" s="1"/>
      <c r="B61" s="1"/>
      <c r="C61" s="1"/>
      <c r="D61" s="1"/>
      <c r="E61" s="1"/>
      <c r="F61" s="1"/>
      <c r="G61" s="1" t="s">
        <v>135</v>
      </c>
      <c r="H61" s="1"/>
      <c r="I61" s="1"/>
      <c r="J61" s="9">
        <v>0</v>
      </c>
      <c r="K61" s="9">
        <v>0</v>
      </c>
      <c r="L61" s="9">
        <f>ROUND((J61-K61),5)</f>
        <v>0</v>
      </c>
      <c r="M61" s="19">
        <f>ROUND(IF(K61=0, IF(J61=0, 0, 1), J61/K61),5)</f>
        <v>0</v>
      </c>
    </row>
    <row r="62" spans="1:13" x14ac:dyDescent="0.35">
      <c r="A62" s="1"/>
      <c r="B62" s="1"/>
      <c r="C62" s="1"/>
      <c r="D62" s="1"/>
      <c r="E62" s="1"/>
      <c r="F62" s="1" t="s">
        <v>136</v>
      </c>
      <c r="G62" s="1"/>
      <c r="H62" s="1"/>
      <c r="I62" s="1"/>
      <c r="J62" s="2">
        <f>ROUND(SUM(J58:J61),5)</f>
        <v>333.04</v>
      </c>
      <c r="K62" s="2">
        <f>ROUND(SUM(K58:K61),5)</f>
        <v>17529.68</v>
      </c>
      <c r="L62" s="2">
        <f>ROUND((J62-K62),5)</f>
        <v>-17196.64</v>
      </c>
      <c r="M62" s="17">
        <f>ROUND(IF(K62=0, IF(J62=0, 0, 1), J62/K62),5)</f>
        <v>1.9E-2</v>
      </c>
    </row>
    <row r="63" spans="1:13" x14ac:dyDescent="0.35">
      <c r="A63" s="1"/>
      <c r="B63" s="1"/>
      <c r="C63" s="1"/>
      <c r="D63" s="1"/>
      <c r="E63" s="1"/>
      <c r="F63" s="1" t="s">
        <v>137</v>
      </c>
      <c r="G63" s="1"/>
      <c r="H63" s="1"/>
      <c r="I63" s="1"/>
      <c r="J63" s="2"/>
      <c r="K63" s="2"/>
      <c r="L63" s="2"/>
      <c r="M63" s="17"/>
    </row>
    <row r="64" spans="1:13" x14ac:dyDescent="0.35">
      <c r="A64" s="1"/>
      <c r="B64" s="1"/>
      <c r="C64" s="1"/>
      <c r="D64" s="1"/>
      <c r="E64" s="1"/>
      <c r="F64" s="1"/>
      <c r="G64" s="1" t="s">
        <v>138</v>
      </c>
      <c r="H64" s="1"/>
      <c r="I64" s="1"/>
      <c r="J64" s="2">
        <v>0</v>
      </c>
      <c r="K64" s="2">
        <v>3500</v>
      </c>
      <c r="L64" s="2">
        <f>ROUND((J64-K64),5)</f>
        <v>-3500</v>
      </c>
      <c r="M64" s="17">
        <f>ROUND(IF(K64=0, IF(J64=0, 0, 1), J64/K64),5)</f>
        <v>0</v>
      </c>
    </row>
    <row r="65" spans="1:13" x14ac:dyDescent="0.35">
      <c r="A65" s="1"/>
      <c r="B65" s="1"/>
      <c r="C65" s="1"/>
      <c r="D65" s="1"/>
      <c r="E65" s="1"/>
      <c r="F65" s="1"/>
      <c r="G65" s="1" t="s">
        <v>139</v>
      </c>
      <c r="H65" s="1"/>
      <c r="I65" s="1"/>
      <c r="J65" s="2">
        <v>0</v>
      </c>
      <c r="K65" s="2">
        <v>2000</v>
      </c>
      <c r="L65" s="2">
        <f>ROUND((J65-K65),5)</f>
        <v>-2000</v>
      </c>
      <c r="M65" s="17">
        <f>ROUND(IF(K65=0, IF(J65=0, 0, 1), J65/K65),5)</f>
        <v>0</v>
      </c>
    </row>
    <row r="66" spans="1:13" x14ac:dyDescent="0.35">
      <c r="A66" s="1"/>
      <c r="B66" s="1"/>
      <c r="C66" s="1"/>
      <c r="D66" s="1"/>
      <c r="E66" s="1"/>
      <c r="F66" s="1"/>
      <c r="G66" s="1" t="s">
        <v>140</v>
      </c>
      <c r="H66" s="1"/>
      <c r="I66" s="1"/>
      <c r="J66" s="2">
        <v>100</v>
      </c>
      <c r="K66" s="2">
        <v>24300</v>
      </c>
      <c r="L66" s="2">
        <f>ROUND((J66-K66),5)</f>
        <v>-24200</v>
      </c>
      <c r="M66" s="17">
        <f>ROUND(IF(K66=0, IF(J66=0, 0, 1), J66/K66),5)</f>
        <v>4.1200000000000004E-3</v>
      </c>
    </row>
    <row r="67" spans="1:13" ht="15" thickBot="1" x14ac:dyDescent="0.4">
      <c r="A67" s="1"/>
      <c r="B67" s="1"/>
      <c r="C67" s="1"/>
      <c r="D67" s="1"/>
      <c r="E67" s="1"/>
      <c r="F67" s="1"/>
      <c r="G67" s="1" t="s">
        <v>141</v>
      </c>
      <c r="H67" s="1"/>
      <c r="I67" s="1"/>
      <c r="J67" s="9">
        <v>3566</v>
      </c>
      <c r="K67" s="9">
        <v>33000</v>
      </c>
      <c r="L67" s="9">
        <f>ROUND((J67-K67),5)</f>
        <v>-29434</v>
      </c>
      <c r="M67" s="19">
        <f>ROUND(IF(K67=0, IF(J67=0, 0, 1), J67/K67),5)</f>
        <v>0.10806</v>
      </c>
    </row>
    <row r="68" spans="1:13" x14ac:dyDescent="0.35">
      <c r="A68" s="1"/>
      <c r="B68" s="1"/>
      <c r="C68" s="1"/>
      <c r="D68" s="1"/>
      <c r="E68" s="1"/>
      <c r="F68" s="1" t="s">
        <v>142</v>
      </c>
      <c r="G68" s="1"/>
      <c r="H68" s="1"/>
      <c r="I68" s="1"/>
      <c r="J68" s="2">
        <f>ROUND(SUM(J63:J67),5)</f>
        <v>3666</v>
      </c>
      <c r="K68" s="2">
        <f>ROUND(SUM(K63:K67),5)</f>
        <v>62800</v>
      </c>
      <c r="L68" s="2">
        <f>ROUND((J68-K68),5)</f>
        <v>-59134</v>
      </c>
      <c r="M68" s="17">
        <f>ROUND(IF(K68=0, IF(J68=0, 0, 1), J68/K68),5)</f>
        <v>5.8380000000000001E-2</v>
      </c>
    </row>
    <row r="69" spans="1:13" x14ac:dyDescent="0.35">
      <c r="A69" s="1"/>
      <c r="B69" s="1"/>
      <c r="C69" s="1"/>
      <c r="D69" s="1"/>
      <c r="E69" s="1"/>
      <c r="F69" s="1" t="s">
        <v>143</v>
      </c>
      <c r="G69" s="1"/>
      <c r="H69" s="1"/>
      <c r="I69" s="1"/>
      <c r="J69" s="2"/>
      <c r="K69" s="2"/>
      <c r="L69" s="2"/>
      <c r="M69" s="17"/>
    </row>
    <row r="70" spans="1:13" x14ac:dyDescent="0.35">
      <c r="A70" s="1"/>
      <c r="B70" s="1"/>
      <c r="C70" s="1"/>
      <c r="D70" s="1"/>
      <c r="E70" s="1"/>
      <c r="F70" s="1"/>
      <c r="G70" s="1" t="s">
        <v>144</v>
      </c>
      <c r="H70" s="1"/>
      <c r="I70" s="1"/>
      <c r="J70" s="2">
        <v>483.9</v>
      </c>
      <c r="K70" s="2">
        <v>0</v>
      </c>
      <c r="L70" s="2">
        <f>ROUND((J70-K70),5)</f>
        <v>483.9</v>
      </c>
      <c r="M70" s="17">
        <f>ROUND(IF(K70=0, IF(J70=0, 0, 1), J70/K70),5)</f>
        <v>1</v>
      </c>
    </row>
    <row r="71" spans="1:13" x14ac:dyDescent="0.35">
      <c r="A71" s="1"/>
      <c r="B71" s="1"/>
      <c r="C71" s="1"/>
      <c r="D71" s="1"/>
      <c r="E71" s="1"/>
      <c r="F71" s="1"/>
      <c r="G71" s="1" t="s">
        <v>145</v>
      </c>
      <c r="H71" s="1"/>
      <c r="I71" s="1"/>
      <c r="J71" s="2">
        <v>12550</v>
      </c>
      <c r="K71" s="2">
        <v>13600</v>
      </c>
      <c r="L71" s="2">
        <f>ROUND((J71-K71),5)</f>
        <v>-1050</v>
      </c>
      <c r="M71" s="17">
        <f>ROUND(IF(K71=0, IF(J71=0, 0, 1), J71/K71),5)</f>
        <v>0.92279</v>
      </c>
    </row>
    <row r="72" spans="1:13" x14ac:dyDescent="0.35">
      <c r="A72" s="1"/>
      <c r="B72" s="1"/>
      <c r="C72" s="1"/>
      <c r="D72" s="1"/>
      <c r="E72" s="1"/>
      <c r="F72" s="1"/>
      <c r="G72" s="1" t="s">
        <v>146</v>
      </c>
      <c r="H72" s="1"/>
      <c r="I72" s="1"/>
      <c r="J72" s="2">
        <v>720</v>
      </c>
      <c r="K72" s="2">
        <v>0</v>
      </c>
      <c r="L72" s="2">
        <f>ROUND((J72-K72),5)</f>
        <v>720</v>
      </c>
      <c r="M72" s="17">
        <f>ROUND(IF(K72=0, IF(J72=0, 0, 1), J72/K72),5)</f>
        <v>1</v>
      </c>
    </row>
    <row r="73" spans="1:13" x14ac:dyDescent="0.35">
      <c r="A73" s="1"/>
      <c r="B73" s="1"/>
      <c r="C73" s="1"/>
      <c r="D73" s="1"/>
      <c r="E73" s="1"/>
      <c r="F73" s="1"/>
      <c r="G73" s="1" t="s">
        <v>147</v>
      </c>
      <c r="H73" s="1"/>
      <c r="I73" s="1"/>
      <c r="J73" s="2">
        <v>685.88</v>
      </c>
      <c r="K73" s="2">
        <v>3500</v>
      </c>
      <c r="L73" s="2">
        <f>ROUND((J73-K73),5)</f>
        <v>-2814.12</v>
      </c>
      <c r="M73" s="17">
        <f>ROUND(IF(K73=0, IF(J73=0, 0, 1), J73/K73),5)</f>
        <v>0.19597000000000001</v>
      </c>
    </row>
    <row r="74" spans="1:13" x14ac:dyDescent="0.35">
      <c r="A74" s="1"/>
      <c r="B74" s="1"/>
      <c r="C74" s="1"/>
      <c r="D74" s="1"/>
      <c r="E74" s="1"/>
      <c r="F74" s="1"/>
      <c r="G74" s="1" t="s">
        <v>148</v>
      </c>
      <c r="H74" s="1"/>
      <c r="I74" s="1"/>
      <c r="J74" s="2">
        <v>378</v>
      </c>
      <c r="K74" s="2">
        <v>1800</v>
      </c>
      <c r="L74" s="2">
        <f>ROUND((J74-K74),5)</f>
        <v>-1422</v>
      </c>
      <c r="M74" s="17">
        <f>ROUND(IF(K74=0, IF(J74=0, 0, 1), J74/K74),5)</f>
        <v>0.21</v>
      </c>
    </row>
    <row r="75" spans="1:13" x14ac:dyDescent="0.35">
      <c r="A75" s="1"/>
      <c r="B75" s="1"/>
      <c r="C75" s="1"/>
      <c r="D75" s="1"/>
      <c r="E75" s="1"/>
      <c r="F75" s="1"/>
      <c r="G75" s="1" t="s">
        <v>149</v>
      </c>
      <c r="H75" s="1"/>
      <c r="I75" s="1"/>
      <c r="J75" s="2">
        <v>0</v>
      </c>
      <c r="K75" s="2">
        <v>0</v>
      </c>
      <c r="L75" s="2">
        <f>ROUND((J75-K75),5)</f>
        <v>0</v>
      </c>
      <c r="M75" s="17">
        <f>ROUND(IF(K75=0, IF(J75=0, 0, 1), J75/K75),5)</f>
        <v>0</v>
      </c>
    </row>
    <row r="76" spans="1:13" x14ac:dyDescent="0.35">
      <c r="A76" s="1"/>
      <c r="B76" s="1"/>
      <c r="C76" s="1"/>
      <c r="D76" s="1"/>
      <c r="E76" s="1"/>
      <c r="F76" s="1"/>
      <c r="G76" s="1" t="s">
        <v>150</v>
      </c>
      <c r="H76" s="1"/>
      <c r="I76" s="1"/>
      <c r="J76" s="2">
        <v>100</v>
      </c>
      <c r="K76" s="2">
        <v>0</v>
      </c>
      <c r="L76" s="2">
        <f>ROUND((J76-K76),5)</f>
        <v>100</v>
      </c>
      <c r="M76" s="17">
        <f>ROUND(IF(K76=0, IF(J76=0, 0, 1), J76/K76),5)</f>
        <v>1</v>
      </c>
    </row>
    <row r="77" spans="1:13" ht="15" thickBot="1" x14ac:dyDescent="0.4">
      <c r="A77" s="1"/>
      <c r="B77" s="1"/>
      <c r="C77" s="1"/>
      <c r="D77" s="1"/>
      <c r="E77" s="1"/>
      <c r="F77" s="1"/>
      <c r="G77" s="1" t="s">
        <v>151</v>
      </c>
      <c r="H77" s="1"/>
      <c r="I77" s="1"/>
      <c r="J77" s="9">
        <v>2689.78</v>
      </c>
      <c r="K77" s="9">
        <v>4400</v>
      </c>
      <c r="L77" s="9">
        <f>ROUND((J77-K77),5)</f>
        <v>-1710.22</v>
      </c>
      <c r="M77" s="19">
        <f>ROUND(IF(K77=0, IF(J77=0, 0, 1), J77/K77),5)</f>
        <v>0.61131000000000002</v>
      </c>
    </row>
    <row r="78" spans="1:13" x14ac:dyDescent="0.35">
      <c r="A78" s="1"/>
      <c r="B78" s="1"/>
      <c r="C78" s="1"/>
      <c r="D78" s="1"/>
      <c r="E78" s="1"/>
      <c r="F78" s="1" t="s">
        <v>152</v>
      </c>
      <c r="G78" s="1"/>
      <c r="H78" s="1"/>
      <c r="I78" s="1"/>
      <c r="J78" s="2">
        <f>ROUND(SUM(J69:J77),5)</f>
        <v>17607.560000000001</v>
      </c>
      <c r="K78" s="2">
        <f>ROUND(SUM(K69:K77),5)</f>
        <v>23300</v>
      </c>
      <c r="L78" s="2">
        <f>ROUND((J78-K78),5)</f>
        <v>-5692.44</v>
      </c>
      <c r="M78" s="17">
        <f>ROUND(IF(K78=0, IF(J78=0, 0, 1), J78/K78),5)</f>
        <v>0.75568999999999997</v>
      </c>
    </row>
    <row r="79" spans="1:13" x14ac:dyDescent="0.35">
      <c r="A79" s="1"/>
      <c r="B79" s="1"/>
      <c r="C79" s="1"/>
      <c r="D79" s="1"/>
      <c r="E79" s="1"/>
      <c r="F79" s="1" t="s">
        <v>153</v>
      </c>
      <c r="G79" s="1"/>
      <c r="H79" s="1"/>
      <c r="I79" s="1"/>
      <c r="J79" s="2"/>
      <c r="K79" s="2"/>
      <c r="L79" s="2"/>
      <c r="M79" s="17"/>
    </row>
    <row r="80" spans="1:13" x14ac:dyDescent="0.35">
      <c r="A80" s="1"/>
      <c r="B80" s="1"/>
      <c r="C80" s="1"/>
      <c r="D80" s="1"/>
      <c r="E80" s="1"/>
      <c r="F80" s="1"/>
      <c r="G80" s="1" t="s">
        <v>154</v>
      </c>
      <c r="H80" s="1"/>
      <c r="I80" s="1"/>
      <c r="J80" s="2"/>
      <c r="K80" s="2"/>
      <c r="L80" s="2"/>
      <c r="M80" s="17"/>
    </row>
    <row r="81" spans="1:13" x14ac:dyDescent="0.35">
      <c r="A81" s="1"/>
      <c r="B81" s="1"/>
      <c r="C81" s="1"/>
      <c r="D81" s="1"/>
      <c r="E81" s="1"/>
      <c r="F81" s="1"/>
      <c r="G81" s="1"/>
      <c r="H81" s="1" t="s">
        <v>155</v>
      </c>
      <c r="I81" s="1"/>
      <c r="J81" s="2">
        <v>1854.34</v>
      </c>
      <c r="K81" s="2">
        <v>30000</v>
      </c>
      <c r="L81" s="2">
        <f>ROUND((J81-K81),5)</f>
        <v>-28145.66</v>
      </c>
      <c r="M81" s="17">
        <f>ROUND(IF(K81=0, IF(J81=0, 0, 1), J81/K81),5)</f>
        <v>6.1809999999999997E-2</v>
      </c>
    </row>
    <row r="82" spans="1:13" x14ac:dyDescent="0.35">
      <c r="A82" s="1"/>
      <c r="B82" s="1"/>
      <c r="C82" s="1"/>
      <c r="D82" s="1"/>
      <c r="E82" s="1"/>
      <c r="F82" s="1"/>
      <c r="G82" s="1"/>
      <c r="H82" s="1" t="s">
        <v>156</v>
      </c>
      <c r="I82" s="1"/>
      <c r="J82" s="2"/>
      <c r="K82" s="2"/>
      <c r="L82" s="2"/>
      <c r="M82" s="17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 t="s">
        <v>157</v>
      </c>
      <c r="J83" s="2">
        <v>22333.34</v>
      </c>
      <c r="K83" s="2">
        <v>134000</v>
      </c>
      <c r="L83" s="2">
        <f>ROUND((J83-K83),5)</f>
        <v>-111666.66</v>
      </c>
      <c r="M83" s="17">
        <f>ROUND(IF(K83=0, IF(J83=0, 0, 1), J83/K83),5)</f>
        <v>0.16667000000000001</v>
      </c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 t="s">
        <v>158</v>
      </c>
      <c r="J84" s="2">
        <v>0</v>
      </c>
      <c r="K84" s="2">
        <v>13400</v>
      </c>
      <c r="L84" s="2">
        <f>ROUND((J84-K84),5)</f>
        <v>-13400</v>
      </c>
      <c r="M84" s="17">
        <f>ROUND(IF(K84=0, IF(J84=0, 0, 1), J84/K84),5)</f>
        <v>0</v>
      </c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 t="s">
        <v>159</v>
      </c>
      <c r="J85" s="2">
        <v>0</v>
      </c>
      <c r="K85" s="2">
        <v>4824</v>
      </c>
      <c r="L85" s="2">
        <f>ROUND((J85-K85),5)</f>
        <v>-4824</v>
      </c>
      <c r="M85" s="17">
        <f>ROUND(IF(K85=0, IF(J85=0, 0, 1), J85/K85),5)</f>
        <v>0</v>
      </c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 t="s">
        <v>160</v>
      </c>
      <c r="J86" s="2">
        <v>0</v>
      </c>
      <c r="K86" s="2">
        <v>10320</v>
      </c>
      <c r="L86" s="2">
        <f>ROUND((J86-K86),5)</f>
        <v>-10320</v>
      </c>
      <c r="M86" s="17">
        <f>ROUND(IF(K86=0, IF(J86=0, 0, 1), J86/K86),5)</f>
        <v>0</v>
      </c>
    </row>
    <row r="87" spans="1:13" ht="15" thickBot="1" x14ac:dyDescent="0.4">
      <c r="A87" s="1"/>
      <c r="B87" s="1"/>
      <c r="C87" s="1"/>
      <c r="D87" s="1"/>
      <c r="E87" s="1"/>
      <c r="F87" s="1"/>
      <c r="G87" s="1"/>
      <c r="H87" s="1"/>
      <c r="I87" s="1" t="s">
        <v>161</v>
      </c>
      <c r="J87" s="9">
        <v>0</v>
      </c>
      <c r="K87" s="9">
        <v>360</v>
      </c>
      <c r="L87" s="9">
        <f>ROUND((J87-K87),5)</f>
        <v>-360</v>
      </c>
      <c r="M87" s="19">
        <f>ROUND(IF(K87=0, IF(J87=0, 0, 1), J87/K87),5)</f>
        <v>0</v>
      </c>
    </row>
    <row r="88" spans="1:13" x14ac:dyDescent="0.35">
      <c r="A88" s="1"/>
      <c r="B88" s="1"/>
      <c r="C88" s="1"/>
      <c r="D88" s="1"/>
      <c r="E88" s="1"/>
      <c r="F88" s="1"/>
      <c r="G88" s="1"/>
      <c r="H88" s="1" t="s">
        <v>162</v>
      </c>
      <c r="I88" s="1"/>
      <c r="J88" s="2">
        <f>ROUND(SUM(J82:J87),5)</f>
        <v>22333.34</v>
      </c>
      <c r="K88" s="2">
        <f>ROUND(SUM(K82:K87),5)</f>
        <v>162904</v>
      </c>
      <c r="L88" s="2">
        <f>ROUND((J88-K88),5)</f>
        <v>-140570.66</v>
      </c>
      <c r="M88" s="17">
        <f>ROUND(IF(K88=0, IF(J88=0, 0, 1), J88/K88),5)</f>
        <v>0.1371</v>
      </c>
    </row>
    <row r="89" spans="1:13" x14ac:dyDescent="0.35">
      <c r="A89" s="1"/>
      <c r="B89" s="1"/>
      <c r="C89" s="1"/>
      <c r="D89" s="1"/>
      <c r="E89" s="1"/>
      <c r="F89" s="1"/>
      <c r="G89" s="1"/>
      <c r="H89" s="1" t="s">
        <v>163</v>
      </c>
      <c r="I89" s="1"/>
      <c r="J89" s="2">
        <v>51186.01</v>
      </c>
      <c r="K89" s="2">
        <v>302886</v>
      </c>
      <c r="L89" s="2">
        <f>ROUND((J89-K89),5)</f>
        <v>-251699.99</v>
      </c>
      <c r="M89" s="17">
        <f>ROUND(IF(K89=0, IF(J89=0, 0, 1), J89/K89),5)</f>
        <v>0.16899</v>
      </c>
    </row>
    <row r="90" spans="1:13" x14ac:dyDescent="0.35">
      <c r="A90" s="1"/>
      <c r="B90" s="1"/>
      <c r="C90" s="1"/>
      <c r="D90" s="1"/>
      <c r="E90" s="1"/>
      <c r="F90" s="1"/>
      <c r="G90" s="1"/>
      <c r="H90" s="1" t="s">
        <v>164</v>
      </c>
      <c r="I90" s="1"/>
      <c r="J90" s="2">
        <v>12494.93</v>
      </c>
      <c r="K90" s="2">
        <v>72080</v>
      </c>
      <c r="L90" s="2">
        <f>ROUND((J90-K90),5)</f>
        <v>-59585.07</v>
      </c>
      <c r="M90" s="17">
        <f>ROUND(IF(K90=0, IF(J90=0, 0, 1), J90/K90),5)</f>
        <v>0.17335</v>
      </c>
    </row>
    <row r="91" spans="1:13" x14ac:dyDescent="0.35">
      <c r="A91" s="1"/>
      <c r="B91" s="1"/>
      <c r="C91" s="1"/>
      <c r="D91" s="1"/>
      <c r="E91" s="1"/>
      <c r="F91" s="1"/>
      <c r="G91" s="1"/>
      <c r="H91" s="1" t="s">
        <v>165</v>
      </c>
      <c r="I91" s="1"/>
      <c r="J91" s="2">
        <v>5680</v>
      </c>
      <c r="K91" s="2">
        <v>40000</v>
      </c>
      <c r="L91" s="2">
        <f>ROUND((J91-K91),5)</f>
        <v>-34320</v>
      </c>
      <c r="M91" s="17">
        <f>ROUND(IF(K91=0, IF(J91=0, 0, 1), J91/K91),5)</f>
        <v>0.14199999999999999</v>
      </c>
    </row>
    <row r="92" spans="1:13" x14ac:dyDescent="0.35">
      <c r="A92" s="1"/>
      <c r="B92" s="1"/>
      <c r="C92" s="1"/>
      <c r="D92" s="1"/>
      <c r="E92" s="1"/>
      <c r="F92" s="1"/>
      <c r="G92" s="1"/>
      <c r="H92" s="1" t="s">
        <v>166</v>
      </c>
      <c r="I92" s="1"/>
      <c r="J92" s="2">
        <v>0</v>
      </c>
      <c r="K92" s="2">
        <v>2000</v>
      </c>
      <c r="L92" s="2">
        <f>ROUND((J92-K92),5)</f>
        <v>-2000</v>
      </c>
      <c r="M92" s="17">
        <f>ROUND(IF(K92=0, IF(J92=0, 0, 1), J92/K92),5)</f>
        <v>0</v>
      </c>
    </row>
    <row r="93" spans="1:13" ht="15" thickBot="1" x14ac:dyDescent="0.4">
      <c r="A93" s="1"/>
      <c r="B93" s="1"/>
      <c r="C93" s="1"/>
      <c r="D93" s="1"/>
      <c r="E93" s="1"/>
      <c r="F93" s="1"/>
      <c r="G93" s="1"/>
      <c r="H93" s="1" t="s">
        <v>167</v>
      </c>
      <c r="I93" s="1"/>
      <c r="J93" s="9">
        <v>13940.42</v>
      </c>
      <c r="K93" s="9">
        <v>81007</v>
      </c>
      <c r="L93" s="9">
        <f>ROUND((J93-K93),5)</f>
        <v>-67066.58</v>
      </c>
      <c r="M93" s="19">
        <f>ROUND(IF(K93=0, IF(J93=0, 0, 1), J93/K93),5)</f>
        <v>0.17208999999999999</v>
      </c>
    </row>
    <row r="94" spans="1:13" x14ac:dyDescent="0.35">
      <c r="A94" s="1"/>
      <c r="B94" s="1"/>
      <c r="C94" s="1"/>
      <c r="D94" s="1"/>
      <c r="E94" s="1"/>
      <c r="F94" s="1"/>
      <c r="G94" s="1" t="s">
        <v>168</v>
      </c>
      <c r="H94" s="1"/>
      <c r="I94" s="1"/>
      <c r="J94" s="2">
        <f>ROUND(SUM(J80:J81)+SUM(J88:J93),5)</f>
        <v>107489.04</v>
      </c>
      <c r="K94" s="2">
        <f>ROUND(SUM(K80:K81)+SUM(K88:K93),5)</f>
        <v>690877</v>
      </c>
      <c r="L94" s="2">
        <f>ROUND((J94-K94),5)</f>
        <v>-583387.96</v>
      </c>
      <c r="M94" s="17">
        <f>ROUND(IF(K94=0, IF(J94=0, 0, 1), J94/K94),5)</f>
        <v>0.15558</v>
      </c>
    </row>
    <row r="95" spans="1:13" x14ac:dyDescent="0.35">
      <c r="A95" s="1"/>
      <c r="B95" s="1"/>
      <c r="C95" s="1"/>
      <c r="D95" s="1"/>
      <c r="E95" s="1"/>
      <c r="F95" s="1"/>
      <c r="G95" s="1" t="s">
        <v>169</v>
      </c>
      <c r="H95" s="1"/>
      <c r="I95" s="1"/>
      <c r="J95" s="2">
        <v>12878.62</v>
      </c>
      <c r="K95" s="2"/>
      <c r="L95" s="2"/>
      <c r="M95" s="17"/>
    </row>
    <row r="96" spans="1:13" x14ac:dyDescent="0.35">
      <c r="A96" s="1"/>
      <c r="B96" s="1"/>
      <c r="C96" s="1"/>
      <c r="D96" s="1"/>
      <c r="E96" s="1"/>
      <c r="F96" s="1"/>
      <c r="G96" s="1" t="s">
        <v>170</v>
      </c>
      <c r="H96" s="1"/>
      <c r="I96" s="1"/>
      <c r="J96" s="2"/>
      <c r="K96" s="2"/>
      <c r="L96" s="2"/>
      <c r="M96" s="17"/>
    </row>
    <row r="97" spans="1:13" x14ac:dyDescent="0.35">
      <c r="A97" s="1"/>
      <c r="B97" s="1"/>
      <c r="C97" s="1"/>
      <c r="D97" s="1"/>
      <c r="E97" s="1"/>
      <c r="F97" s="1"/>
      <c r="G97" s="1"/>
      <c r="H97" s="1" t="s">
        <v>171</v>
      </c>
      <c r="I97" s="1"/>
      <c r="J97" s="2">
        <v>84.84</v>
      </c>
      <c r="K97" s="2"/>
      <c r="L97" s="2"/>
      <c r="M97" s="17"/>
    </row>
    <row r="98" spans="1:13" x14ac:dyDescent="0.35">
      <c r="A98" s="1"/>
      <c r="B98" s="1"/>
      <c r="C98" s="1"/>
      <c r="D98" s="1"/>
      <c r="E98" s="1"/>
      <c r="F98" s="1"/>
      <c r="G98" s="1"/>
      <c r="H98" s="1" t="s">
        <v>172</v>
      </c>
      <c r="I98" s="1"/>
      <c r="J98" s="2">
        <v>9753.73</v>
      </c>
      <c r="K98" s="2">
        <v>45597</v>
      </c>
      <c r="L98" s="2">
        <f>ROUND((J98-K98),5)</f>
        <v>-35843.269999999997</v>
      </c>
      <c r="M98" s="17">
        <f>ROUND(IF(K98=0, IF(J98=0, 0, 1), J98/K98),5)</f>
        <v>0.21390999999999999</v>
      </c>
    </row>
    <row r="99" spans="1:13" x14ac:dyDescent="0.35">
      <c r="A99" s="1"/>
      <c r="B99" s="1"/>
      <c r="C99" s="1"/>
      <c r="D99" s="1"/>
      <c r="E99" s="1"/>
      <c r="F99" s="1"/>
      <c r="G99" s="1"/>
      <c r="H99" s="1" t="s">
        <v>173</v>
      </c>
      <c r="I99" s="1"/>
      <c r="J99" s="2">
        <v>3061.54</v>
      </c>
      <c r="K99" s="2">
        <v>13820</v>
      </c>
      <c r="L99" s="2">
        <f>ROUND((J99-K99),5)</f>
        <v>-10758.46</v>
      </c>
      <c r="M99" s="17">
        <f>ROUND(IF(K99=0, IF(J99=0, 0, 1), J99/K99),5)</f>
        <v>0.22153</v>
      </c>
    </row>
    <row r="100" spans="1:13" x14ac:dyDescent="0.35">
      <c r="A100" s="1"/>
      <c r="B100" s="1"/>
      <c r="C100" s="1"/>
      <c r="D100" s="1"/>
      <c r="E100" s="1"/>
      <c r="F100" s="1"/>
      <c r="G100" s="1"/>
      <c r="H100" s="1" t="s">
        <v>174</v>
      </c>
      <c r="I100" s="1"/>
      <c r="J100" s="2">
        <v>844.07</v>
      </c>
      <c r="K100" s="2">
        <v>83100</v>
      </c>
      <c r="L100" s="2">
        <f>ROUND((J100-K100),5)</f>
        <v>-82255.929999999993</v>
      </c>
      <c r="M100" s="17">
        <f>ROUND(IF(K100=0, IF(J100=0, 0, 1), J100/K100),5)</f>
        <v>1.0160000000000001E-2</v>
      </c>
    </row>
    <row r="101" spans="1:13" x14ac:dyDescent="0.35">
      <c r="A101" s="1"/>
      <c r="B101" s="1"/>
      <c r="C101" s="1"/>
      <c r="D101" s="1"/>
      <c r="E101" s="1"/>
      <c r="F101" s="1"/>
      <c r="G101" s="1"/>
      <c r="H101" s="1" t="s">
        <v>175</v>
      </c>
      <c r="I101" s="1"/>
      <c r="J101" s="2">
        <v>0</v>
      </c>
      <c r="K101" s="2">
        <v>8100</v>
      </c>
      <c r="L101" s="2">
        <f>ROUND((J101-K101),5)</f>
        <v>-8100</v>
      </c>
      <c r="M101" s="17">
        <f>ROUND(IF(K101=0, IF(J101=0, 0, 1), J101/K101),5)</f>
        <v>0</v>
      </c>
    </row>
    <row r="102" spans="1:13" ht="15" thickBot="1" x14ac:dyDescent="0.4">
      <c r="A102" s="1"/>
      <c r="B102" s="1"/>
      <c r="C102" s="1"/>
      <c r="D102" s="1"/>
      <c r="E102" s="1"/>
      <c r="F102" s="1"/>
      <c r="G102" s="1"/>
      <c r="H102" s="1" t="s">
        <v>176</v>
      </c>
      <c r="I102" s="1"/>
      <c r="J102" s="9">
        <v>114</v>
      </c>
      <c r="K102" s="9">
        <v>500</v>
      </c>
      <c r="L102" s="9">
        <f>ROUND((J102-K102),5)</f>
        <v>-386</v>
      </c>
      <c r="M102" s="19">
        <f>ROUND(IF(K102=0, IF(J102=0, 0, 1), J102/K102),5)</f>
        <v>0.22800000000000001</v>
      </c>
    </row>
    <row r="103" spans="1:13" x14ac:dyDescent="0.35">
      <c r="A103" s="1"/>
      <c r="B103" s="1"/>
      <c r="C103" s="1"/>
      <c r="D103" s="1"/>
      <c r="E103" s="1"/>
      <c r="F103" s="1"/>
      <c r="G103" s="1" t="s">
        <v>177</v>
      </c>
      <c r="H103" s="1"/>
      <c r="I103" s="1"/>
      <c r="J103" s="2">
        <f>ROUND(SUM(J96:J102),5)</f>
        <v>13858.18</v>
      </c>
      <c r="K103" s="2">
        <f>ROUND(SUM(K96:K102),5)</f>
        <v>151117</v>
      </c>
      <c r="L103" s="2">
        <f>ROUND((J103-K103),5)</f>
        <v>-137258.82</v>
      </c>
      <c r="M103" s="17">
        <f>ROUND(IF(K103=0, IF(J103=0, 0, 1), J103/K103),5)</f>
        <v>9.1700000000000004E-2</v>
      </c>
    </row>
    <row r="104" spans="1:13" x14ac:dyDescent="0.35">
      <c r="A104" s="1"/>
      <c r="B104" s="1"/>
      <c r="C104" s="1"/>
      <c r="D104" s="1"/>
      <c r="E104" s="1"/>
      <c r="F104" s="1"/>
      <c r="G104" s="1" t="s">
        <v>178</v>
      </c>
      <c r="H104" s="1"/>
      <c r="I104" s="1"/>
      <c r="J104" s="2"/>
      <c r="K104" s="2"/>
      <c r="L104" s="2"/>
      <c r="M104" s="17"/>
    </row>
    <row r="105" spans="1:13" x14ac:dyDescent="0.35">
      <c r="A105" s="1"/>
      <c r="B105" s="1"/>
      <c r="C105" s="1"/>
      <c r="D105" s="1"/>
      <c r="E105" s="1"/>
      <c r="F105" s="1"/>
      <c r="G105" s="1"/>
      <c r="H105" s="1" t="s">
        <v>179</v>
      </c>
      <c r="I105" s="1"/>
      <c r="J105" s="2">
        <v>1561.11</v>
      </c>
      <c r="K105" s="2">
        <v>1778</v>
      </c>
      <c r="L105" s="2">
        <f>ROUND((J105-K105),5)</f>
        <v>-216.89</v>
      </c>
      <c r="M105" s="17">
        <f>ROUND(IF(K105=0, IF(J105=0, 0, 1), J105/K105),5)</f>
        <v>0.87800999999999996</v>
      </c>
    </row>
    <row r="106" spans="1:13" x14ac:dyDescent="0.35">
      <c r="A106" s="1"/>
      <c r="B106" s="1"/>
      <c r="C106" s="1"/>
      <c r="D106" s="1"/>
      <c r="E106" s="1"/>
      <c r="F106" s="1"/>
      <c r="G106" s="1"/>
      <c r="H106" s="1" t="s">
        <v>180</v>
      </c>
      <c r="I106" s="1"/>
      <c r="J106" s="2">
        <v>1771.16</v>
      </c>
      <c r="K106" s="2">
        <v>9444.7000000000007</v>
      </c>
      <c r="L106" s="2">
        <f>ROUND((J106-K106),5)</f>
        <v>-7673.54</v>
      </c>
      <c r="M106" s="17">
        <f>ROUND(IF(K106=0, IF(J106=0, 0, 1), J106/K106),5)</f>
        <v>0.18753</v>
      </c>
    </row>
    <row r="107" spans="1:13" ht="15" thickBot="1" x14ac:dyDescent="0.4">
      <c r="A107" s="1"/>
      <c r="B107" s="1"/>
      <c r="C107" s="1"/>
      <c r="D107" s="1"/>
      <c r="E107" s="1"/>
      <c r="F107" s="1"/>
      <c r="G107" s="1"/>
      <c r="H107" s="1" t="s">
        <v>181</v>
      </c>
      <c r="I107" s="1"/>
      <c r="J107" s="38">
        <v>354.52</v>
      </c>
      <c r="K107" s="38">
        <v>1302.71</v>
      </c>
      <c r="L107" s="38">
        <f>ROUND((J107-K107),5)</f>
        <v>-948.19</v>
      </c>
      <c r="M107" s="39">
        <f>ROUND(IF(K107=0, IF(J107=0, 0, 1), J107/K107),5)</f>
        <v>0.27213999999999999</v>
      </c>
    </row>
    <row r="108" spans="1:13" ht="15" thickBot="1" x14ac:dyDescent="0.4">
      <c r="A108" s="1"/>
      <c r="B108" s="1"/>
      <c r="C108" s="1"/>
      <c r="D108" s="1"/>
      <c r="E108" s="1"/>
      <c r="F108" s="1"/>
      <c r="G108" s="1" t="s">
        <v>182</v>
      </c>
      <c r="H108" s="1"/>
      <c r="I108" s="1"/>
      <c r="J108" s="4">
        <f>ROUND(SUM(J104:J107),5)</f>
        <v>3686.79</v>
      </c>
      <c r="K108" s="4">
        <f>ROUND(SUM(K104:K107),5)</f>
        <v>12525.41</v>
      </c>
      <c r="L108" s="4">
        <f>ROUND((J108-K108),5)</f>
        <v>-8838.6200000000008</v>
      </c>
      <c r="M108" s="18">
        <f>ROUND(IF(K108=0, IF(J108=0, 0, 1), J108/K108),5)</f>
        <v>0.29433999999999999</v>
      </c>
    </row>
    <row r="109" spans="1:13" x14ac:dyDescent="0.35">
      <c r="A109" s="1"/>
      <c r="B109" s="1"/>
      <c r="C109" s="1"/>
      <c r="D109" s="1"/>
      <c r="E109" s="1"/>
      <c r="F109" s="1" t="s">
        <v>183</v>
      </c>
      <c r="G109" s="1"/>
      <c r="H109" s="1"/>
      <c r="I109" s="1"/>
      <c r="J109" s="2">
        <f>ROUND(J79+SUM(J94:J95)+J103+J108,5)</f>
        <v>137912.63</v>
      </c>
      <c r="K109" s="2">
        <f>ROUND(K79+SUM(K94:K95)+K103+K108,5)</f>
        <v>854519.41</v>
      </c>
      <c r="L109" s="2">
        <f>ROUND((J109-K109),5)</f>
        <v>-716606.78</v>
      </c>
      <c r="M109" s="17">
        <f>ROUND(IF(K109=0, IF(J109=0, 0, 1), J109/K109),5)</f>
        <v>0.16139000000000001</v>
      </c>
    </row>
    <row r="110" spans="1:13" x14ac:dyDescent="0.35">
      <c r="A110" s="1"/>
      <c r="B110" s="1"/>
      <c r="C110" s="1"/>
      <c r="D110" s="1"/>
      <c r="E110" s="1"/>
      <c r="F110" s="1" t="s">
        <v>184</v>
      </c>
      <c r="G110" s="1"/>
      <c r="H110" s="1"/>
      <c r="I110" s="1"/>
      <c r="J110" s="2"/>
      <c r="K110" s="2"/>
      <c r="L110" s="2"/>
      <c r="M110" s="17"/>
    </row>
    <row r="111" spans="1:13" x14ac:dyDescent="0.35">
      <c r="A111" s="1"/>
      <c r="B111" s="1"/>
      <c r="C111" s="1"/>
      <c r="D111" s="1"/>
      <c r="E111" s="1"/>
      <c r="F111" s="1"/>
      <c r="G111" s="1" t="s">
        <v>185</v>
      </c>
      <c r="H111" s="1"/>
      <c r="I111" s="1"/>
      <c r="J111" s="2">
        <v>142.5</v>
      </c>
      <c r="K111" s="2">
        <v>4500</v>
      </c>
      <c r="L111" s="2">
        <f>ROUND((J111-K111),5)</f>
        <v>-4357.5</v>
      </c>
      <c r="M111" s="17">
        <f>ROUND(IF(K111=0, IF(J111=0, 0, 1), J111/K111),5)</f>
        <v>3.1669999999999997E-2</v>
      </c>
    </row>
    <row r="112" spans="1:13" x14ac:dyDescent="0.35">
      <c r="A112" s="1"/>
      <c r="B112" s="1"/>
      <c r="C112" s="1"/>
      <c r="D112" s="1"/>
      <c r="E112" s="1"/>
      <c r="F112" s="1"/>
      <c r="G112" s="1" t="s">
        <v>186</v>
      </c>
      <c r="H112" s="1"/>
      <c r="I112" s="1"/>
      <c r="J112" s="2">
        <v>8100</v>
      </c>
      <c r="K112" s="2">
        <v>32000</v>
      </c>
      <c r="L112" s="2">
        <f>ROUND((J112-K112),5)</f>
        <v>-23900</v>
      </c>
      <c r="M112" s="17">
        <f>ROUND(IF(K112=0, IF(J112=0, 0, 1), J112/K112),5)</f>
        <v>0.25313000000000002</v>
      </c>
    </row>
    <row r="113" spans="1:13" ht="15" thickBot="1" x14ac:dyDescent="0.4">
      <c r="A113" s="1"/>
      <c r="B113" s="1"/>
      <c r="C113" s="1"/>
      <c r="D113" s="1"/>
      <c r="E113" s="1"/>
      <c r="F113" s="1"/>
      <c r="G113" s="1" t="s">
        <v>187</v>
      </c>
      <c r="H113" s="1"/>
      <c r="I113" s="1"/>
      <c r="J113" s="9">
        <v>0</v>
      </c>
      <c r="K113" s="9">
        <v>8000</v>
      </c>
      <c r="L113" s="9">
        <f>ROUND((J113-K113),5)</f>
        <v>-8000</v>
      </c>
      <c r="M113" s="19">
        <f>ROUND(IF(K113=0, IF(J113=0, 0, 1), J113/K113),5)</f>
        <v>0</v>
      </c>
    </row>
    <row r="114" spans="1:13" x14ac:dyDescent="0.35">
      <c r="A114" s="1"/>
      <c r="B114" s="1"/>
      <c r="C114" s="1"/>
      <c r="D114" s="1"/>
      <c r="E114" s="1"/>
      <c r="F114" s="1" t="s">
        <v>188</v>
      </c>
      <c r="G114" s="1"/>
      <c r="H114" s="1"/>
      <c r="I114" s="1"/>
      <c r="J114" s="2">
        <f>ROUND(SUM(J110:J113),5)</f>
        <v>8242.5</v>
      </c>
      <c r="K114" s="2">
        <f>ROUND(SUM(K110:K113),5)</f>
        <v>44500</v>
      </c>
      <c r="L114" s="2">
        <f>ROUND((J114-K114),5)</f>
        <v>-36257.5</v>
      </c>
      <c r="M114" s="17">
        <f>ROUND(IF(K114=0, IF(J114=0, 0, 1), J114/K114),5)</f>
        <v>0.18522</v>
      </c>
    </row>
    <row r="115" spans="1:13" x14ac:dyDescent="0.35">
      <c r="A115" s="1"/>
      <c r="B115" s="1"/>
      <c r="C115" s="1"/>
      <c r="D115" s="1"/>
      <c r="E115" s="1"/>
      <c r="F115" s="1" t="s">
        <v>189</v>
      </c>
      <c r="G115" s="1"/>
      <c r="H115" s="1"/>
      <c r="I115" s="1"/>
      <c r="J115" s="2"/>
      <c r="K115" s="2"/>
      <c r="L115" s="2"/>
      <c r="M115" s="17"/>
    </row>
    <row r="116" spans="1:13" x14ac:dyDescent="0.35">
      <c r="A116" s="1"/>
      <c r="B116" s="1"/>
      <c r="C116" s="1"/>
      <c r="D116" s="1"/>
      <c r="E116" s="1"/>
      <c r="F116" s="1"/>
      <c r="G116" s="1" t="s">
        <v>190</v>
      </c>
      <c r="H116" s="1"/>
      <c r="I116" s="1"/>
      <c r="J116" s="2"/>
      <c r="K116" s="2"/>
      <c r="L116" s="2"/>
      <c r="M116" s="17"/>
    </row>
    <row r="117" spans="1:13" x14ac:dyDescent="0.35">
      <c r="A117" s="1"/>
      <c r="B117" s="1"/>
      <c r="C117" s="1"/>
      <c r="D117" s="1"/>
      <c r="E117" s="1"/>
      <c r="F117" s="1"/>
      <c r="G117" s="1"/>
      <c r="H117" s="1" t="s">
        <v>191</v>
      </c>
      <c r="I117" s="1"/>
      <c r="J117" s="2"/>
      <c r="K117" s="2"/>
      <c r="L117" s="2"/>
      <c r="M117" s="17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 t="s">
        <v>192</v>
      </c>
      <c r="J118" s="2">
        <v>1165.6400000000001</v>
      </c>
      <c r="K118" s="2">
        <v>4000</v>
      </c>
      <c r="L118" s="2">
        <f>ROUND((J118-K118),5)</f>
        <v>-2834.36</v>
      </c>
      <c r="M118" s="17">
        <f>ROUND(IF(K118=0, IF(J118=0, 0, 1), J118/K118),5)</f>
        <v>0.29141</v>
      </c>
    </row>
    <row r="119" spans="1:13" ht="15" thickBot="1" x14ac:dyDescent="0.4">
      <c r="A119" s="1"/>
      <c r="B119" s="1"/>
      <c r="C119" s="1"/>
      <c r="D119" s="1"/>
      <c r="E119" s="1"/>
      <c r="F119" s="1"/>
      <c r="G119" s="1"/>
      <c r="H119" s="1"/>
      <c r="I119" s="1" t="s">
        <v>193</v>
      </c>
      <c r="J119" s="9">
        <v>14696.34</v>
      </c>
      <c r="K119" s="9">
        <v>21000</v>
      </c>
      <c r="L119" s="9">
        <f>ROUND((J119-K119),5)</f>
        <v>-6303.66</v>
      </c>
      <c r="M119" s="19">
        <f>ROUND(IF(K119=0, IF(J119=0, 0, 1), J119/K119),5)</f>
        <v>0.69982999999999995</v>
      </c>
    </row>
    <row r="120" spans="1:13" x14ac:dyDescent="0.35">
      <c r="A120" s="1"/>
      <c r="B120" s="1"/>
      <c r="C120" s="1"/>
      <c r="D120" s="1"/>
      <c r="E120" s="1"/>
      <c r="F120" s="1"/>
      <c r="G120" s="1"/>
      <c r="H120" s="1" t="s">
        <v>194</v>
      </c>
      <c r="I120" s="1"/>
      <c r="J120" s="2">
        <f>ROUND(SUM(J117:J119),5)</f>
        <v>15861.98</v>
      </c>
      <c r="K120" s="2">
        <f>ROUND(SUM(K117:K119),5)</f>
        <v>25000</v>
      </c>
      <c r="L120" s="2">
        <f>ROUND((J120-K120),5)</f>
        <v>-9138.02</v>
      </c>
      <c r="M120" s="17">
        <f>ROUND(IF(K120=0, IF(J120=0, 0, 1), J120/K120),5)</f>
        <v>0.63448000000000004</v>
      </c>
    </row>
    <row r="121" spans="1:13" x14ac:dyDescent="0.35">
      <c r="A121" s="1"/>
      <c r="B121" s="1"/>
      <c r="C121" s="1"/>
      <c r="D121" s="1"/>
      <c r="E121" s="1"/>
      <c r="F121" s="1"/>
      <c r="G121" s="1"/>
      <c r="H121" s="1" t="s">
        <v>195</v>
      </c>
      <c r="I121" s="1"/>
      <c r="J121" s="2"/>
      <c r="K121" s="2"/>
      <c r="L121" s="2"/>
      <c r="M121" s="17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 t="s">
        <v>671</v>
      </c>
      <c r="J122" s="2">
        <v>100.96</v>
      </c>
      <c r="K122" s="2"/>
      <c r="L122" s="2"/>
      <c r="M122" s="17"/>
    </row>
    <row r="123" spans="1:13" ht="15" thickBot="1" x14ac:dyDescent="0.4">
      <c r="A123" s="1"/>
      <c r="B123" s="1"/>
      <c r="C123" s="1"/>
      <c r="D123" s="1"/>
      <c r="E123" s="1"/>
      <c r="F123" s="1"/>
      <c r="G123" s="1"/>
      <c r="H123" s="1"/>
      <c r="I123" s="1" t="s">
        <v>672</v>
      </c>
      <c r="J123" s="9">
        <v>0</v>
      </c>
      <c r="K123" s="9">
        <v>3000</v>
      </c>
      <c r="L123" s="9">
        <f>ROUND((J123-K123),5)</f>
        <v>-3000</v>
      </c>
      <c r="M123" s="19">
        <f>ROUND(IF(K123=0, IF(J123=0, 0, 1), J123/K123),5)</f>
        <v>0</v>
      </c>
    </row>
    <row r="124" spans="1:13" x14ac:dyDescent="0.35">
      <c r="A124" s="1"/>
      <c r="B124" s="1"/>
      <c r="C124" s="1"/>
      <c r="D124" s="1"/>
      <c r="E124" s="1"/>
      <c r="F124" s="1"/>
      <c r="G124" s="1"/>
      <c r="H124" s="1" t="s">
        <v>673</v>
      </c>
      <c r="I124" s="1"/>
      <c r="J124" s="2">
        <f>ROUND(SUM(J121:J123),5)</f>
        <v>100.96</v>
      </c>
      <c r="K124" s="2">
        <f>ROUND(SUM(K121:K123),5)</f>
        <v>3000</v>
      </c>
      <c r="L124" s="2">
        <f>ROUND((J124-K124),5)</f>
        <v>-2899.04</v>
      </c>
      <c r="M124" s="17">
        <f>ROUND(IF(K124=0, IF(J124=0, 0, 1), J124/K124),5)</f>
        <v>3.3649999999999999E-2</v>
      </c>
    </row>
    <row r="125" spans="1:13" ht="15" thickBot="1" x14ac:dyDescent="0.4">
      <c r="A125" s="1"/>
      <c r="B125" s="1"/>
      <c r="C125" s="1"/>
      <c r="D125" s="1"/>
      <c r="E125" s="1"/>
      <c r="F125" s="1"/>
      <c r="G125" s="1"/>
      <c r="H125" s="1" t="s">
        <v>196</v>
      </c>
      <c r="I125" s="1"/>
      <c r="J125" s="9">
        <v>134.11000000000001</v>
      </c>
      <c r="K125" s="9">
        <v>1500</v>
      </c>
      <c r="L125" s="9">
        <f>ROUND((J125-K125),5)</f>
        <v>-1365.89</v>
      </c>
      <c r="M125" s="19">
        <f>ROUND(IF(K125=0, IF(J125=0, 0, 1), J125/K125),5)</f>
        <v>8.9410000000000003E-2</v>
      </c>
    </row>
    <row r="126" spans="1:13" x14ac:dyDescent="0.35">
      <c r="A126" s="1"/>
      <c r="B126" s="1"/>
      <c r="C126" s="1"/>
      <c r="D126" s="1"/>
      <c r="E126" s="1"/>
      <c r="F126" s="1"/>
      <c r="G126" s="1" t="s">
        <v>197</v>
      </c>
      <c r="H126" s="1"/>
      <c r="I126" s="1"/>
      <c r="J126" s="2">
        <f>ROUND(J116+J120+SUM(J124:J125),5)</f>
        <v>16097.05</v>
      </c>
      <c r="K126" s="2">
        <f>ROUND(K116+K120+SUM(K124:K125),5)</f>
        <v>29500</v>
      </c>
      <c r="L126" s="2">
        <f>ROUND((J126-K126),5)</f>
        <v>-13402.95</v>
      </c>
      <c r="M126" s="17">
        <f>ROUND(IF(K126=0, IF(J126=0, 0, 1), J126/K126),5)</f>
        <v>0.54566000000000003</v>
      </c>
    </row>
    <row r="127" spans="1:13" x14ac:dyDescent="0.35">
      <c r="A127" s="1"/>
      <c r="B127" s="1"/>
      <c r="C127" s="1"/>
      <c r="D127" s="1"/>
      <c r="E127" s="1"/>
      <c r="F127" s="1"/>
      <c r="G127" s="1" t="s">
        <v>198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7">
        <f>ROUND(IF(K127=0, IF(J127=0, 0, 1), J127/K127),5)</f>
        <v>0</v>
      </c>
    </row>
    <row r="128" spans="1:13" x14ac:dyDescent="0.35">
      <c r="A128" s="1"/>
      <c r="B128" s="1"/>
      <c r="C128" s="1"/>
      <c r="D128" s="1"/>
      <c r="E128" s="1"/>
      <c r="F128" s="1"/>
      <c r="G128" s="1" t="s">
        <v>199</v>
      </c>
      <c r="H128" s="1"/>
      <c r="I128" s="1"/>
      <c r="J128" s="2"/>
      <c r="K128" s="2"/>
      <c r="L128" s="2"/>
      <c r="M128" s="17"/>
    </row>
    <row r="129" spans="1:13" x14ac:dyDescent="0.35">
      <c r="A129" s="1"/>
      <c r="B129" s="1"/>
      <c r="C129" s="1"/>
      <c r="D129" s="1"/>
      <c r="E129" s="1"/>
      <c r="F129" s="1"/>
      <c r="G129" s="1"/>
      <c r="H129" s="1" t="s">
        <v>200</v>
      </c>
      <c r="I129" s="1"/>
      <c r="J129" s="2">
        <v>-16.62</v>
      </c>
      <c r="K129" s="2">
        <v>1200</v>
      </c>
      <c r="L129" s="2">
        <f>ROUND((J129-K129),5)</f>
        <v>-1216.6199999999999</v>
      </c>
      <c r="M129" s="17">
        <f>ROUND(IF(K129=0, IF(J129=0, 0, 1), J129/K129),5)</f>
        <v>-1.3849999999999999E-2</v>
      </c>
    </row>
    <row r="130" spans="1:13" x14ac:dyDescent="0.35">
      <c r="A130" s="1"/>
      <c r="B130" s="1"/>
      <c r="C130" s="1"/>
      <c r="D130" s="1"/>
      <c r="E130" s="1"/>
      <c r="F130" s="1"/>
      <c r="G130" s="1"/>
      <c r="H130" s="1" t="s">
        <v>201</v>
      </c>
      <c r="I130" s="1"/>
      <c r="J130" s="2">
        <v>80.08</v>
      </c>
      <c r="K130" s="2">
        <v>1500</v>
      </c>
      <c r="L130" s="2">
        <f>ROUND((J130-K130),5)</f>
        <v>-1419.92</v>
      </c>
      <c r="M130" s="17">
        <f>ROUND(IF(K130=0, IF(J130=0, 0, 1), J130/K130),5)</f>
        <v>5.339E-2</v>
      </c>
    </row>
    <row r="131" spans="1:13" x14ac:dyDescent="0.35">
      <c r="A131" s="1"/>
      <c r="B131" s="1"/>
      <c r="C131" s="1"/>
      <c r="D131" s="1"/>
      <c r="E131" s="1"/>
      <c r="F131" s="1"/>
      <c r="G131" s="1"/>
      <c r="H131" s="1" t="s">
        <v>202</v>
      </c>
      <c r="I131" s="1"/>
      <c r="J131" s="2">
        <v>731.58</v>
      </c>
      <c r="K131" s="2">
        <v>4400</v>
      </c>
      <c r="L131" s="2">
        <f>ROUND((J131-K131),5)</f>
        <v>-3668.42</v>
      </c>
      <c r="M131" s="17">
        <f>ROUND(IF(K131=0, IF(J131=0, 0, 1), J131/K131),5)</f>
        <v>0.16627</v>
      </c>
    </row>
    <row r="132" spans="1:13" x14ac:dyDescent="0.35">
      <c r="A132" s="1"/>
      <c r="B132" s="1"/>
      <c r="C132" s="1"/>
      <c r="D132" s="1"/>
      <c r="E132" s="1"/>
      <c r="F132" s="1"/>
      <c r="G132" s="1"/>
      <c r="H132" s="1" t="s">
        <v>203</v>
      </c>
      <c r="I132" s="1"/>
      <c r="J132" s="2">
        <v>177.58</v>
      </c>
      <c r="K132" s="2">
        <v>1000</v>
      </c>
      <c r="L132" s="2">
        <f>ROUND((J132-K132),5)</f>
        <v>-822.42</v>
      </c>
      <c r="M132" s="17">
        <f>ROUND(IF(K132=0, IF(J132=0, 0, 1), J132/K132),5)</f>
        <v>0.17757999999999999</v>
      </c>
    </row>
    <row r="133" spans="1:13" x14ac:dyDescent="0.35">
      <c r="A133" s="1"/>
      <c r="B133" s="1"/>
      <c r="C133" s="1"/>
      <c r="D133" s="1"/>
      <c r="E133" s="1"/>
      <c r="F133" s="1"/>
      <c r="G133" s="1"/>
      <c r="H133" s="1" t="s">
        <v>204</v>
      </c>
      <c r="I133" s="1"/>
      <c r="J133" s="2">
        <v>177.58</v>
      </c>
      <c r="K133" s="2">
        <v>1000</v>
      </c>
      <c r="L133" s="2">
        <f>ROUND((J133-K133),5)</f>
        <v>-822.42</v>
      </c>
      <c r="M133" s="17">
        <f>ROUND(IF(K133=0, IF(J133=0, 0, 1), J133/K133),5)</f>
        <v>0.17757999999999999</v>
      </c>
    </row>
    <row r="134" spans="1:13" ht="15" thickBot="1" x14ac:dyDescent="0.4">
      <c r="A134" s="1"/>
      <c r="B134" s="1"/>
      <c r="C134" s="1"/>
      <c r="D134" s="1"/>
      <c r="E134" s="1"/>
      <c r="F134" s="1"/>
      <c r="G134" s="1"/>
      <c r="H134" s="1" t="s">
        <v>205</v>
      </c>
      <c r="I134" s="1"/>
      <c r="J134" s="9">
        <v>11.96</v>
      </c>
      <c r="K134" s="9"/>
      <c r="L134" s="9"/>
      <c r="M134" s="19"/>
    </row>
    <row r="135" spans="1:13" x14ac:dyDescent="0.35">
      <c r="A135" s="1"/>
      <c r="B135" s="1"/>
      <c r="C135" s="1"/>
      <c r="D135" s="1"/>
      <c r="E135" s="1"/>
      <c r="F135" s="1"/>
      <c r="G135" s="1" t="s">
        <v>206</v>
      </c>
      <c r="H135" s="1"/>
      <c r="I135" s="1"/>
      <c r="J135" s="2">
        <f>ROUND(SUM(J128:J134),5)</f>
        <v>1162.1600000000001</v>
      </c>
      <c r="K135" s="2">
        <f>ROUND(SUM(K128:K134),5)</f>
        <v>9100</v>
      </c>
      <c r="L135" s="2">
        <f>ROUND((J135-K135),5)</f>
        <v>-7937.84</v>
      </c>
      <c r="M135" s="17">
        <f>ROUND(IF(K135=0, IF(J135=0, 0, 1), J135/K135),5)</f>
        <v>0.12770999999999999</v>
      </c>
    </row>
    <row r="136" spans="1:13" x14ac:dyDescent="0.35">
      <c r="A136" s="1"/>
      <c r="B136" s="1"/>
      <c r="C136" s="1"/>
      <c r="D136" s="1"/>
      <c r="E136" s="1"/>
      <c r="F136" s="1"/>
      <c r="G136" s="1" t="s">
        <v>207</v>
      </c>
      <c r="H136" s="1"/>
      <c r="I136" s="1"/>
      <c r="J136" s="2"/>
      <c r="K136" s="2"/>
      <c r="L136" s="2"/>
      <c r="M136" s="17"/>
    </row>
    <row r="137" spans="1:13" x14ac:dyDescent="0.35">
      <c r="A137" s="1"/>
      <c r="B137" s="1"/>
      <c r="C137" s="1"/>
      <c r="D137" s="1"/>
      <c r="E137" s="1"/>
      <c r="F137" s="1"/>
      <c r="G137" s="1"/>
      <c r="H137" s="1" t="s">
        <v>208</v>
      </c>
      <c r="I137" s="1"/>
      <c r="J137" s="2"/>
      <c r="K137" s="2"/>
      <c r="L137" s="2"/>
      <c r="M137" s="17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 t="s">
        <v>209</v>
      </c>
      <c r="J138" s="2">
        <v>3711.46</v>
      </c>
      <c r="K138" s="2">
        <v>20000</v>
      </c>
      <c r="L138" s="2">
        <f>ROUND((J138-K138),5)</f>
        <v>-16288.54</v>
      </c>
      <c r="M138" s="17">
        <f>ROUND(IF(K138=0, IF(J138=0, 0, 1), J138/K138),5)</f>
        <v>0.18557000000000001</v>
      </c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 t="s">
        <v>210</v>
      </c>
      <c r="J139" s="2">
        <v>444.52</v>
      </c>
      <c r="K139" s="2">
        <v>4500</v>
      </c>
      <c r="L139" s="2">
        <f>ROUND((J139-K139),5)</f>
        <v>-4055.48</v>
      </c>
      <c r="M139" s="17">
        <f>ROUND(IF(K139=0, IF(J139=0, 0, 1), J139/K139),5)</f>
        <v>9.8780000000000007E-2</v>
      </c>
    </row>
    <row r="140" spans="1:13" ht="15" thickBot="1" x14ac:dyDescent="0.4">
      <c r="A140" s="1"/>
      <c r="B140" s="1"/>
      <c r="C140" s="1"/>
      <c r="D140" s="1"/>
      <c r="E140" s="1"/>
      <c r="F140" s="1"/>
      <c r="G140" s="1"/>
      <c r="H140" s="1"/>
      <c r="I140" s="1" t="s">
        <v>211</v>
      </c>
      <c r="J140" s="9">
        <v>297.99</v>
      </c>
      <c r="K140" s="9">
        <v>3000</v>
      </c>
      <c r="L140" s="9">
        <f>ROUND((J140-K140),5)</f>
        <v>-2702.01</v>
      </c>
      <c r="M140" s="19">
        <f>ROUND(IF(K140=0, IF(J140=0, 0, 1), J140/K140),5)</f>
        <v>9.9330000000000002E-2</v>
      </c>
    </row>
    <row r="141" spans="1:13" x14ac:dyDescent="0.35">
      <c r="A141" s="1"/>
      <c r="B141" s="1"/>
      <c r="C141" s="1"/>
      <c r="D141" s="1"/>
      <c r="E141" s="1"/>
      <c r="F141" s="1"/>
      <c r="G141" s="1"/>
      <c r="H141" s="1" t="s">
        <v>212</v>
      </c>
      <c r="I141" s="1"/>
      <c r="J141" s="2">
        <f>ROUND(SUM(J137:J140),5)</f>
        <v>4453.97</v>
      </c>
      <c r="K141" s="2">
        <f>ROUND(SUM(K137:K140),5)</f>
        <v>27500</v>
      </c>
      <c r="L141" s="2">
        <f>ROUND((J141-K141),5)</f>
        <v>-23046.03</v>
      </c>
      <c r="M141" s="17">
        <f>ROUND(IF(K141=0, IF(J141=0, 0, 1), J141/K141),5)</f>
        <v>0.16195999999999999</v>
      </c>
    </row>
    <row r="142" spans="1:13" x14ac:dyDescent="0.35">
      <c r="A142" s="1"/>
      <c r="B142" s="1"/>
      <c r="C142" s="1"/>
      <c r="D142" s="1"/>
      <c r="E142" s="1"/>
      <c r="F142" s="1"/>
      <c r="G142" s="1"/>
      <c r="H142" s="1" t="s">
        <v>213</v>
      </c>
      <c r="I142" s="1"/>
      <c r="J142" s="2">
        <v>185.78</v>
      </c>
      <c r="K142" s="2">
        <v>2000</v>
      </c>
      <c r="L142" s="2">
        <f>ROUND((J142-K142),5)</f>
        <v>-1814.22</v>
      </c>
      <c r="M142" s="17">
        <f>ROUND(IF(K142=0, IF(J142=0, 0, 1), J142/K142),5)</f>
        <v>9.289E-2</v>
      </c>
    </row>
    <row r="143" spans="1:13" ht="15" thickBot="1" x14ac:dyDescent="0.4">
      <c r="A143" s="1"/>
      <c r="B143" s="1"/>
      <c r="C143" s="1"/>
      <c r="D143" s="1"/>
      <c r="E143" s="1"/>
      <c r="F143" s="1"/>
      <c r="G143" s="1"/>
      <c r="H143" s="1" t="s">
        <v>214</v>
      </c>
      <c r="I143" s="1"/>
      <c r="J143" s="9">
        <v>179.98</v>
      </c>
      <c r="K143" s="9">
        <v>2200</v>
      </c>
      <c r="L143" s="9">
        <f>ROUND((J143-K143),5)</f>
        <v>-2020.02</v>
      </c>
      <c r="M143" s="19">
        <f>ROUND(IF(K143=0, IF(J143=0, 0, 1), J143/K143),5)</f>
        <v>8.1809999999999994E-2</v>
      </c>
    </row>
    <row r="144" spans="1:13" x14ac:dyDescent="0.35">
      <c r="A144" s="1"/>
      <c r="B144" s="1"/>
      <c r="C144" s="1"/>
      <c r="D144" s="1"/>
      <c r="E144" s="1"/>
      <c r="F144" s="1"/>
      <c r="G144" s="1" t="s">
        <v>215</v>
      </c>
      <c r="H144" s="1"/>
      <c r="I144" s="1"/>
      <c r="J144" s="2">
        <f>ROUND(J136+SUM(J141:J143),5)</f>
        <v>4819.7299999999996</v>
      </c>
      <c r="K144" s="2">
        <f>ROUND(K136+SUM(K141:K143),5)</f>
        <v>31700</v>
      </c>
      <c r="L144" s="2">
        <f>ROUND((J144-K144),5)</f>
        <v>-26880.27</v>
      </c>
      <c r="M144" s="17">
        <f>ROUND(IF(K144=0, IF(J144=0, 0, 1), J144/K144),5)</f>
        <v>0.15204000000000001</v>
      </c>
    </row>
    <row r="145" spans="1:13" ht="15" thickBot="1" x14ac:dyDescent="0.4">
      <c r="A145" s="1"/>
      <c r="B145" s="1"/>
      <c r="C145" s="1"/>
      <c r="D145" s="1"/>
      <c r="E145" s="1"/>
      <c r="F145" s="1"/>
      <c r="G145" s="1" t="s">
        <v>216</v>
      </c>
      <c r="H145" s="1"/>
      <c r="I145" s="1"/>
      <c r="J145" s="38">
        <v>829.29</v>
      </c>
      <c r="K145" s="38">
        <v>1956</v>
      </c>
      <c r="L145" s="38">
        <f>ROUND((J145-K145),5)</f>
        <v>-1126.71</v>
      </c>
      <c r="M145" s="39">
        <f>ROUND(IF(K145=0, IF(J145=0, 0, 1), J145/K145),5)</f>
        <v>0.42397000000000001</v>
      </c>
    </row>
    <row r="146" spans="1:13" ht="15" thickBot="1" x14ac:dyDescent="0.4">
      <c r="A146" s="1"/>
      <c r="B146" s="1"/>
      <c r="C146" s="1"/>
      <c r="D146" s="1"/>
      <c r="E146" s="1"/>
      <c r="F146" s="1" t="s">
        <v>217</v>
      </c>
      <c r="G146" s="1"/>
      <c r="H146" s="1"/>
      <c r="I146" s="1"/>
      <c r="J146" s="4">
        <f>ROUND(J115+SUM(J126:J127)+J135+SUM(J144:J145),5)</f>
        <v>22908.23</v>
      </c>
      <c r="K146" s="4">
        <f>ROUND(K115+SUM(K126:K127)+K135+SUM(K144:K145),5)</f>
        <v>72256</v>
      </c>
      <c r="L146" s="4">
        <f>ROUND((J146-K146),5)</f>
        <v>-49347.77</v>
      </c>
      <c r="M146" s="18">
        <f>ROUND(IF(K146=0, IF(J146=0, 0, 1), J146/K146),5)</f>
        <v>0.31703999999999999</v>
      </c>
    </row>
    <row r="147" spans="1:13" x14ac:dyDescent="0.35">
      <c r="A147" s="1"/>
      <c r="B147" s="1"/>
      <c r="C147" s="1"/>
      <c r="D147" s="1"/>
      <c r="E147" s="1" t="s">
        <v>218</v>
      </c>
      <c r="F147" s="1"/>
      <c r="G147" s="1"/>
      <c r="H147" s="1"/>
      <c r="I147" s="1"/>
      <c r="J147" s="2">
        <f>ROUND(SUM(J48:J52)+SUM(J56:J57)+J62+J68+J78+J109+J114+J146,5)</f>
        <v>195503.02</v>
      </c>
      <c r="K147" s="2">
        <f>ROUND(SUM(K48:K52)+SUM(K56:K57)+K62+K68+K78+K109+K114+K146,5)</f>
        <v>1092555.0900000001</v>
      </c>
      <c r="L147" s="2">
        <f>ROUND((J147-K147),5)</f>
        <v>-897052.07</v>
      </c>
      <c r="M147" s="17">
        <f>ROUND(IF(K147=0, IF(J147=0, 0, 1), J147/K147),5)</f>
        <v>0.17893999999999999</v>
      </c>
    </row>
    <row r="148" spans="1:13" x14ac:dyDescent="0.35">
      <c r="A148" s="1"/>
      <c r="B148" s="1"/>
      <c r="C148" s="1"/>
      <c r="D148" s="1"/>
      <c r="E148" s="1" t="s">
        <v>219</v>
      </c>
      <c r="F148" s="1"/>
      <c r="G148" s="1"/>
      <c r="H148" s="1"/>
      <c r="I148" s="1"/>
      <c r="J148" s="2"/>
      <c r="K148" s="2"/>
      <c r="L148" s="2"/>
      <c r="M148" s="17"/>
    </row>
    <row r="149" spans="1:13" x14ac:dyDescent="0.35">
      <c r="A149" s="1"/>
      <c r="B149" s="1"/>
      <c r="C149" s="1"/>
      <c r="D149" s="1"/>
      <c r="E149" s="1"/>
      <c r="F149" s="1" t="s">
        <v>220</v>
      </c>
      <c r="G149" s="1"/>
      <c r="H149" s="1"/>
      <c r="I149" s="1"/>
      <c r="J149" s="2">
        <v>0</v>
      </c>
      <c r="K149" s="2">
        <v>35000</v>
      </c>
      <c r="L149" s="2">
        <f>ROUND((J149-K149),5)</f>
        <v>-35000</v>
      </c>
      <c r="M149" s="17">
        <f>ROUND(IF(K149=0, IF(J149=0, 0, 1), J149/K149),5)</f>
        <v>0</v>
      </c>
    </row>
    <row r="150" spans="1:13" ht="15" thickBot="1" x14ac:dyDescent="0.4">
      <c r="A150" s="1"/>
      <c r="B150" s="1"/>
      <c r="C150" s="1"/>
      <c r="D150" s="1"/>
      <c r="E150" s="1"/>
      <c r="F150" s="1" t="s">
        <v>221</v>
      </c>
      <c r="G150" s="1"/>
      <c r="H150" s="1"/>
      <c r="I150" s="1"/>
      <c r="J150" s="9">
        <v>12.45</v>
      </c>
      <c r="K150" s="9">
        <v>1000</v>
      </c>
      <c r="L150" s="9">
        <f>ROUND((J150-K150),5)</f>
        <v>-987.55</v>
      </c>
      <c r="M150" s="19">
        <f>ROUND(IF(K150=0, IF(J150=0, 0, 1), J150/K150),5)</f>
        <v>1.2449999999999999E-2</v>
      </c>
    </row>
    <row r="151" spans="1:13" x14ac:dyDescent="0.35">
      <c r="A151" s="1"/>
      <c r="B151" s="1"/>
      <c r="C151" s="1"/>
      <c r="D151" s="1"/>
      <c r="E151" s="1" t="s">
        <v>222</v>
      </c>
      <c r="F151" s="1"/>
      <c r="G151" s="1"/>
      <c r="H151" s="1"/>
      <c r="I151" s="1"/>
      <c r="J151" s="2">
        <f>ROUND(SUM(J148:J150),5)</f>
        <v>12.45</v>
      </c>
      <c r="K151" s="2">
        <f>ROUND(SUM(K148:K150),5)</f>
        <v>36000</v>
      </c>
      <c r="L151" s="2">
        <f>ROUND((J151-K151),5)</f>
        <v>-35987.550000000003</v>
      </c>
      <c r="M151" s="17">
        <f>ROUND(IF(K151=0, IF(J151=0, 0, 1), J151/K151),5)</f>
        <v>3.5E-4</v>
      </c>
    </row>
    <row r="152" spans="1:13" x14ac:dyDescent="0.35">
      <c r="A152" s="1"/>
      <c r="B152" s="1"/>
      <c r="C152" s="1"/>
      <c r="D152" s="1"/>
      <c r="E152" s="1" t="s">
        <v>223</v>
      </c>
      <c r="F152" s="1"/>
      <c r="G152" s="1"/>
      <c r="H152" s="1"/>
      <c r="I152" s="1"/>
      <c r="J152" s="2"/>
      <c r="K152" s="2"/>
      <c r="L152" s="2"/>
      <c r="M152" s="17"/>
    </row>
    <row r="153" spans="1:13" x14ac:dyDescent="0.35">
      <c r="A153" s="1"/>
      <c r="B153" s="1"/>
      <c r="C153" s="1"/>
      <c r="D153" s="1"/>
      <c r="E153" s="1"/>
      <c r="F153" s="1" t="s">
        <v>224</v>
      </c>
      <c r="G153" s="1"/>
      <c r="H153" s="1"/>
      <c r="I153" s="1"/>
      <c r="J153" s="2">
        <v>0</v>
      </c>
      <c r="K153" s="2">
        <v>7500</v>
      </c>
      <c r="L153" s="2">
        <f>ROUND((J153-K153),5)</f>
        <v>-7500</v>
      </c>
      <c r="M153" s="17">
        <f>ROUND(IF(K153=0, IF(J153=0, 0, 1), J153/K153),5)</f>
        <v>0</v>
      </c>
    </row>
    <row r="154" spans="1:13" x14ac:dyDescent="0.35">
      <c r="A154" s="1"/>
      <c r="B154" s="1"/>
      <c r="C154" s="1"/>
      <c r="D154" s="1"/>
      <c r="E154" s="1"/>
      <c r="F154" s="1" t="s">
        <v>225</v>
      </c>
      <c r="G154" s="1"/>
      <c r="H154" s="1"/>
      <c r="I154" s="1"/>
      <c r="J154" s="2">
        <v>4605.2299999999996</v>
      </c>
      <c r="K154" s="2">
        <v>21697.06</v>
      </c>
      <c r="L154" s="2">
        <f>ROUND((J154-K154),5)</f>
        <v>-17091.830000000002</v>
      </c>
      <c r="M154" s="17">
        <f>ROUND(IF(K154=0, IF(J154=0, 0, 1), J154/K154),5)</f>
        <v>0.21224999999999999</v>
      </c>
    </row>
    <row r="155" spans="1:13" x14ac:dyDescent="0.35">
      <c r="A155" s="1"/>
      <c r="B155" s="1"/>
      <c r="C155" s="1"/>
      <c r="D155" s="1"/>
      <c r="E155" s="1"/>
      <c r="F155" s="1" t="s">
        <v>226</v>
      </c>
      <c r="G155" s="1"/>
      <c r="H155" s="1"/>
      <c r="I155" s="1"/>
      <c r="J155" s="2">
        <v>2069.7600000000002</v>
      </c>
      <c r="K155" s="2">
        <v>9500</v>
      </c>
      <c r="L155" s="2">
        <f>ROUND((J155-K155),5)</f>
        <v>-7430.24</v>
      </c>
      <c r="M155" s="17">
        <f>ROUND(IF(K155=0, IF(J155=0, 0, 1), J155/K155),5)</f>
        <v>0.21787000000000001</v>
      </c>
    </row>
    <row r="156" spans="1:13" x14ac:dyDescent="0.35">
      <c r="A156" s="1"/>
      <c r="B156" s="1"/>
      <c r="C156" s="1"/>
      <c r="D156" s="1"/>
      <c r="E156" s="1"/>
      <c r="F156" s="1" t="s">
        <v>227</v>
      </c>
      <c r="G156" s="1"/>
      <c r="H156" s="1"/>
      <c r="I156" s="1"/>
      <c r="J156" s="2">
        <v>282.31</v>
      </c>
      <c r="K156" s="2">
        <v>1500</v>
      </c>
      <c r="L156" s="2">
        <f>ROUND((J156-K156),5)</f>
        <v>-1217.69</v>
      </c>
      <c r="M156" s="17">
        <f>ROUND(IF(K156=0, IF(J156=0, 0, 1), J156/K156),5)</f>
        <v>0.18820999999999999</v>
      </c>
    </row>
    <row r="157" spans="1:13" ht="15" thickBot="1" x14ac:dyDescent="0.4">
      <c r="A157" s="1"/>
      <c r="B157" s="1"/>
      <c r="C157" s="1"/>
      <c r="D157" s="1"/>
      <c r="E157" s="1"/>
      <c r="F157" s="1" t="s">
        <v>228</v>
      </c>
      <c r="G157" s="1"/>
      <c r="H157" s="1"/>
      <c r="I157" s="1"/>
      <c r="J157" s="9">
        <v>0</v>
      </c>
      <c r="K157" s="9">
        <v>7500</v>
      </c>
      <c r="L157" s="9">
        <f>ROUND((J157-K157),5)</f>
        <v>-7500</v>
      </c>
      <c r="M157" s="19">
        <f>ROUND(IF(K157=0, IF(J157=0, 0, 1), J157/K157),5)</f>
        <v>0</v>
      </c>
    </row>
    <row r="158" spans="1:13" x14ac:dyDescent="0.35">
      <c r="A158" s="1"/>
      <c r="B158" s="1"/>
      <c r="C158" s="1"/>
      <c r="D158" s="1"/>
      <c r="E158" s="1" t="s">
        <v>229</v>
      </c>
      <c r="F158" s="1"/>
      <c r="G158" s="1"/>
      <c r="H158" s="1"/>
      <c r="I158" s="1"/>
      <c r="J158" s="2">
        <f>ROUND(SUM(J152:J157),5)</f>
        <v>6957.3</v>
      </c>
      <c r="K158" s="2">
        <f>ROUND(SUM(K152:K157),5)</f>
        <v>47697.06</v>
      </c>
      <c r="L158" s="2">
        <f>ROUND((J158-K158),5)</f>
        <v>-40739.760000000002</v>
      </c>
      <c r="M158" s="17">
        <f>ROUND(IF(K158=0, IF(J158=0, 0, 1), J158/K158),5)</f>
        <v>0.14585999999999999</v>
      </c>
    </row>
    <row r="159" spans="1:13" x14ac:dyDescent="0.35">
      <c r="A159" s="1"/>
      <c r="B159" s="1"/>
      <c r="C159" s="1"/>
      <c r="D159" s="1"/>
      <c r="E159" s="1" t="s">
        <v>230</v>
      </c>
      <c r="F159" s="1"/>
      <c r="G159" s="1"/>
      <c r="H159" s="1"/>
      <c r="I159" s="1"/>
      <c r="J159" s="2"/>
      <c r="K159" s="2"/>
      <c r="L159" s="2"/>
      <c r="M159" s="17"/>
    </row>
    <row r="160" spans="1:13" x14ac:dyDescent="0.35">
      <c r="A160" s="1"/>
      <c r="B160" s="1"/>
      <c r="C160" s="1"/>
      <c r="D160" s="1"/>
      <c r="E160" s="1"/>
      <c r="F160" s="1" t="s">
        <v>231</v>
      </c>
      <c r="G160" s="1"/>
      <c r="H160" s="1"/>
      <c r="I160" s="1"/>
      <c r="J160" s="2">
        <v>0</v>
      </c>
      <c r="K160" s="2">
        <v>1000</v>
      </c>
      <c r="L160" s="2">
        <f>ROUND((J160-K160),5)</f>
        <v>-1000</v>
      </c>
      <c r="M160" s="17">
        <f>ROUND(IF(K160=0, IF(J160=0, 0, 1), J160/K160),5)</f>
        <v>0</v>
      </c>
    </row>
    <row r="161" spans="1:13" x14ac:dyDescent="0.35">
      <c r="A161" s="1"/>
      <c r="B161" s="1"/>
      <c r="C161" s="1"/>
      <c r="D161" s="1"/>
      <c r="E161" s="1"/>
      <c r="F161" s="1" t="s">
        <v>232</v>
      </c>
      <c r="G161" s="1"/>
      <c r="H161" s="1"/>
      <c r="I161" s="1"/>
      <c r="J161" s="2">
        <v>1264.29</v>
      </c>
      <c r="K161" s="2">
        <v>8500</v>
      </c>
      <c r="L161" s="2">
        <f>ROUND((J161-K161),5)</f>
        <v>-7235.71</v>
      </c>
      <c r="M161" s="17">
        <f>ROUND(IF(K161=0, IF(J161=0, 0, 1), J161/K161),5)</f>
        <v>0.14874000000000001</v>
      </c>
    </row>
    <row r="162" spans="1:13" x14ac:dyDescent="0.35">
      <c r="A162" s="1"/>
      <c r="B162" s="1"/>
      <c r="C162" s="1"/>
      <c r="D162" s="1"/>
      <c r="E162" s="1"/>
      <c r="F162" s="1" t="s">
        <v>233</v>
      </c>
      <c r="G162" s="1"/>
      <c r="H162" s="1"/>
      <c r="I162" s="1"/>
      <c r="J162" s="2"/>
      <c r="K162" s="2"/>
      <c r="L162" s="2"/>
      <c r="M162" s="17"/>
    </row>
    <row r="163" spans="1:13" x14ac:dyDescent="0.35">
      <c r="A163" s="1"/>
      <c r="B163" s="1"/>
      <c r="C163" s="1"/>
      <c r="D163" s="1"/>
      <c r="E163" s="1"/>
      <c r="F163" s="1"/>
      <c r="G163" s="1" t="s">
        <v>234</v>
      </c>
      <c r="H163" s="1"/>
      <c r="I163" s="1"/>
      <c r="J163" s="2">
        <v>85.57</v>
      </c>
      <c r="K163" s="2">
        <v>6000</v>
      </c>
      <c r="L163" s="2">
        <f>ROUND((J163-K163),5)</f>
        <v>-5914.43</v>
      </c>
      <c r="M163" s="17">
        <f>ROUND(IF(K163=0, IF(J163=0, 0, 1), J163/K163),5)</f>
        <v>1.426E-2</v>
      </c>
    </row>
    <row r="164" spans="1:13" x14ac:dyDescent="0.35">
      <c r="A164" s="1"/>
      <c r="B164" s="1"/>
      <c r="C164" s="1"/>
      <c r="D164" s="1"/>
      <c r="E164" s="1"/>
      <c r="F164" s="1"/>
      <c r="G164" s="1" t="s">
        <v>235</v>
      </c>
      <c r="H164" s="1"/>
      <c r="I164" s="1"/>
      <c r="J164" s="2">
        <v>0</v>
      </c>
      <c r="K164" s="2">
        <v>8000</v>
      </c>
      <c r="L164" s="2">
        <f>ROUND((J164-K164),5)</f>
        <v>-8000</v>
      </c>
      <c r="M164" s="17">
        <f>ROUND(IF(K164=0, IF(J164=0, 0, 1), J164/K164),5)</f>
        <v>0</v>
      </c>
    </row>
    <row r="165" spans="1:13" x14ac:dyDescent="0.35">
      <c r="A165" s="1"/>
      <c r="B165" s="1"/>
      <c r="C165" s="1"/>
      <c r="D165" s="1"/>
      <c r="E165" s="1"/>
      <c r="F165" s="1"/>
      <c r="G165" s="1" t="s">
        <v>236</v>
      </c>
      <c r="H165" s="1"/>
      <c r="I165" s="1"/>
      <c r="J165" s="2">
        <v>143.9</v>
      </c>
      <c r="K165" s="2">
        <v>12000</v>
      </c>
      <c r="L165" s="2">
        <f>ROUND((J165-K165),5)</f>
        <v>-11856.1</v>
      </c>
      <c r="M165" s="17">
        <f>ROUND(IF(K165=0, IF(J165=0, 0, 1), J165/K165),5)</f>
        <v>1.1990000000000001E-2</v>
      </c>
    </row>
    <row r="166" spans="1:13" x14ac:dyDescent="0.35">
      <c r="A166" s="1"/>
      <c r="B166" s="1"/>
      <c r="C166" s="1"/>
      <c r="D166" s="1"/>
      <c r="E166" s="1"/>
      <c r="F166" s="1"/>
      <c r="G166" s="1" t="s">
        <v>237</v>
      </c>
      <c r="H166" s="1"/>
      <c r="I166" s="1"/>
      <c r="J166" s="2">
        <v>0</v>
      </c>
      <c r="K166" s="2">
        <v>25000</v>
      </c>
      <c r="L166" s="2">
        <f>ROUND((J166-K166),5)</f>
        <v>-25000</v>
      </c>
      <c r="M166" s="17">
        <f>ROUND(IF(K166=0, IF(J166=0, 0, 1), J166/K166),5)</f>
        <v>0</v>
      </c>
    </row>
    <row r="167" spans="1:13" x14ac:dyDescent="0.35">
      <c r="A167" s="1"/>
      <c r="B167" s="1"/>
      <c r="C167" s="1"/>
      <c r="D167" s="1"/>
      <c r="E167" s="1"/>
      <c r="F167" s="1"/>
      <c r="G167" s="1" t="s">
        <v>238</v>
      </c>
      <c r="H167" s="1"/>
      <c r="I167" s="1"/>
      <c r="J167" s="2">
        <v>0</v>
      </c>
      <c r="K167" s="2">
        <v>1500</v>
      </c>
      <c r="L167" s="2">
        <f>ROUND((J167-K167),5)</f>
        <v>-1500</v>
      </c>
      <c r="M167" s="17">
        <f>ROUND(IF(K167=0, IF(J167=0, 0, 1), J167/K167),5)</f>
        <v>0</v>
      </c>
    </row>
    <row r="168" spans="1:13" x14ac:dyDescent="0.35">
      <c r="A168" s="1"/>
      <c r="B168" s="1"/>
      <c r="C168" s="1"/>
      <c r="D168" s="1"/>
      <c r="E168" s="1"/>
      <c r="F168" s="1"/>
      <c r="G168" s="1" t="s">
        <v>239</v>
      </c>
      <c r="H168" s="1"/>
      <c r="I168" s="1"/>
      <c r="J168" s="2">
        <v>0</v>
      </c>
      <c r="K168" s="2">
        <v>1000</v>
      </c>
      <c r="L168" s="2">
        <f>ROUND((J168-K168),5)</f>
        <v>-1000</v>
      </c>
      <c r="M168" s="17">
        <f>ROUND(IF(K168=0, IF(J168=0, 0, 1), J168/K168),5)</f>
        <v>0</v>
      </c>
    </row>
    <row r="169" spans="1:13" x14ac:dyDescent="0.35">
      <c r="A169" s="1"/>
      <c r="B169" s="1"/>
      <c r="C169" s="1"/>
      <c r="D169" s="1"/>
      <c r="E169" s="1"/>
      <c r="F169" s="1"/>
      <c r="G169" s="1" t="s">
        <v>240</v>
      </c>
      <c r="H169" s="1"/>
      <c r="I169" s="1"/>
      <c r="J169" s="2">
        <v>335.7</v>
      </c>
      <c r="K169" s="2">
        <v>3600</v>
      </c>
      <c r="L169" s="2">
        <f>ROUND((J169-K169),5)</f>
        <v>-3264.3</v>
      </c>
      <c r="M169" s="17">
        <f>ROUND(IF(K169=0, IF(J169=0, 0, 1), J169/K169),5)</f>
        <v>9.325E-2</v>
      </c>
    </row>
    <row r="170" spans="1:13" x14ac:dyDescent="0.35">
      <c r="A170" s="1"/>
      <c r="B170" s="1"/>
      <c r="C170" s="1"/>
      <c r="D170" s="1"/>
      <c r="E170" s="1"/>
      <c r="F170" s="1"/>
      <c r="G170" s="1" t="s">
        <v>241</v>
      </c>
      <c r="H170" s="1"/>
      <c r="I170" s="1"/>
      <c r="J170" s="2">
        <v>0</v>
      </c>
      <c r="K170" s="2">
        <v>3000</v>
      </c>
      <c r="L170" s="2">
        <f>ROUND((J170-K170),5)</f>
        <v>-3000</v>
      </c>
      <c r="M170" s="17">
        <f>ROUND(IF(K170=0, IF(J170=0, 0, 1), J170/K170),5)</f>
        <v>0</v>
      </c>
    </row>
    <row r="171" spans="1:13" x14ac:dyDescent="0.35">
      <c r="A171" s="1"/>
      <c r="B171" s="1"/>
      <c r="C171" s="1"/>
      <c r="D171" s="1"/>
      <c r="E171" s="1"/>
      <c r="F171" s="1"/>
      <c r="G171" s="1" t="s">
        <v>242</v>
      </c>
      <c r="H171" s="1"/>
      <c r="I171" s="1"/>
      <c r="J171" s="2">
        <v>9294.1</v>
      </c>
      <c r="K171" s="2">
        <v>0</v>
      </c>
      <c r="L171" s="2">
        <f>ROUND((J171-K171),5)</f>
        <v>9294.1</v>
      </c>
      <c r="M171" s="17">
        <f>ROUND(IF(K171=0, IF(J171=0, 0, 1), J171/K171),5)</f>
        <v>1</v>
      </c>
    </row>
    <row r="172" spans="1:13" x14ac:dyDescent="0.35">
      <c r="A172" s="1"/>
      <c r="B172" s="1"/>
      <c r="C172" s="1"/>
      <c r="D172" s="1"/>
      <c r="E172" s="1"/>
      <c r="F172" s="1"/>
      <c r="G172" s="1" t="s">
        <v>243</v>
      </c>
      <c r="H172" s="1"/>
      <c r="I172" s="1"/>
      <c r="J172" s="2">
        <v>0</v>
      </c>
      <c r="K172" s="2">
        <v>1000</v>
      </c>
      <c r="L172" s="2">
        <f>ROUND((J172-K172),5)</f>
        <v>-1000</v>
      </c>
      <c r="M172" s="17">
        <f>ROUND(IF(K172=0, IF(J172=0, 0, 1), J172/K172),5)</f>
        <v>0</v>
      </c>
    </row>
    <row r="173" spans="1:13" ht="15" thickBot="1" x14ac:dyDescent="0.4">
      <c r="A173" s="1"/>
      <c r="B173" s="1"/>
      <c r="C173" s="1"/>
      <c r="D173" s="1"/>
      <c r="E173" s="1"/>
      <c r="F173" s="1"/>
      <c r="G173" s="1" t="s">
        <v>361</v>
      </c>
      <c r="H173" s="1"/>
      <c r="I173" s="1"/>
      <c r="J173" s="9">
        <v>588.66999999999996</v>
      </c>
      <c r="K173" s="9"/>
      <c r="L173" s="9"/>
      <c r="M173" s="19"/>
    </row>
    <row r="174" spans="1:13" x14ac:dyDescent="0.35">
      <c r="A174" s="1"/>
      <c r="B174" s="1"/>
      <c r="C174" s="1"/>
      <c r="D174" s="1"/>
      <c r="E174" s="1"/>
      <c r="F174" s="1" t="s">
        <v>244</v>
      </c>
      <c r="G174" s="1"/>
      <c r="H174" s="1"/>
      <c r="I174" s="1"/>
      <c r="J174" s="2">
        <f>ROUND(SUM(J162:J173),5)</f>
        <v>10447.94</v>
      </c>
      <c r="K174" s="2">
        <f>ROUND(SUM(K162:K173),5)</f>
        <v>61100</v>
      </c>
      <c r="L174" s="2">
        <f>ROUND((J174-K174),5)</f>
        <v>-50652.06</v>
      </c>
      <c r="M174" s="17">
        <f>ROUND(IF(K174=0, IF(J174=0, 0, 1), J174/K174),5)</f>
        <v>0.17100000000000001</v>
      </c>
    </row>
    <row r="175" spans="1:13" x14ac:dyDescent="0.35">
      <c r="A175" s="1"/>
      <c r="B175" s="1"/>
      <c r="C175" s="1"/>
      <c r="D175" s="1"/>
      <c r="E175" s="1"/>
      <c r="F175" s="1" t="s">
        <v>245</v>
      </c>
      <c r="G175" s="1"/>
      <c r="H175" s="1"/>
      <c r="I175" s="1"/>
      <c r="J175" s="2"/>
      <c r="K175" s="2"/>
      <c r="L175" s="2"/>
      <c r="M175" s="17"/>
    </row>
    <row r="176" spans="1:13" x14ac:dyDescent="0.35">
      <c r="A176" s="1"/>
      <c r="B176" s="1"/>
      <c r="C176" s="1"/>
      <c r="D176" s="1"/>
      <c r="E176" s="1"/>
      <c r="F176" s="1"/>
      <c r="G176" s="1" t="s">
        <v>246</v>
      </c>
      <c r="H176" s="1"/>
      <c r="I176" s="1"/>
      <c r="J176" s="2">
        <v>1481.51</v>
      </c>
      <c r="K176" s="2"/>
      <c r="L176" s="2"/>
      <c r="M176" s="17"/>
    </row>
    <row r="177" spans="1:13" x14ac:dyDescent="0.35">
      <c r="A177" s="1"/>
      <c r="B177" s="1"/>
      <c r="C177" s="1"/>
      <c r="D177" s="1"/>
      <c r="E177" s="1"/>
      <c r="F177" s="1"/>
      <c r="G177" s="1" t="s">
        <v>247</v>
      </c>
      <c r="H177" s="1"/>
      <c r="I177" s="1"/>
      <c r="J177" s="2">
        <v>0</v>
      </c>
      <c r="K177" s="2">
        <v>0</v>
      </c>
      <c r="L177" s="2">
        <f>ROUND((J177-K177),5)</f>
        <v>0</v>
      </c>
      <c r="M177" s="17">
        <f>ROUND(IF(K177=0, IF(J177=0, 0, 1), J177/K177),5)</f>
        <v>0</v>
      </c>
    </row>
    <row r="178" spans="1:13" x14ac:dyDescent="0.35">
      <c r="A178" s="1"/>
      <c r="B178" s="1"/>
      <c r="C178" s="1"/>
      <c r="D178" s="1"/>
      <c r="E178" s="1"/>
      <c r="F178" s="1"/>
      <c r="G178" s="1" t="s">
        <v>248</v>
      </c>
      <c r="H178" s="1"/>
      <c r="I178" s="1"/>
      <c r="J178" s="2">
        <v>0</v>
      </c>
      <c r="K178" s="2">
        <v>0</v>
      </c>
      <c r="L178" s="2">
        <f>ROUND((J178-K178),5)</f>
        <v>0</v>
      </c>
      <c r="M178" s="17">
        <f>ROUND(IF(K178=0, IF(J178=0, 0, 1), J178/K178),5)</f>
        <v>0</v>
      </c>
    </row>
    <row r="179" spans="1:13" x14ac:dyDescent="0.35">
      <c r="A179" s="1"/>
      <c r="B179" s="1"/>
      <c r="C179" s="1"/>
      <c r="D179" s="1"/>
      <c r="E179" s="1"/>
      <c r="F179" s="1"/>
      <c r="G179" s="1" t="s">
        <v>249</v>
      </c>
      <c r="H179" s="1"/>
      <c r="I179" s="1"/>
      <c r="J179" s="2">
        <v>0</v>
      </c>
      <c r="K179" s="2">
        <v>0</v>
      </c>
      <c r="L179" s="2">
        <f>ROUND((J179-K179),5)</f>
        <v>0</v>
      </c>
      <c r="M179" s="17">
        <f>ROUND(IF(K179=0, IF(J179=0, 0, 1), J179/K179),5)</f>
        <v>0</v>
      </c>
    </row>
    <row r="180" spans="1:13" x14ac:dyDescent="0.35">
      <c r="A180" s="1"/>
      <c r="B180" s="1"/>
      <c r="C180" s="1"/>
      <c r="D180" s="1"/>
      <c r="E180" s="1"/>
      <c r="F180" s="1"/>
      <c r="G180" s="1" t="s">
        <v>250</v>
      </c>
      <c r="H180" s="1"/>
      <c r="I180" s="1"/>
      <c r="J180" s="2">
        <v>0</v>
      </c>
      <c r="K180" s="2">
        <v>0</v>
      </c>
      <c r="L180" s="2">
        <f>ROUND((J180-K180),5)</f>
        <v>0</v>
      </c>
      <c r="M180" s="17">
        <f>ROUND(IF(K180=0, IF(J180=0, 0, 1), J180/K180),5)</f>
        <v>0</v>
      </c>
    </row>
    <row r="181" spans="1:13" x14ac:dyDescent="0.35">
      <c r="A181" s="1"/>
      <c r="B181" s="1"/>
      <c r="C181" s="1"/>
      <c r="D181" s="1"/>
      <c r="E181" s="1"/>
      <c r="F181" s="1"/>
      <c r="G181" s="1" t="s">
        <v>251</v>
      </c>
      <c r="H181" s="1"/>
      <c r="I181" s="1"/>
      <c r="J181" s="2">
        <v>0</v>
      </c>
      <c r="K181" s="2">
        <v>0</v>
      </c>
      <c r="L181" s="2">
        <f>ROUND((J181-K181),5)</f>
        <v>0</v>
      </c>
      <c r="M181" s="17">
        <f>ROUND(IF(K181=0, IF(J181=0, 0, 1), J181/K181),5)</f>
        <v>0</v>
      </c>
    </row>
    <row r="182" spans="1:13" x14ac:dyDescent="0.35">
      <c r="A182" s="1"/>
      <c r="B182" s="1"/>
      <c r="C182" s="1"/>
      <c r="D182" s="1"/>
      <c r="E182" s="1"/>
      <c r="F182" s="1"/>
      <c r="G182" s="1" t="s">
        <v>252</v>
      </c>
      <c r="H182" s="1"/>
      <c r="I182" s="1"/>
      <c r="J182" s="2">
        <v>0</v>
      </c>
      <c r="K182" s="2">
        <v>0</v>
      </c>
      <c r="L182" s="2">
        <f>ROUND((J182-K182),5)</f>
        <v>0</v>
      </c>
      <c r="M182" s="17">
        <f>ROUND(IF(K182=0, IF(J182=0, 0, 1), J182/K182),5)</f>
        <v>0</v>
      </c>
    </row>
    <row r="183" spans="1:13" x14ac:dyDescent="0.35">
      <c r="A183" s="1"/>
      <c r="B183" s="1"/>
      <c r="C183" s="1"/>
      <c r="D183" s="1"/>
      <c r="E183" s="1"/>
      <c r="F183" s="1"/>
      <c r="G183" s="1" t="s">
        <v>253</v>
      </c>
      <c r="H183" s="1"/>
      <c r="I183" s="1"/>
      <c r="J183" s="2">
        <v>0</v>
      </c>
      <c r="K183" s="2">
        <v>0</v>
      </c>
      <c r="L183" s="2">
        <f>ROUND((J183-K183),5)</f>
        <v>0</v>
      </c>
      <c r="M183" s="17">
        <f>ROUND(IF(K183=0, IF(J183=0, 0, 1), J183/K183),5)</f>
        <v>0</v>
      </c>
    </row>
    <row r="184" spans="1:13" x14ac:dyDescent="0.35">
      <c r="A184" s="1"/>
      <c r="B184" s="1"/>
      <c r="C184" s="1"/>
      <c r="D184" s="1"/>
      <c r="E184" s="1"/>
      <c r="F184" s="1"/>
      <c r="G184" s="1" t="s">
        <v>254</v>
      </c>
      <c r="H184" s="1"/>
      <c r="I184" s="1"/>
      <c r="J184" s="2">
        <v>59.94</v>
      </c>
      <c r="K184" s="2">
        <v>0</v>
      </c>
      <c r="L184" s="2">
        <f>ROUND((J184-K184),5)</f>
        <v>59.94</v>
      </c>
      <c r="M184" s="17">
        <f>ROUND(IF(K184=0, IF(J184=0, 0, 1), J184/K184),5)</f>
        <v>1</v>
      </c>
    </row>
    <row r="185" spans="1:13" x14ac:dyDescent="0.35">
      <c r="A185" s="1"/>
      <c r="B185" s="1"/>
      <c r="C185" s="1"/>
      <c r="D185" s="1"/>
      <c r="E185" s="1"/>
      <c r="F185" s="1"/>
      <c r="G185" s="1" t="s">
        <v>255</v>
      </c>
      <c r="H185" s="1"/>
      <c r="I185" s="1"/>
      <c r="J185" s="2">
        <v>0</v>
      </c>
      <c r="K185" s="2">
        <v>0</v>
      </c>
      <c r="L185" s="2">
        <f>ROUND((J185-K185),5)</f>
        <v>0</v>
      </c>
      <c r="M185" s="17">
        <f>ROUND(IF(K185=0, IF(J185=0, 0, 1), J185/K185),5)</f>
        <v>0</v>
      </c>
    </row>
    <row r="186" spans="1:13" x14ac:dyDescent="0.35">
      <c r="A186" s="1"/>
      <c r="B186" s="1"/>
      <c r="C186" s="1"/>
      <c r="D186" s="1"/>
      <c r="E186" s="1"/>
      <c r="F186" s="1"/>
      <c r="G186" s="1" t="s">
        <v>256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7">
        <f>ROUND(IF(K186=0, IF(J186=0, 0, 1), J186/K186),5)</f>
        <v>0</v>
      </c>
    </row>
    <row r="187" spans="1:13" x14ac:dyDescent="0.35">
      <c r="A187" s="1"/>
      <c r="B187" s="1"/>
      <c r="C187" s="1"/>
      <c r="D187" s="1"/>
      <c r="E187" s="1"/>
      <c r="F187" s="1"/>
      <c r="G187" s="1" t="s">
        <v>257</v>
      </c>
      <c r="H187" s="1"/>
      <c r="I187" s="1"/>
      <c r="J187" s="2">
        <v>2284.0300000000002</v>
      </c>
      <c r="K187" s="2">
        <v>0</v>
      </c>
      <c r="L187" s="2">
        <f>ROUND((J187-K187),5)</f>
        <v>2284.0300000000002</v>
      </c>
      <c r="M187" s="17">
        <f>ROUND(IF(K187=0, IF(J187=0, 0, 1), J187/K187),5)</f>
        <v>1</v>
      </c>
    </row>
    <row r="188" spans="1:13" x14ac:dyDescent="0.35">
      <c r="A188" s="1"/>
      <c r="B188" s="1"/>
      <c r="C188" s="1"/>
      <c r="D188" s="1"/>
      <c r="E188" s="1"/>
      <c r="F188" s="1"/>
      <c r="G188" s="1" t="s">
        <v>258</v>
      </c>
      <c r="H188" s="1"/>
      <c r="I188" s="1"/>
      <c r="J188" s="2">
        <v>0</v>
      </c>
      <c r="K188" s="2">
        <v>0</v>
      </c>
      <c r="L188" s="2">
        <f>ROUND((J188-K188),5)</f>
        <v>0</v>
      </c>
      <c r="M188" s="17">
        <f>ROUND(IF(K188=0, IF(J188=0, 0, 1), J188/K188),5)</f>
        <v>0</v>
      </c>
    </row>
    <row r="189" spans="1:13" x14ac:dyDescent="0.35">
      <c r="A189" s="1"/>
      <c r="B189" s="1"/>
      <c r="C189" s="1"/>
      <c r="D189" s="1"/>
      <c r="E189" s="1"/>
      <c r="F189" s="1"/>
      <c r="G189" s="1" t="s">
        <v>259</v>
      </c>
      <c r="H189" s="1"/>
      <c r="I189" s="1"/>
      <c r="J189" s="2">
        <v>0</v>
      </c>
      <c r="K189" s="2">
        <v>0</v>
      </c>
      <c r="L189" s="2">
        <f>ROUND((J189-K189),5)</f>
        <v>0</v>
      </c>
      <c r="M189" s="17">
        <f>ROUND(IF(K189=0, IF(J189=0, 0, 1), J189/K189),5)</f>
        <v>0</v>
      </c>
    </row>
    <row r="190" spans="1:13" x14ac:dyDescent="0.35">
      <c r="A190" s="1"/>
      <c r="B190" s="1"/>
      <c r="C190" s="1"/>
      <c r="D190" s="1"/>
      <c r="E190" s="1"/>
      <c r="F190" s="1"/>
      <c r="G190" s="1" t="s">
        <v>260</v>
      </c>
      <c r="H190" s="1"/>
      <c r="I190" s="1"/>
      <c r="J190" s="2">
        <v>0</v>
      </c>
      <c r="K190" s="2">
        <v>0</v>
      </c>
      <c r="L190" s="2">
        <f>ROUND((J190-K190),5)</f>
        <v>0</v>
      </c>
      <c r="M190" s="17">
        <f>ROUND(IF(K190=0, IF(J190=0, 0, 1), J190/K190),5)</f>
        <v>0</v>
      </c>
    </row>
    <row r="191" spans="1:13" x14ac:dyDescent="0.35">
      <c r="A191" s="1"/>
      <c r="B191" s="1"/>
      <c r="C191" s="1"/>
      <c r="D191" s="1"/>
      <c r="E191" s="1"/>
      <c r="F191" s="1"/>
      <c r="G191" s="1" t="s">
        <v>261</v>
      </c>
      <c r="H191" s="1"/>
      <c r="I191" s="1"/>
      <c r="J191" s="2">
        <v>0</v>
      </c>
      <c r="K191" s="2">
        <v>0</v>
      </c>
      <c r="L191" s="2">
        <f>ROUND((J191-K191),5)</f>
        <v>0</v>
      </c>
      <c r="M191" s="17">
        <f>ROUND(IF(K191=0, IF(J191=0, 0, 1), J191/K191),5)</f>
        <v>0</v>
      </c>
    </row>
    <row r="192" spans="1:13" x14ac:dyDescent="0.35">
      <c r="A192" s="1"/>
      <c r="B192" s="1"/>
      <c r="C192" s="1"/>
      <c r="D192" s="1"/>
      <c r="E192" s="1"/>
      <c r="F192" s="1"/>
      <c r="G192" s="1" t="s">
        <v>262</v>
      </c>
      <c r="H192" s="1"/>
      <c r="I192" s="1"/>
      <c r="J192" s="2">
        <v>0</v>
      </c>
      <c r="K192" s="2">
        <v>0</v>
      </c>
      <c r="L192" s="2">
        <f>ROUND((J192-K192),5)</f>
        <v>0</v>
      </c>
      <c r="M192" s="17">
        <f>ROUND(IF(K192=0, IF(J192=0, 0, 1), J192/K192),5)</f>
        <v>0</v>
      </c>
    </row>
    <row r="193" spans="1:13" x14ac:dyDescent="0.35">
      <c r="A193" s="1"/>
      <c r="B193" s="1"/>
      <c r="C193" s="1"/>
      <c r="D193" s="1"/>
      <c r="E193" s="1"/>
      <c r="F193" s="1"/>
      <c r="G193" s="1" t="s">
        <v>263</v>
      </c>
      <c r="H193" s="1"/>
      <c r="I193" s="1"/>
      <c r="J193" s="2">
        <v>0</v>
      </c>
      <c r="K193" s="2">
        <v>0</v>
      </c>
      <c r="L193" s="2">
        <f>ROUND((J193-K193),5)</f>
        <v>0</v>
      </c>
      <c r="M193" s="17">
        <f>ROUND(IF(K193=0, IF(J193=0, 0, 1), J193/K193),5)</f>
        <v>0</v>
      </c>
    </row>
    <row r="194" spans="1:13" x14ac:dyDescent="0.35">
      <c r="A194" s="1"/>
      <c r="B194" s="1"/>
      <c r="C194" s="1"/>
      <c r="D194" s="1"/>
      <c r="E194" s="1"/>
      <c r="F194" s="1"/>
      <c r="G194" s="1" t="s">
        <v>264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7">
        <f>ROUND(IF(K194=0, IF(J194=0, 0, 1), J194/K194),5)</f>
        <v>0</v>
      </c>
    </row>
    <row r="195" spans="1:13" x14ac:dyDescent="0.35">
      <c r="A195" s="1"/>
      <c r="B195" s="1"/>
      <c r="C195" s="1"/>
      <c r="D195" s="1"/>
      <c r="E195" s="1"/>
      <c r="F195" s="1"/>
      <c r="G195" s="1" t="s">
        <v>265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7">
        <f>ROUND(IF(K195=0, IF(J195=0, 0, 1), J195/K195),5)</f>
        <v>0</v>
      </c>
    </row>
    <row r="196" spans="1:13" x14ac:dyDescent="0.35">
      <c r="A196" s="1"/>
      <c r="B196" s="1"/>
      <c r="C196" s="1"/>
      <c r="D196" s="1"/>
      <c r="E196" s="1"/>
      <c r="F196" s="1"/>
      <c r="G196" s="1" t="s">
        <v>266</v>
      </c>
      <c r="H196" s="1"/>
      <c r="I196" s="1"/>
      <c r="J196" s="2">
        <v>7118.5</v>
      </c>
      <c r="K196" s="2">
        <v>0</v>
      </c>
      <c r="L196" s="2">
        <f>ROUND((J196-K196),5)</f>
        <v>7118.5</v>
      </c>
      <c r="M196" s="17">
        <f>ROUND(IF(K196=0, IF(J196=0, 0, 1), J196/K196),5)</f>
        <v>1</v>
      </c>
    </row>
    <row r="197" spans="1:13" x14ac:dyDescent="0.35">
      <c r="A197" s="1"/>
      <c r="B197" s="1"/>
      <c r="C197" s="1"/>
      <c r="D197" s="1"/>
      <c r="E197" s="1"/>
      <c r="F197" s="1"/>
      <c r="G197" s="1" t="s">
        <v>267</v>
      </c>
      <c r="H197" s="1"/>
      <c r="I197" s="1"/>
      <c r="J197" s="2">
        <v>68.75</v>
      </c>
      <c r="K197" s="2">
        <v>0</v>
      </c>
      <c r="L197" s="2">
        <f>ROUND((J197-K197),5)</f>
        <v>68.75</v>
      </c>
      <c r="M197" s="17">
        <f>ROUND(IF(K197=0, IF(J197=0, 0, 1), J197/K197),5)</f>
        <v>1</v>
      </c>
    </row>
    <row r="198" spans="1:13" x14ac:dyDescent="0.35">
      <c r="A198" s="1"/>
      <c r="B198" s="1"/>
      <c r="C198" s="1"/>
      <c r="D198" s="1"/>
      <c r="E198" s="1"/>
      <c r="F198" s="1"/>
      <c r="G198" s="1" t="s">
        <v>268</v>
      </c>
      <c r="H198" s="1"/>
      <c r="I198" s="1"/>
      <c r="J198" s="2">
        <v>97.71</v>
      </c>
      <c r="K198" s="2">
        <v>0</v>
      </c>
      <c r="L198" s="2">
        <f>ROUND((J198-K198),5)</f>
        <v>97.71</v>
      </c>
      <c r="M198" s="17">
        <f>ROUND(IF(K198=0, IF(J198=0, 0, 1), J198/K198),5)</f>
        <v>1</v>
      </c>
    </row>
    <row r="199" spans="1:13" x14ac:dyDescent="0.35">
      <c r="A199" s="1"/>
      <c r="B199" s="1"/>
      <c r="C199" s="1"/>
      <c r="D199" s="1"/>
      <c r="E199" s="1"/>
      <c r="F199" s="1"/>
      <c r="G199" s="1" t="s">
        <v>269</v>
      </c>
      <c r="H199" s="1"/>
      <c r="I199" s="1"/>
      <c r="J199" s="2">
        <v>391.77</v>
      </c>
      <c r="K199" s="2">
        <v>0</v>
      </c>
      <c r="L199" s="2">
        <f>ROUND((J199-K199),5)</f>
        <v>391.77</v>
      </c>
      <c r="M199" s="17">
        <f>ROUND(IF(K199=0, IF(J199=0, 0, 1), J199/K199),5)</f>
        <v>1</v>
      </c>
    </row>
    <row r="200" spans="1:13" x14ac:dyDescent="0.35">
      <c r="A200" s="1"/>
      <c r="B200" s="1"/>
      <c r="C200" s="1"/>
      <c r="D200" s="1"/>
      <c r="E200" s="1"/>
      <c r="F200" s="1"/>
      <c r="G200" s="1" t="s">
        <v>270</v>
      </c>
      <c r="H200" s="1"/>
      <c r="I200" s="1"/>
      <c r="J200" s="2">
        <v>0</v>
      </c>
      <c r="K200" s="2">
        <v>0</v>
      </c>
      <c r="L200" s="2">
        <f>ROUND((J200-K200),5)</f>
        <v>0</v>
      </c>
      <c r="M200" s="17">
        <f>ROUND(IF(K200=0, IF(J200=0, 0, 1), J200/K200),5)</f>
        <v>0</v>
      </c>
    </row>
    <row r="201" spans="1:13" x14ac:dyDescent="0.35">
      <c r="A201" s="1"/>
      <c r="B201" s="1"/>
      <c r="C201" s="1"/>
      <c r="D201" s="1"/>
      <c r="E201" s="1"/>
      <c r="F201" s="1"/>
      <c r="G201" s="1" t="s">
        <v>271</v>
      </c>
      <c r="H201" s="1"/>
      <c r="I201" s="1"/>
      <c r="J201" s="2">
        <v>0</v>
      </c>
      <c r="K201" s="2">
        <v>0</v>
      </c>
      <c r="L201" s="2">
        <f>ROUND((J201-K201),5)</f>
        <v>0</v>
      </c>
      <c r="M201" s="17">
        <f>ROUND(IF(K201=0, IF(J201=0, 0, 1), J201/K201),5)</f>
        <v>0</v>
      </c>
    </row>
    <row r="202" spans="1:13" ht="15" thickBot="1" x14ac:dyDescent="0.4">
      <c r="A202" s="1"/>
      <c r="B202" s="1"/>
      <c r="C202" s="1"/>
      <c r="D202" s="1"/>
      <c r="E202" s="1"/>
      <c r="F202" s="1"/>
      <c r="G202" s="1" t="s">
        <v>272</v>
      </c>
      <c r="H202" s="1"/>
      <c r="I202" s="1"/>
      <c r="J202" s="38">
        <v>2173.86</v>
      </c>
      <c r="K202" s="38">
        <v>30000</v>
      </c>
      <c r="L202" s="38">
        <f>ROUND((J202-K202),5)</f>
        <v>-27826.14</v>
      </c>
      <c r="M202" s="39">
        <f>ROUND(IF(K202=0, IF(J202=0, 0, 1), J202/K202),5)</f>
        <v>7.2459999999999997E-2</v>
      </c>
    </row>
    <row r="203" spans="1:13" ht="15" thickBot="1" x14ac:dyDescent="0.4">
      <c r="A203" s="1"/>
      <c r="B203" s="1"/>
      <c r="C203" s="1"/>
      <c r="D203" s="1"/>
      <c r="E203" s="1"/>
      <c r="F203" s="1" t="s">
        <v>273</v>
      </c>
      <c r="G203" s="1"/>
      <c r="H203" s="1"/>
      <c r="I203" s="1"/>
      <c r="J203" s="4">
        <f>ROUND(SUM(J175:J202),5)</f>
        <v>13676.07</v>
      </c>
      <c r="K203" s="4">
        <f>ROUND(SUM(K175:K202),5)</f>
        <v>30000</v>
      </c>
      <c r="L203" s="4">
        <f>ROUND((J203-K203),5)</f>
        <v>-16323.93</v>
      </c>
      <c r="M203" s="18">
        <f>ROUND(IF(K203=0, IF(J203=0, 0, 1), J203/K203),5)</f>
        <v>0.45587</v>
      </c>
    </row>
    <row r="204" spans="1:13" x14ac:dyDescent="0.35">
      <c r="A204" s="1"/>
      <c r="B204" s="1"/>
      <c r="C204" s="1"/>
      <c r="D204" s="1"/>
      <c r="E204" s="1" t="s">
        <v>274</v>
      </c>
      <c r="F204" s="1"/>
      <c r="G204" s="1"/>
      <c r="H204" s="1"/>
      <c r="I204" s="1"/>
      <c r="J204" s="2">
        <f>ROUND(SUM(J159:J161)+J174+J203,5)</f>
        <v>25388.3</v>
      </c>
      <c r="K204" s="2">
        <f>ROUND(SUM(K159:K161)+K174+K203,5)</f>
        <v>100600</v>
      </c>
      <c r="L204" s="2">
        <f>ROUND((J204-K204),5)</f>
        <v>-75211.7</v>
      </c>
      <c r="M204" s="17">
        <f>ROUND(IF(K204=0, IF(J204=0, 0, 1), J204/K204),5)</f>
        <v>0.25236999999999998</v>
      </c>
    </row>
    <row r="205" spans="1:13" x14ac:dyDescent="0.35">
      <c r="A205" s="1"/>
      <c r="B205" s="1"/>
      <c r="C205" s="1"/>
      <c r="D205" s="1"/>
      <c r="E205" s="1" t="s">
        <v>275</v>
      </c>
      <c r="F205" s="1"/>
      <c r="G205" s="1"/>
      <c r="H205" s="1"/>
      <c r="I205" s="1"/>
      <c r="J205" s="2"/>
      <c r="K205" s="2"/>
      <c r="L205" s="2"/>
      <c r="M205" s="17"/>
    </row>
    <row r="206" spans="1:13" x14ac:dyDescent="0.35">
      <c r="A206" s="1"/>
      <c r="B206" s="1"/>
      <c r="C206" s="1"/>
      <c r="D206" s="1"/>
      <c r="E206" s="1"/>
      <c r="F206" s="1" t="s">
        <v>276</v>
      </c>
      <c r="G206" s="1"/>
      <c r="H206" s="1"/>
      <c r="I206" s="1"/>
      <c r="J206" s="2">
        <v>22.98</v>
      </c>
      <c r="K206" s="2">
        <v>1500</v>
      </c>
      <c r="L206" s="2">
        <f>ROUND((J206-K206),5)</f>
        <v>-1477.02</v>
      </c>
      <c r="M206" s="17">
        <f>ROUND(IF(K206=0, IF(J206=0, 0, 1), J206/K206),5)</f>
        <v>1.532E-2</v>
      </c>
    </row>
    <row r="207" spans="1:13" ht="15" thickBot="1" x14ac:dyDescent="0.4">
      <c r="A207" s="1"/>
      <c r="B207" s="1"/>
      <c r="C207" s="1"/>
      <c r="D207" s="1"/>
      <c r="E207" s="1"/>
      <c r="F207" s="1" t="s">
        <v>277</v>
      </c>
      <c r="G207" s="1"/>
      <c r="H207" s="1"/>
      <c r="I207" s="1"/>
      <c r="J207" s="9">
        <v>0</v>
      </c>
      <c r="K207" s="9">
        <v>500</v>
      </c>
      <c r="L207" s="9">
        <f>ROUND((J207-K207),5)</f>
        <v>-500</v>
      </c>
      <c r="M207" s="19">
        <f>ROUND(IF(K207=0, IF(J207=0, 0, 1), J207/K207),5)</f>
        <v>0</v>
      </c>
    </row>
    <row r="208" spans="1:13" x14ac:dyDescent="0.35">
      <c r="A208" s="1"/>
      <c r="B208" s="1"/>
      <c r="C208" s="1"/>
      <c r="D208" s="1"/>
      <c r="E208" s="1" t="s">
        <v>278</v>
      </c>
      <c r="F208" s="1"/>
      <c r="G208" s="1"/>
      <c r="H208" s="1"/>
      <c r="I208" s="1"/>
      <c r="J208" s="2">
        <f>ROUND(SUM(J205:J207),5)</f>
        <v>22.98</v>
      </c>
      <c r="K208" s="2">
        <f>ROUND(SUM(K205:K207),5)</f>
        <v>2000</v>
      </c>
      <c r="L208" s="2">
        <f>ROUND((J208-K208),5)</f>
        <v>-1977.02</v>
      </c>
      <c r="M208" s="17">
        <f>ROUND(IF(K208=0, IF(J208=0, 0, 1), J208/K208),5)</f>
        <v>1.149E-2</v>
      </c>
    </row>
    <row r="209" spans="1:13" x14ac:dyDescent="0.35">
      <c r="A209" s="1"/>
      <c r="B209" s="1"/>
      <c r="C209" s="1"/>
      <c r="D209" s="1"/>
      <c r="E209" s="1" t="s">
        <v>279</v>
      </c>
      <c r="F209" s="1"/>
      <c r="G209" s="1"/>
      <c r="H209" s="1"/>
      <c r="I209" s="1"/>
      <c r="J209" s="2"/>
      <c r="K209" s="2"/>
      <c r="L209" s="2"/>
      <c r="M209" s="17"/>
    </row>
    <row r="210" spans="1:13" x14ac:dyDescent="0.35">
      <c r="A210" s="1"/>
      <c r="B210" s="1"/>
      <c r="C210" s="1"/>
      <c r="D210" s="1"/>
      <c r="E210" s="1"/>
      <c r="F210" s="1" t="s">
        <v>280</v>
      </c>
      <c r="G210" s="1"/>
      <c r="H210" s="1"/>
      <c r="I210" s="1"/>
      <c r="J210" s="2">
        <v>0</v>
      </c>
      <c r="K210" s="2">
        <v>2100</v>
      </c>
      <c r="L210" s="2">
        <f>ROUND((J210-K210),5)</f>
        <v>-2100</v>
      </c>
      <c r="M210" s="17">
        <f>ROUND(IF(K210=0, IF(J210=0, 0, 1), J210/K210),5)</f>
        <v>0</v>
      </c>
    </row>
    <row r="211" spans="1:13" x14ac:dyDescent="0.35">
      <c r="A211" s="1"/>
      <c r="B211" s="1"/>
      <c r="C211" s="1"/>
      <c r="D211" s="1"/>
      <c r="E211" s="1"/>
      <c r="F211" s="1" t="s">
        <v>281</v>
      </c>
      <c r="G211" s="1"/>
      <c r="H211" s="1"/>
      <c r="I211" s="1"/>
      <c r="J211" s="2"/>
      <c r="K211" s="2"/>
      <c r="L211" s="2"/>
      <c r="M211" s="17"/>
    </row>
    <row r="212" spans="1:13" x14ac:dyDescent="0.35">
      <c r="A212" s="1"/>
      <c r="B212" s="1"/>
      <c r="C212" s="1"/>
      <c r="D212" s="1"/>
      <c r="E212" s="1"/>
      <c r="F212" s="1"/>
      <c r="G212" s="1" t="s">
        <v>282</v>
      </c>
      <c r="H212" s="1"/>
      <c r="I212" s="1"/>
      <c r="J212" s="2">
        <v>-376.5</v>
      </c>
      <c r="K212" s="2">
        <v>0</v>
      </c>
      <c r="L212" s="2">
        <f>ROUND((J212-K212),5)</f>
        <v>-376.5</v>
      </c>
      <c r="M212" s="17">
        <f>ROUND(IF(K212=0, IF(J212=0, 0, 1), J212/K212),5)</f>
        <v>1</v>
      </c>
    </row>
    <row r="213" spans="1:13" x14ac:dyDescent="0.35">
      <c r="A213" s="1"/>
      <c r="B213" s="1"/>
      <c r="C213" s="1"/>
      <c r="D213" s="1"/>
      <c r="E213" s="1"/>
      <c r="F213" s="1"/>
      <c r="G213" s="1" t="s">
        <v>283</v>
      </c>
      <c r="H213" s="1"/>
      <c r="I213" s="1"/>
      <c r="J213" s="2">
        <v>0</v>
      </c>
      <c r="K213" s="2">
        <v>5000</v>
      </c>
      <c r="L213" s="2">
        <f>ROUND((J213-K213),5)</f>
        <v>-5000</v>
      </c>
      <c r="M213" s="17">
        <f>ROUND(IF(K213=0, IF(J213=0, 0, 1), J213/K213),5)</f>
        <v>0</v>
      </c>
    </row>
    <row r="214" spans="1:13" x14ac:dyDescent="0.35">
      <c r="A214" s="1"/>
      <c r="B214" s="1"/>
      <c r="C214" s="1"/>
      <c r="D214" s="1"/>
      <c r="E214" s="1"/>
      <c r="F214" s="1"/>
      <c r="G214" s="1" t="s">
        <v>284</v>
      </c>
      <c r="H214" s="1"/>
      <c r="I214" s="1"/>
      <c r="J214" s="2">
        <v>0</v>
      </c>
      <c r="K214" s="2">
        <v>1100</v>
      </c>
      <c r="L214" s="2">
        <f>ROUND((J214-K214),5)</f>
        <v>-1100</v>
      </c>
      <c r="M214" s="17">
        <f>ROUND(IF(K214=0, IF(J214=0, 0, 1), J214/K214),5)</f>
        <v>0</v>
      </c>
    </row>
    <row r="215" spans="1:13" x14ac:dyDescent="0.35">
      <c r="A215" s="1"/>
      <c r="B215" s="1"/>
      <c r="C215" s="1"/>
      <c r="D215" s="1"/>
      <c r="E215" s="1"/>
      <c r="F215" s="1"/>
      <c r="G215" s="1" t="s">
        <v>285</v>
      </c>
      <c r="H215" s="1"/>
      <c r="I215" s="1"/>
      <c r="J215" s="2">
        <v>0</v>
      </c>
      <c r="K215" s="2">
        <v>6000</v>
      </c>
      <c r="L215" s="2">
        <f>ROUND((J215-K215),5)</f>
        <v>-6000</v>
      </c>
      <c r="M215" s="17">
        <f>ROUND(IF(K215=0, IF(J215=0, 0, 1), J215/K215),5)</f>
        <v>0</v>
      </c>
    </row>
    <row r="216" spans="1:13" ht="15" thickBot="1" x14ac:dyDescent="0.4">
      <c r="A216" s="1"/>
      <c r="B216" s="1"/>
      <c r="C216" s="1"/>
      <c r="D216" s="1"/>
      <c r="E216" s="1"/>
      <c r="F216" s="1"/>
      <c r="G216" s="1" t="s">
        <v>286</v>
      </c>
      <c r="H216" s="1"/>
      <c r="I216" s="1"/>
      <c r="J216" s="9">
        <v>552.12</v>
      </c>
      <c r="K216" s="9">
        <v>12000</v>
      </c>
      <c r="L216" s="9">
        <f>ROUND((J216-K216),5)</f>
        <v>-11447.88</v>
      </c>
      <c r="M216" s="19">
        <f>ROUND(IF(K216=0, IF(J216=0, 0, 1), J216/K216),5)</f>
        <v>4.6010000000000002E-2</v>
      </c>
    </row>
    <row r="217" spans="1:13" x14ac:dyDescent="0.35">
      <c r="A217" s="1"/>
      <c r="B217" s="1"/>
      <c r="C217" s="1"/>
      <c r="D217" s="1"/>
      <c r="E217" s="1"/>
      <c r="F217" s="1" t="s">
        <v>287</v>
      </c>
      <c r="G217" s="1"/>
      <c r="H217" s="1"/>
      <c r="I217" s="1"/>
      <c r="J217" s="2">
        <f>ROUND(SUM(J211:J216),5)</f>
        <v>175.62</v>
      </c>
      <c r="K217" s="2">
        <f>ROUND(SUM(K211:K216),5)</f>
        <v>24100</v>
      </c>
      <c r="L217" s="2">
        <f>ROUND((J217-K217),5)</f>
        <v>-23924.38</v>
      </c>
      <c r="M217" s="17">
        <f>ROUND(IF(K217=0, IF(J217=0, 0, 1), J217/K217),5)</f>
        <v>7.2899999999999996E-3</v>
      </c>
    </row>
    <row r="218" spans="1:13" x14ac:dyDescent="0.35">
      <c r="A218" s="1"/>
      <c r="B218" s="1"/>
      <c r="C218" s="1"/>
      <c r="D218" s="1"/>
      <c r="E218" s="1"/>
      <c r="F218" s="1" t="s">
        <v>288</v>
      </c>
      <c r="G218" s="1"/>
      <c r="H218" s="1"/>
      <c r="I218" s="1"/>
      <c r="J218" s="2">
        <v>0</v>
      </c>
      <c r="K218" s="2">
        <v>23160</v>
      </c>
      <c r="L218" s="2">
        <f>ROUND((J218-K218),5)</f>
        <v>-23160</v>
      </c>
      <c r="M218" s="17">
        <f>ROUND(IF(K218=0, IF(J218=0, 0, 1), J218/K218),5)</f>
        <v>0</v>
      </c>
    </row>
    <row r="219" spans="1:13" x14ac:dyDescent="0.35">
      <c r="A219" s="1"/>
      <c r="B219" s="1"/>
      <c r="C219" s="1"/>
      <c r="D219" s="1"/>
      <c r="E219" s="1"/>
      <c r="F219" s="1" t="s">
        <v>289</v>
      </c>
      <c r="G219" s="1"/>
      <c r="H219" s="1"/>
      <c r="I219" s="1"/>
      <c r="J219" s="2"/>
      <c r="K219" s="2"/>
      <c r="L219" s="2"/>
      <c r="M219" s="17"/>
    </row>
    <row r="220" spans="1:13" x14ac:dyDescent="0.35">
      <c r="A220" s="1"/>
      <c r="B220" s="1"/>
      <c r="C220" s="1"/>
      <c r="D220" s="1"/>
      <c r="E220" s="1"/>
      <c r="F220" s="1"/>
      <c r="G220" s="1" t="s">
        <v>290</v>
      </c>
      <c r="H220" s="1"/>
      <c r="I220" s="1"/>
      <c r="J220" s="2">
        <v>405.66</v>
      </c>
      <c r="K220" s="2">
        <v>2500</v>
      </c>
      <c r="L220" s="2">
        <f>ROUND((J220-K220),5)</f>
        <v>-2094.34</v>
      </c>
      <c r="M220" s="17">
        <f>ROUND(IF(K220=0, IF(J220=0, 0, 1), J220/K220),5)</f>
        <v>0.16225999999999999</v>
      </c>
    </row>
    <row r="221" spans="1:13" ht="15" thickBot="1" x14ac:dyDescent="0.4">
      <c r="A221" s="1"/>
      <c r="B221" s="1"/>
      <c r="C221" s="1"/>
      <c r="D221" s="1"/>
      <c r="E221" s="1"/>
      <c r="F221" s="1"/>
      <c r="G221" s="1" t="s">
        <v>291</v>
      </c>
      <c r="H221" s="1"/>
      <c r="I221" s="1"/>
      <c r="J221" s="38">
        <v>32</v>
      </c>
      <c r="K221" s="38">
        <v>1000</v>
      </c>
      <c r="L221" s="38">
        <f>ROUND((J221-K221),5)</f>
        <v>-968</v>
      </c>
      <c r="M221" s="39">
        <f>ROUND(IF(K221=0, IF(J221=0, 0, 1), J221/K221),5)</f>
        <v>3.2000000000000001E-2</v>
      </c>
    </row>
    <row r="222" spans="1:13" ht="15" thickBot="1" x14ac:dyDescent="0.4">
      <c r="A222" s="1"/>
      <c r="B222" s="1"/>
      <c r="C222" s="1"/>
      <c r="D222" s="1"/>
      <c r="E222" s="1"/>
      <c r="F222" s="1" t="s">
        <v>292</v>
      </c>
      <c r="G222" s="1"/>
      <c r="H222" s="1"/>
      <c r="I222" s="1"/>
      <c r="J222" s="4">
        <f>ROUND(SUM(J219:J221),5)</f>
        <v>437.66</v>
      </c>
      <c r="K222" s="4">
        <f>ROUND(SUM(K219:K221),5)</f>
        <v>3500</v>
      </c>
      <c r="L222" s="4">
        <f>ROUND((J222-K222),5)</f>
        <v>-3062.34</v>
      </c>
      <c r="M222" s="18">
        <f>ROUND(IF(K222=0, IF(J222=0, 0, 1), J222/K222),5)</f>
        <v>0.12504999999999999</v>
      </c>
    </row>
    <row r="223" spans="1:13" x14ac:dyDescent="0.35">
      <c r="A223" s="1"/>
      <c r="B223" s="1"/>
      <c r="C223" s="1"/>
      <c r="D223" s="1"/>
      <c r="E223" s="1" t="s">
        <v>293</v>
      </c>
      <c r="F223" s="1"/>
      <c r="G223" s="1"/>
      <c r="H223" s="1"/>
      <c r="I223" s="1"/>
      <c r="J223" s="2">
        <f>ROUND(SUM(J209:J210)+SUM(J217:J218)+J222,5)</f>
        <v>613.28</v>
      </c>
      <c r="K223" s="2">
        <f>ROUND(SUM(K209:K210)+SUM(K217:K218)+K222,5)</f>
        <v>52860</v>
      </c>
      <c r="L223" s="2">
        <f>ROUND((J223-K223),5)</f>
        <v>-52246.720000000001</v>
      </c>
      <c r="M223" s="17">
        <f>ROUND(IF(K223=0, IF(J223=0, 0, 1), J223/K223),5)</f>
        <v>1.1599999999999999E-2</v>
      </c>
    </row>
    <row r="224" spans="1:13" x14ac:dyDescent="0.35">
      <c r="A224" s="1"/>
      <c r="B224" s="1"/>
      <c r="C224" s="1"/>
      <c r="D224" s="1"/>
      <c r="E224" s="1" t="s">
        <v>294</v>
      </c>
      <c r="F224" s="1"/>
      <c r="G224" s="1"/>
      <c r="H224" s="1"/>
      <c r="I224" s="1"/>
      <c r="J224" s="2"/>
      <c r="K224" s="2"/>
      <c r="L224" s="2"/>
      <c r="M224" s="17"/>
    </row>
    <row r="225" spans="1:13" x14ac:dyDescent="0.35">
      <c r="A225" s="1"/>
      <c r="B225" s="1"/>
      <c r="C225" s="1"/>
      <c r="D225" s="1"/>
      <c r="E225" s="1"/>
      <c r="F225" s="1" t="s">
        <v>295</v>
      </c>
      <c r="G225" s="1"/>
      <c r="H225" s="1"/>
      <c r="I225" s="1"/>
      <c r="J225" s="2">
        <v>247.39</v>
      </c>
      <c r="K225" s="2">
        <v>10500</v>
      </c>
      <c r="L225" s="2">
        <f>ROUND((J225-K225),5)</f>
        <v>-10252.61</v>
      </c>
      <c r="M225" s="17">
        <f>ROUND(IF(K225=0, IF(J225=0, 0, 1), J225/K225),5)</f>
        <v>2.3560000000000001E-2</v>
      </c>
    </row>
    <row r="226" spans="1:13" x14ac:dyDescent="0.35">
      <c r="A226" s="1"/>
      <c r="B226" s="1"/>
      <c r="C226" s="1"/>
      <c r="D226" s="1"/>
      <c r="E226" s="1"/>
      <c r="F226" s="1" t="s">
        <v>296</v>
      </c>
      <c r="G226" s="1"/>
      <c r="H226" s="1"/>
      <c r="I226" s="1"/>
      <c r="J226" s="2">
        <v>0</v>
      </c>
      <c r="K226" s="2">
        <v>0</v>
      </c>
      <c r="L226" s="2">
        <f>ROUND((J226-K226),5)</f>
        <v>0</v>
      </c>
      <c r="M226" s="17">
        <f>ROUND(IF(K226=0, IF(J226=0, 0, 1), J226/K226),5)</f>
        <v>0</v>
      </c>
    </row>
    <row r="227" spans="1:13" x14ac:dyDescent="0.35">
      <c r="A227" s="1"/>
      <c r="B227" s="1"/>
      <c r="C227" s="1"/>
      <c r="D227" s="1"/>
      <c r="E227" s="1"/>
      <c r="F227" s="1" t="s">
        <v>297</v>
      </c>
      <c r="G227" s="1"/>
      <c r="H227" s="1"/>
      <c r="I227" s="1"/>
      <c r="J227" s="2">
        <v>0</v>
      </c>
      <c r="K227" s="2">
        <v>5000</v>
      </c>
      <c r="L227" s="2">
        <f>ROUND((J227-K227),5)</f>
        <v>-5000</v>
      </c>
      <c r="M227" s="17">
        <f>ROUND(IF(K227=0, IF(J227=0, 0, 1), J227/K227),5)</f>
        <v>0</v>
      </c>
    </row>
    <row r="228" spans="1:13" x14ac:dyDescent="0.35">
      <c r="A228" s="1"/>
      <c r="B228" s="1"/>
      <c r="C228" s="1"/>
      <c r="D228" s="1"/>
      <c r="E228" s="1"/>
      <c r="F228" s="1" t="s">
        <v>298</v>
      </c>
      <c r="G228" s="1"/>
      <c r="H228" s="1"/>
      <c r="I228" s="1"/>
      <c r="J228" s="2">
        <v>0</v>
      </c>
      <c r="K228" s="2">
        <v>13412.64</v>
      </c>
      <c r="L228" s="2">
        <f>ROUND((J228-K228),5)</f>
        <v>-13412.64</v>
      </c>
      <c r="M228" s="17">
        <f>ROUND(IF(K228=0, IF(J228=0, 0, 1), J228/K228),5)</f>
        <v>0</v>
      </c>
    </row>
    <row r="229" spans="1:13" x14ac:dyDescent="0.35">
      <c r="A229" s="1"/>
      <c r="B229" s="1"/>
      <c r="C229" s="1"/>
      <c r="D229" s="1"/>
      <c r="E229" s="1"/>
      <c r="F229" s="1" t="s">
        <v>299</v>
      </c>
      <c r="G229" s="1"/>
      <c r="H229" s="1"/>
      <c r="I229" s="1"/>
      <c r="J229" s="2">
        <v>3032.75</v>
      </c>
      <c r="K229" s="2">
        <v>5650</v>
      </c>
      <c r="L229" s="2">
        <f>ROUND((J229-K229),5)</f>
        <v>-2617.25</v>
      </c>
      <c r="M229" s="17">
        <f>ROUND(IF(K229=0, IF(J229=0, 0, 1), J229/K229),5)</f>
        <v>0.53676999999999997</v>
      </c>
    </row>
    <row r="230" spans="1:13" x14ac:dyDescent="0.35">
      <c r="A230" s="1"/>
      <c r="B230" s="1"/>
      <c r="C230" s="1"/>
      <c r="D230" s="1"/>
      <c r="E230" s="1"/>
      <c r="F230" s="1" t="s">
        <v>300</v>
      </c>
      <c r="G230" s="1"/>
      <c r="H230" s="1"/>
      <c r="I230" s="1"/>
      <c r="J230" s="2">
        <v>1319.92</v>
      </c>
      <c r="K230" s="2">
        <v>27000</v>
      </c>
      <c r="L230" s="2">
        <f>ROUND((J230-K230),5)</f>
        <v>-25680.080000000002</v>
      </c>
      <c r="M230" s="17">
        <f>ROUND(IF(K230=0, IF(J230=0, 0, 1), J230/K230),5)</f>
        <v>4.8890000000000003E-2</v>
      </c>
    </row>
    <row r="231" spans="1:13" x14ac:dyDescent="0.35">
      <c r="A231" s="1"/>
      <c r="B231" s="1"/>
      <c r="C231" s="1"/>
      <c r="D231" s="1"/>
      <c r="E231" s="1"/>
      <c r="F231" s="1" t="s">
        <v>301</v>
      </c>
      <c r="G231" s="1"/>
      <c r="H231" s="1"/>
      <c r="I231" s="1"/>
      <c r="J231" s="2"/>
      <c r="K231" s="2"/>
      <c r="L231" s="2"/>
      <c r="M231" s="17"/>
    </row>
    <row r="232" spans="1:13" x14ac:dyDescent="0.35">
      <c r="A232" s="1"/>
      <c r="B232" s="1"/>
      <c r="C232" s="1"/>
      <c r="D232" s="1"/>
      <c r="E232" s="1"/>
      <c r="F232" s="1"/>
      <c r="G232" s="1" t="s">
        <v>302</v>
      </c>
      <c r="H232" s="1"/>
      <c r="I232" s="1"/>
      <c r="J232" s="2">
        <v>0</v>
      </c>
      <c r="K232" s="2">
        <v>40000</v>
      </c>
      <c r="L232" s="2">
        <f>ROUND((J232-K232),5)</f>
        <v>-40000</v>
      </c>
      <c r="M232" s="17">
        <f>ROUND(IF(K232=0, IF(J232=0, 0, 1), J232/K232),5)</f>
        <v>0</v>
      </c>
    </row>
    <row r="233" spans="1:13" ht="15" thickBot="1" x14ac:dyDescent="0.4">
      <c r="A233" s="1"/>
      <c r="B233" s="1"/>
      <c r="C233" s="1"/>
      <c r="D233" s="1"/>
      <c r="E233" s="1"/>
      <c r="F233" s="1"/>
      <c r="G233" s="1" t="s">
        <v>303</v>
      </c>
      <c r="H233" s="1"/>
      <c r="I233" s="1"/>
      <c r="J233" s="38">
        <v>550</v>
      </c>
      <c r="K233" s="38">
        <v>550</v>
      </c>
      <c r="L233" s="38">
        <f>ROUND((J233-K233),5)</f>
        <v>0</v>
      </c>
      <c r="M233" s="39">
        <f>ROUND(IF(K233=0, IF(J233=0, 0, 1), J233/K233),5)</f>
        <v>1</v>
      </c>
    </row>
    <row r="234" spans="1:13" ht="15" thickBot="1" x14ac:dyDescent="0.4">
      <c r="A234" s="1"/>
      <c r="B234" s="1"/>
      <c r="C234" s="1"/>
      <c r="D234" s="1"/>
      <c r="E234" s="1"/>
      <c r="F234" s="1" t="s">
        <v>304</v>
      </c>
      <c r="G234" s="1"/>
      <c r="H234" s="1"/>
      <c r="I234" s="1"/>
      <c r="J234" s="4">
        <f>ROUND(SUM(J231:J233),5)</f>
        <v>550</v>
      </c>
      <c r="K234" s="4">
        <f>ROUND(SUM(K231:K233),5)</f>
        <v>40550</v>
      </c>
      <c r="L234" s="4">
        <f>ROUND((J234-K234),5)</f>
        <v>-40000</v>
      </c>
      <c r="M234" s="18">
        <f>ROUND(IF(K234=0, IF(J234=0, 0, 1), J234/K234),5)</f>
        <v>1.3559999999999999E-2</v>
      </c>
    </row>
    <row r="235" spans="1:13" x14ac:dyDescent="0.35">
      <c r="A235" s="1"/>
      <c r="B235" s="1"/>
      <c r="C235" s="1"/>
      <c r="D235" s="1"/>
      <c r="E235" s="1" t="s">
        <v>305</v>
      </c>
      <c r="F235" s="1"/>
      <c r="G235" s="1"/>
      <c r="H235" s="1"/>
      <c r="I235" s="1"/>
      <c r="J235" s="2">
        <f>ROUND(SUM(J224:J230)+J234,5)</f>
        <v>5150.0600000000004</v>
      </c>
      <c r="K235" s="2">
        <f>ROUND(SUM(K224:K230)+K234,5)</f>
        <v>102112.64</v>
      </c>
      <c r="L235" s="2">
        <f>ROUND((J235-K235),5)</f>
        <v>-96962.58</v>
      </c>
      <c r="M235" s="17">
        <f>ROUND(IF(K235=0, IF(J235=0, 0, 1), J235/K235),5)</f>
        <v>5.0439999999999999E-2</v>
      </c>
    </row>
    <row r="236" spans="1:13" ht="15" thickBot="1" x14ac:dyDescent="0.4">
      <c r="A236" s="1"/>
      <c r="B236" s="1"/>
      <c r="C236" s="1"/>
      <c r="D236" s="1"/>
      <c r="E236" s="1" t="s">
        <v>306</v>
      </c>
      <c r="F236" s="1"/>
      <c r="G236" s="1"/>
      <c r="H236" s="1"/>
      <c r="I236" s="1"/>
      <c r="J236" s="38">
        <v>86.85</v>
      </c>
      <c r="K236" s="38">
        <v>0</v>
      </c>
      <c r="L236" s="38">
        <f>ROUND((J236-K236),5)</f>
        <v>86.85</v>
      </c>
      <c r="M236" s="39">
        <f>ROUND(IF(K236=0, IF(J236=0, 0, 1), J236/K236),5)</f>
        <v>1</v>
      </c>
    </row>
    <row r="237" spans="1:13" ht="15" thickBot="1" x14ac:dyDescent="0.4">
      <c r="A237" s="1"/>
      <c r="B237" s="1"/>
      <c r="C237" s="1"/>
      <c r="D237" s="1" t="s">
        <v>307</v>
      </c>
      <c r="E237" s="1"/>
      <c r="F237" s="1"/>
      <c r="G237" s="1"/>
      <c r="H237" s="1"/>
      <c r="I237" s="1"/>
      <c r="J237" s="4">
        <f>ROUND(SUM(J40:J41)+J47+J147+J151+J158+J204+J208+J223+SUM(J235:J236),5)</f>
        <v>233734.24</v>
      </c>
      <c r="K237" s="4">
        <f>ROUND(SUM(K40:K41)+K47+K147+K151+K158+K204+K208+K223+SUM(K235:K236),5)</f>
        <v>1571924.79</v>
      </c>
      <c r="L237" s="4">
        <f>ROUND((J237-K237),5)</f>
        <v>-1338190.55</v>
      </c>
      <c r="M237" s="18">
        <f>ROUND(IF(K237=0, IF(J237=0, 0, 1), J237/K237),5)</f>
        <v>0.14868999999999999</v>
      </c>
    </row>
    <row r="238" spans="1:13" x14ac:dyDescent="0.35">
      <c r="A238" s="1"/>
      <c r="B238" s="1" t="s">
        <v>308</v>
      </c>
      <c r="C238" s="1"/>
      <c r="D238" s="1"/>
      <c r="E238" s="1"/>
      <c r="F238" s="1"/>
      <c r="G238" s="1"/>
      <c r="H238" s="1"/>
      <c r="I238" s="1"/>
      <c r="J238" s="2">
        <f>ROUND(J3+J39-J237,5)</f>
        <v>-198979.52</v>
      </c>
      <c r="K238" s="2">
        <f>ROUND(K3+K39-K237,5)</f>
        <v>164032.5</v>
      </c>
      <c r="L238" s="2">
        <f>ROUND((J238-K238),5)</f>
        <v>-363012.02</v>
      </c>
      <c r="M238" s="17">
        <f>ROUND(IF(K238=0, IF(J238=0, 0, 1), J238/K238),5)</f>
        <v>-1.21305</v>
      </c>
    </row>
    <row r="239" spans="1:13" x14ac:dyDescent="0.35">
      <c r="A239" s="1"/>
      <c r="B239" s="1" t="s">
        <v>309</v>
      </c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17"/>
    </row>
    <row r="240" spans="1:13" x14ac:dyDescent="0.35">
      <c r="A240" s="1"/>
      <c r="B240" s="1"/>
      <c r="C240" s="1" t="s">
        <v>310</v>
      </c>
      <c r="D240" s="1"/>
      <c r="E240" s="1"/>
      <c r="F240" s="1"/>
      <c r="G240" s="1"/>
      <c r="H240" s="1"/>
      <c r="I240" s="1"/>
      <c r="J240" s="2"/>
      <c r="K240" s="2"/>
      <c r="L240" s="2"/>
      <c r="M240" s="17"/>
    </row>
    <row r="241" spans="1:13" x14ac:dyDescent="0.35">
      <c r="A241" s="1"/>
      <c r="B241" s="1"/>
      <c r="C241" s="1"/>
      <c r="D241" s="1" t="s">
        <v>311</v>
      </c>
      <c r="E241" s="1"/>
      <c r="F241" s="1"/>
      <c r="G241" s="1"/>
      <c r="H241" s="1"/>
      <c r="I241" s="1"/>
      <c r="J241" s="2"/>
      <c r="K241" s="2"/>
      <c r="L241" s="2"/>
      <c r="M241" s="17"/>
    </row>
    <row r="242" spans="1:13" x14ac:dyDescent="0.35">
      <c r="A242" s="1"/>
      <c r="B242" s="1"/>
      <c r="C242" s="1"/>
      <c r="D242" s="1"/>
      <c r="E242" s="1" t="s">
        <v>312</v>
      </c>
      <c r="F242" s="1"/>
      <c r="G242" s="1"/>
      <c r="H242" s="1"/>
      <c r="I242" s="1"/>
      <c r="J242" s="2"/>
      <c r="K242" s="2"/>
      <c r="L242" s="2"/>
      <c r="M242" s="17"/>
    </row>
    <row r="243" spans="1:13" x14ac:dyDescent="0.35">
      <c r="A243" s="1"/>
      <c r="B243" s="1"/>
      <c r="C243" s="1"/>
      <c r="D243" s="1"/>
      <c r="E243" s="1"/>
      <c r="F243" s="1" t="s">
        <v>313</v>
      </c>
      <c r="G243" s="1"/>
      <c r="H243" s="1"/>
      <c r="I243" s="1"/>
      <c r="J243" s="2">
        <v>0</v>
      </c>
      <c r="K243" s="2">
        <v>2000</v>
      </c>
      <c r="L243" s="2">
        <f>ROUND((J243-K243),5)</f>
        <v>-2000</v>
      </c>
      <c r="M243" s="17">
        <f>ROUND(IF(K243=0, IF(J243=0, 0, 1), J243/K243),5)</f>
        <v>0</v>
      </c>
    </row>
    <row r="244" spans="1:13" x14ac:dyDescent="0.35">
      <c r="A244" s="1"/>
      <c r="B244" s="1"/>
      <c r="C244" s="1"/>
      <c r="D244" s="1"/>
      <c r="E244" s="1"/>
      <c r="F244" s="1" t="s">
        <v>314</v>
      </c>
      <c r="G244" s="1"/>
      <c r="H244" s="1"/>
      <c r="I244" s="1"/>
      <c r="J244" s="2">
        <v>0</v>
      </c>
      <c r="K244" s="2">
        <v>0</v>
      </c>
      <c r="L244" s="2">
        <f>ROUND((J244-K244),5)</f>
        <v>0</v>
      </c>
      <c r="M244" s="17">
        <f>ROUND(IF(K244=0, IF(J244=0, 0, 1), J244/K244),5)</f>
        <v>0</v>
      </c>
    </row>
    <row r="245" spans="1:13" x14ac:dyDescent="0.35">
      <c r="A245" s="1"/>
      <c r="B245" s="1"/>
      <c r="C245" s="1"/>
      <c r="D245" s="1"/>
      <c r="E245" s="1"/>
      <c r="F245" s="1" t="s">
        <v>315</v>
      </c>
      <c r="G245" s="1"/>
      <c r="H245" s="1"/>
      <c r="I245" s="1"/>
      <c r="J245" s="2">
        <v>0</v>
      </c>
      <c r="K245" s="2">
        <v>0</v>
      </c>
      <c r="L245" s="2">
        <f>ROUND((J245-K245),5)</f>
        <v>0</v>
      </c>
      <c r="M245" s="17">
        <f>ROUND(IF(K245=0, IF(J245=0, 0, 1), J245/K245),5)</f>
        <v>0</v>
      </c>
    </row>
    <row r="246" spans="1:13" x14ac:dyDescent="0.35">
      <c r="A246" s="1"/>
      <c r="B246" s="1"/>
      <c r="C246" s="1"/>
      <c r="D246" s="1"/>
      <c r="E246" s="1"/>
      <c r="F246" s="1" t="s">
        <v>316</v>
      </c>
      <c r="G246" s="1"/>
      <c r="H246" s="1"/>
      <c r="I246" s="1"/>
      <c r="J246" s="2">
        <v>0</v>
      </c>
      <c r="K246" s="2">
        <v>0</v>
      </c>
      <c r="L246" s="2">
        <f>ROUND((J246-K246),5)</f>
        <v>0</v>
      </c>
      <c r="M246" s="17">
        <f>ROUND(IF(K246=0, IF(J246=0, 0, 1), J246/K246),5)</f>
        <v>0</v>
      </c>
    </row>
    <row r="247" spans="1:13" x14ac:dyDescent="0.35">
      <c r="A247" s="1"/>
      <c r="B247" s="1"/>
      <c r="C247" s="1"/>
      <c r="D247" s="1"/>
      <c r="E247" s="1"/>
      <c r="F247" s="1" t="s">
        <v>317</v>
      </c>
      <c r="G247" s="1"/>
      <c r="H247" s="1"/>
      <c r="I247" s="1"/>
      <c r="J247" s="2">
        <v>100</v>
      </c>
      <c r="K247" s="2">
        <v>0</v>
      </c>
      <c r="L247" s="2">
        <f>ROUND((J247-K247),5)</f>
        <v>100</v>
      </c>
      <c r="M247" s="17">
        <f>ROUND(IF(K247=0, IF(J247=0, 0, 1), J247/K247),5)</f>
        <v>1</v>
      </c>
    </row>
    <row r="248" spans="1:13" ht="15" thickBot="1" x14ac:dyDescent="0.4">
      <c r="A248" s="1"/>
      <c r="B248" s="1"/>
      <c r="C248" s="1"/>
      <c r="D248" s="1"/>
      <c r="E248" s="1"/>
      <c r="F248" s="1" t="s">
        <v>318</v>
      </c>
      <c r="G248" s="1"/>
      <c r="H248" s="1"/>
      <c r="I248" s="1"/>
      <c r="J248" s="9">
        <v>0</v>
      </c>
      <c r="K248" s="9">
        <v>0</v>
      </c>
      <c r="L248" s="9">
        <f>ROUND((J248-K248),5)</f>
        <v>0</v>
      </c>
      <c r="M248" s="19">
        <f>ROUND(IF(K248=0, IF(J248=0, 0, 1), J248/K248),5)</f>
        <v>0</v>
      </c>
    </row>
    <row r="249" spans="1:13" x14ac:dyDescent="0.35">
      <c r="A249" s="1"/>
      <c r="B249" s="1"/>
      <c r="C249" s="1"/>
      <c r="D249" s="1"/>
      <c r="E249" s="1" t="s">
        <v>319</v>
      </c>
      <c r="F249" s="1"/>
      <c r="G249" s="1"/>
      <c r="H249" s="1"/>
      <c r="I249" s="1"/>
      <c r="J249" s="2">
        <f>ROUND(SUM(J242:J248),5)</f>
        <v>100</v>
      </c>
      <c r="K249" s="2">
        <f>ROUND(SUM(K242:K248),5)</f>
        <v>2000</v>
      </c>
      <c r="L249" s="2">
        <f>ROUND((J249-K249),5)</f>
        <v>-1900</v>
      </c>
      <c r="M249" s="17">
        <f>ROUND(IF(K249=0, IF(J249=0, 0, 1), J249/K249),5)</f>
        <v>0.05</v>
      </c>
    </row>
    <row r="250" spans="1:13" x14ac:dyDescent="0.35">
      <c r="A250" s="1"/>
      <c r="B250" s="1"/>
      <c r="C250" s="1"/>
      <c r="D250" s="1"/>
      <c r="E250" s="1" t="s">
        <v>320</v>
      </c>
      <c r="F250" s="1"/>
      <c r="G250" s="1"/>
      <c r="H250" s="1"/>
      <c r="I250" s="1"/>
      <c r="J250" s="2">
        <v>0</v>
      </c>
      <c r="K250" s="2">
        <v>0</v>
      </c>
      <c r="L250" s="2">
        <f>ROUND((J250-K250),5)</f>
        <v>0</v>
      </c>
      <c r="M250" s="17">
        <f>ROUND(IF(K250=0, IF(J250=0, 0, 1), J250/K250),5)</f>
        <v>0</v>
      </c>
    </row>
    <row r="251" spans="1:13" x14ac:dyDescent="0.35">
      <c r="A251" s="1"/>
      <c r="B251" s="1"/>
      <c r="C251" s="1"/>
      <c r="D251" s="1"/>
      <c r="E251" s="1" t="s">
        <v>321</v>
      </c>
      <c r="F251" s="1"/>
      <c r="G251" s="1"/>
      <c r="H251" s="1"/>
      <c r="I251" s="1"/>
      <c r="J251" s="2"/>
      <c r="K251" s="2"/>
      <c r="L251" s="2"/>
      <c r="M251" s="17"/>
    </row>
    <row r="252" spans="1:13" x14ac:dyDescent="0.35">
      <c r="A252" s="1"/>
      <c r="B252" s="1"/>
      <c r="C252" s="1"/>
      <c r="D252" s="1"/>
      <c r="E252" s="1"/>
      <c r="F252" s="1" t="s">
        <v>322</v>
      </c>
      <c r="G252" s="1"/>
      <c r="H252" s="1"/>
      <c r="I252" s="1"/>
      <c r="J252" s="2">
        <v>0</v>
      </c>
      <c r="K252" s="2">
        <v>0</v>
      </c>
      <c r="L252" s="2">
        <f>ROUND((J252-K252),5)</f>
        <v>0</v>
      </c>
      <c r="M252" s="17">
        <f>ROUND(IF(K252=0, IF(J252=0, 0, 1), J252/K252),5)</f>
        <v>0</v>
      </c>
    </row>
    <row r="253" spans="1:13" x14ac:dyDescent="0.35">
      <c r="A253" s="1"/>
      <c r="B253" s="1"/>
      <c r="C253" s="1"/>
      <c r="D253" s="1"/>
      <c r="E253" s="1"/>
      <c r="F253" s="1" t="s">
        <v>323</v>
      </c>
      <c r="G253" s="1"/>
      <c r="H253" s="1"/>
      <c r="I253" s="1"/>
      <c r="J253" s="2">
        <v>550</v>
      </c>
      <c r="K253" s="2">
        <v>0</v>
      </c>
      <c r="L253" s="2">
        <f>ROUND((J253-K253),5)</f>
        <v>550</v>
      </c>
      <c r="M253" s="17">
        <f>ROUND(IF(K253=0, IF(J253=0, 0, 1), J253/K253),5)</f>
        <v>1</v>
      </c>
    </row>
    <row r="254" spans="1:13" x14ac:dyDescent="0.35">
      <c r="A254" s="1"/>
      <c r="B254" s="1"/>
      <c r="C254" s="1"/>
      <c r="D254" s="1"/>
      <c r="E254" s="1"/>
      <c r="F254" s="1" t="s">
        <v>324</v>
      </c>
      <c r="G254" s="1"/>
      <c r="H254" s="1"/>
      <c r="I254" s="1"/>
      <c r="J254" s="2">
        <v>9600</v>
      </c>
      <c r="K254" s="2">
        <v>0</v>
      </c>
      <c r="L254" s="2">
        <f>ROUND((J254-K254),5)</f>
        <v>9600</v>
      </c>
      <c r="M254" s="17">
        <f>ROUND(IF(K254=0, IF(J254=0, 0, 1), J254/K254),5)</f>
        <v>1</v>
      </c>
    </row>
    <row r="255" spans="1:13" ht="15" thickBot="1" x14ac:dyDescent="0.4">
      <c r="A255" s="1"/>
      <c r="B255" s="1"/>
      <c r="C255" s="1"/>
      <c r="D255" s="1"/>
      <c r="E255" s="1"/>
      <c r="F255" s="1" t="s">
        <v>325</v>
      </c>
      <c r="G255" s="1"/>
      <c r="H255" s="1"/>
      <c r="I255" s="1"/>
      <c r="J255" s="9">
        <v>0</v>
      </c>
      <c r="K255" s="9">
        <v>0</v>
      </c>
      <c r="L255" s="9">
        <f>ROUND((J255-K255),5)</f>
        <v>0</v>
      </c>
      <c r="M255" s="19">
        <f>ROUND(IF(K255=0, IF(J255=0, 0, 1), J255/K255),5)</f>
        <v>0</v>
      </c>
    </row>
    <row r="256" spans="1:13" x14ac:dyDescent="0.35">
      <c r="A256" s="1"/>
      <c r="B256" s="1"/>
      <c r="C256" s="1"/>
      <c r="D256" s="1"/>
      <c r="E256" s="1" t="s">
        <v>326</v>
      </c>
      <c r="F256" s="1"/>
      <c r="G256" s="1"/>
      <c r="H256" s="1"/>
      <c r="I256" s="1"/>
      <c r="J256" s="2">
        <f>ROUND(SUM(J251:J255),5)</f>
        <v>10150</v>
      </c>
      <c r="K256" s="2">
        <f>ROUND(SUM(K251:K255),5)</f>
        <v>0</v>
      </c>
      <c r="L256" s="2">
        <f>ROUND((J256-K256),5)</f>
        <v>10150</v>
      </c>
      <c r="M256" s="17">
        <f>ROUND(IF(K256=0, IF(J256=0, 0, 1), J256/K256),5)</f>
        <v>1</v>
      </c>
    </row>
    <row r="257" spans="1:13" x14ac:dyDescent="0.35">
      <c r="A257" s="1"/>
      <c r="B257" s="1"/>
      <c r="C257" s="1"/>
      <c r="D257" s="1"/>
      <c r="E257" s="1" t="s">
        <v>327</v>
      </c>
      <c r="F257" s="1"/>
      <c r="G257" s="1"/>
      <c r="H257" s="1"/>
      <c r="I257" s="1"/>
      <c r="J257" s="2">
        <v>0</v>
      </c>
      <c r="K257" s="2">
        <v>0</v>
      </c>
      <c r="L257" s="2">
        <f>ROUND((J257-K257),5)</f>
        <v>0</v>
      </c>
      <c r="M257" s="17">
        <f>ROUND(IF(K257=0, IF(J257=0, 0, 1), J257/K257),5)</f>
        <v>0</v>
      </c>
    </row>
    <row r="258" spans="1:13" x14ac:dyDescent="0.35">
      <c r="A258" s="1"/>
      <c r="B258" s="1"/>
      <c r="C258" s="1"/>
      <c r="D258" s="1"/>
      <c r="E258" s="1" t="s">
        <v>328</v>
      </c>
      <c r="F258" s="1"/>
      <c r="G258" s="1"/>
      <c r="H258" s="1"/>
      <c r="I258" s="1"/>
      <c r="J258" s="2"/>
      <c r="K258" s="2"/>
      <c r="L258" s="2"/>
      <c r="M258" s="17"/>
    </row>
    <row r="259" spans="1:13" x14ac:dyDescent="0.35">
      <c r="A259" s="1"/>
      <c r="B259" s="1"/>
      <c r="C259" s="1"/>
      <c r="D259" s="1"/>
      <c r="E259" s="1"/>
      <c r="F259" s="1" t="s">
        <v>329</v>
      </c>
      <c r="G259" s="1"/>
      <c r="H259" s="1"/>
      <c r="I259" s="1"/>
      <c r="J259" s="2">
        <v>0</v>
      </c>
      <c r="K259" s="2">
        <v>0</v>
      </c>
      <c r="L259" s="2">
        <f>ROUND((J259-K259),5)</f>
        <v>0</v>
      </c>
      <c r="M259" s="17">
        <f>ROUND(IF(K259=0, IF(J259=0, 0, 1), J259/K259),5)</f>
        <v>0</v>
      </c>
    </row>
    <row r="260" spans="1:13" x14ac:dyDescent="0.35">
      <c r="A260" s="1"/>
      <c r="B260" s="1"/>
      <c r="C260" s="1"/>
      <c r="D260" s="1"/>
      <c r="E260" s="1"/>
      <c r="F260" s="1" t="s">
        <v>330</v>
      </c>
      <c r="G260" s="1"/>
      <c r="H260" s="1"/>
      <c r="I260" s="1"/>
      <c r="J260" s="2">
        <v>0</v>
      </c>
      <c r="K260" s="2">
        <v>0</v>
      </c>
      <c r="L260" s="2">
        <f>ROUND((J260-K260),5)</f>
        <v>0</v>
      </c>
      <c r="M260" s="17">
        <f>ROUND(IF(K260=0, IF(J260=0, 0, 1), J260/K260),5)</f>
        <v>0</v>
      </c>
    </row>
    <row r="261" spans="1:13" x14ac:dyDescent="0.35">
      <c r="A261" s="1"/>
      <c r="B261" s="1"/>
      <c r="C261" s="1"/>
      <c r="D261" s="1"/>
      <c r="E261" s="1"/>
      <c r="F261" s="1" t="s">
        <v>331</v>
      </c>
      <c r="G261" s="1"/>
      <c r="H261" s="1"/>
      <c r="I261" s="1"/>
      <c r="J261" s="2">
        <v>0</v>
      </c>
      <c r="K261" s="2">
        <v>0</v>
      </c>
      <c r="L261" s="2">
        <f>ROUND((J261-K261),5)</f>
        <v>0</v>
      </c>
      <c r="M261" s="17">
        <f>ROUND(IF(K261=0, IF(J261=0, 0, 1), J261/K261),5)</f>
        <v>0</v>
      </c>
    </row>
    <row r="262" spans="1:13" x14ac:dyDescent="0.35">
      <c r="A262" s="1"/>
      <c r="B262" s="1"/>
      <c r="C262" s="1"/>
      <c r="D262" s="1"/>
      <c r="E262" s="1"/>
      <c r="F262" s="1" t="s">
        <v>332</v>
      </c>
      <c r="G262" s="1"/>
      <c r="H262" s="1"/>
      <c r="I262" s="1"/>
      <c r="J262" s="2">
        <v>0</v>
      </c>
      <c r="K262" s="2">
        <v>0</v>
      </c>
      <c r="L262" s="2">
        <f>ROUND((J262-K262),5)</f>
        <v>0</v>
      </c>
      <c r="M262" s="17">
        <f>ROUND(IF(K262=0, IF(J262=0, 0, 1), J262/K262),5)</f>
        <v>0</v>
      </c>
    </row>
    <row r="263" spans="1:13" x14ac:dyDescent="0.35">
      <c r="A263" s="1"/>
      <c r="B263" s="1"/>
      <c r="C263" s="1"/>
      <c r="D263" s="1"/>
      <c r="E263" s="1"/>
      <c r="F263" s="1" t="s">
        <v>333</v>
      </c>
      <c r="G263" s="1"/>
      <c r="H263" s="1"/>
      <c r="I263" s="1"/>
      <c r="J263" s="2">
        <v>0</v>
      </c>
      <c r="K263" s="2">
        <v>0</v>
      </c>
      <c r="L263" s="2">
        <f>ROUND((J263-K263),5)</f>
        <v>0</v>
      </c>
      <c r="M263" s="17">
        <f>ROUND(IF(K263=0, IF(J263=0, 0, 1), J263/K263),5)</f>
        <v>0</v>
      </c>
    </row>
    <row r="264" spans="1:13" x14ac:dyDescent="0.35">
      <c r="A264" s="1"/>
      <c r="B264" s="1"/>
      <c r="C264" s="1"/>
      <c r="D264" s="1"/>
      <c r="E264" s="1"/>
      <c r="F264" s="1" t="s">
        <v>334</v>
      </c>
      <c r="G264" s="1"/>
      <c r="H264" s="1"/>
      <c r="I264" s="1"/>
      <c r="J264" s="2">
        <v>0</v>
      </c>
      <c r="K264" s="2">
        <v>0</v>
      </c>
      <c r="L264" s="2">
        <f>ROUND((J264-K264),5)</f>
        <v>0</v>
      </c>
      <c r="M264" s="17">
        <f>ROUND(IF(K264=0, IF(J264=0, 0, 1), J264/K264),5)</f>
        <v>0</v>
      </c>
    </row>
    <row r="265" spans="1:13" x14ac:dyDescent="0.35">
      <c r="A265" s="1"/>
      <c r="B265" s="1"/>
      <c r="C265" s="1"/>
      <c r="D265" s="1"/>
      <c r="E265" s="1"/>
      <c r="F265" s="1" t="s">
        <v>335</v>
      </c>
      <c r="G265" s="1"/>
      <c r="H265" s="1"/>
      <c r="I265" s="1"/>
      <c r="J265" s="2">
        <v>0</v>
      </c>
      <c r="K265" s="2">
        <v>0</v>
      </c>
      <c r="L265" s="2">
        <f>ROUND((J265-K265),5)</f>
        <v>0</v>
      </c>
      <c r="M265" s="17">
        <f>ROUND(IF(K265=0, IF(J265=0, 0, 1), J265/K265),5)</f>
        <v>0</v>
      </c>
    </row>
    <row r="266" spans="1:13" x14ac:dyDescent="0.35">
      <c r="A266" s="1"/>
      <c r="B266" s="1"/>
      <c r="C266" s="1"/>
      <c r="D266" s="1"/>
      <c r="E266" s="1"/>
      <c r="F266" s="1" t="s">
        <v>336</v>
      </c>
      <c r="G266" s="1"/>
      <c r="H266" s="1"/>
      <c r="I266" s="1"/>
      <c r="J266" s="2">
        <v>0</v>
      </c>
      <c r="K266" s="2">
        <v>0</v>
      </c>
      <c r="L266" s="2">
        <f>ROUND((J266-K266),5)</f>
        <v>0</v>
      </c>
      <c r="M266" s="17">
        <f>ROUND(IF(K266=0, IF(J266=0, 0, 1), J266/K266),5)</f>
        <v>0</v>
      </c>
    </row>
    <row r="267" spans="1:13" x14ac:dyDescent="0.35">
      <c r="A267" s="1"/>
      <c r="B267" s="1"/>
      <c r="C267" s="1"/>
      <c r="D267" s="1"/>
      <c r="E267" s="1"/>
      <c r="F267" s="1" t="s">
        <v>337</v>
      </c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7">
        <f>ROUND(IF(K267=0, IF(J267=0, 0, 1), J267/K267),5)</f>
        <v>0</v>
      </c>
    </row>
    <row r="268" spans="1:13" x14ac:dyDescent="0.35">
      <c r="A268" s="1"/>
      <c r="B268" s="1"/>
      <c r="C268" s="1"/>
      <c r="D268" s="1"/>
      <c r="E268" s="1"/>
      <c r="F268" s="1" t="s">
        <v>338</v>
      </c>
      <c r="G268" s="1"/>
      <c r="H268" s="1"/>
      <c r="I268" s="1"/>
      <c r="J268" s="2">
        <v>0</v>
      </c>
      <c r="K268" s="2">
        <v>0</v>
      </c>
      <c r="L268" s="2">
        <f>ROUND((J268-K268),5)</f>
        <v>0</v>
      </c>
      <c r="M268" s="17">
        <f>ROUND(IF(K268=0, IF(J268=0, 0, 1), J268/K268),5)</f>
        <v>0</v>
      </c>
    </row>
    <row r="269" spans="1:13" ht="15" thickBot="1" x14ac:dyDescent="0.4">
      <c r="A269" s="1"/>
      <c r="B269" s="1"/>
      <c r="C269" s="1"/>
      <c r="D269" s="1"/>
      <c r="E269" s="1"/>
      <c r="F269" s="1" t="s">
        <v>339</v>
      </c>
      <c r="G269" s="1"/>
      <c r="H269" s="1"/>
      <c r="I269" s="1"/>
      <c r="J269" s="38">
        <v>0</v>
      </c>
      <c r="K269" s="38">
        <v>0</v>
      </c>
      <c r="L269" s="38">
        <f>ROUND((J269-K269),5)</f>
        <v>0</v>
      </c>
      <c r="M269" s="39">
        <f>ROUND(IF(K269=0, IF(J269=0, 0, 1), J269/K269),5)</f>
        <v>0</v>
      </c>
    </row>
    <row r="270" spans="1:13" ht="15" thickBot="1" x14ac:dyDescent="0.4">
      <c r="A270" s="1"/>
      <c r="B270" s="1"/>
      <c r="C270" s="1"/>
      <c r="D270" s="1"/>
      <c r="E270" s="1" t="s">
        <v>340</v>
      </c>
      <c r="F270" s="1"/>
      <c r="G270" s="1"/>
      <c r="H270" s="1"/>
      <c r="I270" s="1"/>
      <c r="J270" s="5">
        <f>ROUND(SUM(J258:J269),5)</f>
        <v>0</v>
      </c>
      <c r="K270" s="5">
        <f>ROUND(SUM(K258:K269),5)</f>
        <v>0</v>
      </c>
      <c r="L270" s="5">
        <f>ROUND((J270-K270),5)</f>
        <v>0</v>
      </c>
      <c r="M270" s="20">
        <f>ROUND(IF(K270=0, IF(J270=0, 0, 1), J270/K270),5)</f>
        <v>0</v>
      </c>
    </row>
    <row r="271" spans="1:13" ht="15" thickBot="1" x14ac:dyDescent="0.4">
      <c r="A271" s="1"/>
      <c r="B271" s="1"/>
      <c r="C271" s="1"/>
      <c r="D271" s="1" t="s">
        <v>341</v>
      </c>
      <c r="E271" s="1"/>
      <c r="F271" s="1"/>
      <c r="G271" s="1"/>
      <c r="H271" s="1"/>
      <c r="I271" s="1"/>
      <c r="J271" s="4">
        <f>ROUND(J241+SUM(J249:J250)+SUM(J256:J257)+J270,5)</f>
        <v>10250</v>
      </c>
      <c r="K271" s="4">
        <f>ROUND(K241+SUM(K249:K250)+SUM(K256:K257)+K270,5)</f>
        <v>2000</v>
      </c>
      <c r="L271" s="4">
        <f>ROUND((J271-K271),5)</f>
        <v>8250</v>
      </c>
      <c r="M271" s="18">
        <f>ROUND(IF(K271=0, IF(J271=0, 0, 1), J271/K271),5)</f>
        <v>5.125</v>
      </c>
    </row>
    <row r="272" spans="1:13" x14ac:dyDescent="0.35">
      <c r="A272" s="1"/>
      <c r="B272" s="1"/>
      <c r="C272" s="1" t="s">
        <v>342</v>
      </c>
      <c r="D272" s="1"/>
      <c r="E272" s="1"/>
      <c r="F272" s="1"/>
      <c r="G272" s="1"/>
      <c r="H272" s="1"/>
      <c r="I272" s="1"/>
      <c r="J272" s="2">
        <f>ROUND(J240+J271,5)</f>
        <v>10250</v>
      </c>
      <c r="K272" s="2">
        <f>ROUND(K240+K271,5)</f>
        <v>2000</v>
      </c>
      <c r="L272" s="2">
        <f>ROUND((J272-K272),5)</f>
        <v>8250</v>
      </c>
      <c r="M272" s="17">
        <f>ROUND(IF(K272=0, IF(J272=0, 0, 1), J272/K272),5)</f>
        <v>5.125</v>
      </c>
    </row>
    <row r="273" spans="1:13" x14ac:dyDescent="0.35">
      <c r="A273" s="1"/>
      <c r="B273" s="1"/>
      <c r="C273" s="1" t="s">
        <v>343</v>
      </c>
      <c r="D273" s="1"/>
      <c r="E273" s="1"/>
      <c r="F273" s="1"/>
      <c r="G273" s="1"/>
      <c r="H273" s="1"/>
      <c r="I273" s="1"/>
      <c r="J273" s="2"/>
      <c r="K273" s="2"/>
      <c r="L273" s="2"/>
      <c r="M273" s="17"/>
    </row>
    <row r="274" spans="1:13" x14ac:dyDescent="0.35">
      <c r="A274" s="1"/>
      <c r="B274" s="1"/>
      <c r="C274" s="1"/>
      <c r="D274" s="1" t="s">
        <v>344</v>
      </c>
      <c r="E274" s="1"/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7">
        <f>ROUND(IF(K274=0, IF(J274=0, 0, 1), J274/K274),5)</f>
        <v>0</v>
      </c>
    </row>
    <row r="275" spans="1:13" x14ac:dyDescent="0.35">
      <c r="A275" s="1"/>
      <c r="B275" s="1"/>
      <c r="C275" s="1"/>
      <c r="D275" s="1" t="s">
        <v>345</v>
      </c>
      <c r="E275" s="1"/>
      <c r="F275" s="1"/>
      <c r="G275" s="1"/>
      <c r="H275" s="1"/>
      <c r="I275" s="1"/>
      <c r="J275" s="2"/>
      <c r="K275" s="2"/>
      <c r="L275" s="2"/>
      <c r="M275" s="17"/>
    </row>
    <row r="276" spans="1:13" x14ac:dyDescent="0.35">
      <c r="A276" s="1"/>
      <c r="B276" s="1"/>
      <c r="C276" s="1"/>
      <c r="D276" s="1"/>
      <c r="E276" s="1" t="s">
        <v>674</v>
      </c>
      <c r="F276" s="1"/>
      <c r="G276" s="1"/>
      <c r="H276" s="1"/>
      <c r="I276" s="1"/>
      <c r="J276" s="2">
        <v>220</v>
      </c>
      <c r="K276" s="2"/>
      <c r="L276" s="2"/>
      <c r="M276" s="17"/>
    </row>
    <row r="277" spans="1:13" x14ac:dyDescent="0.35">
      <c r="A277" s="1"/>
      <c r="B277" s="1"/>
      <c r="C277" s="1"/>
      <c r="D277" s="1"/>
      <c r="E277" s="1" t="s">
        <v>675</v>
      </c>
      <c r="F277" s="1"/>
      <c r="G277" s="1"/>
      <c r="H277" s="1"/>
      <c r="I277" s="1"/>
      <c r="J277" s="2">
        <v>2615.5100000000002</v>
      </c>
      <c r="K277" s="2"/>
      <c r="L277" s="2"/>
      <c r="M277" s="17"/>
    </row>
    <row r="278" spans="1:13" x14ac:dyDescent="0.35">
      <c r="A278" s="1"/>
      <c r="B278" s="1"/>
      <c r="C278" s="1"/>
      <c r="D278" s="1"/>
      <c r="E278" s="1" t="s">
        <v>346</v>
      </c>
      <c r="F278" s="1"/>
      <c r="G278" s="1"/>
      <c r="H278" s="1"/>
      <c r="I278" s="1"/>
      <c r="J278" s="2"/>
      <c r="K278" s="2"/>
      <c r="L278" s="2"/>
      <c r="M278" s="17"/>
    </row>
    <row r="279" spans="1:13" ht="15" thickBot="1" x14ac:dyDescent="0.4">
      <c r="A279" s="1"/>
      <c r="B279" s="1"/>
      <c r="C279" s="1"/>
      <c r="D279" s="1"/>
      <c r="E279" s="1"/>
      <c r="F279" s="1" t="s">
        <v>347</v>
      </c>
      <c r="G279" s="1"/>
      <c r="H279" s="1"/>
      <c r="I279" s="1"/>
      <c r="J279" s="38">
        <v>22948.38</v>
      </c>
      <c r="K279" s="2"/>
      <c r="L279" s="2"/>
      <c r="M279" s="17"/>
    </row>
    <row r="280" spans="1:13" ht="15" thickBot="1" x14ac:dyDescent="0.4">
      <c r="A280" s="1"/>
      <c r="B280" s="1"/>
      <c r="C280" s="1"/>
      <c r="D280" s="1"/>
      <c r="E280" s="1" t="s">
        <v>348</v>
      </c>
      <c r="F280" s="1"/>
      <c r="G280" s="1"/>
      <c r="H280" s="1"/>
      <c r="I280" s="1"/>
      <c r="J280" s="4">
        <f>ROUND(SUM(J278:J279),5)</f>
        <v>22948.38</v>
      </c>
      <c r="K280" s="2"/>
      <c r="L280" s="2"/>
      <c r="M280" s="17"/>
    </row>
    <row r="281" spans="1:13" x14ac:dyDescent="0.35">
      <c r="A281" s="1"/>
      <c r="B281" s="1"/>
      <c r="C281" s="1"/>
      <c r="D281" s="1" t="s">
        <v>349</v>
      </c>
      <c r="E281" s="1"/>
      <c r="F281" s="1"/>
      <c r="G281" s="1"/>
      <c r="H281" s="1"/>
      <c r="I281" s="1"/>
      <c r="J281" s="2">
        <f>ROUND(SUM(J275:J277)+J280,5)</f>
        <v>25783.89</v>
      </c>
      <c r="K281" s="2"/>
      <c r="L281" s="2"/>
      <c r="M281" s="17"/>
    </row>
    <row r="282" spans="1:13" x14ac:dyDescent="0.35">
      <c r="A282" s="1"/>
      <c r="B282" s="1"/>
      <c r="C282" s="1"/>
      <c r="D282" s="1" t="s">
        <v>350</v>
      </c>
      <c r="E282" s="1"/>
      <c r="F282" s="1"/>
      <c r="G282" s="1"/>
      <c r="H282" s="1"/>
      <c r="I282" s="1"/>
      <c r="J282" s="2"/>
      <c r="K282" s="2"/>
      <c r="L282" s="2"/>
      <c r="M282" s="17"/>
    </row>
    <row r="283" spans="1:13" x14ac:dyDescent="0.35">
      <c r="A283" s="1"/>
      <c r="B283" s="1"/>
      <c r="C283" s="1"/>
      <c r="D283" s="1"/>
      <c r="E283" s="1" t="s">
        <v>351</v>
      </c>
      <c r="F283" s="1"/>
      <c r="G283" s="1"/>
      <c r="H283" s="1"/>
      <c r="I283" s="1"/>
      <c r="J283" s="2">
        <v>0</v>
      </c>
      <c r="K283" s="2">
        <v>23375.5</v>
      </c>
      <c r="L283" s="2">
        <f>ROUND((J283-K283),5)</f>
        <v>-23375.5</v>
      </c>
      <c r="M283" s="17">
        <f>ROUND(IF(K283=0, IF(J283=0, 0, 1), J283/K283),5)</f>
        <v>0</v>
      </c>
    </row>
    <row r="284" spans="1:13" x14ac:dyDescent="0.35">
      <c r="A284" s="1"/>
      <c r="B284" s="1"/>
      <c r="C284" s="1"/>
      <c r="D284" s="1"/>
      <c r="E284" s="1" t="s">
        <v>352</v>
      </c>
      <c r="F284" s="1"/>
      <c r="G284" s="1"/>
      <c r="H284" s="1"/>
      <c r="I284" s="1"/>
      <c r="J284" s="2">
        <v>0</v>
      </c>
      <c r="K284" s="2">
        <v>37548.5</v>
      </c>
      <c r="L284" s="2">
        <f>ROUND((J284-K284),5)</f>
        <v>-37548.5</v>
      </c>
      <c r="M284" s="17">
        <f>ROUND(IF(K284=0, IF(J284=0, 0, 1), J284/K284),5)</f>
        <v>0</v>
      </c>
    </row>
    <row r="285" spans="1:13" x14ac:dyDescent="0.35">
      <c r="A285" s="1"/>
      <c r="B285" s="1"/>
      <c r="C285" s="1"/>
      <c r="D285" s="1"/>
      <c r="E285" s="1" t="s">
        <v>353</v>
      </c>
      <c r="F285" s="1"/>
      <c r="G285" s="1"/>
      <c r="H285" s="1"/>
      <c r="I285" s="1"/>
      <c r="J285" s="2">
        <v>0</v>
      </c>
      <c r="K285" s="2">
        <v>14840</v>
      </c>
      <c r="L285" s="2">
        <f>ROUND((J285-K285),5)</f>
        <v>-14840</v>
      </c>
      <c r="M285" s="17">
        <f>ROUND(IF(K285=0, IF(J285=0, 0, 1), J285/K285),5)</f>
        <v>0</v>
      </c>
    </row>
    <row r="286" spans="1:13" x14ac:dyDescent="0.35">
      <c r="A286" s="1"/>
      <c r="B286" s="1"/>
      <c r="C286" s="1"/>
      <c r="D286" s="1"/>
      <c r="E286" s="1" t="s">
        <v>354</v>
      </c>
      <c r="F286" s="1"/>
      <c r="G286" s="1"/>
      <c r="H286" s="1"/>
      <c r="I286" s="1"/>
      <c r="J286" s="2">
        <v>0</v>
      </c>
      <c r="K286" s="2">
        <v>827</v>
      </c>
      <c r="L286" s="2">
        <f>ROUND((J286-K286),5)</f>
        <v>-827</v>
      </c>
      <c r="M286" s="17">
        <f>ROUND(IF(K286=0, IF(J286=0, 0, 1), J286/K286),5)</f>
        <v>0</v>
      </c>
    </row>
    <row r="287" spans="1:13" x14ac:dyDescent="0.35">
      <c r="A287" s="1"/>
      <c r="B287" s="1"/>
      <c r="C287" s="1"/>
      <c r="D287" s="1"/>
      <c r="E287" s="1" t="s">
        <v>355</v>
      </c>
      <c r="F287" s="1"/>
      <c r="G287" s="1"/>
      <c r="H287" s="1"/>
      <c r="I287" s="1"/>
      <c r="J287" s="2">
        <v>0</v>
      </c>
      <c r="K287" s="2">
        <v>45093</v>
      </c>
      <c r="L287" s="2">
        <f>ROUND((J287-K287),5)</f>
        <v>-45093</v>
      </c>
      <c r="M287" s="17">
        <f>ROUND(IF(K287=0, IF(J287=0, 0, 1), J287/K287),5)</f>
        <v>0</v>
      </c>
    </row>
    <row r="288" spans="1:13" ht="15" thickBot="1" x14ac:dyDescent="0.4">
      <c r="A288" s="1"/>
      <c r="B288" s="1"/>
      <c r="C288" s="1"/>
      <c r="D288" s="1"/>
      <c r="E288" s="1" t="s">
        <v>356</v>
      </c>
      <c r="F288" s="1"/>
      <c r="G288" s="1"/>
      <c r="H288" s="1"/>
      <c r="I288" s="1"/>
      <c r="J288" s="38">
        <v>0</v>
      </c>
      <c r="K288" s="38">
        <v>44348.5</v>
      </c>
      <c r="L288" s="38">
        <f>ROUND((J288-K288),5)</f>
        <v>-44348.5</v>
      </c>
      <c r="M288" s="39">
        <f>ROUND(IF(K288=0, IF(J288=0, 0, 1), J288/K288),5)</f>
        <v>0</v>
      </c>
    </row>
    <row r="289" spans="1:13" ht="15" thickBot="1" x14ac:dyDescent="0.4">
      <c r="A289" s="1"/>
      <c r="B289" s="1"/>
      <c r="C289" s="1"/>
      <c r="D289" s="1" t="s">
        <v>357</v>
      </c>
      <c r="E289" s="1"/>
      <c r="F289" s="1"/>
      <c r="G289" s="1"/>
      <c r="H289" s="1"/>
      <c r="I289" s="1"/>
      <c r="J289" s="5">
        <f>ROUND(SUM(J282:J288),5)</f>
        <v>0</v>
      </c>
      <c r="K289" s="5">
        <f>ROUND(SUM(K282:K288),5)</f>
        <v>166032.5</v>
      </c>
      <c r="L289" s="5">
        <f>ROUND((J289-K289),5)</f>
        <v>-166032.5</v>
      </c>
      <c r="M289" s="20">
        <f>ROUND(IF(K289=0, IF(J289=0, 0, 1), J289/K289),5)</f>
        <v>0</v>
      </c>
    </row>
    <row r="290" spans="1:13" ht="15" thickBot="1" x14ac:dyDescent="0.4">
      <c r="A290" s="1"/>
      <c r="B290" s="1"/>
      <c r="C290" s="1" t="s">
        <v>358</v>
      </c>
      <c r="D290" s="1"/>
      <c r="E290" s="1"/>
      <c r="F290" s="1"/>
      <c r="G290" s="1"/>
      <c r="H290" s="1"/>
      <c r="I290" s="1"/>
      <c r="J290" s="5">
        <f>ROUND(SUM(J273:J274)+J281+J289,5)</f>
        <v>25783.89</v>
      </c>
      <c r="K290" s="5">
        <f>ROUND(SUM(K273:K274)+K281+K289,5)</f>
        <v>166032.5</v>
      </c>
      <c r="L290" s="5">
        <f>ROUND((J290-K290),5)</f>
        <v>-140248.60999999999</v>
      </c>
      <c r="M290" s="20">
        <f>ROUND(IF(K290=0, IF(J290=0, 0, 1), J290/K290),5)</f>
        <v>0.15529000000000001</v>
      </c>
    </row>
    <row r="291" spans="1:13" ht="15" thickBot="1" x14ac:dyDescent="0.4">
      <c r="A291" s="1"/>
      <c r="B291" s="1" t="s">
        <v>359</v>
      </c>
      <c r="C291" s="1"/>
      <c r="D291" s="1"/>
      <c r="E291" s="1"/>
      <c r="F291" s="1"/>
      <c r="G291" s="1"/>
      <c r="H291" s="1"/>
      <c r="I291" s="1"/>
      <c r="J291" s="5">
        <f>ROUND(J239+J272-J290,5)</f>
        <v>-15533.89</v>
      </c>
      <c r="K291" s="5">
        <f>ROUND(K239+K272-K290,5)</f>
        <v>-164032.5</v>
      </c>
      <c r="L291" s="5">
        <f>ROUND((J291-K291),5)</f>
        <v>148498.60999999999</v>
      </c>
      <c r="M291" s="20">
        <f>ROUND(IF(K291=0, IF(J291=0, 0, 1), J291/K291),5)</f>
        <v>9.4700000000000006E-2</v>
      </c>
    </row>
    <row r="292" spans="1:13" s="8" customFormat="1" ht="11" thickBot="1" x14ac:dyDescent="0.3">
      <c r="A292" s="6" t="s">
        <v>70</v>
      </c>
      <c r="B292" s="6"/>
      <c r="C292" s="6"/>
      <c r="D292" s="6"/>
      <c r="E292" s="6"/>
      <c r="F292" s="6"/>
      <c r="G292" s="6"/>
      <c r="H292" s="6"/>
      <c r="I292" s="6"/>
      <c r="J292" s="7">
        <f>ROUND(J238+J291,5)</f>
        <v>-214513.41</v>
      </c>
      <c r="K292" s="7">
        <f>ROUND(K238+K291,5)</f>
        <v>0</v>
      </c>
      <c r="L292" s="7">
        <f>ROUND((J292-K292),5)</f>
        <v>-214513.41</v>
      </c>
      <c r="M292" s="21">
        <f>ROUND(IF(K292=0, IF(J292=0, 0, 1), J292/K292),5)</f>
        <v>1</v>
      </c>
    </row>
    <row r="293" spans="1:13" ht="15" thickTop="1" x14ac:dyDescent="0.35"/>
  </sheetData>
  <pageMargins left="0.7" right="0.7" top="0.75" bottom="0.75" header="0.1" footer="0.3"/>
  <pageSetup orientation="portrait" r:id="rId1"/>
  <headerFooter>
    <oddHeader>&amp;L&amp;"Arial,Bold"&amp;8 12:49 PM
&amp;"Arial,Bold"&amp;8 03/04/24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445CAB-038C-472B-AC3A-F9E9B4DF91FD}"/>
</file>

<file path=customXml/itemProps2.xml><?xml version="1.0" encoding="utf-8"?>
<ds:datastoreItem xmlns:ds="http://schemas.openxmlformats.org/officeDocument/2006/customXml" ds:itemID="{15B41D5B-C95D-4390-B5DA-850793DC4E36}"/>
</file>

<file path=customXml/itemProps3.xml><?xml version="1.0" encoding="utf-8"?>
<ds:datastoreItem xmlns:ds="http://schemas.openxmlformats.org/officeDocument/2006/customXml" ds:itemID="{F348E643-881D-46AF-A0D6-AF2A6D9D1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FEB 24 Balance Sheet</vt:lpstr>
      <vt:lpstr>FEB 24 MTD I&amp;E</vt:lpstr>
      <vt:lpstr>FEB 24 YTD I&amp;E</vt:lpstr>
      <vt:lpstr>FEB 24 General Ledger</vt:lpstr>
      <vt:lpstr>Alert</vt:lpstr>
      <vt:lpstr>FEB 24 BVA</vt:lpstr>
      <vt:lpstr>'FEB 24 Balance Sheet'!Print_Titles</vt:lpstr>
      <vt:lpstr>'FEB 24 BVA'!Print_Titles</vt:lpstr>
      <vt:lpstr>'FEB 24 General Ledger'!Print_Titles</vt:lpstr>
      <vt:lpstr>'FEB 24 MTD I&amp;E'!Print_Titles</vt:lpstr>
      <vt:lpstr>'FEB 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2024-03-04T19:38:25Z</dcterms:created>
  <dcterms:modified xsi:type="dcterms:W3CDTF">2024-03-04T19:50:12Z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