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2 Board Meetings\"/>
    </mc:Choice>
  </mc:AlternateContent>
  <xr:revisionPtr revIDLastSave="0" documentId="13_ncr:1_{9B17E9ED-5114-4EC5-8B79-79EAC6A39071}" xr6:coauthVersionLast="47" xr6:coauthVersionMax="47" xr10:uidLastSave="{00000000-0000-0000-0000-000000000000}"/>
  <bookViews>
    <workbookView xWindow="1560" yWindow="1560" windowWidth="18900" windowHeight="11055" activeTab="2" xr2:uid="{3E30E83B-AC17-48AE-AA60-B4DC4D8DB249}"/>
  </bookViews>
  <sheets>
    <sheet name="Fund Balance Worksheet" sheetId="1" r:id="rId1"/>
    <sheet name="Quickbooks Balance Sheet" sheetId="2" r:id="rId2"/>
    <sheet name="Feb I&amp;E" sheetId="4" r:id="rId3"/>
    <sheet name="Jan-Feb I&amp;E" sheetId="3" r:id="rId4"/>
  </sheets>
  <definedNames>
    <definedName name="_xlnm.Print_Titles" localSheetId="2">'Feb I&amp;E'!$A:$E,'Feb I&amp;E'!$1:$2</definedName>
    <definedName name="_xlnm.Print_Titles" localSheetId="3">'Jan-Feb I&amp;E'!$A:$E,'Jan-Feb I&amp;E'!$1:$2</definedName>
    <definedName name="QB_COLUMN_22100" localSheetId="2" hidden="1">'Feb I&amp;E'!$F$1</definedName>
    <definedName name="QB_COLUMN_22100" localSheetId="3" hidden="1">'Jan-Feb I&amp;E'!$F$1</definedName>
    <definedName name="QB_COLUMN_423010" localSheetId="2" hidden="1">'Feb I&amp;E'!$J$1</definedName>
    <definedName name="QB_COLUMN_423010" localSheetId="3" hidden="1">'Jan-Feb I&amp;E'!$J$1</definedName>
    <definedName name="QB_COLUMN_59202" localSheetId="2" hidden="1">'Feb I&amp;E'!$F$2</definedName>
    <definedName name="QB_COLUMN_59202" localSheetId="3" hidden="1">'Jan-Feb I&amp;E'!$F$2</definedName>
    <definedName name="QB_COLUMN_59300" localSheetId="2" hidden="1">'Feb I&amp;E'!#REF!</definedName>
    <definedName name="QB_COLUMN_59300" localSheetId="3" hidden="1">'Jan-Feb I&amp;E'!#REF!</definedName>
    <definedName name="QB_COLUMN_63620" localSheetId="2" hidden="1">'Feb I&amp;E'!#REF!</definedName>
    <definedName name="QB_COLUMN_63620" localSheetId="3" hidden="1">'Jan-Feb I&amp;E'!#REF!</definedName>
    <definedName name="QB_COLUMN_63622" localSheetId="2" hidden="1">'Feb I&amp;E'!$J$2</definedName>
    <definedName name="QB_COLUMN_63622" localSheetId="3" hidden="1">'Jan-Feb I&amp;E'!$J$2</definedName>
    <definedName name="QB_COLUMN_64430" localSheetId="2" hidden="1">'Feb I&amp;E'!#REF!</definedName>
    <definedName name="QB_COLUMN_64430" localSheetId="3" hidden="1">'Jan-Feb I&amp;E'!#REF!</definedName>
    <definedName name="QB_COLUMN_64432" localSheetId="2" hidden="1">'Feb I&amp;E'!$L$2</definedName>
    <definedName name="QB_COLUMN_64432" localSheetId="3" hidden="1">'Jan-Feb I&amp;E'!$L$2</definedName>
    <definedName name="QB_COLUMN_76212" localSheetId="2" hidden="1">'Feb I&amp;E'!$H$2</definedName>
    <definedName name="QB_COLUMN_76212" localSheetId="3" hidden="1">'Jan-Feb I&amp;E'!$H$2</definedName>
    <definedName name="QB_COLUMN_76310" localSheetId="2" hidden="1">'Feb I&amp;E'!#REF!</definedName>
    <definedName name="QB_COLUMN_76310" localSheetId="3" hidden="1">'Jan-Feb I&amp;E'!#REF!</definedName>
    <definedName name="QB_DATA_0" localSheetId="2" hidden="1">'Feb I&amp;E'!$5:$5,'Feb I&amp;E'!$6:$6,'Feb I&amp;E'!$7:$7,'Feb I&amp;E'!$8:$8,'Feb I&amp;E'!$12:$12,'Feb I&amp;E'!$13:$13,'Feb I&amp;E'!$14:$14,'Feb I&amp;E'!$15:$15,'Feb I&amp;E'!$16:$16,'Feb I&amp;E'!$17:$17,'Feb I&amp;E'!$18:$18,'Feb I&amp;E'!$23:$23,'Feb I&amp;E'!$24:$24,'Feb I&amp;E'!$25:$25,'Feb I&amp;E'!$26:$26,'Feb I&amp;E'!$27:$27</definedName>
    <definedName name="QB_DATA_0" localSheetId="3" hidden="1">'Jan-Feb I&amp;E'!$5:$5,'Jan-Feb I&amp;E'!$6:$6,'Jan-Feb I&amp;E'!$7:$7,'Jan-Feb I&amp;E'!$8:$8,'Jan-Feb I&amp;E'!$12:$12,'Jan-Feb I&amp;E'!$13:$13,'Jan-Feb I&amp;E'!$14:$14,'Jan-Feb I&amp;E'!$15:$15,'Jan-Feb I&amp;E'!$16:$16,'Jan-Feb I&amp;E'!$17:$17,'Jan-Feb I&amp;E'!$18:$18,'Jan-Feb I&amp;E'!$19:$19,'Jan-Feb I&amp;E'!$24:$24,'Jan-Feb I&amp;E'!$27:$27,'Jan-Feb I&amp;E'!$28:$28,'Jan-Feb I&amp;E'!$29:$29</definedName>
    <definedName name="QB_DATA_1" localSheetId="3" hidden="1">'Jan-Feb I&amp;E'!$30:$30,'Jan-Feb I&amp;E'!$31:$31</definedName>
    <definedName name="QB_FORMULA_0" localSheetId="2" hidden="1">'Feb I&amp;E'!$J$5,'Feb I&amp;E'!$L$5,'Feb I&amp;E'!#REF!,'Feb I&amp;E'!#REF!,'Feb I&amp;E'!#REF!,'Feb I&amp;E'!#REF!,'Feb I&amp;E'!$J$6,'Feb I&amp;E'!$L$6,'Feb I&amp;E'!#REF!,'Feb I&amp;E'!#REF!,'Feb I&amp;E'!#REF!,'Feb I&amp;E'!#REF!,'Feb I&amp;E'!$J$7,'Feb I&amp;E'!$L$7,'Feb I&amp;E'!#REF!,'Feb I&amp;E'!#REF!</definedName>
    <definedName name="QB_FORMULA_0" localSheetId="3" hidden="1">'Jan-Feb I&amp;E'!$J$5,'Jan-Feb I&amp;E'!$L$5,'Jan-Feb I&amp;E'!#REF!,'Jan-Feb I&amp;E'!#REF!,'Jan-Feb I&amp;E'!#REF!,'Jan-Feb I&amp;E'!#REF!,'Jan-Feb I&amp;E'!$J$6,'Jan-Feb I&amp;E'!$L$6,'Jan-Feb I&amp;E'!#REF!,'Jan-Feb I&amp;E'!#REF!,'Jan-Feb I&amp;E'!#REF!,'Jan-Feb I&amp;E'!#REF!,'Jan-Feb I&amp;E'!$J$7,'Jan-Feb I&amp;E'!$L$7,'Jan-Feb I&amp;E'!#REF!,'Jan-Feb I&amp;E'!#REF!</definedName>
    <definedName name="QB_FORMULA_1" localSheetId="2" hidden="1">'Feb I&amp;E'!#REF!,'Feb I&amp;E'!#REF!,'Feb I&amp;E'!$J$8,'Feb I&amp;E'!$L$8,'Feb I&amp;E'!#REF!,'Feb I&amp;E'!#REF!,'Feb I&amp;E'!#REF!,'Feb I&amp;E'!#REF!,'Feb I&amp;E'!$F$9,'Feb I&amp;E'!$H$9,'Feb I&amp;E'!$J$9,'Feb I&amp;E'!$L$9,'Feb I&amp;E'!#REF!,'Feb I&amp;E'!#REF!,'Feb I&amp;E'!#REF!,'Feb I&amp;E'!#REF!</definedName>
    <definedName name="QB_FORMULA_1" localSheetId="3" hidden="1">'Jan-Feb I&amp;E'!#REF!,'Jan-Feb I&amp;E'!#REF!,'Jan-Feb I&amp;E'!$J$8,'Jan-Feb I&amp;E'!$L$8,'Jan-Feb I&amp;E'!#REF!,'Jan-Feb I&amp;E'!#REF!,'Jan-Feb I&amp;E'!#REF!,'Jan-Feb I&amp;E'!#REF!,'Jan-Feb I&amp;E'!$F$9,'Jan-Feb I&amp;E'!$H$9,'Jan-Feb I&amp;E'!$J$9,'Jan-Feb I&amp;E'!$L$9,'Jan-Feb I&amp;E'!#REF!,'Jan-Feb I&amp;E'!#REF!,'Jan-Feb I&amp;E'!#REF!,'Jan-Feb I&amp;E'!#REF!</definedName>
    <definedName name="QB_FORMULA_2" localSheetId="2" hidden="1">'Feb I&amp;E'!$F$10,'Feb I&amp;E'!$H$10,'Feb I&amp;E'!$J$10,'Feb I&amp;E'!$L$10,'Feb I&amp;E'!#REF!,'Feb I&amp;E'!#REF!,'Feb I&amp;E'!#REF!,'Feb I&amp;E'!#REF!,'Feb I&amp;E'!$J$12,'Feb I&amp;E'!$L$12,'Feb I&amp;E'!#REF!,'Feb I&amp;E'!#REF!,'Feb I&amp;E'!#REF!,'Feb I&amp;E'!#REF!,'Feb I&amp;E'!$J$13,'Feb I&amp;E'!$L$13</definedName>
    <definedName name="QB_FORMULA_2" localSheetId="3" hidden="1">'Jan-Feb I&amp;E'!$F$10,'Jan-Feb I&amp;E'!$H$10,'Jan-Feb I&amp;E'!$J$10,'Jan-Feb I&amp;E'!$L$10,'Jan-Feb I&amp;E'!#REF!,'Jan-Feb I&amp;E'!#REF!,'Jan-Feb I&amp;E'!#REF!,'Jan-Feb I&amp;E'!#REF!,'Jan-Feb I&amp;E'!$J$12,'Jan-Feb I&amp;E'!$L$12,'Jan-Feb I&amp;E'!#REF!,'Jan-Feb I&amp;E'!#REF!,'Jan-Feb I&amp;E'!#REF!,'Jan-Feb I&amp;E'!#REF!,'Jan-Feb I&amp;E'!$J$13,'Jan-Feb I&amp;E'!$L$13</definedName>
    <definedName name="QB_FORMULA_3" localSheetId="2" hidden="1">'Feb I&amp;E'!#REF!,'Feb I&amp;E'!#REF!,'Feb I&amp;E'!#REF!,'Feb I&amp;E'!#REF!,'Feb I&amp;E'!$J$14,'Feb I&amp;E'!$L$14,'Feb I&amp;E'!#REF!,'Feb I&amp;E'!#REF!,'Feb I&amp;E'!#REF!,'Feb I&amp;E'!#REF!,'Feb I&amp;E'!$J$15,'Feb I&amp;E'!$L$15,'Feb I&amp;E'!#REF!,'Feb I&amp;E'!#REF!,'Feb I&amp;E'!#REF!,'Feb I&amp;E'!#REF!</definedName>
    <definedName name="QB_FORMULA_3" localSheetId="3" hidden="1">'Jan-Feb I&amp;E'!#REF!,'Jan-Feb I&amp;E'!#REF!,'Jan-Feb I&amp;E'!#REF!,'Jan-Feb I&amp;E'!#REF!,'Jan-Feb I&amp;E'!$J$14,'Jan-Feb I&amp;E'!$L$14,'Jan-Feb I&amp;E'!#REF!,'Jan-Feb I&amp;E'!#REF!,'Jan-Feb I&amp;E'!#REF!,'Jan-Feb I&amp;E'!#REF!,'Jan-Feb I&amp;E'!$J$15,'Jan-Feb I&amp;E'!$L$15,'Jan-Feb I&amp;E'!#REF!,'Jan-Feb I&amp;E'!#REF!,'Jan-Feb I&amp;E'!#REF!,'Jan-Feb I&amp;E'!#REF!</definedName>
    <definedName name="QB_FORMULA_4" localSheetId="2" hidden="1">'Feb I&amp;E'!$J$16,'Feb I&amp;E'!$L$16,'Feb I&amp;E'!#REF!,'Feb I&amp;E'!#REF!,'Feb I&amp;E'!#REF!,'Feb I&amp;E'!#REF!,'Feb I&amp;E'!$J$17,'Feb I&amp;E'!$L$17,'Feb I&amp;E'!#REF!,'Feb I&amp;E'!#REF!,'Feb I&amp;E'!#REF!,'Feb I&amp;E'!#REF!,'Feb I&amp;E'!$J$18,'Feb I&amp;E'!$L$18,'Feb I&amp;E'!#REF!,'Feb I&amp;E'!#REF!</definedName>
    <definedName name="QB_FORMULA_4" localSheetId="3" hidden="1">'Jan-Feb I&amp;E'!$J$16,'Jan-Feb I&amp;E'!$L$16,'Jan-Feb I&amp;E'!#REF!,'Jan-Feb I&amp;E'!#REF!,'Jan-Feb I&amp;E'!#REF!,'Jan-Feb I&amp;E'!#REF!,'Jan-Feb I&amp;E'!$J$17,'Jan-Feb I&amp;E'!$L$17,'Jan-Feb I&amp;E'!#REF!,'Jan-Feb I&amp;E'!#REF!,'Jan-Feb I&amp;E'!#REF!,'Jan-Feb I&amp;E'!#REF!,'Jan-Feb I&amp;E'!$J$18,'Jan-Feb I&amp;E'!$L$18,'Jan-Feb I&amp;E'!#REF!,'Jan-Feb I&amp;E'!#REF!</definedName>
    <definedName name="QB_FORMULA_5" localSheetId="2" hidden="1">'Feb I&amp;E'!#REF!,'Feb I&amp;E'!#REF!,'Feb I&amp;E'!$F$19,'Feb I&amp;E'!$H$19,'Feb I&amp;E'!$J$19,'Feb I&amp;E'!$L$19,'Feb I&amp;E'!#REF!,'Feb I&amp;E'!#REF!,'Feb I&amp;E'!#REF!,'Feb I&amp;E'!#REF!,'Feb I&amp;E'!$F$20,'Feb I&amp;E'!$H$20,'Feb I&amp;E'!$J$20,'Feb I&amp;E'!$L$20,'Feb I&amp;E'!#REF!,'Feb I&amp;E'!#REF!</definedName>
    <definedName name="QB_FORMULA_5" localSheetId="3" hidden="1">'Jan-Feb I&amp;E'!#REF!,'Jan-Feb I&amp;E'!#REF!,'Jan-Feb I&amp;E'!#REF!,'Jan-Feb I&amp;E'!#REF!,'Jan-Feb I&amp;E'!#REF!,'Jan-Feb I&amp;E'!#REF!,'Jan-Feb I&amp;E'!$F$20,'Jan-Feb I&amp;E'!$H$20,'Jan-Feb I&amp;E'!$J$20,'Jan-Feb I&amp;E'!$L$20,'Jan-Feb I&amp;E'!#REF!,'Jan-Feb I&amp;E'!#REF!,'Jan-Feb I&amp;E'!#REF!,'Jan-Feb I&amp;E'!#REF!,'Jan-Feb I&amp;E'!$F$21,'Jan-Feb I&amp;E'!$H$21</definedName>
    <definedName name="QB_FORMULA_6" localSheetId="2" hidden="1">'Feb I&amp;E'!#REF!,'Feb I&amp;E'!#REF!,'Feb I&amp;E'!#REF!,'Feb I&amp;E'!#REF!,'Feb I&amp;E'!#REF!,'Feb I&amp;E'!#REF!,'Feb I&amp;E'!$J$24,'Feb I&amp;E'!$L$24,'Feb I&amp;E'!#REF!,'Feb I&amp;E'!#REF!,'Feb I&amp;E'!#REF!,'Feb I&amp;E'!#REF!,'Feb I&amp;E'!$J$25,'Feb I&amp;E'!$L$25,'Feb I&amp;E'!#REF!,'Feb I&amp;E'!#REF!</definedName>
    <definedName name="QB_FORMULA_6" localSheetId="3" hidden="1">'Jan-Feb I&amp;E'!$J$21,'Jan-Feb I&amp;E'!$L$21,'Jan-Feb I&amp;E'!#REF!,'Jan-Feb I&amp;E'!#REF!,'Jan-Feb I&amp;E'!#REF!,'Jan-Feb I&amp;E'!#REF!,'Jan-Feb I&amp;E'!#REF!,'Jan-Feb I&amp;E'!#REF!,'Jan-Feb I&amp;E'!#REF!,'Jan-Feb I&amp;E'!#REF!,'Jan-Feb I&amp;E'!$F$25,'Jan-Feb I&amp;E'!#REF!,'Jan-Feb I&amp;E'!#REF!,'Jan-Feb I&amp;E'!#REF!,'Jan-Feb I&amp;E'!#REF!,'Jan-Feb I&amp;E'!#REF!</definedName>
    <definedName name="QB_FORMULA_7" localSheetId="2" hidden="1">'Feb I&amp;E'!#REF!,'Feb I&amp;E'!#REF!,'Feb I&amp;E'!#REF!,'Feb I&amp;E'!#REF!,'Feb I&amp;E'!#REF!,'Feb I&amp;E'!#REF!,'Feb I&amp;E'!#REF!,'Feb I&amp;E'!#REF!,'Feb I&amp;E'!#REF!,'Feb I&amp;E'!#REF!,'Feb I&amp;E'!$F$28,'Feb I&amp;E'!$H$28,'Feb I&amp;E'!$J$28,'Feb I&amp;E'!$L$28,'Feb I&amp;E'!#REF!,'Feb I&amp;E'!#REF!</definedName>
    <definedName name="QB_FORMULA_7" localSheetId="3" hidden="1">'Jan-Feb I&amp;E'!#REF!,'Jan-Feb I&amp;E'!#REF!,'Jan-Feb I&amp;E'!#REF!,'Jan-Feb I&amp;E'!$J$28,'Jan-Feb I&amp;E'!$L$28,'Jan-Feb I&amp;E'!#REF!,'Jan-Feb I&amp;E'!#REF!,'Jan-Feb I&amp;E'!#REF!,'Jan-Feb I&amp;E'!#REF!,'Jan-Feb I&amp;E'!$J$29,'Jan-Feb I&amp;E'!$L$29,'Jan-Feb I&amp;E'!#REF!,'Jan-Feb I&amp;E'!#REF!,'Jan-Feb I&amp;E'!#REF!,'Jan-Feb I&amp;E'!#REF!,'Jan-Feb I&amp;E'!#REF!</definedName>
    <definedName name="QB_FORMULA_8" localSheetId="2" hidden="1">'Feb I&amp;E'!#REF!,'Feb I&amp;E'!#REF!,'Feb I&amp;E'!$F$29,'Feb I&amp;E'!$H$29,'Feb I&amp;E'!$J$29,'Feb I&amp;E'!$L$29,'Feb I&amp;E'!#REF!,'Feb I&amp;E'!#REF!,'Feb I&amp;E'!#REF!,'Feb I&amp;E'!#REF!,'Feb I&amp;E'!$F$30,'Feb I&amp;E'!$H$30,'Feb I&amp;E'!$J$30,'Feb I&amp;E'!$L$30,'Feb I&amp;E'!#REF!,'Feb I&amp;E'!#REF!</definedName>
    <definedName name="QB_FORMULA_8" localSheetId="3" hidden="1">'Jan-Feb I&amp;E'!#REF!,'Jan-Feb I&amp;E'!#REF!,'Jan-Feb I&amp;E'!#REF!,'Jan-Feb I&amp;E'!#REF!,'Jan-Feb I&amp;E'!#REF!,'Jan-Feb I&amp;E'!#REF!,'Jan-Feb I&amp;E'!#REF!,'Jan-Feb I&amp;E'!$F$32,'Jan-Feb I&amp;E'!$H$32,'Jan-Feb I&amp;E'!$J$32,'Jan-Feb I&amp;E'!$L$32,'Jan-Feb I&amp;E'!#REF!,'Jan-Feb I&amp;E'!#REF!,'Jan-Feb I&amp;E'!#REF!,'Jan-Feb I&amp;E'!#REF!,'Jan-Feb I&amp;E'!$F$33</definedName>
    <definedName name="QB_FORMULA_9" localSheetId="2" hidden="1">'Feb I&amp;E'!#REF!,'Feb I&amp;E'!#REF!</definedName>
    <definedName name="QB_FORMULA_9" localSheetId="3" hidden="1">'Jan-Feb I&amp;E'!$H$33,'Jan-Feb I&amp;E'!$J$33,'Jan-Feb I&amp;E'!$L$33,'Jan-Feb I&amp;E'!#REF!,'Jan-Feb I&amp;E'!#REF!,'Jan-Feb I&amp;E'!#REF!,'Jan-Feb I&amp;E'!#REF!,'Jan-Feb I&amp;E'!$F$34,'Jan-Feb I&amp;E'!$H$34,'Jan-Feb I&amp;E'!$J$34,'Jan-Feb I&amp;E'!$L$34,'Jan-Feb I&amp;E'!#REF!,'Jan-Feb I&amp;E'!#REF!,'Jan-Feb I&amp;E'!#REF!,'Jan-Feb I&amp;E'!#REF!</definedName>
    <definedName name="QB_ROW_113240" localSheetId="2" hidden="1">'Feb I&amp;E'!$E$6</definedName>
    <definedName name="QB_ROW_113240" localSheetId="3" hidden="1">'Jan-Feb I&amp;E'!$E$6</definedName>
    <definedName name="QB_ROW_114330" localSheetId="3" hidden="1">'Jan-Feb I&amp;E'!$D$24</definedName>
    <definedName name="QB_ROW_130340" localSheetId="2" hidden="1">'Feb I&amp;E'!$E$12</definedName>
    <definedName name="QB_ROW_130340" localSheetId="3" hidden="1">'Jan-Feb I&amp;E'!$E$12</definedName>
    <definedName name="QB_ROW_132340" localSheetId="2" hidden="1">'Feb I&amp;E'!$E$13</definedName>
    <definedName name="QB_ROW_132340" localSheetId="3" hidden="1">'Jan-Feb I&amp;E'!$E$13</definedName>
    <definedName name="QB_ROW_133340" localSheetId="2" hidden="1">'Feb I&amp;E'!$E$14</definedName>
    <definedName name="QB_ROW_133340" localSheetId="3" hidden="1">'Jan-Feb I&amp;E'!$E$14</definedName>
    <definedName name="QB_ROW_134340" localSheetId="2" hidden="1">'Feb I&amp;E'!$E$15</definedName>
    <definedName name="QB_ROW_134340" localSheetId="3" hidden="1">'Jan-Feb I&amp;E'!$E$15</definedName>
    <definedName name="QB_ROW_18301" localSheetId="2" hidden="1">'Feb I&amp;E'!$A$30</definedName>
    <definedName name="QB_ROW_18301" localSheetId="3" hidden="1">'Jan-Feb I&amp;E'!$A$34</definedName>
    <definedName name="QB_ROW_19011" localSheetId="2" hidden="1">'Feb I&amp;E'!$B$3</definedName>
    <definedName name="QB_ROW_19011" localSheetId="3" hidden="1">'Jan-Feb I&amp;E'!$B$3</definedName>
    <definedName name="QB_ROW_190340" localSheetId="2" hidden="1">'Feb I&amp;E'!$E$17</definedName>
    <definedName name="QB_ROW_190340" localSheetId="3" hidden="1">'Jan-Feb I&amp;E'!$E$17</definedName>
    <definedName name="QB_ROW_19311" localSheetId="2" hidden="1">'Feb I&amp;E'!$B$20</definedName>
    <definedName name="QB_ROW_19311" localSheetId="3" hidden="1">'Jan-Feb I&amp;E'!$B$21</definedName>
    <definedName name="QB_ROW_20031" localSheetId="2" hidden="1">'Feb I&amp;E'!$D$4</definedName>
    <definedName name="QB_ROW_20031" localSheetId="3" hidden="1">'Jan-Feb I&amp;E'!$D$4</definedName>
    <definedName name="QB_ROW_202240" localSheetId="3" hidden="1">'Jan-Feb I&amp;E'!$E$19</definedName>
    <definedName name="QB_ROW_20331" localSheetId="2" hidden="1">'Feb I&amp;E'!$D$9</definedName>
    <definedName name="QB_ROW_20331" localSheetId="3" hidden="1">'Jan-Feb I&amp;E'!$D$9</definedName>
    <definedName name="QB_ROW_21031" localSheetId="2" hidden="1">'Feb I&amp;E'!$D$11</definedName>
    <definedName name="QB_ROW_21031" localSheetId="3" hidden="1">'Jan-Feb I&amp;E'!$D$11</definedName>
    <definedName name="QB_ROW_210340" localSheetId="2" hidden="1">'Feb I&amp;E'!$E$16</definedName>
    <definedName name="QB_ROW_210340" localSheetId="3" hidden="1">'Jan-Feb I&amp;E'!$E$16</definedName>
    <definedName name="QB_ROW_21331" localSheetId="2" hidden="1">'Feb I&amp;E'!$D$19</definedName>
    <definedName name="QB_ROW_21331" localSheetId="3" hidden="1">'Jan-Feb I&amp;E'!$D$20</definedName>
    <definedName name="QB_ROW_22011" localSheetId="2" hidden="1">'Feb I&amp;E'!$B$21</definedName>
    <definedName name="QB_ROW_22011" localSheetId="3" hidden="1">'Jan-Feb I&amp;E'!$B$22</definedName>
    <definedName name="QB_ROW_22311" localSheetId="2" hidden="1">'Feb I&amp;E'!$B$29</definedName>
    <definedName name="QB_ROW_22311" localSheetId="3" hidden="1">'Jan-Feb I&amp;E'!$B$33</definedName>
    <definedName name="QB_ROW_23021" localSheetId="3" hidden="1">'Jan-Feb I&amp;E'!$C$23</definedName>
    <definedName name="QB_ROW_23321" localSheetId="3" hidden="1">'Jan-Feb I&amp;E'!$C$25</definedName>
    <definedName name="QB_ROW_24021" localSheetId="2" hidden="1">'Feb I&amp;E'!$C$22</definedName>
    <definedName name="QB_ROW_24021" localSheetId="3" hidden="1">'Jan-Feb I&amp;E'!$C$26</definedName>
    <definedName name="QB_ROW_24321" localSheetId="2" hidden="1">'Feb I&amp;E'!$C$28</definedName>
    <definedName name="QB_ROW_24321" localSheetId="3" hidden="1">'Jan-Feb I&amp;E'!$C$32</definedName>
    <definedName name="QB_ROW_369340" localSheetId="2" hidden="1">'Feb I&amp;E'!$E$18</definedName>
    <definedName name="QB_ROW_369340" localSheetId="3" hidden="1">'Jan-Feb I&amp;E'!$E$18</definedName>
    <definedName name="QB_ROW_427240" localSheetId="2" hidden="1">'Feb I&amp;E'!$E$5</definedName>
    <definedName name="QB_ROW_427240" localSheetId="3" hidden="1">'Jan-Feb I&amp;E'!$E$5</definedName>
    <definedName name="QB_ROW_440230" localSheetId="2" hidden="1">'Feb I&amp;E'!$D$25</definedName>
    <definedName name="QB_ROW_440230" localSheetId="3" hidden="1">'Jan-Feb I&amp;E'!$D$29</definedName>
    <definedName name="QB_ROW_449330" localSheetId="2" hidden="1">'Feb I&amp;E'!$D$24</definedName>
    <definedName name="QB_ROW_449330" localSheetId="3" hidden="1">'Jan-Feb I&amp;E'!$D$28</definedName>
    <definedName name="QB_ROW_486230" localSheetId="2" hidden="1">'Feb I&amp;E'!$D$26</definedName>
    <definedName name="QB_ROW_486230" localSheetId="3" hidden="1">'Jan-Feb I&amp;E'!$D$30</definedName>
    <definedName name="QB_ROW_488230" localSheetId="2" hidden="1">'Feb I&amp;E'!$D$23</definedName>
    <definedName name="QB_ROW_488230" localSheetId="3" hidden="1">'Jan-Feb I&amp;E'!$D$27</definedName>
    <definedName name="QB_ROW_61240" localSheetId="2" hidden="1">'Feb I&amp;E'!$E$7</definedName>
    <definedName name="QB_ROW_61240" localSheetId="3" hidden="1">'Jan-Feb I&amp;E'!$E$7</definedName>
    <definedName name="QB_ROW_63330" localSheetId="2" hidden="1">'Feb I&amp;E'!$D$27</definedName>
    <definedName name="QB_ROW_63330" localSheetId="3" hidden="1">'Jan-Feb I&amp;E'!$D$31</definedName>
    <definedName name="QB_ROW_70340" localSheetId="2" hidden="1">'Feb I&amp;E'!$E$8</definedName>
    <definedName name="QB_ROW_70340" localSheetId="3" hidden="1">'Jan-Feb I&amp;E'!$E$8</definedName>
    <definedName name="QB_ROW_86321" localSheetId="2" hidden="1">'Feb I&amp;E'!$C$10</definedName>
    <definedName name="QB_ROW_86321" localSheetId="3" hidden="1">'Jan-Feb I&amp;E'!$C$10</definedName>
    <definedName name="QBCANSUPPORTUPDATE" localSheetId="2">TRUE</definedName>
    <definedName name="QBCANSUPPORTUPDATE" localSheetId="3">TRUE</definedName>
    <definedName name="QBCOMPANYFILENAME" localSheetId="2">"C:\Documents and Settings\All Users\Documents\Intuit\QuickBooks\Company Files\NFPD.QBW"</definedName>
    <definedName name="QBCOMPANYFILENAME" localSheetId="3">"C:\Documents and Settings\All Users\Documents\Intuit\QuickBooks\Company Files\NFPD.QBW"</definedName>
    <definedName name="QBENDDATE" localSheetId="2">20220228</definedName>
    <definedName name="QBENDDATE" localSheetId="3">20220228</definedName>
    <definedName name="QBHEADERSONSCREEN" localSheetId="2">FALSE</definedName>
    <definedName name="QBHEADERSONSCREEN" localSheetId="3">FALSE</definedName>
    <definedName name="QBMETADATASIZE" localSheetId="2">5943</definedName>
    <definedName name="QBMETADATASIZE" localSheetId="3">5943</definedName>
    <definedName name="QBPRESERVECOLOR" localSheetId="2">TRUE</definedName>
    <definedName name="QBPRESERVECOLOR" localSheetId="3">TRUE</definedName>
    <definedName name="QBPRESERVEFONT" localSheetId="2">TRUE</definedName>
    <definedName name="QBPRESERVEFONT" localSheetId="3">TRUE</definedName>
    <definedName name="QBPRESERVEROWHEIGHT" localSheetId="2">TRUE</definedName>
    <definedName name="QBPRESERVEROWHEIGHT" localSheetId="3">TRUE</definedName>
    <definedName name="QBPRESERVESPACE" localSheetId="2">TRUE</definedName>
    <definedName name="QBPRESERVESPACE" localSheetId="3">TRUE</definedName>
    <definedName name="QBREPORTCOLAXIS" localSheetId="2">19</definedName>
    <definedName name="QBREPORTCOLAXIS" localSheetId="3">19</definedName>
    <definedName name="QBREPORTCOMPANYID" localSheetId="2">"8485c3b05ade4270975b6060e7430806"</definedName>
    <definedName name="QBREPORTCOMPANYID" localSheetId="3">"8485c3b05ade4270975b6060e7430806"</definedName>
    <definedName name="QBREPORTCOMPARECOL_ANNUALBUDGET" localSheetId="2">FALSE</definedName>
    <definedName name="QBREPORTCOMPARECOL_ANNUALBUDGET" localSheetId="3">FALSE</definedName>
    <definedName name="QBREPORTCOMPARECOL_AVGCOGS" localSheetId="2">FALSE</definedName>
    <definedName name="QBREPORTCOMPARECOL_AVGCOGS" localSheetId="3">FALSE</definedName>
    <definedName name="QBREPORTCOMPARECOL_AVGPRICE" localSheetId="2">FALSE</definedName>
    <definedName name="QBREPORTCOMPARECOL_AVGPRICE" localSheetId="3">FALSE</definedName>
    <definedName name="QBREPORTCOMPARECOL_BUDDIFF" localSheetId="2">TRUE</definedName>
    <definedName name="QBREPORTCOMPARECOL_BUDDIFF" localSheetId="3">TRUE</definedName>
    <definedName name="QBREPORTCOMPARECOL_BUDGET" localSheetId="2">TRUE</definedName>
    <definedName name="QBREPORTCOMPARECOL_BUDGET" localSheetId="3">TRUE</definedName>
    <definedName name="QBREPORTCOMPARECOL_BUDPCT" localSheetId="2">TRUE</definedName>
    <definedName name="QBREPORTCOMPARECOL_BUDPCT" localSheetId="3">TRUE</definedName>
    <definedName name="QBREPORTCOMPARECOL_COGS" localSheetId="2">FALSE</definedName>
    <definedName name="QBREPORTCOMPARECOL_COGS" localSheetId="3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2">FALSE</definedName>
    <definedName name="QBREPORTCOMPARECOL_FORECAST" localSheetId="3">FALSE</definedName>
    <definedName name="QBREPORTCOMPARECOL_GROSSMARGIN" localSheetId="2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3">FALSE</definedName>
    <definedName name="QBREPORTCOMPARECOL_HOURS" localSheetId="2">FALSE</definedName>
    <definedName name="QBREPORTCOMPARECOL_HOURS" localSheetId="3">FALSE</definedName>
    <definedName name="QBREPORTCOMPARECOL_PCTCOL" localSheetId="2">FALSE</definedName>
    <definedName name="QBREPORTCOMPARECOL_PCTCOL" localSheetId="3">FALSE</definedName>
    <definedName name="QBREPORTCOMPARECOL_PCTEXPENSE" localSheetId="2">FALSE</definedName>
    <definedName name="QBREPORTCOMPARECOL_PCTEXPENSE" localSheetId="3">FALSE</definedName>
    <definedName name="QBREPORTCOMPARECOL_PCTINCOME" localSheetId="2">FALSE</definedName>
    <definedName name="QBREPORTCOMPARECOL_PCTINCOME" localSheetId="3">FALSE</definedName>
    <definedName name="QBREPORTCOMPARECOL_PCTOFSALES" localSheetId="2">FALSE</definedName>
    <definedName name="QBREPORTCOMPARECOL_PCTOFSALES" localSheetId="3">FALSE</definedName>
    <definedName name="QBREPORTCOMPARECOL_PCTROW" localSheetId="2">FALSE</definedName>
    <definedName name="QBREPORTCOMPARECOL_PCTROW" localSheetId="3">FALSE</definedName>
    <definedName name="QBREPORTCOMPARECOL_PPDIFF" localSheetId="2">FALSE</definedName>
    <definedName name="QBREPORTCOMPARECOL_PPDIFF" localSheetId="3">FALSE</definedName>
    <definedName name="QBREPORTCOMPARECOL_PPPCT" localSheetId="2">FALSE</definedName>
    <definedName name="QBREPORTCOMPARECOL_PPPCT" localSheetId="3">FALSE</definedName>
    <definedName name="QBREPORTCOMPARECOL_PREVPERIOD" localSheetId="2">FALSE</definedName>
    <definedName name="QBREPORTCOMPARECOL_PREVPERIOD" localSheetId="3">FALSE</definedName>
    <definedName name="QBREPORTCOMPARECOL_PREVYEAR" localSheetId="2">FALSE</definedName>
    <definedName name="QBREPORTCOMPARECOL_PREVYEAR" localSheetId="3">FALSE</definedName>
    <definedName name="QBREPORTCOMPARECOL_PYDIFF" localSheetId="2">FALSE</definedName>
    <definedName name="QBREPORTCOMPARECOL_PYDIFF" localSheetId="3">FALSE</definedName>
    <definedName name="QBREPORTCOMPARECOL_PYPCT" localSheetId="2">FALSE</definedName>
    <definedName name="QBREPORTCOMPARECOL_PYPCT" localSheetId="3">FALSE</definedName>
    <definedName name="QBREPORTCOMPARECOL_QTY" localSheetId="2">FALSE</definedName>
    <definedName name="QBREPORTCOMPARECOL_QTY" localSheetId="3">FALSE</definedName>
    <definedName name="QBREPORTCOMPARECOL_RATE" localSheetId="2">FALSE</definedName>
    <definedName name="QBREPORTCOMPARECOL_RATE" localSheetId="3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3">FALSE</definedName>
    <definedName name="QBREPORTCOMPARECOL_YTD" localSheetId="2">FALSE</definedName>
    <definedName name="QBREPORTCOMPARECOL_YTD" localSheetId="3">FALSE</definedName>
    <definedName name="QBREPORTCOMPARECOL_YTDBUDGET" localSheetId="2">FALSE</definedName>
    <definedName name="QBREPORTCOMPARECOL_YTDBUDGET" localSheetId="3">FALSE</definedName>
    <definedName name="QBREPORTCOMPARECOL_YTDPCT" localSheetId="2">FALSE</definedName>
    <definedName name="QBREPORTCOMPARECOL_YTDPCT" localSheetId="3">FALSE</definedName>
    <definedName name="QBREPORTROWAXIS" localSheetId="2">11</definedName>
    <definedName name="QBREPORTROWAXIS" localSheetId="3">11</definedName>
    <definedName name="QBREPORTSUBCOLAXIS" localSheetId="2">24</definedName>
    <definedName name="QBREPORTSUBCOLAXIS" localSheetId="3">24</definedName>
    <definedName name="QBREPORTTYPE" localSheetId="2">288</definedName>
    <definedName name="QBREPORTTYPE" localSheetId="3">288</definedName>
    <definedName name="QBROWHEADERS" localSheetId="2">5</definedName>
    <definedName name="QBROWHEADERS" localSheetId="3">5</definedName>
    <definedName name="QBSTARTDATE" localSheetId="2">20220201</definedName>
    <definedName name="QBSTARTDATE" localSheetId="3">20220101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4" l="1"/>
  <c r="L28" i="4" s="1"/>
  <c r="F28" i="4"/>
  <c r="J28" i="4" s="1"/>
  <c r="L25" i="4"/>
  <c r="J25" i="4"/>
  <c r="L24" i="4"/>
  <c r="J24" i="4"/>
  <c r="H19" i="4"/>
  <c r="L19" i="4" s="1"/>
  <c r="F19" i="4"/>
  <c r="J19" i="4" s="1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9" i="4"/>
  <c r="J9" i="4"/>
  <c r="H9" i="4"/>
  <c r="H10" i="4" s="1"/>
  <c r="F9" i="4"/>
  <c r="F10" i="4" s="1"/>
  <c r="L8" i="4"/>
  <c r="J8" i="4"/>
  <c r="L7" i="4"/>
  <c r="J7" i="4"/>
  <c r="L6" i="4"/>
  <c r="J6" i="4"/>
  <c r="L5" i="4"/>
  <c r="J5" i="4"/>
  <c r="H32" i="3"/>
  <c r="L32" i="3" s="1"/>
  <c r="F32" i="3"/>
  <c r="J32" i="3" s="1"/>
  <c r="L29" i="3"/>
  <c r="J29" i="3"/>
  <c r="L28" i="3"/>
  <c r="J28" i="3"/>
  <c r="F25" i="3"/>
  <c r="H20" i="3"/>
  <c r="L20" i="3" s="1"/>
  <c r="F20" i="3"/>
  <c r="J20" i="3" s="1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9" i="3"/>
  <c r="J9" i="3"/>
  <c r="H9" i="3"/>
  <c r="H10" i="3" s="1"/>
  <c r="F9" i="3"/>
  <c r="F10" i="3" s="1"/>
  <c r="L8" i="3"/>
  <c r="J8" i="3"/>
  <c r="L7" i="3"/>
  <c r="J7" i="3"/>
  <c r="L6" i="3"/>
  <c r="J6" i="3"/>
  <c r="L5" i="3"/>
  <c r="J5" i="3"/>
  <c r="B13" i="2"/>
  <c r="B17" i="2" s="1"/>
  <c r="B21" i="2" s="1"/>
  <c r="D45" i="1"/>
  <c r="D31" i="1"/>
  <c r="D26" i="1"/>
  <c r="D20" i="1"/>
  <c r="D9" i="1"/>
  <c r="D48" i="1" s="1"/>
  <c r="F20" i="4" l="1"/>
  <c r="J10" i="4"/>
  <c r="H20" i="4"/>
  <c r="L10" i="4"/>
  <c r="F29" i="4"/>
  <c r="J29" i="4" s="1"/>
  <c r="H29" i="4"/>
  <c r="L29" i="4" s="1"/>
  <c r="F21" i="3"/>
  <c r="J10" i="3"/>
  <c r="L10" i="3"/>
  <c r="H21" i="3"/>
  <c r="F33" i="3"/>
  <c r="H33" i="3"/>
  <c r="L33" i="3" s="1"/>
  <c r="L20" i="4" l="1"/>
  <c r="H30" i="4"/>
  <c r="J20" i="4"/>
  <c r="F30" i="4"/>
  <c r="J30" i="4" s="1"/>
  <c r="L21" i="3"/>
  <c r="H34" i="3"/>
  <c r="J33" i="3"/>
  <c r="F34" i="3"/>
  <c r="J34" i="3" s="1"/>
  <c r="J21" i="3"/>
  <c r="L30" i="4" l="1"/>
  <c r="L34" i="3"/>
</calcChain>
</file>

<file path=xl/sharedStrings.xml><?xml version="1.0" encoding="utf-8"?>
<sst xmlns="http://schemas.openxmlformats.org/spreadsheetml/2006/main" count="111" uniqueCount="78">
  <si>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</si>
  <si>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</si>
  <si>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</si>
  <si>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</si>
  <si>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</si>
  <si>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</si>
  <si>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</si>
  <si>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</si>
  <si>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</si>
  <si>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</si>
  <si>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</si>
  <si>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</si>
  <si>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</si>
  <si>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</si>
  <si>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</si>
  <si>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</si>
  <si>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</si>
  <si>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</si>
  <si>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</si>
  <si>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Total Other Current Assets</t>
  </si>
  <si>
    <t>Paid not Expensed</t>
  </si>
  <si>
    <t>Expensed Not Paid</t>
  </si>
  <si>
    <t>Accounts Payable</t>
  </si>
  <si>
    <t>Wildland Payable</t>
  </si>
  <si>
    <t>Citibank Visa</t>
  </si>
  <si>
    <t>Visa New Citicard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</si>
  <si>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</si>
  <si>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</si>
  <si>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</si>
  <si>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</si>
  <si>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</si>
  <si>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</si>
  <si>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</si>
  <si>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</si>
  <si>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</si>
  <si>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</si>
  <si>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</si>
  <si>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</si>
  <si>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</si>
  <si>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</si>
  <si>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GENERAL</t>
  </si>
  <si>
    <t>Jan - Feb 22</t>
  </si>
  <si>
    <t>Budget</t>
  </si>
  <si>
    <t>$ Over Budget</t>
  </si>
  <si>
    <t>% of Budget</t>
  </si>
  <si>
    <t>Ordinary Income/Expense</t>
  </si>
  <si>
    <t>Income</t>
  </si>
  <si>
    <t>DDA-Share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</si>
  <si>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</si>
  <si>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</si>
  <si>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</si>
  <si>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</si>
  <si>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</si>
  <si>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</si>
  <si>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</si>
  <si>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</si>
  <si>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</si>
  <si>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</si>
  <si>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</si>
  <si>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</si>
  <si>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</si>
  <si>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Uncategorized Expenses</t>
  </si>
  <si>
    <t>Total Expense</t>
  </si>
  <si>
    <t>Net Ordinary Income</t>
  </si>
  <si>
    <t>Other Income/Expense</t>
  </si>
  <si>
    <t>Other Income</t>
  </si>
  <si>
    <t>Grant Income</t>
  </si>
  <si>
    <t>Total Other Income</t>
  </si>
  <si>
    <t>Other Expense</t>
  </si>
  <si>
    <t>5650 New Command</t>
  </si>
  <si>
    <t>Reserve</t>
  </si>
  <si>
    <t>Capital Reserve/Grant Match</t>
  </si>
  <si>
    <t>Legal Settlement</t>
  </si>
  <si>
    <t>Other Expenses</t>
  </si>
  <si>
    <t>Total Other Expense</t>
  </si>
  <si>
    <t>Net Other Income</t>
  </si>
  <si>
    <t>Net Income</t>
  </si>
  <si>
    <t>Feb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</si>
</sst>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4" fontId="0" fillId="0" borderId="0" xfId="1" applyFon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913F222-741B-44AE-8F1D-0F63A9399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A3DBF2AD-F017-43EB-8785-EE45CFD69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3911-A703-418D-B14D-AFF2991F87E4}">
  <dimension ref="A1:E48"/>
  <sheetViews>
    <sheetView topLeftCell="A25" workbookViewId="0">
      <selection activeCell="D40" sqref="D40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44620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259832.08</v>
      </c>
      <c r="E6" s="1"/>
    </row>
    <row r="7" spans="1:5" ht="15.75" x14ac:dyDescent="0.25">
      <c r="A7" s="1" t="s">
        <v>3</v>
      </c>
      <c r="B7" s="1"/>
      <c r="C7" s="1"/>
      <c r="D7" s="2">
        <v>19762.62</v>
      </c>
      <c r="E7" s="1"/>
    </row>
    <row r="8" spans="1:5" ht="16.5" thickBot="1" x14ac:dyDescent="0.3">
      <c r="A8" s="1" t="s">
        <v>4</v>
      </c>
      <c r="B8" s="1"/>
      <c r="C8" s="1"/>
      <c r="D8" s="5">
        <v>6580.28</v>
      </c>
      <c r="E8" s="1"/>
    </row>
    <row r="9" spans="1:5" ht="15.75" x14ac:dyDescent="0.25">
      <c r="A9" s="1" t="s">
        <v>5</v>
      </c>
      <c r="B9" s="1"/>
      <c r="C9" s="1"/>
      <c r="D9" s="2">
        <f>SUM(D6:D8)</f>
        <v>286174.98000000004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6580.22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37300.39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203042.94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500</v>
      </c>
      <c r="E23" s="1"/>
    </row>
    <row r="24" spans="1:5" ht="15.75" x14ac:dyDescent="0.25">
      <c r="A24" s="1" t="s">
        <v>15</v>
      </c>
      <c r="B24" s="6"/>
      <c r="C24" s="6"/>
      <c r="D24" s="10">
        <v>0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500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/>
      <c r="B30" s="6"/>
      <c r="C30" s="6"/>
      <c r="D30" s="9"/>
      <c r="E30" s="1"/>
    </row>
    <row r="31" spans="1:5" ht="15.75" x14ac:dyDescent="0.25">
      <c r="A31" s="1" t="s">
        <v>19</v>
      </c>
      <c r="B31" s="6"/>
      <c r="C31" s="6"/>
      <c r="D31" s="9">
        <f>SUM(D29:D30)</f>
        <v>0</v>
      </c>
      <c r="E31" s="1"/>
    </row>
    <row r="32" spans="1:5" ht="15.75" x14ac:dyDescent="0.25">
      <c r="A32" s="1"/>
      <c r="B32" s="6"/>
      <c r="C32" s="6"/>
      <c r="D32" s="9"/>
      <c r="E32" s="1"/>
    </row>
    <row r="33" spans="1:5" ht="15.75" x14ac:dyDescent="0.25">
      <c r="A33" s="11" t="s">
        <v>20</v>
      </c>
      <c r="B33" s="6"/>
      <c r="C33" s="6"/>
      <c r="D33" s="12">
        <v>0</v>
      </c>
      <c r="E33" s="1"/>
    </row>
    <row r="34" spans="1:5" ht="15.75" x14ac:dyDescent="0.25">
      <c r="B34" s="6"/>
      <c r="C34" s="6"/>
      <c r="D34" s="2"/>
      <c r="E34" s="1"/>
    </row>
    <row r="35" spans="1:5" ht="15.75" x14ac:dyDescent="0.25">
      <c r="B35" s="6"/>
      <c r="C35" s="6"/>
      <c r="D35" s="2"/>
      <c r="E35" s="1"/>
    </row>
    <row r="36" spans="1:5" ht="19.5" thickBot="1" x14ac:dyDescent="0.35">
      <c r="A36" s="13" t="s">
        <v>21</v>
      </c>
      <c r="B36" s="14"/>
      <c r="C36" s="6"/>
      <c r="D36" s="2"/>
      <c r="E36" s="1"/>
    </row>
    <row r="37" spans="1:5" ht="15.75" x14ac:dyDescent="0.25">
      <c r="A37" s="1"/>
      <c r="B37" s="6"/>
      <c r="C37" s="6"/>
      <c r="D37" s="6"/>
      <c r="E37" s="1"/>
    </row>
    <row r="38" spans="1:5" ht="15.75" x14ac:dyDescent="0.25">
      <c r="A38" s="1" t="s">
        <v>22</v>
      </c>
      <c r="B38" s="1"/>
      <c r="C38" s="1"/>
      <c r="D38" s="2">
        <v>20320.09</v>
      </c>
      <c r="E38" s="1"/>
    </row>
    <row r="39" spans="1:5" ht="15.75" x14ac:dyDescent="0.25">
      <c r="A39" s="1" t="s">
        <v>23</v>
      </c>
      <c r="B39" s="1"/>
      <c r="C39" s="1"/>
      <c r="D39" s="2">
        <v>0</v>
      </c>
      <c r="E39" s="1"/>
    </row>
    <row r="40" spans="1:5" ht="15.75" x14ac:dyDescent="0.25">
      <c r="A40" s="15" t="s">
        <v>24</v>
      </c>
      <c r="B40" s="15"/>
      <c r="C40" s="15"/>
      <c r="D40" s="2">
        <v>158.99</v>
      </c>
      <c r="E40" s="15"/>
    </row>
    <row r="41" spans="1:5" ht="15.75" x14ac:dyDescent="0.25">
      <c r="A41" s="15" t="s">
        <v>25</v>
      </c>
      <c r="B41" s="15"/>
      <c r="C41" s="15"/>
      <c r="D41" s="2">
        <v>711.23</v>
      </c>
      <c r="E41" s="15"/>
    </row>
    <row r="42" spans="1:5" ht="15.75" x14ac:dyDescent="0.25">
      <c r="A42" s="1" t="s">
        <v>26</v>
      </c>
      <c r="B42" s="1"/>
      <c r="C42" s="1"/>
      <c r="D42" s="2">
        <v>12859.91</v>
      </c>
      <c r="E42" s="1"/>
    </row>
    <row r="43" spans="1:5" ht="15.75" x14ac:dyDescent="0.25">
      <c r="A43" s="1" t="s">
        <v>27</v>
      </c>
      <c r="B43" s="1"/>
      <c r="C43" s="1"/>
      <c r="D43" s="2">
        <v>6853.65</v>
      </c>
      <c r="E43" s="1"/>
    </row>
    <row r="44" spans="1:5" ht="15.75" x14ac:dyDescent="0.25">
      <c r="A44" s="1" t="s">
        <v>28</v>
      </c>
      <c r="B44" s="1"/>
      <c r="C44" s="1"/>
      <c r="D44" s="2">
        <v>126.36</v>
      </c>
      <c r="E44" s="1"/>
    </row>
    <row r="45" spans="1:5" ht="15.75" x14ac:dyDescent="0.25">
      <c r="A45" s="1" t="s">
        <v>29</v>
      </c>
      <c r="B45" s="1"/>
      <c r="C45" s="1"/>
      <c r="D45" s="2">
        <f>SUM(D38:D44)</f>
        <v>41030.230000000003</v>
      </c>
      <c r="E45" s="1"/>
    </row>
    <row r="46" spans="1:5" ht="15.75" x14ac:dyDescent="0.25">
      <c r="A46" s="1"/>
      <c r="B46" s="1"/>
      <c r="C46" s="1"/>
      <c r="D46" s="2"/>
      <c r="E46" s="1"/>
    </row>
    <row r="47" spans="1:5" ht="15.75" x14ac:dyDescent="0.25">
      <c r="A47" s="1"/>
      <c r="B47" s="6"/>
      <c r="C47" s="6"/>
      <c r="D47" s="6"/>
      <c r="E47" s="1"/>
    </row>
    <row r="48" spans="1:5" ht="15.75" x14ac:dyDescent="0.25">
      <c r="A48" s="1" t="s">
        <v>30</v>
      </c>
      <c r="B48" s="1"/>
      <c r="C48" s="1"/>
      <c r="D48" s="2">
        <f>D9-(D20+D45)+D23+D24+D29</f>
        <v>42601.810000000027</v>
      </c>
      <c r="E4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69AD-7378-4DE0-AC20-F73C3D34663F}">
  <dimension ref="A1:B25"/>
  <sheetViews>
    <sheetView workbookViewId="0">
      <selection activeCell="B6" sqref="B6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44620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31</v>
      </c>
      <c r="B5" s="17">
        <v>112491.5</v>
      </c>
    </row>
    <row r="6" spans="1:2" x14ac:dyDescent="0.25">
      <c r="A6" t="s">
        <v>32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33</v>
      </c>
      <c r="B9" s="17">
        <v>3399.75</v>
      </c>
    </row>
    <row r="10" spans="1:2" x14ac:dyDescent="0.25">
      <c r="A10" t="s">
        <v>34</v>
      </c>
      <c r="B10" s="17">
        <v>116837.71</v>
      </c>
    </row>
    <row r="11" spans="1:2" x14ac:dyDescent="0.25">
      <c r="A11" t="s">
        <v>35</v>
      </c>
      <c r="B11" s="17">
        <v>-190127.15</v>
      </c>
    </row>
    <row r="12" spans="1:2" x14ac:dyDescent="0.25">
      <c r="B12" s="17"/>
    </row>
    <row r="13" spans="1:2" x14ac:dyDescent="0.25">
      <c r="A13" t="s">
        <v>36</v>
      </c>
      <c r="B13" s="17">
        <f>SUM(B5:B12)</f>
        <v>42601.810000000027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37</v>
      </c>
      <c r="B17" s="17">
        <f>SUM(B13:B16)</f>
        <v>42601.810000000027</v>
      </c>
    </row>
    <row r="19" spans="1:2" x14ac:dyDescent="0.25">
      <c r="A19" t="s">
        <v>38</v>
      </c>
      <c r="B19" s="17">
        <v>42601.81</v>
      </c>
    </row>
    <row r="21" spans="1:2" x14ac:dyDescent="0.25">
      <c r="A21" t="s">
        <v>39</v>
      </c>
      <c r="B21" s="17">
        <f>B17-B19</f>
        <v>0</v>
      </c>
    </row>
    <row r="23" spans="1:2" x14ac:dyDescent="0.25">
      <c r="B23" s="19"/>
    </row>
    <row r="24" spans="1:2" x14ac:dyDescent="0.25">
      <c r="B24" s="19"/>
    </row>
    <row r="25" spans="1:2" x14ac:dyDescent="0.25">
      <c r="B2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5B76-D840-460E-BB84-D9E8F464E1CC}">
  <sheetPr codeName="Sheet2"/>
  <dimension ref="A1:L31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1" customWidth="1"/>
    <col min="5" max="5" width="26.140625" style="41" customWidth="1"/>
    <col min="6" max="6" width="8.7109375" style="42" bestFit="1" customWidth="1"/>
    <col min="7" max="7" width="2.28515625" style="42" customWidth="1"/>
    <col min="8" max="8" width="8.42578125" style="42" bestFit="1" customWidth="1"/>
    <col min="9" max="9" width="2.28515625" style="42" customWidth="1"/>
    <col min="10" max="10" width="12" style="42" bestFit="1" customWidth="1"/>
    <col min="11" max="11" width="2.28515625" style="42" customWidth="1"/>
    <col min="12" max="12" width="10.28515625" style="42" bestFit="1" customWidth="1"/>
  </cols>
  <sheetData>
    <row r="1" spans="1:12" ht="15.75" thickBot="1" x14ac:dyDescent="0.3">
      <c r="A1" s="20"/>
      <c r="B1" s="20"/>
      <c r="C1" s="20"/>
      <c r="D1" s="20"/>
      <c r="E1" s="20"/>
      <c r="F1" s="22" t="s">
        <v>40</v>
      </c>
      <c r="G1" s="21"/>
      <c r="H1" s="23"/>
      <c r="I1" s="21"/>
      <c r="J1" s="23"/>
      <c r="K1" s="21"/>
      <c r="L1" s="23"/>
    </row>
    <row r="2" spans="1:12" s="40" customFormat="1" ht="16.5" thickTop="1" thickBot="1" x14ac:dyDescent="0.3">
      <c r="A2" s="37"/>
      <c r="B2" s="37"/>
      <c r="C2" s="37"/>
      <c r="D2" s="37"/>
      <c r="E2" s="37"/>
      <c r="F2" s="38" t="s">
        <v>77</v>
      </c>
      <c r="G2" s="39"/>
      <c r="H2" s="38" t="s">
        <v>42</v>
      </c>
      <c r="I2" s="39"/>
      <c r="J2" s="38" t="s">
        <v>43</v>
      </c>
      <c r="K2" s="39"/>
      <c r="L2" s="38" t="s">
        <v>44</v>
      </c>
    </row>
    <row r="3" spans="1:12" ht="15.75" thickTop="1" x14ac:dyDescent="0.25">
      <c r="A3" s="20"/>
      <c r="B3" s="20" t="s">
        <v>45</v>
      </c>
      <c r="C3" s="20"/>
      <c r="D3" s="20"/>
      <c r="E3" s="20"/>
      <c r="F3" s="24"/>
      <c r="G3" s="25"/>
      <c r="H3" s="24"/>
      <c r="I3" s="25"/>
      <c r="J3" s="24"/>
      <c r="K3" s="25"/>
      <c r="L3" s="26"/>
    </row>
    <row r="4" spans="1:12" x14ac:dyDescent="0.25">
      <c r="A4" s="20"/>
      <c r="B4" s="20"/>
      <c r="C4" s="20"/>
      <c r="D4" s="20" t="s">
        <v>46</v>
      </c>
      <c r="E4" s="20"/>
      <c r="F4" s="24"/>
      <c r="G4" s="25"/>
      <c r="H4" s="24"/>
      <c r="I4" s="25"/>
      <c r="J4" s="24"/>
      <c r="K4" s="25"/>
      <c r="L4" s="26"/>
    </row>
    <row r="5" spans="1:12" x14ac:dyDescent="0.25">
      <c r="A5" s="20"/>
      <c r="B5" s="20"/>
      <c r="C5" s="20"/>
      <c r="D5" s="20"/>
      <c r="E5" s="20" t="s">
        <v>47</v>
      </c>
      <c r="F5" s="24">
        <v>0</v>
      </c>
      <c r="G5" s="25"/>
      <c r="H5" s="24">
        <v>0</v>
      </c>
      <c r="I5" s="25"/>
      <c r="J5" s="24">
        <f>ROUND((F5-H5),5)</f>
        <v>0</v>
      </c>
      <c r="K5" s="25"/>
      <c r="L5" s="26">
        <f>ROUND(IF(H5=0, IF(F5=0, 0, 1), F5/H5),5)</f>
        <v>0</v>
      </c>
    </row>
    <row r="6" spans="1:12" x14ac:dyDescent="0.25">
      <c r="A6" s="20"/>
      <c r="B6" s="20"/>
      <c r="C6" s="20"/>
      <c r="D6" s="20"/>
      <c r="E6" s="20" t="s">
        <v>48</v>
      </c>
      <c r="F6" s="24">
        <v>202.07</v>
      </c>
      <c r="G6" s="25"/>
      <c r="H6" s="24">
        <v>50</v>
      </c>
      <c r="I6" s="25"/>
      <c r="J6" s="24">
        <f>ROUND((F6-H6),5)</f>
        <v>152.07</v>
      </c>
      <c r="K6" s="25"/>
      <c r="L6" s="26">
        <f>ROUND(IF(H6=0, IF(F6=0, 0, 1), F6/H6),5)</f>
        <v>4.0414000000000003</v>
      </c>
    </row>
    <row r="7" spans="1:12" x14ac:dyDescent="0.25">
      <c r="A7" s="20"/>
      <c r="B7" s="20"/>
      <c r="C7" s="20"/>
      <c r="D7" s="20"/>
      <c r="E7" s="20" t="s">
        <v>49</v>
      </c>
      <c r="F7" s="24">
        <v>2.76</v>
      </c>
      <c r="G7" s="25"/>
      <c r="H7" s="24">
        <v>13</v>
      </c>
      <c r="I7" s="25"/>
      <c r="J7" s="24">
        <f>ROUND((F7-H7),5)</f>
        <v>-10.24</v>
      </c>
      <c r="K7" s="25"/>
      <c r="L7" s="26">
        <f>ROUND(IF(H7=0, IF(F7=0, 0, 1), F7/H7),5)</f>
        <v>0.21231</v>
      </c>
    </row>
    <row r="8" spans="1:12" ht="15.75" thickBot="1" x14ac:dyDescent="0.3">
      <c r="A8" s="20"/>
      <c r="B8" s="20"/>
      <c r="C8" s="20"/>
      <c r="D8" s="20"/>
      <c r="E8" s="20" t="s">
        <v>50</v>
      </c>
      <c r="F8" s="27">
        <v>31821.35</v>
      </c>
      <c r="G8" s="25"/>
      <c r="H8" s="27">
        <v>59353</v>
      </c>
      <c r="I8" s="25"/>
      <c r="J8" s="27">
        <f>ROUND((F8-H8),5)</f>
        <v>-27531.65</v>
      </c>
      <c r="K8" s="25"/>
      <c r="L8" s="28">
        <f>ROUND(IF(H8=0, IF(F8=0, 0, 1), F8/H8),5)</f>
        <v>0.53613999999999995</v>
      </c>
    </row>
    <row r="9" spans="1:12" ht="15.75" thickBot="1" x14ac:dyDescent="0.3">
      <c r="A9" s="20"/>
      <c r="B9" s="20"/>
      <c r="C9" s="20"/>
      <c r="D9" s="20" t="s">
        <v>51</v>
      </c>
      <c r="E9" s="20"/>
      <c r="F9" s="29">
        <f>ROUND(SUM(F4:F8),5)</f>
        <v>32026.18</v>
      </c>
      <c r="G9" s="25"/>
      <c r="H9" s="29">
        <f>ROUND(SUM(H4:H8),5)</f>
        <v>59416</v>
      </c>
      <c r="I9" s="25"/>
      <c r="J9" s="29">
        <f>ROUND((F9-H9),5)</f>
        <v>-27389.82</v>
      </c>
      <c r="K9" s="25"/>
      <c r="L9" s="30">
        <f>ROUND(IF(H9=0, IF(F9=0, 0, 1), F9/H9),5)</f>
        <v>0.53902000000000005</v>
      </c>
    </row>
    <row r="10" spans="1:12" x14ac:dyDescent="0.25">
      <c r="A10" s="20"/>
      <c r="B10" s="20"/>
      <c r="C10" s="20" t="s">
        <v>52</v>
      </c>
      <c r="D10" s="20"/>
      <c r="E10" s="20"/>
      <c r="F10" s="24">
        <f>F9</f>
        <v>32026.18</v>
      </c>
      <c r="G10" s="25"/>
      <c r="H10" s="24">
        <f>H9</f>
        <v>59416</v>
      </c>
      <c r="I10" s="25"/>
      <c r="J10" s="24">
        <f>ROUND((F10-H10),5)</f>
        <v>-27389.82</v>
      </c>
      <c r="K10" s="25"/>
      <c r="L10" s="26">
        <f>ROUND(IF(H10=0, IF(F10=0, 0, 1), F10/H10),5)</f>
        <v>0.53902000000000005</v>
      </c>
    </row>
    <row r="11" spans="1:12" x14ac:dyDescent="0.25">
      <c r="A11" s="20"/>
      <c r="B11" s="20"/>
      <c r="C11" s="20"/>
      <c r="D11" s="20" t="s">
        <v>53</v>
      </c>
      <c r="E11" s="20"/>
      <c r="F11" s="24"/>
      <c r="G11" s="25"/>
      <c r="H11" s="24"/>
      <c r="I11" s="25"/>
      <c r="J11" s="24"/>
      <c r="K11" s="25"/>
      <c r="L11" s="26"/>
    </row>
    <row r="12" spans="1:12" x14ac:dyDescent="0.25">
      <c r="A12" s="20"/>
      <c r="B12" s="20"/>
      <c r="C12" s="20"/>
      <c r="D12" s="20"/>
      <c r="E12" s="20" t="s">
        <v>54</v>
      </c>
      <c r="F12" s="24">
        <v>88107.01</v>
      </c>
      <c r="G12" s="25"/>
      <c r="H12" s="24">
        <v>77471.350000000006</v>
      </c>
      <c r="I12" s="25"/>
      <c r="J12" s="24">
        <f>ROUND((F12-H12),5)</f>
        <v>10635.66</v>
      </c>
      <c r="K12" s="25"/>
      <c r="L12" s="26">
        <f>ROUND(IF(H12=0, IF(F12=0, 0, 1), F12/H12),5)</f>
        <v>1.1372899999999999</v>
      </c>
    </row>
    <row r="13" spans="1:12" x14ac:dyDescent="0.25">
      <c r="A13" s="20"/>
      <c r="B13" s="20"/>
      <c r="C13" s="20"/>
      <c r="D13" s="20"/>
      <c r="E13" s="20" t="s">
        <v>55</v>
      </c>
      <c r="F13" s="24">
        <v>0</v>
      </c>
      <c r="G13" s="25"/>
      <c r="H13" s="24">
        <v>503.33</v>
      </c>
      <c r="I13" s="25"/>
      <c r="J13" s="24">
        <f>ROUND((F13-H13),5)</f>
        <v>-503.33</v>
      </c>
      <c r="K13" s="25"/>
      <c r="L13" s="26">
        <f>ROUND(IF(H13=0, IF(F13=0, 0, 1), F13/H13),5)</f>
        <v>0</v>
      </c>
    </row>
    <row r="14" spans="1:12" x14ac:dyDescent="0.25">
      <c r="A14" s="20"/>
      <c r="B14" s="20"/>
      <c r="C14" s="20"/>
      <c r="D14" s="20"/>
      <c r="E14" s="20" t="s">
        <v>56</v>
      </c>
      <c r="F14" s="24">
        <v>1160.02</v>
      </c>
      <c r="G14" s="25"/>
      <c r="H14" s="24">
        <v>815</v>
      </c>
      <c r="I14" s="25"/>
      <c r="J14" s="24">
        <f>ROUND((F14-H14),5)</f>
        <v>345.02</v>
      </c>
      <c r="K14" s="25"/>
      <c r="L14" s="26">
        <f>ROUND(IF(H14=0, IF(F14=0, 0, 1), F14/H14),5)</f>
        <v>1.42334</v>
      </c>
    </row>
    <row r="15" spans="1:12" x14ac:dyDescent="0.25">
      <c r="A15" s="20"/>
      <c r="B15" s="20"/>
      <c r="C15" s="20"/>
      <c r="D15" s="20"/>
      <c r="E15" s="20" t="s">
        <v>57</v>
      </c>
      <c r="F15" s="24">
        <v>5871.45</v>
      </c>
      <c r="G15" s="25"/>
      <c r="H15" s="24">
        <v>8616.33</v>
      </c>
      <c r="I15" s="25"/>
      <c r="J15" s="24">
        <f>ROUND((F15-H15),5)</f>
        <v>-2744.88</v>
      </c>
      <c r="K15" s="25"/>
      <c r="L15" s="26">
        <f>ROUND(IF(H15=0, IF(F15=0, 0, 1), F15/H15),5)</f>
        <v>0.68142999999999998</v>
      </c>
    </row>
    <row r="16" spans="1:12" x14ac:dyDescent="0.25">
      <c r="A16" s="20"/>
      <c r="B16" s="20"/>
      <c r="C16" s="20"/>
      <c r="D16" s="20"/>
      <c r="E16" s="20" t="s">
        <v>58</v>
      </c>
      <c r="F16" s="24">
        <v>0</v>
      </c>
      <c r="G16" s="25"/>
      <c r="H16" s="24">
        <v>85</v>
      </c>
      <c r="I16" s="25"/>
      <c r="J16" s="24">
        <f>ROUND((F16-H16),5)</f>
        <v>-85</v>
      </c>
      <c r="K16" s="25"/>
      <c r="L16" s="26">
        <f>ROUND(IF(H16=0, IF(F16=0, 0, 1), F16/H16),5)</f>
        <v>0</v>
      </c>
    </row>
    <row r="17" spans="1:12" x14ac:dyDescent="0.25">
      <c r="A17" s="20"/>
      <c r="B17" s="20"/>
      <c r="C17" s="20"/>
      <c r="D17" s="20"/>
      <c r="E17" s="20" t="s">
        <v>59</v>
      </c>
      <c r="F17" s="24">
        <v>341.15</v>
      </c>
      <c r="G17" s="25"/>
      <c r="H17" s="24">
        <v>880</v>
      </c>
      <c r="I17" s="25"/>
      <c r="J17" s="24">
        <f>ROUND((F17-H17),5)</f>
        <v>-538.85</v>
      </c>
      <c r="K17" s="25"/>
      <c r="L17" s="26">
        <f>ROUND(IF(H17=0, IF(F17=0, 0, 1), F17/H17),5)</f>
        <v>0.38767000000000001</v>
      </c>
    </row>
    <row r="18" spans="1:12" ht="15.75" thickBot="1" x14ac:dyDescent="0.3">
      <c r="A18" s="20"/>
      <c r="B18" s="20"/>
      <c r="C18" s="20"/>
      <c r="D18" s="20"/>
      <c r="E18" s="20" t="s">
        <v>60</v>
      </c>
      <c r="F18" s="27">
        <v>4683.3599999999997</v>
      </c>
      <c r="G18" s="25"/>
      <c r="H18" s="27">
        <v>2083</v>
      </c>
      <c r="I18" s="25"/>
      <c r="J18" s="27">
        <f>ROUND((F18-H18),5)</f>
        <v>2600.36</v>
      </c>
      <c r="K18" s="25"/>
      <c r="L18" s="28">
        <f>ROUND(IF(H18=0, IF(F18=0, 0, 1), F18/H18),5)</f>
        <v>2.24837</v>
      </c>
    </row>
    <row r="19" spans="1:12" ht="15.75" thickBot="1" x14ac:dyDescent="0.3">
      <c r="A19" s="20"/>
      <c r="B19" s="20"/>
      <c r="C19" s="20"/>
      <c r="D19" s="20" t="s">
        <v>62</v>
      </c>
      <c r="E19" s="20"/>
      <c r="F19" s="29">
        <f>ROUND(SUM(F11:F18),5)</f>
        <v>100162.99</v>
      </c>
      <c r="G19" s="25"/>
      <c r="H19" s="29">
        <f>ROUND(SUM(H11:H18),5)</f>
        <v>90454.01</v>
      </c>
      <c r="I19" s="25"/>
      <c r="J19" s="29">
        <f>ROUND((F19-H19),5)</f>
        <v>9708.98</v>
      </c>
      <c r="K19" s="25"/>
      <c r="L19" s="30">
        <f>ROUND(IF(H19=0, IF(F19=0, 0, 1), F19/H19),5)</f>
        <v>1.10734</v>
      </c>
    </row>
    <row r="20" spans="1:12" x14ac:dyDescent="0.25">
      <c r="A20" s="20"/>
      <c r="B20" s="20" t="s">
        <v>63</v>
      </c>
      <c r="C20" s="20"/>
      <c r="D20" s="20"/>
      <c r="E20" s="20"/>
      <c r="F20" s="24">
        <f>ROUND(F3+F10-F19,5)</f>
        <v>-68136.81</v>
      </c>
      <c r="G20" s="25"/>
      <c r="H20" s="24">
        <f>ROUND(H3+H10-H19,5)</f>
        <v>-31038.01</v>
      </c>
      <c r="I20" s="25"/>
      <c r="J20" s="24">
        <f>ROUND((F20-H20),5)</f>
        <v>-37098.800000000003</v>
      </c>
      <c r="K20" s="25"/>
      <c r="L20" s="26">
        <f>ROUND(IF(H20=0, IF(F20=0, 0, 1), F20/H20),5)</f>
        <v>2.1952699999999998</v>
      </c>
    </row>
    <row r="21" spans="1:12" x14ac:dyDescent="0.25">
      <c r="A21" s="20"/>
      <c r="B21" s="20" t="s">
        <v>64</v>
      </c>
      <c r="C21" s="20"/>
      <c r="D21" s="20"/>
      <c r="E21" s="20"/>
      <c r="F21" s="24"/>
      <c r="G21" s="25"/>
      <c r="H21" s="24"/>
      <c r="I21" s="25"/>
      <c r="J21" s="24"/>
      <c r="K21" s="25"/>
      <c r="L21" s="26"/>
    </row>
    <row r="22" spans="1:12" x14ac:dyDescent="0.25">
      <c r="A22" s="20"/>
      <c r="B22" s="20"/>
      <c r="C22" s="20" t="s">
        <v>68</v>
      </c>
      <c r="D22" s="20"/>
      <c r="E22" s="20"/>
      <c r="F22" s="24"/>
      <c r="G22" s="25"/>
      <c r="H22" s="24"/>
      <c r="I22" s="25"/>
      <c r="J22" s="24"/>
      <c r="K22" s="25"/>
      <c r="L22" s="26"/>
    </row>
    <row r="23" spans="1:12" x14ac:dyDescent="0.25">
      <c r="A23" s="20"/>
      <c r="B23" s="20"/>
      <c r="C23" s="20"/>
      <c r="D23" s="20" t="s">
        <v>69</v>
      </c>
      <c r="E23" s="20"/>
      <c r="F23" s="24">
        <v>2095</v>
      </c>
      <c r="G23" s="25"/>
      <c r="H23" s="24"/>
      <c r="I23" s="25"/>
      <c r="J23" s="24"/>
      <c r="K23" s="25"/>
      <c r="L23" s="26"/>
    </row>
    <row r="24" spans="1:12" x14ac:dyDescent="0.25">
      <c r="A24" s="20"/>
      <c r="B24" s="20"/>
      <c r="C24" s="20"/>
      <c r="D24" s="20" t="s">
        <v>70</v>
      </c>
      <c r="E24" s="20"/>
      <c r="F24" s="24">
        <v>0</v>
      </c>
      <c r="G24" s="25"/>
      <c r="H24" s="24">
        <v>0</v>
      </c>
      <c r="I24" s="25"/>
      <c r="J24" s="24">
        <f>ROUND((F24-H24),5)</f>
        <v>0</v>
      </c>
      <c r="K24" s="25"/>
      <c r="L24" s="26">
        <f>ROUND(IF(H24=0, IF(F24=0, 0, 1), F24/H24),5)</f>
        <v>0</v>
      </c>
    </row>
    <row r="25" spans="1:12" x14ac:dyDescent="0.25">
      <c r="A25" s="20"/>
      <c r="B25" s="20"/>
      <c r="C25" s="20"/>
      <c r="D25" s="20" t="s">
        <v>71</v>
      </c>
      <c r="E25" s="20"/>
      <c r="F25" s="24">
        <v>0</v>
      </c>
      <c r="G25" s="25"/>
      <c r="H25" s="24">
        <v>0</v>
      </c>
      <c r="I25" s="25"/>
      <c r="J25" s="24">
        <f>ROUND((F25-H25),5)</f>
        <v>0</v>
      </c>
      <c r="K25" s="25"/>
      <c r="L25" s="26">
        <f>ROUND(IF(H25=0, IF(F25=0, 0, 1), F25/H25),5)</f>
        <v>0</v>
      </c>
    </row>
    <row r="26" spans="1:12" x14ac:dyDescent="0.25">
      <c r="A26" s="20"/>
      <c r="B26" s="20"/>
      <c r="C26" s="20"/>
      <c r="D26" s="20" t="s">
        <v>72</v>
      </c>
      <c r="E26" s="20"/>
      <c r="F26" s="24">
        <v>15000</v>
      </c>
      <c r="G26" s="25"/>
      <c r="H26" s="24"/>
      <c r="I26" s="25"/>
      <c r="J26" s="24"/>
      <c r="K26" s="25"/>
      <c r="L26" s="26"/>
    </row>
    <row r="27" spans="1:12" ht="15.75" thickBot="1" x14ac:dyDescent="0.3">
      <c r="A27" s="20"/>
      <c r="B27" s="20"/>
      <c r="C27" s="20"/>
      <c r="D27" s="20" t="s">
        <v>73</v>
      </c>
      <c r="E27" s="20"/>
      <c r="F27" s="27">
        <v>0</v>
      </c>
      <c r="G27" s="25"/>
      <c r="H27" s="27"/>
      <c r="I27" s="25"/>
      <c r="J27" s="27"/>
      <c r="K27" s="25"/>
      <c r="L27" s="28"/>
    </row>
    <row r="28" spans="1:12" ht="15.75" thickBot="1" x14ac:dyDescent="0.3">
      <c r="A28" s="20"/>
      <c r="B28" s="20"/>
      <c r="C28" s="20" t="s">
        <v>74</v>
      </c>
      <c r="D28" s="20"/>
      <c r="E28" s="20"/>
      <c r="F28" s="32">
        <f>ROUND(SUM(F22:F27),5)</f>
        <v>17095</v>
      </c>
      <c r="G28" s="25"/>
      <c r="H28" s="32">
        <f>ROUND(SUM(H22:H27),5)</f>
        <v>0</v>
      </c>
      <c r="I28" s="25"/>
      <c r="J28" s="32">
        <f>ROUND((F28-H28),5)</f>
        <v>17095</v>
      </c>
      <c r="K28" s="25"/>
      <c r="L28" s="33">
        <f>ROUND(IF(H28=0, IF(F28=0, 0, 1), F28/H28),5)</f>
        <v>1</v>
      </c>
    </row>
    <row r="29" spans="1:12" ht="15.75" thickBot="1" x14ac:dyDescent="0.3">
      <c r="A29" s="20"/>
      <c r="B29" s="20" t="s">
        <v>75</v>
      </c>
      <c r="C29" s="20"/>
      <c r="D29" s="20"/>
      <c r="E29" s="20"/>
      <c r="F29" s="32">
        <f>ROUND(F21-F28,5)</f>
        <v>-17095</v>
      </c>
      <c r="G29" s="25"/>
      <c r="H29" s="32">
        <f>ROUND(H21-H28,5)</f>
        <v>0</v>
      </c>
      <c r="I29" s="25"/>
      <c r="J29" s="32">
        <f>ROUND((F29-H29),5)</f>
        <v>-17095</v>
      </c>
      <c r="K29" s="25"/>
      <c r="L29" s="33">
        <f>ROUND(IF(H29=0, IF(F29=0, 0, 1), F29/H29),5)</f>
        <v>1</v>
      </c>
    </row>
    <row r="30" spans="1:12" s="36" customFormat="1" ht="12" thickBot="1" x14ac:dyDescent="0.25">
      <c r="A30" s="20" t="s">
        <v>76</v>
      </c>
      <c r="B30" s="20"/>
      <c r="C30" s="20"/>
      <c r="D30" s="20"/>
      <c r="E30" s="20"/>
      <c r="F30" s="34">
        <f>ROUND(F20+F29,5)</f>
        <v>-85231.81</v>
      </c>
      <c r="G30" s="20"/>
      <c r="H30" s="34">
        <f>ROUND(H20+H29,5)</f>
        <v>-31038.01</v>
      </c>
      <c r="I30" s="20"/>
      <c r="J30" s="34">
        <f>ROUND((F30-H30),5)</f>
        <v>-54193.8</v>
      </c>
      <c r="K30" s="20"/>
      <c r="L30" s="35">
        <f>ROUND(IF(H30=0, IF(F30=0, 0, 1), F30/H30),5)</f>
        <v>2.7460499999999999</v>
      </c>
    </row>
    <row r="31" spans="1:12" ht="15.75" thickTop="1" x14ac:dyDescent="0.25"/>
  </sheetData>
  <pageMargins left="0.7" right="0.7" top="0.75" bottom="0.75" header="0.1" footer="0.3"/>
  <pageSetup orientation="landscape" r:id="rId1"/>
  <headerFooter>
    <oddHeader>&amp;L&amp;"Arial,Bold"&amp;8 7:02 PM
&amp;"Arial,Bold"&amp;8 03/11/22
&amp;"Arial,Bold"&amp;8 Accrual Basis&amp;C&amp;"Arial,Bold"&amp;12 Nederland Fire Protection District
&amp;"Arial,Bold"&amp;14 Income &amp;&amp; Expense Budget vs. Actual
&amp;"Arial,Bold"&amp;10 February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42EC-D15D-4FB2-8276-9EA7ADC0906C}">
  <sheetPr codeName="Sheet1"/>
  <dimension ref="A1:L35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1" customWidth="1"/>
    <col min="5" max="5" width="26.140625" style="41" customWidth="1"/>
    <col min="6" max="6" width="10.140625" style="42" bestFit="1" customWidth="1"/>
    <col min="7" max="7" width="2.28515625" style="42" customWidth="1"/>
    <col min="8" max="8" width="9.28515625" style="42" bestFit="1" customWidth="1"/>
    <col min="9" max="9" width="2.28515625" style="42" customWidth="1"/>
    <col min="10" max="10" width="12" style="42" bestFit="1" customWidth="1"/>
    <col min="11" max="11" width="2.28515625" style="42" customWidth="1"/>
    <col min="12" max="12" width="10.28515625" style="42" bestFit="1" customWidth="1"/>
  </cols>
  <sheetData>
    <row r="1" spans="1:12" ht="15.75" thickBot="1" x14ac:dyDescent="0.3">
      <c r="A1" s="20"/>
      <c r="B1" s="20"/>
      <c r="C1" s="20"/>
      <c r="D1" s="20"/>
      <c r="E1" s="20"/>
      <c r="F1" s="22" t="s">
        <v>40</v>
      </c>
      <c r="G1" s="21"/>
      <c r="H1" s="23"/>
      <c r="I1" s="21"/>
      <c r="J1" s="23"/>
      <c r="K1" s="21"/>
      <c r="L1" s="23"/>
    </row>
    <row r="2" spans="1:12" s="40" customFormat="1" ht="16.5" thickTop="1" thickBot="1" x14ac:dyDescent="0.3">
      <c r="A2" s="37"/>
      <c r="B2" s="37"/>
      <c r="C2" s="37"/>
      <c r="D2" s="37"/>
      <c r="E2" s="37"/>
      <c r="F2" s="38" t="s">
        <v>41</v>
      </c>
      <c r="G2" s="39"/>
      <c r="H2" s="38" t="s">
        <v>42</v>
      </c>
      <c r="I2" s="39"/>
      <c r="J2" s="38" t="s">
        <v>43</v>
      </c>
      <c r="K2" s="39"/>
      <c r="L2" s="38" t="s">
        <v>44</v>
      </c>
    </row>
    <row r="3" spans="1:12" ht="15.75" thickTop="1" x14ac:dyDescent="0.25">
      <c r="A3" s="20"/>
      <c r="B3" s="20" t="s">
        <v>45</v>
      </c>
      <c r="C3" s="20"/>
      <c r="D3" s="20"/>
      <c r="E3" s="20"/>
      <c r="F3" s="24"/>
      <c r="G3" s="25"/>
      <c r="H3" s="24"/>
      <c r="I3" s="25"/>
      <c r="J3" s="24"/>
      <c r="K3" s="25"/>
      <c r="L3" s="26"/>
    </row>
    <row r="4" spans="1:12" x14ac:dyDescent="0.25">
      <c r="A4" s="20"/>
      <c r="B4" s="20"/>
      <c r="C4" s="20"/>
      <c r="D4" s="20" t="s">
        <v>46</v>
      </c>
      <c r="E4" s="20"/>
      <c r="F4" s="24"/>
      <c r="G4" s="25"/>
      <c r="H4" s="24"/>
      <c r="I4" s="25"/>
      <c r="J4" s="24"/>
      <c r="K4" s="25"/>
      <c r="L4" s="26"/>
    </row>
    <row r="5" spans="1:12" x14ac:dyDescent="0.25">
      <c r="A5" s="20"/>
      <c r="B5" s="20"/>
      <c r="C5" s="20"/>
      <c r="D5" s="20"/>
      <c r="E5" s="20" t="s">
        <v>47</v>
      </c>
      <c r="F5" s="24">
        <v>0</v>
      </c>
      <c r="G5" s="25"/>
      <c r="H5" s="24">
        <v>0</v>
      </c>
      <c r="I5" s="25"/>
      <c r="J5" s="24">
        <f t="shared" ref="J5:J10" si="0">ROUND((F5-H5),5)</f>
        <v>0</v>
      </c>
      <c r="K5" s="25"/>
      <c r="L5" s="26">
        <f t="shared" ref="L5:L10" si="1">ROUND(IF(H5=0, IF(F5=0, 0, 1), F5/H5),5)</f>
        <v>0</v>
      </c>
    </row>
    <row r="6" spans="1:12" x14ac:dyDescent="0.25">
      <c r="A6" s="20"/>
      <c r="B6" s="20"/>
      <c r="C6" s="20"/>
      <c r="D6" s="20"/>
      <c r="E6" s="20" t="s">
        <v>48</v>
      </c>
      <c r="F6" s="24">
        <v>1277.18</v>
      </c>
      <c r="G6" s="25"/>
      <c r="H6" s="24">
        <v>90</v>
      </c>
      <c r="I6" s="25"/>
      <c r="J6" s="24">
        <f t="shared" si="0"/>
        <v>1187.18</v>
      </c>
      <c r="K6" s="25"/>
      <c r="L6" s="26">
        <f t="shared" si="1"/>
        <v>14.19089</v>
      </c>
    </row>
    <row r="7" spans="1:12" x14ac:dyDescent="0.25">
      <c r="A7" s="20"/>
      <c r="B7" s="20"/>
      <c r="C7" s="20"/>
      <c r="D7" s="20"/>
      <c r="E7" s="20" t="s">
        <v>49</v>
      </c>
      <c r="F7" s="24">
        <v>6.55</v>
      </c>
      <c r="G7" s="25"/>
      <c r="H7" s="24">
        <v>26</v>
      </c>
      <c r="I7" s="25"/>
      <c r="J7" s="24">
        <f t="shared" si="0"/>
        <v>-19.45</v>
      </c>
      <c r="K7" s="25"/>
      <c r="L7" s="26">
        <f t="shared" si="1"/>
        <v>0.25191999999999998</v>
      </c>
    </row>
    <row r="8" spans="1:12" ht="15.75" thickBot="1" x14ac:dyDescent="0.3">
      <c r="A8" s="20"/>
      <c r="B8" s="20"/>
      <c r="C8" s="20"/>
      <c r="D8" s="20"/>
      <c r="E8" s="20" t="s">
        <v>50</v>
      </c>
      <c r="F8" s="27">
        <v>31821.35</v>
      </c>
      <c r="G8" s="25"/>
      <c r="H8" s="27">
        <v>59353</v>
      </c>
      <c r="I8" s="25"/>
      <c r="J8" s="27">
        <f t="shared" si="0"/>
        <v>-27531.65</v>
      </c>
      <c r="K8" s="25"/>
      <c r="L8" s="28">
        <f t="shared" si="1"/>
        <v>0.53613999999999995</v>
      </c>
    </row>
    <row r="9" spans="1:12" ht="15.75" thickBot="1" x14ac:dyDescent="0.3">
      <c r="A9" s="20"/>
      <c r="B9" s="20"/>
      <c r="C9" s="20"/>
      <c r="D9" s="20" t="s">
        <v>51</v>
      </c>
      <c r="E9" s="20"/>
      <c r="F9" s="29">
        <f>ROUND(SUM(F4:F8),5)</f>
        <v>33105.08</v>
      </c>
      <c r="G9" s="25"/>
      <c r="H9" s="29">
        <f>ROUND(SUM(H4:H8),5)</f>
        <v>59469</v>
      </c>
      <c r="I9" s="25"/>
      <c r="J9" s="29">
        <f t="shared" si="0"/>
        <v>-26363.919999999998</v>
      </c>
      <c r="K9" s="25"/>
      <c r="L9" s="30">
        <f t="shared" si="1"/>
        <v>0.55667999999999995</v>
      </c>
    </row>
    <row r="10" spans="1:12" x14ac:dyDescent="0.25">
      <c r="A10" s="20"/>
      <c r="B10" s="20"/>
      <c r="C10" s="20" t="s">
        <v>52</v>
      </c>
      <c r="D10" s="20"/>
      <c r="E10" s="20"/>
      <c r="F10" s="24">
        <f>F9</f>
        <v>33105.08</v>
      </c>
      <c r="G10" s="25"/>
      <c r="H10" s="24">
        <f>H9</f>
        <v>59469</v>
      </c>
      <c r="I10" s="25"/>
      <c r="J10" s="24">
        <f t="shared" si="0"/>
        <v>-26363.919999999998</v>
      </c>
      <c r="K10" s="25"/>
      <c r="L10" s="26">
        <f t="shared" si="1"/>
        <v>0.55667999999999995</v>
      </c>
    </row>
    <row r="11" spans="1:12" x14ac:dyDescent="0.25">
      <c r="A11" s="20"/>
      <c r="B11" s="20"/>
      <c r="C11" s="20"/>
      <c r="D11" s="20" t="s">
        <v>53</v>
      </c>
      <c r="E11" s="20"/>
      <c r="F11" s="24"/>
      <c r="G11" s="25"/>
      <c r="H11" s="24"/>
      <c r="I11" s="25"/>
      <c r="J11" s="24"/>
      <c r="K11" s="25"/>
      <c r="L11" s="26"/>
    </row>
    <row r="12" spans="1:12" x14ac:dyDescent="0.25">
      <c r="A12" s="20"/>
      <c r="B12" s="20"/>
      <c r="C12" s="20"/>
      <c r="D12" s="20"/>
      <c r="E12" s="20" t="s">
        <v>54</v>
      </c>
      <c r="F12" s="24">
        <v>172689.64</v>
      </c>
      <c r="G12" s="25"/>
      <c r="H12" s="24">
        <v>152761.54</v>
      </c>
      <c r="I12" s="25"/>
      <c r="J12" s="24">
        <f t="shared" ref="J12:J18" si="2">ROUND((F12-H12),5)</f>
        <v>19928.099999999999</v>
      </c>
      <c r="K12" s="25"/>
      <c r="L12" s="26">
        <f t="shared" ref="L12:L18" si="3">ROUND(IF(H12=0, IF(F12=0, 0, 1), F12/H12),5)</f>
        <v>1.13045</v>
      </c>
    </row>
    <row r="13" spans="1:12" x14ac:dyDescent="0.25">
      <c r="A13" s="20"/>
      <c r="B13" s="20"/>
      <c r="C13" s="20"/>
      <c r="D13" s="20"/>
      <c r="E13" s="20" t="s">
        <v>55</v>
      </c>
      <c r="F13" s="24">
        <v>0</v>
      </c>
      <c r="G13" s="25"/>
      <c r="H13" s="24">
        <v>1006.7</v>
      </c>
      <c r="I13" s="25"/>
      <c r="J13" s="24">
        <f t="shared" si="2"/>
        <v>-1006.7</v>
      </c>
      <c r="K13" s="25"/>
      <c r="L13" s="26">
        <f t="shared" si="3"/>
        <v>0</v>
      </c>
    </row>
    <row r="14" spans="1:12" x14ac:dyDescent="0.25">
      <c r="A14" s="20"/>
      <c r="B14" s="20"/>
      <c r="C14" s="20"/>
      <c r="D14" s="20"/>
      <c r="E14" s="20" t="s">
        <v>56</v>
      </c>
      <c r="F14" s="24">
        <v>1797.47</v>
      </c>
      <c r="G14" s="25"/>
      <c r="H14" s="24">
        <v>1650</v>
      </c>
      <c r="I14" s="25"/>
      <c r="J14" s="24">
        <f t="shared" si="2"/>
        <v>147.47</v>
      </c>
      <c r="K14" s="25"/>
      <c r="L14" s="26">
        <f t="shared" si="3"/>
        <v>1.08938</v>
      </c>
    </row>
    <row r="15" spans="1:12" x14ac:dyDescent="0.25">
      <c r="A15" s="20"/>
      <c r="B15" s="20"/>
      <c r="C15" s="20"/>
      <c r="D15" s="20"/>
      <c r="E15" s="20" t="s">
        <v>57</v>
      </c>
      <c r="F15" s="24">
        <v>20194.34</v>
      </c>
      <c r="G15" s="25"/>
      <c r="H15" s="24">
        <v>25236.7</v>
      </c>
      <c r="I15" s="25"/>
      <c r="J15" s="24">
        <f t="shared" si="2"/>
        <v>-5042.3599999999997</v>
      </c>
      <c r="K15" s="25"/>
      <c r="L15" s="26">
        <f t="shared" si="3"/>
        <v>0.80020000000000002</v>
      </c>
    </row>
    <row r="16" spans="1:12" x14ac:dyDescent="0.25">
      <c r="A16" s="20"/>
      <c r="B16" s="20"/>
      <c r="C16" s="20"/>
      <c r="D16" s="20"/>
      <c r="E16" s="20" t="s">
        <v>58</v>
      </c>
      <c r="F16" s="24">
        <v>290.39999999999998</v>
      </c>
      <c r="G16" s="25"/>
      <c r="H16" s="24">
        <v>150</v>
      </c>
      <c r="I16" s="25"/>
      <c r="J16" s="24">
        <f t="shared" si="2"/>
        <v>140.4</v>
      </c>
      <c r="K16" s="25"/>
      <c r="L16" s="26">
        <f t="shared" si="3"/>
        <v>1.9359999999999999</v>
      </c>
    </row>
    <row r="17" spans="1:12" x14ac:dyDescent="0.25">
      <c r="A17" s="20"/>
      <c r="B17" s="20"/>
      <c r="C17" s="20"/>
      <c r="D17" s="20"/>
      <c r="E17" s="20" t="s">
        <v>59</v>
      </c>
      <c r="F17" s="24">
        <v>543.4</v>
      </c>
      <c r="G17" s="25"/>
      <c r="H17" s="24">
        <v>1760</v>
      </c>
      <c r="I17" s="25"/>
      <c r="J17" s="24">
        <f t="shared" si="2"/>
        <v>-1216.5999999999999</v>
      </c>
      <c r="K17" s="25"/>
      <c r="L17" s="26">
        <f t="shared" si="3"/>
        <v>0.30875000000000002</v>
      </c>
    </row>
    <row r="18" spans="1:12" x14ac:dyDescent="0.25">
      <c r="A18" s="20"/>
      <c r="B18" s="20"/>
      <c r="C18" s="20"/>
      <c r="D18" s="20"/>
      <c r="E18" s="20" t="s">
        <v>60</v>
      </c>
      <c r="F18" s="24">
        <v>11175.77</v>
      </c>
      <c r="G18" s="25"/>
      <c r="H18" s="24">
        <v>4720</v>
      </c>
      <c r="I18" s="25"/>
      <c r="J18" s="24">
        <f t="shared" si="2"/>
        <v>6455.77</v>
      </c>
      <c r="K18" s="25"/>
      <c r="L18" s="26">
        <f t="shared" si="3"/>
        <v>2.36775</v>
      </c>
    </row>
    <row r="19" spans="1:12" ht="15.75" thickBot="1" x14ac:dyDescent="0.3">
      <c r="A19" s="20"/>
      <c r="B19" s="20"/>
      <c r="C19" s="20"/>
      <c r="D19" s="20"/>
      <c r="E19" s="20" t="s">
        <v>61</v>
      </c>
      <c r="F19" s="27">
        <v>603.79</v>
      </c>
      <c r="G19" s="25"/>
      <c r="H19" s="27"/>
      <c r="I19" s="25"/>
      <c r="J19" s="27"/>
      <c r="K19" s="25"/>
      <c r="L19" s="28"/>
    </row>
    <row r="20" spans="1:12" ht="15.75" thickBot="1" x14ac:dyDescent="0.3">
      <c r="A20" s="20"/>
      <c r="B20" s="20"/>
      <c r="C20" s="20"/>
      <c r="D20" s="20" t="s">
        <v>62</v>
      </c>
      <c r="E20" s="20"/>
      <c r="F20" s="29">
        <f>ROUND(SUM(F11:F19),5)</f>
        <v>207294.81</v>
      </c>
      <c r="G20" s="25"/>
      <c r="H20" s="29">
        <f>ROUND(SUM(H11:H19),5)</f>
        <v>187284.94</v>
      </c>
      <c r="I20" s="25"/>
      <c r="J20" s="29">
        <f>ROUND((F20-H20),5)</f>
        <v>20009.87</v>
      </c>
      <c r="K20" s="25"/>
      <c r="L20" s="30">
        <f>ROUND(IF(H20=0, IF(F20=0, 0, 1), F20/H20),5)</f>
        <v>1.10684</v>
      </c>
    </row>
    <row r="21" spans="1:12" x14ac:dyDescent="0.25">
      <c r="A21" s="20"/>
      <c r="B21" s="20" t="s">
        <v>63</v>
      </c>
      <c r="C21" s="20"/>
      <c r="D21" s="20"/>
      <c r="E21" s="20"/>
      <c r="F21" s="24">
        <f>ROUND(F3+F10-F20,5)</f>
        <v>-174189.73</v>
      </c>
      <c r="G21" s="25"/>
      <c r="H21" s="24">
        <f>ROUND(H3+H10-H20,5)</f>
        <v>-127815.94</v>
      </c>
      <c r="I21" s="25"/>
      <c r="J21" s="24">
        <f>ROUND((F21-H21),5)</f>
        <v>-46373.79</v>
      </c>
      <c r="K21" s="25"/>
      <c r="L21" s="26">
        <f>ROUND(IF(H21=0, IF(F21=0, 0, 1), F21/H21),5)</f>
        <v>1.3628199999999999</v>
      </c>
    </row>
    <row r="22" spans="1:12" x14ac:dyDescent="0.25">
      <c r="A22" s="20"/>
      <c r="B22" s="20" t="s">
        <v>64</v>
      </c>
      <c r="C22" s="20"/>
      <c r="D22" s="20"/>
      <c r="E22" s="20"/>
      <c r="F22" s="24"/>
      <c r="G22" s="25"/>
      <c r="H22" s="24"/>
      <c r="I22" s="25"/>
      <c r="J22" s="24"/>
      <c r="K22" s="25"/>
      <c r="L22" s="26"/>
    </row>
    <row r="23" spans="1:12" x14ac:dyDescent="0.25">
      <c r="A23" s="20"/>
      <c r="B23" s="20"/>
      <c r="C23" s="20" t="s">
        <v>65</v>
      </c>
      <c r="D23" s="20"/>
      <c r="E23" s="20"/>
      <c r="F23" s="24"/>
      <c r="G23" s="25"/>
      <c r="H23" s="24"/>
      <c r="I23" s="25"/>
      <c r="J23" s="24"/>
      <c r="K23" s="25"/>
      <c r="L23" s="26"/>
    </row>
    <row r="24" spans="1:12" ht="15.75" thickBot="1" x14ac:dyDescent="0.3">
      <c r="A24" s="20"/>
      <c r="B24" s="20"/>
      <c r="C24" s="20"/>
      <c r="D24" s="20" t="s">
        <v>66</v>
      </c>
      <c r="E24" s="20"/>
      <c r="F24" s="31">
        <v>1157.58</v>
      </c>
      <c r="G24" s="25"/>
      <c r="H24" s="24"/>
      <c r="I24" s="25"/>
      <c r="J24" s="24"/>
      <c r="K24" s="25"/>
      <c r="L24" s="26"/>
    </row>
    <row r="25" spans="1:12" x14ac:dyDescent="0.25">
      <c r="A25" s="20"/>
      <c r="B25" s="20"/>
      <c r="C25" s="20" t="s">
        <v>67</v>
      </c>
      <c r="D25" s="20"/>
      <c r="E25" s="20"/>
      <c r="F25" s="24">
        <f>ROUND(SUM(F23:F24),5)</f>
        <v>1157.58</v>
      </c>
      <c r="G25" s="25"/>
      <c r="H25" s="24"/>
      <c r="I25" s="25"/>
      <c r="J25" s="24"/>
      <c r="K25" s="25"/>
      <c r="L25" s="26"/>
    </row>
    <row r="26" spans="1:12" x14ac:dyDescent="0.25">
      <c r="A26" s="20"/>
      <c r="B26" s="20"/>
      <c r="C26" s="20" t="s">
        <v>68</v>
      </c>
      <c r="D26" s="20"/>
      <c r="E26" s="20"/>
      <c r="F26" s="24"/>
      <c r="G26" s="25"/>
      <c r="H26" s="24"/>
      <c r="I26" s="25"/>
      <c r="J26" s="24"/>
      <c r="K26" s="25"/>
      <c r="L26" s="26"/>
    </row>
    <row r="27" spans="1:12" x14ac:dyDescent="0.25">
      <c r="A27" s="20"/>
      <c r="B27" s="20"/>
      <c r="C27" s="20"/>
      <c r="D27" s="20" t="s">
        <v>69</v>
      </c>
      <c r="E27" s="20"/>
      <c r="F27" s="24">
        <v>2095</v>
      </c>
      <c r="G27" s="25"/>
      <c r="H27" s="24"/>
      <c r="I27" s="25"/>
      <c r="J27" s="24"/>
      <c r="K27" s="25"/>
      <c r="L27" s="26"/>
    </row>
    <row r="28" spans="1:12" x14ac:dyDescent="0.25">
      <c r="A28" s="20"/>
      <c r="B28" s="20"/>
      <c r="C28" s="20"/>
      <c r="D28" s="20" t="s">
        <v>70</v>
      </c>
      <c r="E28" s="20"/>
      <c r="F28" s="24">
        <v>0</v>
      </c>
      <c r="G28" s="25"/>
      <c r="H28" s="24">
        <v>4084.62</v>
      </c>
      <c r="I28" s="25"/>
      <c r="J28" s="24">
        <f>ROUND((F28-H28),5)</f>
        <v>-4084.62</v>
      </c>
      <c r="K28" s="25"/>
      <c r="L28" s="26">
        <f>ROUND(IF(H28=0, IF(F28=0, 0, 1), F28/H28),5)</f>
        <v>0</v>
      </c>
    </row>
    <row r="29" spans="1:12" x14ac:dyDescent="0.25">
      <c r="A29" s="20"/>
      <c r="B29" s="20"/>
      <c r="C29" s="20"/>
      <c r="D29" s="20" t="s">
        <v>71</v>
      </c>
      <c r="E29" s="20"/>
      <c r="F29" s="24">
        <v>0</v>
      </c>
      <c r="G29" s="25"/>
      <c r="H29" s="24">
        <v>16000</v>
      </c>
      <c r="I29" s="25"/>
      <c r="J29" s="24">
        <f>ROUND((F29-H29),5)</f>
        <v>-16000</v>
      </c>
      <c r="K29" s="25"/>
      <c r="L29" s="26">
        <f>ROUND(IF(H29=0, IF(F29=0, 0, 1), F29/H29),5)</f>
        <v>0</v>
      </c>
    </row>
    <row r="30" spans="1:12" x14ac:dyDescent="0.25">
      <c r="A30" s="20"/>
      <c r="B30" s="20"/>
      <c r="C30" s="20"/>
      <c r="D30" s="20" t="s">
        <v>72</v>
      </c>
      <c r="E30" s="20"/>
      <c r="F30" s="24">
        <v>15000</v>
      </c>
      <c r="G30" s="25"/>
      <c r="H30" s="24"/>
      <c r="I30" s="25"/>
      <c r="J30" s="24"/>
      <c r="K30" s="25"/>
      <c r="L30" s="26"/>
    </row>
    <row r="31" spans="1:12" ht="15.75" thickBot="1" x14ac:dyDescent="0.3">
      <c r="A31" s="20"/>
      <c r="B31" s="20"/>
      <c r="C31" s="20"/>
      <c r="D31" s="20" t="s">
        <v>73</v>
      </c>
      <c r="E31" s="20"/>
      <c r="F31" s="27">
        <v>0</v>
      </c>
      <c r="G31" s="25"/>
      <c r="H31" s="27"/>
      <c r="I31" s="25"/>
      <c r="J31" s="27"/>
      <c r="K31" s="25"/>
      <c r="L31" s="28"/>
    </row>
    <row r="32" spans="1:12" ht="15.75" thickBot="1" x14ac:dyDescent="0.3">
      <c r="A32" s="20"/>
      <c r="B32" s="20"/>
      <c r="C32" s="20" t="s">
        <v>74</v>
      </c>
      <c r="D32" s="20"/>
      <c r="E32" s="20"/>
      <c r="F32" s="32">
        <f>ROUND(SUM(F26:F31),5)</f>
        <v>17095</v>
      </c>
      <c r="G32" s="25"/>
      <c r="H32" s="32">
        <f>ROUND(SUM(H26:H31),5)</f>
        <v>20084.62</v>
      </c>
      <c r="I32" s="25"/>
      <c r="J32" s="32">
        <f>ROUND((F32-H32),5)</f>
        <v>-2989.62</v>
      </c>
      <c r="K32" s="25"/>
      <c r="L32" s="33">
        <f>ROUND(IF(H32=0, IF(F32=0, 0, 1), F32/H32),5)</f>
        <v>0.85114999999999996</v>
      </c>
    </row>
    <row r="33" spans="1:12" ht="15.75" thickBot="1" x14ac:dyDescent="0.3">
      <c r="A33" s="20"/>
      <c r="B33" s="20" t="s">
        <v>75</v>
      </c>
      <c r="C33" s="20"/>
      <c r="D33" s="20"/>
      <c r="E33" s="20"/>
      <c r="F33" s="32">
        <f>ROUND(F22+F25-F32,5)</f>
        <v>-15937.42</v>
      </c>
      <c r="G33" s="25"/>
      <c r="H33" s="32">
        <f>ROUND(H22+H25-H32,5)</f>
        <v>-20084.62</v>
      </c>
      <c r="I33" s="25"/>
      <c r="J33" s="32">
        <f>ROUND((F33-H33),5)</f>
        <v>4147.2</v>
      </c>
      <c r="K33" s="25"/>
      <c r="L33" s="33">
        <f>ROUND(IF(H33=0, IF(F33=0, 0, 1), F33/H33),5)</f>
        <v>0.79351000000000005</v>
      </c>
    </row>
    <row r="34" spans="1:12" s="36" customFormat="1" ht="12" thickBot="1" x14ac:dyDescent="0.25">
      <c r="A34" s="20" t="s">
        <v>76</v>
      </c>
      <c r="B34" s="20"/>
      <c r="C34" s="20"/>
      <c r="D34" s="20"/>
      <c r="E34" s="20"/>
      <c r="F34" s="34">
        <f>ROUND(F21+F33,5)</f>
        <v>-190127.15</v>
      </c>
      <c r="G34" s="20"/>
      <c r="H34" s="34">
        <f>ROUND(H21+H33,5)</f>
        <v>-147900.56</v>
      </c>
      <c r="I34" s="20"/>
      <c r="J34" s="34">
        <f>ROUND((F34-H34),5)</f>
        <v>-42226.59</v>
      </c>
      <c r="K34" s="20"/>
      <c r="L34" s="35">
        <f>ROUND(IF(H34=0, IF(F34=0, 0, 1), F34/H34),5)</f>
        <v>1.2855099999999999</v>
      </c>
    </row>
    <row r="35" spans="1:12" ht="15.75" thickTop="1" x14ac:dyDescent="0.25"/>
  </sheetData>
  <pageMargins left="0.7" right="0.7" top="0.75" bottom="0.75" header="0.1" footer="0.3"/>
  <pageSetup orientation="landscape" r:id="rId1"/>
  <headerFooter>
    <oddHeader>&amp;L&amp;"Arial,Bold"&amp;8 7:01 PM
&amp;"Arial,Bold"&amp;8 03/11/22
&amp;"Arial,Bold"&amp;8 Accrual Basis&amp;C&amp;"Arial,Bold"&amp;12 Nederland Fire Protection District
&amp;"Arial,Bold"&amp;14 Income &amp;&amp; Expense Budget vs. Actual
&amp;"Arial,Bold"&amp;10 January through February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Quickbooks Balance Sheet</vt:lpstr>
      <vt:lpstr>Feb I&amp;E</vt:lpstr>
      <vt:lpstr>Jan-Feb I&amp;E</vt:lpstr>
      <vt:lpstr>'Feb I&amp;E'!Print_Titles</vt:lpstr>
      <vt:lpstr>'Jan-Feb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2022-03-12T02:03:14Z</cp:lastPrinted>
  <dcterms:created xsi:type="dcterms:W3CDTF">2022-03-12T01:34:52Z</dcterms:created>
  <dcterms:modified xsi:type="dcterms:W3CDTF">2022-03-12T02:03:19Z</dcterms:modified>
</cp:coreProperties>
</file>