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activeX/activeX1.xml" ContentType="application/vnd.ms-office.activeX+xml"/>
  <Override PartName="/xl/activeX/activeX2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1.bin" ContentType="application/vnd.ms-office.activeX"/>
  <Override PartName="/xl/activeX/activeX2.bin" ContentType="application/vnd.ms-office.activeX"/>
  <Override PartName="/xl/activeX/activeX4.bin" ContentType="application/vnd.ms-office.activeX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on\Desktop\Work\NFPD\2022 Board Reports\"/>
    </mc:Choice>
  </mc:AlternateContent>
  <xr:revisionPtr revIDLastSave="0" documentId="13_ncr:1_{877C2A81-6331-4001-AFCF-3431AF9806B7}" xr6:coauthVersionLast="47" xr6:coauthVersionMax="47" xr10:uidLastSave="{00000000-0000-0000-0000-000000000000}"/>
  <bookViews>
    <workbookView xWindow="-108" yWindow="-108" windowWidth="23256" windowHeight="12576" firstSheet="3" activeTab="3" xr2:uid="{86ED2E99-E2DE-477D-92A9-DC5E6E41748D}"/>
  </bookViews>
  <sheets>
    <sheet name="Fund Balance Worksheet" sheetId="1" r:id="rId1"/>
    <sheet name="Quickbooks Bal Sheet" sheetId="2" r:id="rId2"/>
    <sheet name="Dec I&amp;E" sheetId="3" r:id="rId3"/>
    <sheet name="Jan-Dec I&amp;E" sheetId="4" r:id="rId4"/>
  </sheets>
  <definedNames>
    <definedName name="_xlnm.Print_Titles" localSheetId="2">'Dec I&amp;E'!$A:$E,'Dec I&amp;E'!$1:$2</definedName>
    <definedName name="_xlnm.Print_Titles" localSheetId="3">'Jan-Dec I&amp;E'!$A:$E,'Jan-Dec I&amp;E'!$1:$2</definedName>
    <definedName name="QB_COLUMN_22100" localSheetId="2" hidden="1">'Dec I&amp;E'!$F$1</definedName>
    <definedName name="QB_COLUMN_22100" localSheetId="3" hidden="1">'Jan-Dec I&amp;E'!$F$1</definedName>
    <definedName name="QB_COLUMN_423010" localSheetId="2" hidden="1">'Dec I&amp;E'!$J$1</definedName>
    <definedName name="QB_COLUMN_423010" localSheetId="3" hidden="1">'Jan-Dec I&amp;E'!#REF!</definedName>
    <definedName name="QB_COLUMN_452110" localSheetId="3" hidden="1">'Jan-Dec I&amp;E'!$J$1</definedName>
    <definedName name="QB_COLUMN_59202" localSheetId="2" hidden="1">'Dec I&amp;E'!$F$2</definedName>
    <definedName name="QB_COLUMN_59202" localSheetId="3" hidden="1">'Jan-Dec I&amp;E'!$F$2</definedName>
    <definedName name="QB_COLUMN_59209" localSheetId="3" hidden="1">'Jan-Dec I&amp;E'!#REF!</definedName>
    <definedName name="QB_COLUMN_59300" localSheetId="2" hidden="1">'Dec I&amp;E'!#REF!</definedName>
    <definedName name="QB_COLUMN_59300" localSheetId="3" hidden="1">'Jan-Dec I&amp;E'!#REF!</definedName>
    <definedName name="QB_COLUMN_63620" localSheetId="2" hidden="1">'Dec I&amp;E'!#REF!</definedName>
    <definedName name="QB_COLUMN_63620" localSheetId="3" hidden="1">'Jan-Dec I&amp;E'!#REF!</definedName>
    <definedName name="QB_COLUMN_63622" localSheetId="2" hidden="1">'Dec I&amp;E'!$J$2</definedName>
    <definedName name="QB_COLUMN_63622" localSheetId="3" hidden="1">'Jan-Dec I&amp;E'!$J$2</definedName>
    <definedName name="QB_COLUMN_63629" localSheetId="3" hidden="1">'Jan-Dec I&amp;E'!#REF!</definedName>
    <definedName name="QB_COLUMN_64430" localSheetId="2" hidden="1">'Dec I&amp;E'!#REF!</definedName>
    <definedName name="QB_COLUMN_64430" localSheetId="3" hidden="1">'Jan-Dec I&amp;E'!#REF!</definedName>
    <definedName name="QB_COLUMN_64432" localSheetId="2" hidden="1">'Dec I&amp;E'!$L$2</definedName>
    <definedName name="QB_COLUMN_64432" localSheetId="3" hidden="1">'Jan-Dec I&amp;E'!$L$2</definedName>
    <definedName name="QB_COLUMN_64439" localSheetId="3" hidden="1">'Jan-Dec I&amp;E'!#REF!</definedName>
    <definedName name="QB_COLUMN_76212" localSheetId="2" hidden="1">'Dec I&amp;E'!$H$2</definedName>
    <definedName name="QB_COLUMN_76212" localSheetId="3" hidden="1">'Jan-Dec I&amp;E'!$H$2</definedName>
    <definedName name="QB_COLUMN_76219" localSheetId="3" hidden="1">'Jan-Dec I&amp;E'!#REF!</definedName>
    <definedName name="QB_COLUMN_76310" localSheetId="2" hidden="1">'Dec I&amp;E'!#REF!</definedName>
    <definedName name="QB_COLUMN_76310" localSheetId="3" hidden="1">'Jan-Dec I&amp;E'!#REF!</definedName>
    <definedName name="QB_DATA_0" localSheetId="2" hidden="1">'Dec I&amp;E'!$5:$5,'Dec I&amp;E'!$6:$6,'Dec I&amp;E'!$7:$7,'Dec I&amp;E'!$11:$11,'Dec I&amp;E'!$12:$12,'Dec I&amp;E'!$13:$13,'Dec I&amp;E'!$14:$14,'Dec I&amp;E'!$15:$15,'Dec I&amp;E'!$16:$16,'Dec I&amp;E'!$17:$17,'Dec I&amp;E'!$18:$18,'Dec I&amp;E'!$23:$23,'Dec I&amp;E'!$26:$26,'Dec I&amp;E'!$27:$27</definedName>
    <definedName name="QB_DATA_0" localSheetId="3" hidden="1">'Jan-Dec I&amp;E'!$5:$5,'Jan-Dec I&amp;E'!$6:$6,'Jan-Dec I&amp;E'!$7:$7,'Jan-Dec I&amp;E'!$8:$8,'Jan-Dec I&amp;E'!$12:$12,'Jan-Dec I&amp;E'!$13:$13,'Jan-Dec I&amp;E'!$14:$14,'Jan-Dec I&amp;E'!$15:$15,'Jan-Dec I&amp;E'!$16:$16,'Jan-Dec I&amp;E'!$17:$17,'Jan-Dec I&amp;E'!$18:$18,'Jan-Dec I&amp;E'!$19:$19,'Jan-Dec I&amp;E'!$24:$24,'Jan-Dec I&amp;E'!$25:$25,'Jan-Dec I&amp;E'!$26:$26,'Jan-Dec I&amp;E'!$27:$27</definedName>
    <definedName name="QB_DATA_1" localSheetId="3" hidden="1">'Jan-Dec I&amp;E'!$30:$30,'Jan-Dec I&amp;E'!$31:$31,'Jan-Dec I&amp;E'!$32:$32,'Jan-Dec I&amp;E'!$33:$33,'Jan-Dec I&amp;E'!$34:$34</definedName>
    <definedName name="QB_FORMULA_0" localSheetId="2" hidden="1">'Dec I&amp;E'!$J$5,'Dec I&amp;E'!$L$5,'Dec I&amp;E'!#REF!,'Dec I&amp;E'!#REF!,'Dec I&amp;E'!#REF!,'Dec I&amp;E'!#REF!,'Dec I&amp;E'!$J$6,'Dec I&amp;E'!$L$6,'Dec I&amp;E'!#REF!,'Dec I&amp;E'!#REF!,'Dec I&amp;E'!#REF!,'Dec I&amp;E'!#REF!,'Dec I&amp;E'!$J$7,'Dec I&amp;E'!$L$7,'Dec I&amp;E'!#REF!,'Dec I&amp;E'!#REF!</definedName>
    <definedName name="QB_FORMULA_0" localSheetId="3" hidden="1">'Jan-Dec I&amp;E'!#REF!,'Jan-Dec I&amp;E'!#REF!,'Jan-Dec I&amp;E'!#REF!,'Jan-Dec I&amp;E'!#REF!,'Jan-Dec I&amp;E'!#REF!,'Jan-Dec I&amp;E'!#REF!,'Jan-Dec I&amp;E'!$J$6,'Jan-Dec I&amp;E'!$L$6,'Jan-Dec I&amp;E'!#REF!,'Jan-Dec I&amp;E'!#REF!,'Jan-Dec I&amp;E'!#REF!,'Jan-Dec I&amp;E'!#REF!,'Jan-Dec I&amp;E'!#REF!,'Jan-Dec I&amp;E'!#REF!,'Jan-Dec I&amp;E'!$J$7,'Jan-Dec I&amp;E'!$L$7</definedName>
    <definedName name="QB_FORMULA_1" localSheetId="2" hidden="1">'Dec I&amp;E'!#REF!,'Dec I&amp;E'!#REF!,'Dec I&amp;E'!$F$8,'Dec I&amp;E'!$H$8,'Dec I&amp;E'!$J$8,'Dec I&amp;E'!$L$8,'Dec I&amp;E'!#REF!,'Dec I&amp;E'!#REF!,'Dec I&amp;E'!#REF!,'Dec I&amp;E'!#REF!,'Dec I&amp;E'!$F$9,'Dec I&amp;E'!$H$9,'Dec I&amp;E'!$J$9,'Dec I&amp;E'!$L$9,'Dec I&amp;E'!#REF!,'Dec I&amp;E'!#REF!</definedName>
    <definedName name="QB_FORMULA_1" localSheetId="3" hidden="1">'Jan-Dec I&amp;E'!#REF!,'Jan-Dec I&amp;E'!#REF!,'Jan-Dec I&amp;E'!#REF!,'Jan-Dec I&amp;E'!#REF!,'Jan-Dec I&amp;E'!#REF!,'Jan-Dec I&amp;E'!#REF!,'Jan-Dec I&amp;E'!$J$8,'Jan-Dec I&amp;E'!$L$8,'Jan-Dec I&amp;E'!#REF!,'Jan-Dec I&amp;E'!#REF!,'Jan-Dec I&amp;E'!#REF!,'Jan-Dec I&amp;E'!#REF!,'Jan-Dec I&amp;E'!#REF!,'Jan-Dec I&amp;E'!#REF!,'Jan-Dec I&amp;E'!$F$9,'Jan-Dec I&amp;E'!$H$9</definedName>
    <definedName name="QB_FORMULA_10" localSheetId="3" hidden="1">'Jan-Dec I&amp;E'!#REF!,'Jan-Dec I&amp;E'!#REF!,'Jan-Dec I&amp;E'!#REF!,'Jan-Dec I&amp;E'!#REF!,'Jan-Dec I&amp;E'!$F$28,'Jan-Dec I&amp;E'!#REF!,'Jan-Dec I&amp;E'!#REF!,'Jan-Dec I&amp;E'!#REF!,'Jan-Dec I&amp;E'!#REF!,'Jan-Dec I&amp;E'!#REF!,'Jan-Dec I&amp;E'!#REF!,'Jan-Dec I&amp;E'!#REF!,'Jan-Dec I&amp;E'!#REF!,'Jan-Dec I&amp;E'!#REF!,'Jan-Dec I&amp;E'!#REF!,'Jan-Dec I&amp;E'!#REF!</definedName>
    <definedName name="QB_FORMULA_11" localSheetId="3" hidden="1">'Jan-Dec I&amp;E'!#REF!,'Jan-Dec I&amp;E'!#REF!,'Jan-Dec I&amp;E'!#REF!,'Jan-Dec I&amp;E'!#REF!,'Jan-Dec I&amp;E'!#REF!,'Jan-Dec I&amp;E'!#REF!,'Jan-Dec I&amp;E'!#REF!,'Jan-Dec I&amp;E'!#REF!,'Jan-Dec I&amp;E'!#REF!,'Jan-Dec I&amp;E'!$J$32,'Jan-Dec I&amp;E'!$L$32,'Jan-Dec I&amp;E'!#REF!,'Jan-Dec I&amp;E'!#REF!,'Jan-Dec I&amp;E'!#REF!,'Jan-Dec I&amp;E'!#REF!,'Jan-Dec I&amp;E'!#REF!</definedName>
    <definedName name="QB_FORMULA_12" localSheetId="3" hidden="1">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I&amp;E'!$F$35,'Jan-Dec I&amp;E'!$H$35,'Jan-Dec I&amp;E'!$J$35</definedName>
    <definedName name="QB_FORMULA_13" localSheetId="3" hidden="1">'Jan-Dec I&amp;E'!$L$35,'Jan-Dec I&amp;E'!#REF!,'Jan-Dec I&amp;E'!#REF!,'Jan-Dec I&amp;E'!#REF!,'Jan-Dec I&amp;E'!#REF!,'Jan-Dec I&amp;E'!#REF!,'Jan-Dec I&amp;E'!#REF!,'Jan-Dec I&amp;E'!#REF!,'Jan-Dec I&amp;E'!#REF!,'Jan-Dec I&amp;E'!$F$36,'Jan-Dec I&amp;E'!$H$36,'Jan-Dec I&amp;E'!$J$36,'Jan-Dec I&amp;E'!$L$36,'Jan-Dec I&amp;E'!#REF!,'Jan-Dec I&amp;E'!#REF!,'Jan-Dec I&amp;E'!#REF!</definedName>
    <definedName name="QB_FORMULA_14" localSheetId="3" hidden="1">'Jan-Dec I&amp;E'!#REF!,'Jan-Dec I&amp;E'!#REF!,'Jan-Dec I&amp;E'!#REF!,'Jan-Dec I&amp;E'!#REF!,'Jan-Dec I&amp;E'!#REF!,'Jan-Dec I&amp;E'!$F$37,'Jan-Dec I&amp;E'!$H$37,'Jan-Dec I&amp;E'!$J$37,'Jan-Dec I&amp;E'!$L$37,'Jan-Dec I&amp;E'!#REF!,'Jan-Dec I&amp;E'!#REF!,'Jan-Dec I&amp;E'!#REF!,'Jan-Dec I&amp;E'!#REF!,'Jan-Dec I&amp;E'!#REF!,'Jan-Dec I&amp;E'!#REF!,'Jan-Dec I&amp;E'!#REF!</definedName>
    <definedName name="QB_FORMULA_15" localSheetId="3" hidden="1">'Jan-Dec I&amp;E'!#REF!</definedName>
    <definedName name="QB_FORMULA_2" localSheetId="2" hidden="1">'Dec I&amp;E'!#REF!,'Dec I&amp;E'!#REF!,'Dec I&amp;E'!$J$11,'Dec I&amp;E'!$L$11,'Dec I&amp;E'!#REF!,'Dec I&amp;E'!#REF!,'Dec I&amp;E'!#REF!,'Dec I&amp;E'!#REF!,'Dec I&amp;E'!$J$12,'Dec I&amp;E'!$L$12,'Dec I&amp;E'!#REF!,'Dec I&amp;E'!#REF!,'Dec I&amp;E'!#REF!,'Dec I&amp;E'!#REF!,'Dec I&amp;E'!$J$13,'Dec I&amp;E'!$L$13</definedName>
    <definedName name="QB_FORMULA_2" localSheetId="3" hidden="1">'Jan-Dec I&amp;E'!$J$9,'Jan-Dec I&amp;E'!$L$9,'Jan-Dec I&amp;E'!#REF!,'Jan-Dec I&amp;E'!#REF!,'Jan-Dec I&amp;E'!#REF!,'Jan-Dec I&amp;E'!#REF!,'Jan-Dec I&amp;E'!#REF!,'Jan-Dec I&amp;E'!#REF!,'Jan-Dec I&amp;E'!#REF!,'Jan-Dec I&amp;E'!#REF!,'Jan-Dec I&amp;E'!$F$10,'Jan-Dec I&amp;E'!$H$10,'Jan-Dec I&amp;E'!$J$10,'Jan-Dec I&amp;E'!$L$10,'Jan-Dec I&amp;E'!#REF!,'Jan-Dec I&amp;E'!#REF!</definedName>
    <definedName name="QB_FORMULA_3" localSheetId="2" hidden="1">'Dec I&amp;E'!#REF!,'Dec I&amp;E'!#REF!,'Dec I&amp;E'!#REF!,'Dec I&amp;E'!#REF!,'Dec I&amp;E'!$J$14,'Dec I&amp;E'!$L$14,'Dec I&amp;E'!#REF!,'Dec I&amp;E'!#REF!,'Dec I&amp;E'!#REF!,'Dec I&amp;E'!#REF!,'Dec I&amp;E'!$J$15,'Dec I&amp;E'!$L$15,'Dec I&amp;E'!#REF!,'Dec I&amp;E'!#REF!,'Dec I&amp;E'!#REF!,'Dec I&amp;E'!#REF!</definedName>
    <definedName name="QB_FORMULA_3" localSheetId="3" hidden="1">'Jan-Dec I&amp;E'!#REF!,'Jan-Dec I&amp;E'!#REF!,'Jan-Dec I&amp;E'!#REF!,'Jan-Dec I&amp;E'!#REF!,'Jan-Dec I&amp;E'!#REF!,'Jan-Dec I&amp;E'!#REF!,'Jan-Dec I&amp;E'!$J$12,'Jan-Dec I&amp;E'!$L$12,'Jan-Dec I&amp;E'!#REF!,'Jan-Dec I&amp;E'!#REF!,'Jan-Dec I&amp;E'!#REF!,'Jan-Dec I&amp;E'!#REF!,'Jan-Dec I&amp;E'!#REF!,'Jan-Dec I&amp;E'!#REF!,'Jan-Dec I&amp;E'!$J$13,'Jan-Dec I&amp;E'!$L$13</definedName>
    <definedName name="QB_FORMULA_4" localSheetId="2" hidden="1">'Dec I&amp;E'!$J$16,'Dec I&amp;E'!$L$16,'Dec I&amp;E'!#REF!,'Dec I&amp;E'!#REF!,'Dec I&amp;E'!#REF!,'Dec I&amp;E'!#REF!,'Dec I&amp;E'!$J$17,'Dec I&amp;E'!$L$17,'Dec I&amp;E'!#REF!,'Dec I&amp;E'!#REF!,'Dec I&amp;E'!#REF!,'Dec I&amp;E'!#REF!,'Dec I&amp;E'!#REF!,'Dec I&amp;E'!#REF!,'Dec I&amp;E'!#REF!,'Dec I&amp;E'!#REF!</definedName>
    <definedName name="QB_FORMULA_4" localSheetId="3" hidden="1">'Jan-Dec I&amp;E'!#REF!,'Jan-Dec I&amp;E'!#REF!,'Jan-Dec I&amp;E'!#REF!,'Jan-Dec I&amp;E'!#REF!,'Jan-Dec I&amp;E'!#REF!,'Jan-Dec I&amp;E'!#REF!,'Jan-Dec I&amp;E'!$J$14,'Jan-Dec I&amp;E'!$L$14,'Jan-Dec I&amp;E'!#REF!,'Jan-Dec I&amp;E'!#REF!,'Jan-Dec I&amp;E'!#REF!,'Jan-Dec I&amp;E'!#REF!,'Jan-Dec I&amp;E'!#REF!,'Jan-Dec I&amp;E'!#REF!,'Jan-Dec I&amp;E'!$J$15,'Jan-Dec I&amp;E'!$L$15</definedName>
    <definedName name="QB_FORMULA_5" localSheetId="2" hidden="1">'Dec I&amp;E'!$F$19,'Dec I&amp;E'!$H$19,'Dec I&amp;E'!$J$19,'Dec I&amp;E'!$L$19,'Dec I&amp;E'!#REF!,'Dec I&amp;E'!#REF!,'Dec I&amp;E'!#REF!,'Dec I&amp;E'!#REF!,'Dec I&amp;E'!$F$20,'Dec I&amp;E'!$H$20,'Dec I&amp;E'!$J$20,'Dec I&amp;E'!$L$20,'Dec I&amp;E'!#REF!,'Dec I&amp;E'!#REF!,'Dec I&amp;E'!#REF!,'Dec I&amp;E'!#REF!</definedName>
    <definedName name="QB_FORMULA_5" localSheetId="3" hidden="1">'Jan-Dec I&amp;E'!#REF!,'Jan-Dec I&amp;E'!#REF!,'Jan-Dec I&amp;E'!#REF!,'Jan-Dec I&amp;E'!#REF!,'Jan-Dec I&amp;E'!#REF!,'Jan-Dec I&amp;E'!#REF!,'Jan-Dec I&amp;E'!$J$16,'Jan-Dec I&amp;E'!$L$16,'Jan-Dec I&amp;E'!#REF!,'Jan-Dec I&amp;E'!#REF!,'Jan-Dec I&amp;E'!#REF!,'Jan-Dec I&amp;E'!#REF!,'Jan-Dec I&amp;E'!#REF!,'Jan-Dec I&amp;E'!#REF!,'Jan-Dec I&amp;E'!$J$17,'Jan-Dec I&amp;E'!$L$17</definedName>
    <definedName name="QB_FORMULA_6" localSheetId="2" hidden="1">'Dec I&amp;E'!#REF!,'Dec I&amp;E'!#REF!,'Dec I&amp;E'!#REF!,'Dec I&amp;E'!#REF!,'Dec I&amp;E'!$F$24,'Dec I&amp;E'!#REF!,'Dec I&amp;E'!#REF!,'Dec I&amp;E'!#REF!,'Dec I&amp;E'!#REF!,'Dec I&amp;E'!$J$26,'Dec I&amp;E'!$L$26,'Dec I&amp;E'!#REF!,'Dec I&amp;E'!#REF!,'Dec I&amp;E'!#REF!,'Dec I&amp;E'!#REF!,'Dec I&amp;E'!#REF!</definedName>
    <definedName name="QB_FORMULA_6" localSheetId="3" hidden="1">'Jan-Dec I&amp;E'!#REF!,'Jan-Dec I&amp;E'!#REF!,'Jan-Dec I&amp;E'!#REF!,'Jan-Dec I&amp;E'!#REF!,'Jan-Dec I&amp;E'!#REF!,'Jan-Dec I&amp;E'!#REF!,'Jan-Dec I&amp;E'!$J$18,'Jan-Dec I&amp;E'!$L$18,'Jan-Dec I&amp;E'!#REF!,'Jan-Dec I&amp;E'!#REF!,'Jan-Dec I&amp;E'!#REF!,'Jan-Dec I&amp;E'!#REF!,'Jan-Dec I&amp;E'!#REF!,'Jan-Dec I&amp;E'!#REF!,'Jan-Dec I&amp;E'!#REF!,'Jan-Dec I&amp;E'!#REF!</definedName>
    <definedName name="QB_FORMULA_7" localSheetId="2" hidden="1">'Dec I&amp;E'!#REF!,'Dec I&amp;E'!#REF!,'Dec I&amp;E'!#REF!,'Dec I&amp;E'!$F$28,'Dec I&amp;E'!$H$28,'Dec I&amp;E'!$J$28,'Dec I&amp;E'!$L$28,'Dec I&amp;E'!#REF!,'Dec I&amp;E'!#REF!,'Dec I&amp;E'!#REF!,'Dec I&amp;E'!#REF!,'Dec I&amp;E'!$F$29,'Dec I&amp;E'!$H$29,'Dec I&amp;E'!$J$29,'Dec I&amp;E'!$L$29,'Dec I&amp;E'!#REF!</definedName>
    <definedName name="QB_FORMULA_7" localSheetId="3" hidden="1">'Jan-Dec I&amp;E'!#REF!,'Jan-Dec I&amp;E'!#REF!,'Jan-Dec I&amp;E'!#REF!,'Jan-Dec I&amp;E'!#REF!,'Jan-Dec I&amp;E'!$F$20,'Jan-Dec I&amp;E'!$H$20,'Jan-Dec I&amp;E'!$J$20,'Jan-Dec I&amp;E'!$L$20,'Jan-Dec I&amp;E'!#REF!,'Jan-Dec I&amp;E'!#REF!,'Jan-Dec I&amp;E'!#REF!,'Jan-Dec I&amp;E'!#REF!,'Jan-Dec I&amp;E'!#REF!,'Jan-Dec I&amp;E'!#REF!,'Jan-Dec I&amp;E'!#REF!,'Jan-Dec I&amp;E'!#REF!</definedName>
    <definedName name="QB_FORMULA_8" localSheetId="2" hidden="1">'Dec I&amp;E'!#REF!,'Dec I&amp;E'!#REF!,'Dec I&amp;E'!#REF!,'Dec I&amp;E'!$F$30,'Dec I&amp;E'!$H$30,'Dec I&amp;E'!$J$30,'Dec I&amp;E'!$L$30,'Dec I&amp;E'!#REF!,'Dec I&amp;E'!#REF!,'Dec I&amp;E'!#REF!,'Dec I&amp;E'!#REF!</definedName>
    <definedName name="QB_FORMULA_8" localSheetId="3" hidden="1">'Jan-Dec I&amp;E'!$F$21,'Jan-Dec I&amp;E'!$H$21,'Jan-Dec I&amp;E'!$J$21,'Jan-Dec I&amp;E'!$L$21,'Jan-Dec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</definedName>
    <definedName name="QB_FORMULA_9" localSheetId="3" hidden="1">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I&amp;E'!#REF!,'Jan-Dec I&amp;E'!#REF!</definedName>
    <definedName name="QB_ROW_111240" localSheetId="3" hidden="1">'Jan-Dec I&amp;E'!$E$5</definedName>
    <definedName name="QB_ROW_113240" localSheetId="2" hidden="1">'Dec I&amp;E'!$E$5</definedName>
    <definedName name="QB_ROW_113240" localSheetId="3" hidden="1">'Jan-Dec I&amp;E'!$E$6</definedName>
    <definedName name="QB_ROW_114330" localSheetId="3" hidden="1">'Jan-Dec I&amp;E'!$D$26</definedName>
    <definedName name="QB_ROW_130340" localSheetId="2" hidden="1">'Dec I&amp;E'!$E$11</definedName>
    <definedName name="QB_ROW_130340" localSheetId="3" hidden="1">'Jan-Dec I&amp;E'!$E$12</definedName>
    <definedName name="QB_ROW_132340" localSheetId="2" hidden="1">'Dec I&amp;E'!$E$12</definedName>
    <definedName name="QB_ROW_132340" localSheetId="3" hidden="1">'Jan-Dec I&amp;E'!$E$13</definedName>
    <definedName name="QB_ROW_133340" localSheetId="2" hidden="1">'Dec I&amp;E'!$E$13</definedName>
    <definedName name="QB_ROW_133340" localSheetId="3" hidden="1">'Jan-Dec I&amp;E'!$E$14</definedName>
    <definedName name="QB_ROW_134340" localSheetId="2" hidden="1">'Dec I&amp;E'!$E$14</definedName>
    <definedName name="QB_ROW_134340" localSheetId="3" hidden="1">'Jan-Dec I&amp;E'!$E$15</definedName>
    <definedName name="QB_ROW_18301" localSheetId="2" hidden="1">'Dec I&amp;E'!$A$30</definedName>
    <definedName name="QB_ROW_18301" localSheetId="3" hidden="1">'Jan-Dec I&amp;E'!$A$37</definedName>
    <definedName name="QB_ROW_19011" localSheetId="2" hidden="1">'Dec I&amp;E'!$B$3</definedName>
    <definedName name="QB_ROW_19011" localSheetId="3" hidden="1">'Jan-Dec I&amp;E'!$B$3</definedName>
    <definedName name="QB_ROW_190340" localSheetId="2" hidden="1">'Dec I&amp;E'!$E$16</definedName>
    <definedName name="QB_ROW_190340" localSheetId="3" hidden="1">'Jan-Dec I&amp;E'!$E$17</definedName>
    <definedName name="QB_ROW_19311" localSheetId="2" hidden="1">'Dec I&amp;E'!$B$20</definedName>
    <definedName name="QB_ROW_19311" localSheetId="3" hidden="1">'Jan-Dec I&amp;E'!$B$21</definedName>
    <definedName name="QB_ROW_20031" localSheetId="2" hidden="1">'Dec I&amp;E'!$D$4</definedName>
    <definedName name="QB_ROW_20031" localSheetId="3" hidden="1">'Jan-Dec I&amp;E'!$D$4</definedName>
    <definedName name="QB_ROW_202240" localSheetId="2" hidden="1">'Dec I&amp;E'!$E$18</definedName>
    <definedName name="QB_ROW_202240" localSheetId="3" hidden="1">'Jan-Dec I&amp;E'!$E$19</definedName>
    <definedName name="QB_ROW_20331" localSheetId="2" hidden="1">'Dec I&amp;E'!$D$8</definedName>
    <definedName name="QB_ROW_20331" localSheetId="3" hidden="1">'Jan-Dec I&amp;E'!$D$9</definedName>
    <definedName name="QB_ROW_21031" localSheetId="2" hidden="1">'Dec I&amp;E'!$D$10</definedName>
    <definedName name="QB_ROW_21031" localSheetId="3" hidden="1">'Jan-Dec I&amp;E'!$D$11</definedName>
    <definedName name="QB_ROW_210340" localSheetId="2" hidden="1">'Dec I&amp;E'!$E$15</definedName>
    <definedName name="QB_ROW_210340" localSheetId="3" hidden="1">'Jan-Dec I&amp;E'!$E$16</definedName>
    <definedName name="QB_ROW_21331" localSheetId="2" hidden="1">'Dec I&amp;E'!$D$19</definedName>
    <definedName name="QB_ROW_21331" localSheetId="3" hidden="1">'Jan-Dec I&amp;E'!$D$20</definedName>
    <definedName name="QB_ROW_22011" localSheetId="2" hidden="1">'Dec I&amp;E'!$B$21</definedName>
    <definedName name="QB_ROW_22011" localSheetId="3" hidden="1">'Jan-Dec I&amp;E'!$B$22</definedName>
    <definedName name="QB_ROW_22311" localSheetId="2" hidden="1">'Dec I&amp;E'!$B$29</definedName>
    <definedName name="QB_ROW_22311" localSheetId="3" hidden="1">'Jan-Dec I&amp;E'!$B$36</definedName>
    <definedName name="QB_ROW_23021" localSheetId="2" hidden="1">'Dec I&amp;E'!$C$22</definedName>
    <definedName name="QB_ROW_23021" localSheetId="3" hidden="1">'Jan-Dec I&amp;E'!$C$23</definedName>
    <definedName name="QB_ROW_23321" localSheetId="2" hidden="1">'Dec I&amp;E'!$C$24</definedName>
    <definedName name="QB_ROW_23321" localSheetId="3" hidden="1">'Jan-Dec I&amp;E'!$C$28</definedName>
    <definedName name="QB_ROW_24021" localSheetId="2" hidden="1">'Dec I&amp;E'!$C$25</definedName>
    <definedName name="QB_ROW_24021" localSheetId="3" hidden="1">'Jan-Dec I&amp;E'!$C$29</definedName>
    <definedName name="QB_ROW_24321" localSheetId="2" hidden="1">'Dec I&amp;E'!$C$28</definedName>
    <definedName name="QB_ROW_24321" localSheetId="3" hidden="1">'Jan-Dec I&amp;E'!$C$35</definedName>
    <definedName name="QB_ROW_307330" localSheetId="3" hidden="1">'Jan-Dec I&amp;E'!$D$33</definedName>
    <definedName name="QB_ROW_369340" localSheetId="2" hidden="1">'Dec I&amp;E'!$E$17</definedName>
    <definedName name="QB_ROW_369340" localSheetId="3" hidden="1">'Jan-Dec I&amp;E'!$E$18</definedName>
    <definedName name="QB_ROW_413230" localSheetId="3" hidden="1">'Jan-Dec I&amp;E'!$D$25</definedName>
    <definedName name="QB_ROW_443230" localSheetId="3" hidden="1">'Jan-Dec I&amp;E'!$D$24</definedName>
    <definedName name="QB_ROW_449330" localSheetId="2" hidden="1">'Dec I&amp;E'!$D$26</definedName>
    <definedName name="QB_ROW_449330" localSheetId="3" hidden="1">'Jan-Dec I&amp;E'!$D$32</definedName>
    <definedName name="QB_ROW_462230" localSheetId="3" hidden="1">'Jan-Dec I&amp;E'!$D$31</definedName>
    <definedName name="QB_ROW_471230" localSheetId="3" hidden="1">'Jan-Dec I&amp;E'!$D$30</definedName>
    <definedName name="QB_ROW_61240" localSheetId="2" hidden="1">'Dec I&amp;E'!$E$6</definedName>
    <definedName name="QB_ROW_61240" localSheetId="3" hidden="1">'Jan-Dec I&amp;E'!$E$7</definedName>
    <definedName name="QB_ROW_62330" localSheetId="2" hidden="1">'Dec I&amp;E'!$D$23</definedName>
    <definedName name="QB_ROW_62330" localSheetId="3" hidden="1">'Jan-Dec I&amp;E'!$D$27</definedName>
    <definedName name="QB_ROW_63330" localSheetId="2" hidden="1">'Dec I&amp;E'!$D$27</definedName>
    <definedName name="QB_ROW_63330" localSheetId="3" hidden="1">'Jan-Dec I&amp;E'!$D$34</definedName>
    <definedName name="QB_ROW_70340" localSheetId="2" hidden="1">'Dec I&amp;E'!$E$7</definedName>
    <definedName name="QB_ROW_70340" localSheetId="3" hidden="1">'Jan-Dec I&amp;E'!$E$8</definedName>
    <definedName name="QB_ROW_86321" localSheetId="2" hidden="1">'Dec I&amp;E'!$C$9</definedName>
    <definedName name="QB_ROW_86321" localSheetId="3" hidden="1">'Jan-Dec I&amp;E'!$C$10</definedName>
    <definedName name="QBCANSUPPORTUPDATE" localSheetId="2">TRUE</definedName>
    <definedName name="QBCANSUPPORTUPDATE" localSheetId="3">TRUE</definedName>
    <definedName name="QBCOMPANYFILENAME" localSheetId="2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ENDDATE" localSheetId="2">20211231</definedName>
    <definedName name="QBENDDATE" localSheetId="3">20211231</definedName>
    <definedName name="QBHEADERSONSCREEN" localSheetId="2">FALSE</definedName>
    <definedName name="QBHEADERSONSCREEN" localSheetId="3">FALSE</definedName>
    <definedName name="QBMETADATASIZE" localSheetId="2">5931</definedName>
    <definedName name="QBMETADATASIZE" localSheetId="3">5931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"8485c3b05ade4270975b6060e7430806"</definedName>
    <definedName name="QBREPORTCOMPANYID" localSheetId="3">"8485c3b05ade4270975b6060e7430806"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TRUE</definedName>
    <definedName name="QBREPORTCOMPARECOL_BUDDIFF" localSheetId="3">TRUE</definedName>
    <definedName name="QBREPORTCOMPARECOL_BUDGET" localSheetId="2">TRUE</definedName>
    <definedName name="QBREPORTCOMPARECOL_BUDGET" localSheetId="3">TRUE</definedName>
    <definedName name="QBREPORTCOMPARECOL_BUDPCT" localSheetId="2">TRUE</definedName>
    <definedName name="QBREPORTCOMPARECOL_BUDPCT" localSheetId="3">TRUE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24</definedName>
    <definedName name="QBREPORTSUBCOLAXIS" localSheetId="3">24</definedName>
    <definedName name="QBREPORTTYPE" localSheetId="2">288</definedName>
    <definedName name="QBREPORTTYPE" localSheetId="3">288</definedName>
    <definedName name="QBROWHEADERS" localSheetId="2">5</definedName>
    <definedName name="QBROWHEADERS" localSheetId="3">5</definedName>
    <definedName name="QBSTARTDATE" localSheetId="2">20211201</definedName>
    <definedName name="QBSTARTDATE" localSheetId="3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F35" i="4"/>
  <c r="J35" i="4" s="1"/>
  <c r="L32" i="4"/>
  <c r="J32" i="4"/>
  <c r="F28" i="4"/>
  <c r="F36" i="4" s="1"/>
  <c r="H20" i="4"/>
  <c r="F20" i="4"/>
  <c r="J20" i="4" s="1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H9" i="4"/>
  <c r="F9" i="4"/>
  <c r="F10" i="4" s="1"/>
  <c r="L8" i="4"/>
  <c r="J8" i="4"/>
  <c r="L7" i="4"/>
  <c r="J7" i="4"/>
  <c r="L6" i="4"/>
  <c r="J6" i="4"/>
  <c r="H28" i="3"/>
  <c r="F28" i="3"/>
  <c r="J28" i="3" s="1"/>
  <c r="L26" i="3"/>
  <c r="J26" i="3"/>
  <c r="F24" i="3"/>
  <c r="F29" i="3" s="1"/>
  <c r="H19" i="3"/>
  <c r="F19" i="3"/>
  <c r="J19" i="3" s="1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H8" i="3"/>
  <c r="F8" i="3"/>
  <c r="F9" i="3" s="1"/>
  <c r="L7" i="3"/>
  <c r="J7" i="3"/>
  <c r="L6" i="3"/>
  <c r="J6" i="3"/>
  <c r="L5" i="3"/>
  <c r="J5" i="3"/>
  <c r="B13" i="2"/>
  <c r="B17" i="2" s="1"/>
  <c r="B21" i="2" s="1"/>
  <c r="D47" i="1"/>
  <c r="D33" i="1"/>
  <c r="D27" i="1"/>
  <c r="D20" i="1"/>
  <c r="D9" i="1"/>
  <c r="L8" i="3" l="1"/>
  <c r="H9" i="3"/>
  <c r="H20" i="3" s="1"/>
  <c r="L19" i="3"/>
  <c r="L28" i="3"/>
  <c r="L9" i="4"/>
  <c r="H10" i="4"/>
  <c r="H21" i="4" s="1"/>
  <c r="L20" i="4"/>
  <c r="L35" i="4"/>
  <c r="H36" i="4"/>
  <c r="F21" i="4"/>
  <c r="L21" i="4" s="1"/>
  <c r="J10" i="4"/>
  <c r="H37" i="4"/>
  <c r="J9" i="4"/>
  <c r="L10" i="4"/>
  <c r="F20" i="3"/>
  <c r="J9" i="3"/>
  <c r="H29" i="3"/>
  <c r="L29" i="3" s="1"/>
  <c r="L9" i="3"/>
  <c r="J8" i="3"/>
  <c r="D50" i="1"/>
  <c r="L36" i="4" l="1"/>
  <c r="J36" i="4"/>
  <c r="J21" i="4"/>
  <c r="F37" i="4"/>
  <c r="J37" i="4" s="1"/>
  <c r="H30" i="3"/>
  <c r="J29" i="3"/>
  <c r="J20" i="3"/>
  <c r="F30" i="3"/>
  <c r="J30" i="3" s="1"/>
  <c r="L20" i="3"/>
  <c r="L37" i="4" l="1"/>
  <c r="L30" i="3"/>
</calcChain>
</file>

<file path=xl/sharedStrings.xml><?xml version="1.0" encoding="utf-8"?>
<sst xmlns="http://schemas.openxmlformats.org/spreadsheetml/2006/main" count="117" uniqueCount="83">
  <si>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</si>
  <si>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</si>
  <si>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</si>
  <si>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</si>
  <si>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</si>
  <si>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</si>
  <si>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</si>
  <si>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</si>
  <si>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</si>
  <si>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</si>
  <si>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</si>
  <si>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</si>
  <si>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</si>
  <si>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</si>
  <si>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</si>
  <si>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Acccounts Receivable (Dec Tax Rev)</t>
  </si>
  <si>
    <t>Accounts Receivable Wildland</t>
  </si>
  <si>
    <t>Total Accounts Receivable</t>
  </si>
  <si>
    <t>Other Current Assets</t>
  </si>
  <si>
    <t>Prepaid Deposit</t>
  </si>
  <si>
    <t xml:space="preserve">Undeposited Funds (tax rev booked </t>
  </si>
  <si>
    <t>not deposited)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</si>
  <si>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</si>
  <si>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</si>
  <si>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</si>
  <si>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</si>
  <si>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</si>
  <si>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</si>
  <si>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</si>
  <si>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</si>
  <si>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</si>
  <si>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</si>
  <si>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</si>
  <si>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</si>
  <si>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</si>
  <si>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</si>
  <si>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</si>
  <si>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</si>
  <si>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</si>
  <si>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</si>
  <si>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</si>
  <si>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</si>
  <si>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</si>
  <si>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</si>
  <si>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Dec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</si>
  <si>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</si>
  <si>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</si>
  <si>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</si>
  <si>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</si>
  <si>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</si>
  <si>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</si>
  <si>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</si>
  <si>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</si>
  <si>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</si>
  <si>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</si>
  <si>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</si>
  <si>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</si>
  <si>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</si>
  <si>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</si>
  <si>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</si>
  <si>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</si>
  <si>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</si>
  <si>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</si>
  <si>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Uncategorized Expenses</t>
  </si>
  <si>
    <t>Total Expense</t>
  </si>
  <si>
    <t>Net Ordinary Income</t>
  </si>
  <si>
    <t>Other Income/Expense</t>
  </si>
  <si>
    <t>Other Income</t>
  </si>
  <si>
    <t>Total Other Income</t>
  </si>
  <si>
    <t>Other Expense</t>
  </si>
  <si>
    <t>Reserve</t>
  </si>
  <si>
    <t>Other Expenses</t>
  </si>
  <si>
    <t>Total Other Expense</t>
  </si>
  <si>
    <t>Net Other Income</t>
  </si>
  <si>
    <t>Net Income</t>
  </si>
  <si>
    <t>Jan - Dec 21</t>
  </si>
  <si>
    <t>Cistern Revenue</t>
  </si>
  <si>
    <t>Fire Inspection Billing</t>
  </si>
  <si>
    <t>Gain/Loss on Sale of Equipment</t>
  </si>
  <si>
    <t>Grant Income</t>
  </si>
  <si>
    <t>Radio</t>
  </si>
  <si>
    <t>3000 Gallon Tender</t>
  </si>
  <si>
    <t>Grant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</si>
</sst>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D2E9897-C6E0-4739-A33C-2B67377E0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1AAF88C-ADE6-4BEC-B378-A66E854D83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50"/>
  <sheetViews>
    <sheetView topLeftCell="A40" workbookViewId="0">
      <selection activeCell="A32" sqref="A32"/>
    </sheetView>
  </sheetViews>
  <sheetFormatPr defaultRowHeight="14.45"/>
  <cols>
    <col min="2" max="2" width="14.85546875" customWidth="1"/>
    <col min="3" max="3" width="18" customWidth="1"/>
    <col min="4" max="4" width="16" customWidth="1"/>
  </cols>
  <sheetData>
    <row r="1" spans="1:5" ht="15.6">
      <c r="A1" s="1"/>
      <c r="B1" s="1"/>
      <c r="C1" s="1"/>
      <c r="D1" s="2" t="s">
        <v>0</v>
      </c>
      <c r="E1" s="1"/>
    </row>
    <row r="2" spans="1:5" ht="15.6">
      <c r="A2" s="1"/>
      <c r="B2" s="1"/>
      <c r="C2" s="1"/>
      <c r="D2" s="3">
        <v>44561</v>
      </c>
      <c r="E2" s="1"/>
    </row>
    <row r="3" spans="1:5" ht="15.6">
      <c r="A3" s="1"/>
      <c r="B3" s="1"/>
      <c r="C3" s="1"/>
      <c r="D3" s="2"/>
      <c r="E3" s="1"/>
    </row>
    <row r="4" spans="1:5" ht="15.6">
      <c r="A4" s="1"/>
      <c r="B4" s="1"/>
      <c r="C4" s="1"/>
      <c r="D4" s="4" t="s">
        <v>1</v>
      </c>
      <c r="E4" s="1"/>
    </row>
    <row r="5" spans="1:5" ht="15.6">
      <c r="A5" s="1"/>
      <c r="B5" s="1"/>
      <c r="C5" s="1"/>
      <c r="D5" s="2"/>
      <c r="E5" s="1"/>
    </row>
    <row r="6" spans="1:5" ht="15.6">
      <c r="A6" s="1" t="s">
        <v>2</v>
      </c>
      <c r="B6" s="1"/>
      <c r="C6" s="1"/>
      <c r="D6" s="2">
        <v>414011.75</v>
      </c>
      <c r="E6" s="1"/>
    </row>
    <row r="7" spans="1:5" ht="15.6">
      <c r="A7" s="1" t="s">
        <v>3</v>
      </c>
      <c r="B7" s="1"/>
      <c r="C7" s="1"/>
      <c r="D7" s="2">
        <v>11936.29</v>
      </c>
      <c r="E7" s="1"/>
    </row>
    <row r="8" spans="1:5" ht="16.149999999999999" thickBot="1">
      <c r="A8" s="1" t="s">
        <v>4</v>
      </c>
      <c r="B8" s="1"/>
      <c r="C8" s="1"/>
      <c r="D8" s="5">
        <v>6580.22</v>
      </c>
      <c r="E8" s="1"/>
    </row>
    <row r="9" spans="1:5" ht="15.6">
      <c r="A9" s="1" t="s">
        <v>5</v>
      </c>
      <c r="B9" s="1"/>
      <c r="C9" s="1"/>
      <c r="D9" s="2">
        <f>SUM(D6:D8)</f>
        <v>432528.25999999995</v>
      </c>
      <c r="E9" s="1"/>
    </row>
    <row r="10" spans="1:5" ht="15.6">
      <c r="A10" s="1"/>
      <c r="B10" s="1"/>
      <c r="C10" s="1"/>
      <c r="D10" s="2"/>
      <c r="E10" s="1"/>
    </row>
    <row r="11" spans="1:5" ht="15.6">
      <c r="A11" s="1"/>
      <c r="B11" s="1"/>
      <c r="C11" s="1"/>
      <c r="D11" s="2"/>
      <c r="E11" s="1"/>
    </row>
    <row r="12" spans="1:5" ht="15.6">
      <c r="A12" s="1" t="s">
        <v>4</v>
      </c>
      <c r="B12" s="1"/>
      <c r="C12" s="1"/>
      <c r="D12" s="2">
        <v>6579.55</v>
      </c>
      <c r="E12" s="1"/>
    </row>
    <row r="13" spans="1:5" ht="15.6">
      <c r="A13" s="1" t="s">
        <v>6</v>
      </c>
      <c r="B13" s="1"/>
      <c r="C13" s="1"/>
      <c r="D13" s="2">
        <v>20000</v>
      </c>
      <c r="E13" s="1"/>
    </row>
    <row r="14" spans="1:5" ht="15.6">
      <c r="A14" s="1" t="s">
        <v>7</v>
      </c>
      <c r="B14" s="1"/>
      <c r="C14" s="1"/>
      <c r="D14" s="2">
        <v>106902.33</v>
      </c>
      <c r="E14" s="1"/>
    </row>
    <row r="15" spans="1:5" ht="15.6">
      <c r="A15" s="1" t="s">
        <v>8</v>
      </c>
      <c r="B15" s="1"/>
      <c r="C15" s="1"/>
      <c r="D15" s="2">
        <v>37300.39</v>
      </c>
      <c r="E15" s="1"/>
    </row>
    <row r="16" spans="1:5" ht="15.6">
      <c r="A16" s="1" t="s">
        <v>9</v>
      </c>
      <c r="B16" s="1"/>
      <c r="C16" s="1"/>
      <c r="D16" s="2">
        <v>2500</v>
      </c>
      <c r="E16" s="1"/>
    </row>
    <row r="17" spans="1:5" ht="15.6">
      <c r="A17" s="1" t="s">
        <v>10</v>
      </c>
      <c r="B17" s="1"/>
      <c r="C17" s="1"/>
      <c r="D17" s="2">
        <v>29760</v>
      </c>
      <c r="E17" s="1"/>
    </row>
    <row r="18" spans="1:5" ht="15.6">
      <c r="A18" s="1" t="s">
        <v>11</v>
      </c>
      <c r="B18" s="1"/>
      <c r="C18" s="1"/>
      <c r="D18" s="2">
        <v>0</v>
      </c>
      <c r="E18" s="1"/>
    </row>
    <row r="19" spans="1:5" ht="15.6">
      <c r="A19" s="1"/>
      <c r="B19" s="6"/>
      <c r="C19" s="6"/>
      <c r="D19" s="4"/>
      <c r="E19" s="1"/>
    </row>
    <row r="20" spans="1:5" ht="15.6">
      <c r="A20" s="1" t="s">
        <v>12</v>
      </c>
      <c r="B20" s="1"/>
      <c r="C20" s="1"/>
      <c r="D20" s="2">
        <f>SUM(D12:D19)</f>
        <v>203042.27000000002</v>
      </c>
      <c r="E20" s="1"/>
    </row>
    <row r="21" spans="1:5" ht="15.6">
      <c r="A21" s="1"/>
      <c r="B21" s="1"/>
      <c r="C21" s="1"/>
      <c r="D21" s="2"/>
      <c r="E21" s="1"/>
    </row>
    <row r="22" spans="1:5" ht="15.6">
      <c r="A22" s="7" t="s">
        <v>13</v>
      </c>
      <c r="B22" s="8"/>
      <c r="C22" s="6"/>
      <c r="D22" s="6"/>
      <c r="E22" s="1"/>
    </row>
    <row r="23" spans="1:5" ht="15.6">
      <c r="A23" s="1" t="s">
        <v>14</v>
      </c>
      <c r="B23" s="6"/>
      <c r="C23" s="6"/>
      <c r="D23" s="9">
        <v>500</v>
      </c>
      <c r="E23" s="1"/>
    </row>
    <row r="24" spans="1:5" ht="15.6">
      <c r="A24" s="1" t="s">
        <v>15</v>
      </c>
      <c r="B24" s="6"/>
      <c r="C24" s="6"/>
      <c r="D24" s="9">
        <v>4413.95</v>
      </c>
      <c r="E24" s="1"/>
    </row>
    <row r="25" spans="1:5" ht="15.6">
      <c r="A25" s="1" t="s">
        <v>16</v>
      </c>
      <c r="B25" s="6"/>
      <c r="C25" s="6"/>
      <c r="D25" s="10">
        <v>37767.39</v>
      </c>
      <c r="E25" s="1"/>
    </row>
    <row r="26" spans="1:5" ht="15.6">
      <c r="A26" s="1"/>
      <c r="B26" s="6"/>
      <c r="C26" s="6"/>
      <c r="D26" s="9"/>
      <c r="E26" s="1"/>
    </row>
    <row r="27" spans="1:5" ht="15.6">
      <c r="A27" s="1" t="s">
        <v>17</v>
      </c>
      <c r="B27" s="6"/>
      <c r="C27" s="6"/>
      <c r="D27" s="9">
        <f>SUM(D23:D26)</f>
        <v>42681.34</v>
      </c>
      <c r="E27" s="1"/>
    </row>
    <row r="28" spans="1:5" ht="15.6">
      <c r="A28" s="1"/>
      <c r="B28" s="6"/>
      <c r="C28" s="6"/>
      <c r="D28" s="9"/>
      <c r="E28" s="1"/>
    </row>
    <row r="29" spans="1:5" ht="15.6">
      <c r="A29" s="7" t="s">
        <v>18</v>
      </c>
      <c r="B29" s="8"/>
      <c r="C29" s="6"/>
      <c r="D29" s="9"/>
      <c r="E29" s="1"/>
    </row>
    <row r="30" spans="1:5" ht="15.6">
      <c r="A30" s="1" t="s">
        <v>19</v>
      </c>
      <c r="B30" s="6"/>
      <c r="C30" s="6"/>
      <c r="D30" s="9">
        <v>0</v>
      </c>
      <c r="E30" s="1"/>
    </row>
    <row r="31" spans="1:5" ht="15.6">
      <c r="A31" s="1" t="s">
        <v>20</v>
      </c>
      <c r="B31" s="6"/>
      <c r="C31" s="6"/>
      <c r="D31" s="10">
        <v>4413.95</v>
      </c>
      <c r="E31" s="1"/>
    </row>
    <row r="32" spans="1:5" ht="15.6">
      <c r="A32" s="1" t="s">
        <v>21</v>
      </c>
      <c r="B32" s="6"/>
      <c r="C32" s="6"/>
      <c r="D32" s="9"/>
      <c r="E32" s="1"/>
    </row>
    <row r="33" spans="1:5" ht="15.6">
      <c r="A33" s="1" t="s">
        <v>22</v>
      </c>
      <c r="B33" s="6"/>
      <c r="C33" s="6"/>
      <c r="D33" s="9">
        <f>SUM(D30:D32)</f>
        <v>4413.95</v>
      </c>
      <c r="E33" s="1"/>
    </row>
    <row r="34" spans="1:5" ht="15.6">
      <c r="A34" s="1"/>
      <c r="B34" s="6"/>
      <c r="C34" s="6"/>
      <c r="D34" s="9"/>
      <c r="E34" s="1"/>
    </row>
    <row r="35" spans="1:5" ht="15.6">
      <c r="A35" s="11" t="s">
        <v>23</v>
      </c>
      <c r="B35" s="6"/>
      <c r="C35" s="6"/>
      <c r="D35" s="12">
        <v>0</v>
      </c>
      <c r="E35" s="1"/>
    </row>
    <row r="36" spans="1:5" ht="15.6">
      <c r="B36" s="6"/>
      <c r="C36" s="6"/>
      <c r="D36" s="2"/>
      <c r="E36" s="1"/>
    </row>
    <row r="37" spans="1:5" ht="15.6">
      <c r="B37" s="6"/>
      <c r="C37" s="6"/>
      <c r="D37" s="2"/>
      <c r="E37" s="1"/>
    </row>
    <row r="38" spans="1:5" ht="18.600000000000001" thickBot="1">
      <c r="A38" s="13" t="s">
        <v>24</v>
      </c>
      <c r="B38" s="14"/>
      <c r="C38" s="6"/>
      <c r="D38" s="2"/>
      <c r="E38" s="1"/>
    </row>
    <row r="39" spans="1:5" ht="15.6">
      <c r="A39" s="1"/>
      <c r="B39" s="6"/>
      <c r="C39" s="6"/>
      <c r="D39" s="6"/>
      <c r="E39" s="1"/>
    </row>
    <row r="40" spans="1:5" ht="15.6">
      <c r="A40" s="1" t="s">
        <v>25</v>
      </c>
      <c r="B40" s="1"/>
      <c r="C40" s="1"/>
      <c r="D40" s="2">
        <v>9544.23</v>
      </c>
      <c r="E40" s="1"/>
    </row>
    <row r="41" spans="1:5" ht="15.6">
      <c r="A41" s="1" t="s">
        <v>26</v>
      </c>
      <c r="B41" s="1"/>
      <c r="C41" s="1"/>
      <c r="D41" s="2">
        <v>35952.53</v>
      </c>
      <c r="E41" s="1"/>
    </row>
    <row r="42" spans="1:5" ht="15.6">
      <c r="A42" s="15" t="s">
        <v>27</v>
      </c>
      <c r="B42" s="15"/>
      <c r="C42" s="15"/>
      <c r="D42" s="2">
        <v>1086.54</v>
      </c>
      <c r="E42" s="15"/>
    </row>
    <row r="43" spans="1:5" ht="15.6">
      <c r="A43" s="15" t="s">
        <v>28</v>
      </c>
      <c r="B43" s="15"/>
      <c r="C43" s="15"/>
      <c r="D43" s="2">
        <v>2197.8200000000002</v>
      </c>
      <c r="E43" s="15"/>
    </row>
    <row r="44" spans="1:5" ht="15.6">
      <c r="A44" s="1" t="s">
        <v>29</v>
      </c>
      <c r="B44" s="1"/>
      <c r="C44" s="1"/>
      <c r="D44" s="2">
        <v>9902.2999999999993</v>
      </c>
      <c r="E44" s="1"/>
    </row>
    <row r="45" spans="1:5" ht="15.6">
      <c r="A45" s="1" t="s">
        <v>30</v>
      </c>
      <c r="B45" s="1"/>
      <c r="C45" s="1"/>
      <c r="D45" s="2">
        <v>0</v>
      </c>
      <c r="E45" s="1"/>
    </row>
    <row r="46" spans="1:5" ht="15.6">
      <c r="A46" s="1" t="s">
        <v>31</v>
      </c>
      <c r="B46" s="1"/>
      <c r="C46" s="1"/>
      <c r="D46" s="2">
        <v>126.36</v>
      </c>
      <c r="E46" s="1"/>
    </row>
    <row r="47" spans="1:5" ht="15.6">
      <c r="A47" s="1" t="s">
        <v>32</v>
      </c>
      <c r="B47" s="1"/>
      <c r="C47" s="1"/>
      <c r="D47" s="2">
        <f>SUM(D40:D46)</f>
        <v>58809.78</v>
      </c>
      <c r="E47" s="1"/>
    </row>
    <row r="48" spans="1:5" ht="15.6">
      <c r="A48" s="1"/>
      <c r="B48" s="1"/>
      <c r="C48" s="1"/>
      <c r="D48" s="2"/>
      <c r="E48" s="1"/>
    </row>
    <row r="49" spans="1:5" ht="15.6">
      <c r="A49" s="1"/>
      <c r="B49" s="6"/>
      <c r="C49" s="6"/>
      <c r="D49" s="6"/>
      <c r="E49" s="1"/>
    </row>
    <row r="50" spans="1:5" ht="15.6">
      <c r="A50" s="1" t="s">
        <v>33</v>
      </c>
      <c r="B50" s="1"/>
      <c r="C50" s="1"/>
      <c r="D50" s="2">
        <f>D9-(D20+D47)+D23+D25+D30+D31</f>
        <v>213357.54999999993</v>
      </c>
      <c r="E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5"/>
  <sheetViews>
    <sheetView topLeftCell="A7" workbookViewId="0">
      <selection activeCell="A24" sqref="A24"/>
    </sheetView>
  </sheetViews>
  <sheetFormatPr defaultRowHeight="14.45"/>
  <cols>
    <col min="1" max="1" width="26.7109375" customWidth="1"/>
    <col min="2" max="2" width="18.85546875" customWidth="1"/>
  </cols>
  <sheetData>
    <row r="1" spans="1:2" ht="17.45">
      <c r="B1" s="16">
        <v>44561</v>
      </c>
    </row>
    <row r="2" spans="1:2">
      <c r="B2" s="17"/>
    </row>
    <row r="3" spans="1:2">
      <c r="B3" s="17"/>
    </row>
    <row r="4" spans="1:2">
      <c r="B4" s="17"/>
    </row>
    <row r="5" spans="1:2">
      <c r="A5" t="s">
        <v>34</v>
      </c>
      <c r="B5" s="17">
        <v>112492.17</v>
      </c>
    </row>
    <row r="6" spans="1:2">
      <c r="A6" t="s">
        <v>35</v>
      </c>
      <c r="B6" s="17"/>
    </row>
    <row r="7" spans="1:2">
      <c r="B7" s="17"/>
    </row>
    <row r="8" spans="1:2">
      <c r="B8" s="17"/>
    </row>
    <row r="9" spans="1:2">
      <c r="A9" t="s">
        <v>36</v>
      </c>
      <c r="B9" s="17">
        <v>3399.75</v>
      </c>
    </row>
    <row r="10" spans="1:2">
      <c r="A10" t="s">
        <v>37</v>
      </c>
      <c r="B10" s="17">
        <v>148523.09</v>
      </c>
    </row>
    <row r="11" spans="1:2">
      <c r="A11" t="s">
        <v>38</v>
      </c>
      <c r="B11" s="17">
        <v>-51057.46</v>
      </c>
    </row>
    <row r="12" spans="1:2">
      <c r="B12" s="17"/>
    </row>
    <row r="13" spans="1:2">
      <c r="A13" t="s">
        <v>39</v>
      </c>
      <c r="B13" s="17">
        <f>SUM(B5:B12)</f>
        <v>213357.55000000002</v>
      </c>
    </row>
    <row r="14" spans="1:2">
      <c r="B14" s="17"/>
    </row>
    <row r="15" spans="1:2">
      <c r="B15" s="18"/>
    </row>
    <row r="16" spans="1:2">
      <c r="B16" s="17"/>
    </row>
    <row r="17" spans="1:2">
      <c r="A17" t="s">
        <v>40</v>
      </c>
      <c r="B17" s="17">
        <f>SUM(B13:B16)</f>
        <v>213357.55000000002</v>
      </c>
    </row>
    <row r="19" spans="1:2">
      <c r="A19" t="s">
        <v>41</v>
      </c>
      <c r="B19" s="17">
        <v>213357.55</v>
      </c>
    </row>
    <row r="21" spans="1:2">
      <c r="A21" t="s">
        <v>42</v>
      </c>
      <c r="B21" s="17">
        <f>B17-B19</f>
        <v>0</v>
      </c>
    </row>
    <row r="23" spans="1:2">
      <c r="B23" s="19"/>
    </row>
    <row r="24" spans="1:2">
      <c r="B24" s="19"/>
    </row>
    <row r="25" spans="1:2">
      <c r="B2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40EC-B287-4F5F-BC43-E06FE3C43DFD}">
  <sheetPr codeName="Sheet1"/>
  <dimension ref="A1:L31"/>
  <sheetViews>
    <sheetView workbookViewId="0">
      <pane xSplit="5" ySplit="2" topLeftCell="F3" activePane="bottomRight" state="frozenSplit"/>
      <selection pane="bottomRight" activeCell="R21" sqref="R21"/>
      <selection pane="bottomLeft" activeCell="A3" sqref="A3"/>
      <selection pane="topRight" activeCell="F1" sqref="F1"/>
    </sheetView>
  </sheetViews>
  <sheetFormatPr defaultRowHeight="14.45"/>
  <cols>
    <col min="1" max="4" width="3" style="34" customWidth="1"/>
    <col min="5" max="5" width="24.5703125" style="34" customWidth="1"/>
    <col min="6" max="6" width="8.28515625" bestFit="1" customWidth="1"/>
    <col min="7" max="7" width="2.28515625" customWidth="1"/>
    <col min="8" max="8" width="7.5703125" bestFit="1" customWidth="1"/>
    <col min="9" max="9" width="2.28515625" customWidth="1"/>
    <col min="10" max="10" width="10.7109375" bestFit="1" customWidth="1"/>
    <col min="11" max="11" width="2.28515625" customWidth="1"/>
    <col min="12" max="12" width="9.140625" bestFit="1" customWidth="1"/>
  </cols>
  <sheetData>
    <row r="1" spans="1:12" ht="15" thickBot="1">
      <c r="A1" s="20"/>
      <c r="B1" s="20"/>
      <c r="C1" s="20"/>
      <c r="D1" s="20"/>
      <c r="E1" s="20"/>
      <c r="F1" s="22" t="s">
        <v>43</v>
      </c>
      <c r="G1" s="21"/>
      <c r="H1" s="23"/>
      <c r="I1" s="21"/>
      <c r="J1" s="23"/>
      <c r="K1" s="21"/>
      <c r="L1" s="23"/>
    </row>
    <row r="2" spans="1:12" s="38" customFormat="1" ht="15.6" thickTop="1" thickBot="1">
      <c r="A2" s="35"/>
      <c r="B2" s="35"/>
      <c r="C2" s="35"/>
      <c r="D2" s="35"/>
      <c r="E2" s="35"/>
      <c r="F2" s="36" t="s">
        <v>44</v>
      </c>
      <c r="G2" s="37"/>
      <c r="H2" s="36" t="s">
        <v>45</v>
      </c>
      <c r="I2" s="37"/>
      <c r="J2" s="36" t="s">
        <v>46</v>
      </c>
      <c r="K2" s="37"/>
      <c r="L2" s="36" t="s">
        <v>47</v>
      </c>
    </row>
    <row r="3" spans="1:12" ht="15" thickTop="1">
      <c r="A3" s="20"/>
      <c r="B3" s="20" t="s">
        <v>48</v>
      </c>
      <c r="C3" s="20"/>
      <c r="D3" s="20"/>
      <c r="E3" s="20"/>
      <c r="F3" s="24"/>
      <c r="G3" s="25"/>
      <c r="H3" s="24"/>
      <c r="I3" s="25"/>
      <c r="J3" s="24"/>
      <c r="K3" s="25"/>
      <c r="L3" s="26"/>
    </row>
    <row r="4" spans="1:12">
      <c r="A4" s="20"/>
      <c r="B4" s="20"/>
      <c r="C4" s="20"/>
      <c r="D4" s="20" t="s">
        <v>49</v>
      </c>
      <c r="E4" s="20"/>
      <c r="F4" s="24"/>
      <c r="G4" s="25"/>
      <c r="H4" s="24"/>
      <c r="I4" s="25"/>
      <c r="J4" s="24"/>
      <c r="K4" s="25"/>
      <c r="L4" s="26"/>
    </row>
    <row r="5" spans="1:12">
      <c r="A5" s="20"/>
      <c r="B5" s="20"/>
      <c r="C5" s="20"/>
      <c r="D5" s="20"/>
      <c r="E5" s="20" t="s">
        <v>50</v>
      </c>
      <c r="F5" s="24">
        <v>650</v>
      </c>
      <c r="G5" s="25"/>
      <c r="H5" s="24">
        <v>20</v>
      </c>
      <c r="I5" s="25"/>
      <c r="J5" s="24">
        <f>ROUND((F5-H5),5)</f>
        <v>630</v>
      </c>
      <c r="K5" s="25"/>
      <c r="L5" s="26">
        <f>ROUND(IF(H5=0, IF(F5=0, 0, 1), F5/H5),5)</f>
        <v>32.5</v>
      </c>
    </row>
    <row r="6" spans="1:12">
      <c r="A6" s="20"/>
      <c r="B6" s="20"/>
      <c r="C6" s="20"/>
      <c r="D6" s="20"/>
      <c r="E6" s="20" t="s">
        <v>51</v>
      </c>
      <c r="F6" s="24">
        <v>4.49</v>
      </c>
      <c r="G6" s="25"/>
      <c r="H6" s="24">
        <v>12</v>
      </c>
      <c r="I6" s="25"/>
      <c r="J6" s="24">
        <f>ROUND((F6-H6),5)</f>
        <v>-7.51</v>
      </c>
      <c r="K6" s="25"/>
      <c r="L6" s="26">
        <f>ROUND(IF(H6=0, IF(F6=0, 0, 1), F6/H6),5)</f>
        <v>0.37417</v>
      </c>
    </row>
    <row r="7" spans="1:12" ht="15" thickBot="1">
      <c r="A7" s="20"/>
      <c r="B7" s="20"/>
      <c r="C7" s="20"/>
      <c r="D7" s="20"/>
      <c r="E7" s="20" t="s">
        <v>52</v>
      </c>
      <c r="F7" s="24">
        <v>20004.18</v>
      </c>
      <c r="G7" s="25"/>
      <c r="H7" s="24">
        <v>14125</v>
      </c>
      <c r="I7" s="25"/>
      <c r="J7" s="24">
        <f>ROUND((F7-H7),5)</f>
        <v>5879.18</v>
      </c>
      <c r="K7" s="25"/>
      <c r="L7" s="26">
        <f>ROUND(IF(H7=0, IF(F7=0, 0, 1), F7/H7),5)</f>
        <v>1.4162300000000001</v>
      </c>
    </row>
    <row r="8" spans="1:12" ht="15" thickBot="1">
      <c r="A8" s="20"/>
      <c r="B8" s="20"/>
      <c r="C8" s="20"/>
      <c r="D8" s="20" t="s">
        <v>53</v>
      </c>
      <c r="E8" s="20"/>
      <c r="F8" s="27">
        <f>ROUND(SUM(F4:F7),5)</f>
        <v>20658.669999999998</v>
      </c>
      <c r="G8" s="25"/>
      <c r="H8" s="27">
        <f>ROUND(SUM(H4:H7),5)</f>
        <v>14157</v>
      </c>
      <c r="I8" s="25"/>
      <c r="J8" s="27">
        <f>ROUND((F8-H8),5)</f>
        <v>6501.67</v>
      </c>
      <c r="K8" s="25"/>
      <c r="L8" s="28">
        <f>ROUND(IF(H8=0, IF(F8=0, 0, 1), F8/H8),5)</f>
        <v>1.4592499999999999</v>
      </c>
    </row>
    <row r="9" spans="1:12">
      <c r="A9" s="20"/>
      <c r="B9" s="20"/>
      <c r="C9" s="20" t="s">
        <v>54</v>
      </c>
      <c r="D9" s="20"/>
      <c r="E9" s="20"/>
      <c r="F9" s="24">
        <f>F8</f>
        <v>20658.669999999998</v>
      </c>
      <c r="G9" s="25"/>
      <c r="H9" s="24">
        <f>H8</f>
        <v>14157</v>
      </c>
      <c r="I9" s="25"/>
      <c r="J9" s="24">
        <f>ROUND((F9-H9),5)</f>
        <v>6501.67</v>
      </c>
      <c r="K9" s="25"/>
      <c r="L9" s="26">
        <f>ROUND(IF(H9=0, IF(F9=0, 0, 1), F9/H9),5)</f>
        <v>1.4592499999999999</v>
      </c>
    </row>
    <row r="10" spans="1:12">
      <c r="A10" s="20"/>
      <c r="B10" s="20"/>
      <c r="C10" s="20"/>
      <c r="D10" s="20" t="s">
        <v>55</v>
      </c>
      <c r="E10" s="20"/>
      <c r="F10" s="24"/>
      <c r="G10" s="25"/>
      <c r="H10" s="24"/>
      <c r="I10" s="25"/>
      <c r="J10" s="24"/>
      <c r="K10" s="25"/>
      <c r="L10" s="26"/>
    </row>
    <row r="11" spans="1:12">
      <c r="A11" s="20"/>
      <c r="B11" s="20"/>
      <c r="C11" s="20"/>
      <c r="D11" s="20"/>
      <c r="E11" s="20" t="s">
        <v>56</v>
      </c>
      <c r="F11" s="24">
        <v>56493.64</v>
      </c>
      <c r="G11" s="25"/>
      <c r="H11" s="24">
        <v>68748.820000000007</v>
      </c>
      <c r="I11" s="25"/>
      <c r="J11" s="24">
        <f t="shared" ref="J11:J17" si="0">ROUND((F11-H11),5)</f>
        <v>-12255.18</v>
      </c>
      <c r="K11" s="25"/>
      <c r="L11" s="26">
        <f t="shared" ref="L11:L17" si="1">ROUND(IF(H11=0, IF(F11=0, 0, 1), F11/H11),5)</f>
        <v>0.82174000000000003</v>
      </c>
    </row>
    <row r="12" spans="1:12">
      <c r="A12" s="20"/>
      <c r="B12" s="20"/>
      <c r="C12" s="20"/>
      <c r="D12" s="20"/>
      <c r="E12" s="20" t="s">
        <v>57</v>
      </c>
      <c r="F12" s="24">
        <v>-172.31</v>
      </c>
      <c r="G12" s="25"/>
      <c r="H12" s="24">
        <v>168.33</v>
      </c>
      <c r="I12" s="25"/>
      <c r="J12" s="24">
        <f t="shared" si="0"/>
        <v>-340.64</v>
      </c>
      <c r="K12" s="25"/>
      <c r="L12" s="26">
        <f t="shared" si="1"/>
        <v>-1.0236400000000001</v>
      </c>
    </row>
    <row r="13" spans="1:12">
      <c r="A13" s="20"/>
      <c r="B13" s="20"/>
      <c r="C13" s="20"/>
      <c r="D13" s="20"/>
      <c r="E13" s="20" t="s">
        <v>58</v>
      </c>
      <c r="F13" s="24">
        <v>176.85</v>
      </c>
      <c r="G13" s="25"/>
      <c r="H13" s="24">
        <v>600</v>
      </c>
      <c r="I13" s="25"/>
      <c r="J13" s="24">
        <f t="shared" si="0"/>
        <v>-423.15</v>
      </c>
      <c r="K13" s="25"/>
      <c r="L13" s="26">
        <f t="shared" si="1"/>
        <v>0.29475000000000001</v>
      </c>
    </row>
    <row r="14" spans="1:12">
      <c r="A14" s="20"/>
      <c r="B14" s="20"/>
      <c r="C14" s="20"/>
      <c r="D14" s="20"/>
      <c r="E14" s="20" t="s">
        <v>59</v>
      </c>
      <c r="F14" s="24">
        <v>60293.65</v>
      </c>
      <c r="G14" s="25"/>
      <c r="H14" s="24">
        <v>4751.67</v>
      </c>
      <c r="I14" s="25"/>
      <c r="J14" s="24">
        <f t="shared" si="0"/>
        <v>55541.98</v>
      </c>
      <c r="K14" s="25"/>
      <c r="L14" s="26">
        <f t="shared" si="1"/>
        <v>12.688940000000001</v>
      </c>
    </row>
    <row r="15" spans="1:12">
      <c r="A15" s="20"/>
      <c r="B15" s="20"/>
      <c r="C15" s="20"/>
      <c r="D15" s="20"/>
      <c r="E15" s="20" t="s">
        <v>60</v>
      </c>
      <c r="F15" s="24">
        <v>0</v>
      </c>
      <c r="G15" s="25"/>
      <c r="H15" s="24">
        <v>0</v>
      </c>
      <c r="I15" s="25"/>
      <c r="J15" s="24">
        <f t="shared" si="0"/>
        <v>0</v>
      </c>
      <c r="K15" s="25"/>
      <c r="L15" s="26">
        <f t="shared" si="1"/>
        <v>0</v>
      </c>
    </row>
    <row r="16" spans="1:12">
      <c r="A16" s="20"/>
      <c r="B16" s="20"/>
      <c r="C16" s="20"/>
      <c r="D16" s="20"/>
      <c r="E16" s="20" t="s">
        <v>61</v>
      </c>
      <c r="F16" s="24">
        <v>9941.07</v>
      </c>
      <c r="G16" s="25"/>
      <c r="H16" s="24">
        <v>3085</v>
      </c>
      <c r="I16" s="25"/>
      <c r="J16" s="24">
        <f t="shared" si="0"/>
        <v>6856.07</v>
      </c>
      <c r="K16" s="25"/>
      <c r="L16" s="26">
        <f t="shared" si="1"/>
        <v>3.2223899999999999</v>
      </c>
    </row>
    <row r="17" spans="1:12">
      <c r="A17" s="20"/>
      <c r="B17" s="20"/>
      <c r="C17" s="20"/>
      <c r="D17" s="20"/>
      <c r="E17" s="20" t="s">
        <v>62</v>
      </c>
      <c r="F17" s="24">
        <v>217.39</v>
      </c>
      <c r="G17" s="25"/>
      <c r="H17" s="24">
        <v>375</v>
      </c>
      <c r="I17" s="25"/>
      <c r="J17" s="24">
        <f t="shared" si="0"/>
        <v>-157.61000000000001</v>
      </c>
      <c r="K17" s="25"/>
      <c r="L17" s="26">
        <f t="shared" si="1"/>
        <v>0.57970999999999995</v>
      </c>
    </row>
    <row r="18" spans="1:12" ht="15" thickBot="1">
      <c r="A18" s="20"/>
      <c r="B18" s="20"/>
      <c r="C18" s="20"/>
      <c r="D18" s="20"/>
      <c r="E18" s="20" t="s">
        <v>63</v>
      </c>
      <c r="F18" s="24">
        <v>620.13</v>
      </c>
      <c r="G18" s="25"/>
      <c r="H18" s="24"/>
      <c r="I18" s="25"/>
      <c r="J18" s="24"/>
      <c r="K18" s="25"/>
      <c r="L18" s="26"/>
    </row>
    <row r="19" spans="1:12" ht="15" thickBot="1">
      <c r="A19" s="20"/>
      <c r="B19" s="20"/>
      <c r="C19" s="20"/>
      <c r="D19" s="20" t="s">
        <v>64</v>
      </c>
      <c r="E19" s="20"/>
      <c r="F19" s="27">
        <f>ROUND(SUM(F10:F18),5)</f>
        <v>127570.42</v>
      </c>
      <c r="G19" s="25"/>
      <c r="H19" s="27">
        <f>ROUND(SUM(H10:H18),5)</f>
        <v>77728.820000000007</v>
      </c>
      <c r="I19" s="25"/>
      <c r="J19" s="27">
        <f>ROUND((F19-H19),5)</f>
        <v>49841.599999999999</v>
      </c>
      <c r="K19" s="25"/>
      <c r="L19" s="28">
        <f>ROUND(IF(H19=0, IF(F19=0, 0, 1), F19/H19),5)</f>
        <v>1.6412199999999999</v>
      </c>
    </row>
    <row r="20" spans="1:12">
      <c r="A20" s="20"/>
      <c r="B20" s="20" t="s">
        <v>65</v>
      </c>
      <c r="C20" s="20"/>
      <c r="D20" s="20"/>
      <c r="E20" s="20"/>
      <c r="F20" s="24">
        <f>ROUND(F3+F9-F19,5)</f>
        <v>-106911.75</v>
      </c>
      <c r="G20" s="25"/>
      <c r="H20" s="24">
        <f>ROUND(H3+H9-H19,5)</f>
        <v>-63571.82</v>
      </c>
      <c r="I20" s="25"/>
      <c r="J20" s="24">
        <f>ROUND((F20-H20),5)</f>
        <v>-43339.93</v>
      </c>
      <c r="K20" s="25"/>
      <c r="L20" s="26">
        <f>ROUND(IF(H20=0, IF(F20=0, 0, 1), F20/H20),5)</f>
        <v>1.6817500000000001</v>
      </c>
    </row>
    <row r="21" spans="1:12">
      <c r="A21" s="20"/>
      <c r="B21" s="20" t="s">
        <v>66</v>
      </c>
      <c r="C21" s="20"/>
      <c r="D21" s="20"/>
      <c r="E21" s="20"/>
      <c r="F21" s="24"/>
      <c r="G21" s="25"/>
      <c r="H21" s="24"/>
      <c r="I21" s="25"/>
      <c r="J21" s="24"/>
      <c r="K21" s="25"/>
      <c r="L21" s="26"/>
    </row>
    <row r="22" spans="1:12">
      <c r="A22" s="20"/>
      <c r="B22" s="20"/>
      <c r="C22" s="20" t="s">
        <v>67</v>
      </c>
      <c r="D22" s="20"/>
      <c r="E22" s="20"/>
      <c r="F22" s="24"/>
      <c r="G22" s="25"/>
      <c r="H22" s="24"/>
      <c r="I22" s="25"/>
      <c r="J22" s="24"/>
      <c r="K22" s="25"/>
      <c r="L22" s="26"/>
    </row>
    <row r="23" spans="1:12" ht="15" thickBot="1">
      <c r="A23" s="20"/>
      <c r="B23" s="20"/>
      <c r="C23" s="20"/>
      <c r="D23" s="20" t="s">
        <v>67</v>
      </c>
      <c r="E23" s="20"/>
      <c r="F23" s="29">
        <v>66623.17</v>
      </c>
      <c r="G23" s="25"/>
      <c r="H23" s="24"/>
      <c r="I23" s="25"/>
      <c r="J23" s="24"/>
      <c r="K23" s="25"/>
      <c r="L23" s="26"/>
    </row>
    <row r="24" spans="1:12">
      <c r="A24" s="20"/>
      <c r="B24" s="20"/>
      <c r="C24" s="20" t="s">
        <v>68</v>
      </c>
      <c r="D24" s="20"/>
      <c r="E24" s="20"/>
      <c r="F24" s="24">
        <f>ROUND(SUM(F22:F23),5)</f>
        <v>66623.17</v>
      </c>
      <c r="G24" s="25"/>
      <c r="H24" s="24"/>
      <c r="I24" s="25"/>
      <c r="J24" s="24"/>
      <c r="K24" s="25"/>
      <c r="L24" s="26"/>
    </row>
    <row r="25" spans="1:12">
      <c r="A25" s="20"/>
      <c r="B25" s="20"/>
      <c r="C25" s="20" t="s">
        <v>69</v>
      </c>
      <c r="D25" s="20"/>
      <c r="E25" s="20"/>
      <c r="F25" s="24"/>
      <c r="G25" s="25"/>
      <c r="H25" s="24"/>
      <c r="I25" s="25"/>
      <c r="J25" s="24"/>
      <c r="K25" s="25"/>
      <c r="L25" s="26"/>
    </row>
    <row r="26" spans="1:12">
      <c r="A26" s="20"/>
      <c r="B26" s="20"/>
      <c r="C26" s="20"/>
      <c r="D26" s="20" t="s">
        <v>70</v>
      </c>
      <c r="E26" s="20"/>
      <c r="F26" s="24">
        <v>0</v>
      </c>
      <c r="G26" s="25"/>
      <c r="H26" s="24">
        <v>0</v>
      </c>
      <c r="I26" s="25"/>
      <c r="J26" s="24">
        <f>ROUND((F26-H26),5)</f>
        <v>0</v>
      </c>
      <c r="K26" s="25"/>
      <c r="L26" s="26">
        <f>ROUND(IF(H26=0, IF(F26=0, 0, 1), F26/H26),5)</f>
        <v>0</v>
      </c>
    </row>
    <row r="27" spans="1:12" ht="15" thickBot="1">
      <c r="A27" s="20"/>
      <c r="B27" s="20"/>
      <c r="C27" s="20"/>
      <c r="D27" s="20" t="s">
        <v>71</v>
      </c>
      <c r="E27" s="20"/>
      <c r="F27" s="24">
        <v>63404.61</v>
      </c>
      <c r="G27" s="25"/>
      <c r="H27" s="24"/>
      <c r="I27" s="25"/>
      <c r="J27" s="24"/>
      <c r="K27" s="25"/>
      <c r="L27" s="26"/>
    </row>
    <row r="28" spans="1:12" ht="15" thickBot="1">
      <c r="A28" s="20"/>
      <c r="B28" s="20"/>
      <c r="C28" s="20" t="s">
        <v>72</v>
      </c>
      <c r="D28" s="20"/>
      <c r="E28" s="20"/>
      <c r="F28" s="30">
        <f>ROUND(SUM(F25:F27),5)</f>
        <v>63404.61</v>
      </c>
      <c r="G28" s="25"/>
      <c r="H28" s="30">
        <f>ROUND(SUM(H25:H27),5)</f>
        <v>0</v>
      </c>
      <c r="I28" s="25"/>
      <c r="J28" s="30">
        <f>ROUND((F28-H28),5)</f>
        <v>63404.61</v>
      </c>
      <c r="K28" s="25"/>
      <c r="L28" s="31">
        <f>ROUND(IF(H28=0, IF(F28=0, 0, 1), F28/H28),5)</f>
        <v>1</v>
      </c>
    </row>
    <row r="29" spans="1:12" ht="15" thickBot="1">
      <c r="A29" s="20"/>
      <c r="B29" s="20" t="s">
        <v>73</v>
      </c>
      <c r="C29" s="20"/>
      <c r="D29" s="20"/>
      <c r="E29" s="20"/>
      <c r="F29" s="30">
        <f>ROUND(F21+F24-F28,5)</f>
        <v>3218.56</v>
      </c>
      <c r="G29" s="25"/>
      <c r="H29" s="30">
        <f>ROUND(H21+H24-H28,5)</f>
        <v>0</v>
      </c>
      <c r="I29" s="25"/>
      <c r="J29" s="30">
        <f>ROUND((F29-H29),5)</f>
        <v>3218.56</v>
      </c>
      <c r="K29" s="25"/>
      <c r="L29" s="31">
        <f>ROUND(IF(H29=0, IF(F29=0, 0, 1), F29/H29),5)</f>
        <v>1</v>
      </c>
    </row>
    <row r="30" spans="1:12" s="34" customFormat="1" ht="10.9" thickBot="1">
      <c r="A30" s="20" t="s">
        <v>74</v>
      </c>
      <c r="B30" s="20"/>
      <c r="C30" s="20"/>
      <c r="D30" s="20"/>
      <c r="E30" s="20"/>
      <c r="F30" s="32">
        <f>ROUND(F20+F29,5)</f>
        <v>-103693.19</v>
      </c>
      <c r="G30" s="20"/>
      <c r="H30" s="32">
        <f>ROUND(H20+H29,5)</f>
        <v>-63571.82</v>
      </c>
      <c r="I30" s="20"/>
      <c r="J30" s="32">
        <f>ROUND((F30-H30),5)</f>
        <v>-40121.370000000003</v>
      </c>
      <c r="K30" s="20"/>
      <c r="L30" s="33">
        <f>ROUND(IF(H30=0, IF(F30=0, 0, 1), F30/H30),5)</f>
        <v>1.6311199999999999</v>
      </c>
    </row>
    <row r="31" spans="1:12" ht="15" thickTop="1"/>
  </sheetData>
  <pageMargins left="0.7" right="0.7" top="0.75" bottom="0.75" header="0.1" footer="0.3"/>
  <pageSetup orientation="landscape" r:id="rId1"/>
  <headerFooter>
    <oddHeader>&amp;L&amp;"Arial,Bold"&amp;8 5:33 PM
&amp;"Arial,Bold"&amp;8 01/09/22
&amp;"Arial,Bold"&amp;8 Accrual Basis&amp;C&amp;"Arial,Bold"&amp;12 Nederland Fire Protection District
&amp;"Arial,Bold"&amp;14 Income &amp;&amp; Expense Budget vs. Actual
&amp;"Arial,Bold"&amp;10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67FF-6244-4A57-860F-E0B9C7673906}">
  <sheetPr codeName="Sheet2"/>
  <dimension ref="A1:L38"/>
  <sheetViews>
    <sheetView tabSelected="1" workbookViewId="0">
      <pane xSplit="5" ySplit="2" topLeftCell="F3" activePane="bottomRight" state="frozenSplit"/>
      <selection pane="bottomRight" activeCell="E15" sqref="E15"/>
      <selection pane="bottomLeft" activeCell="A3" sqref="A3"/>
      <selection pane="topRight" activeCell="F1" sqref="F1"/>
    </sheetView>
  </sheetViews>
  <sheetFormatPr defaultRowHeight="14.45"/>
  <cols>
    <col min="1" max="4" width="3" style="34" customWidth="1"/>
    <col min="5" max="5" width="24.5703125" style="34" customWidth="1"/>
    <col min="6" max="6" width="9.28515625" bestFit="1" customWidth="1"/>
    <col min="7" max="7" width="2.28515625" customWidth="1"/>
    <col min="8" max="8" width="7.85546875" bestFit="1" customWidth="1"/>
    <col min="9" max="9" width="2.28515625" customWidth="1"/>
    <col min="10" max="10" width="10.7109375" bestFit="1" customWidth="1"/>
    <col min="11" max="11" width="2.28515625" customWidth="1"/>
    <col min="12" max="12" width="9.140625" bestFit="1" customWidth="1"/>
  </cols>
  <sheetData>
    <row r="1" spans="1:12" ht="15" thickBot="1">
      <c r="A1" s="20"/>
      <c r="B1" s="20"/>
      <c r="C1" s="20"/>
      <c r="D1" s="20"/>
      <c r="E1" s="20"/>
      <c r="F1" s="22" t="s">
        <v>43</v>
      </c>
      <c r="G1" s="21"/>
      <c r="H1" s="23"/>
      <c r="I1" s="21"/>
      <c r="J1" s="23"/>
      <c r="K1" s="21"/>
      <c r="L1" s="23"/>
    </row>
    <row r="2" spans="1:12" s="38" customFormat="1" ht="15.6" thickTop="1" thickBot="1">
      <c r="A2" s="35"/>
      <c r="B2" s="35"/>
      <c r="C2" s="35"/>
      <c r="D2" s="35"/>
      <c r="E2" s="35"/>
      <c r="F2" s="36" t="s">
        <v>75</v>
      </c>
      <c r="G2" s="37"/>
      <c r="H2" s="36" t="s">
        <v>45</v>
      </c>
      <c r="I2" s="37"/>
      <c r="J2" s="36" t="s">
        <v>46</v>
      </c>
      <c r="K2" s="37"/>
      <c r="L2" s="36" t="s">
        <v>47</v>
      </c>
    </row>
    <row r="3" spans="1:12" ht="15" thickTop="1">
      <c r="A3" s="20"/>
      <c r="B3" s="20" t="s">
        <v>48</v>
      </c>
      <c r="C3" s="20"/>
      <c r="D3" s="20"/>
      <c r="E3" s="20"/>
      <c r="F3" s="24"/>
      <c r="G3" s="25"/>
      <c r="H3" s="24"/>
      <c r="I3" s="25"/>
      <c r="J3" s="24"/>
      <c r="K3" s="25"/>
      <c r="L3" s="26"/>
    </row>
    <row r="4" spans="1:12">
      <c r="A4" s="20"/>
      <c r="B4" s="20"/>
      <c r="C4" s="20"/>
      <c r="D4" s="20" t="s">
        <v>49</v>
      </c>
      <c r="E4" s="20"/>
      <c r="F4" s="24"/>
      <c r="G4" s="25"/>
      <c r="H4" s="24"/>
      <c r="I4" s="25"/>
      <c r="J4" s="24"/>
      <c r="K4" s="25"/>
      <c r="L4" s="26"/>
    </row>
    <row r="5" spans="1:12">
      <c r="A5" s="20"/>
      <c r="B5" s="20"/>
      <c r="C5" s="20"/>
      <c r="D5" s="20"/>
      <c r="E5" s="20" t="s">
        <v>76</v>
      </c>
      <c r="F5" s="24">
        <v>2500</v>
      </c>
      <c r="G5" s="25"/>
      <c r="H5" s="24"/>
      <c r="I5" s="25"/>
      <c r="J5" s="24"/>
      <c r="K5" s="25"/>
      <c r="L5" s="26"/>
    </row>
    <row r="6" spans="1:12">
      <c r="A6" s="20"/>
      <c r="B6" s="20"/>
      <c r="C6" s="20"/>
      <c r="D6" s="20"/>
      <c r="E6" s="20" t="s">
        <v>50</v>
      </c>
      <c r="F6" s="24">
        <v>1478</v>
      </c>
      <c r="G6" s="25"/>
      <c r="H6" s="24">
        <v>250</v>
      </c>
      <c r="I6" s="25"/>
      <c r="J6" s="24">
        <f>ROUND((F6-H6),5)</f>
        <v>1228</v>
      </c>
      <c r="K6" s="25"/>
      <c r="L6" s="26">
        <f>ROUND(IF(H6=0, IF(F6=0, 0, 1), F6/H6),5)</f>
        <v>5.9119999999999999</v>
      </c>
    </row>
    <row r="7" spans="1:12">
      <c r="A7" s="20"/>
      <c r="B7" s="20"/>
      <c r="C7" s="20"/>
      <c r="D7" s="20"/>
      <c r="E7" s="20" t="s">
        <v>51</v>
      </c>
      <c r="F7" s="24">
        <v>61.19</v>
      </c>
      <c r="G7" s="25"/>
      <c r="H7" s="24">
        <v>145</v>
      </c>
      <c r="I7" s="25"/>
      <c r="J7" s="24">
        <f>ROUND((F7-H7),5)</f>
        <v>-83.81</v>
      </c>
      <c r="K7" s="25"/>
      <c r="L7" s="26">
        <f>ROUND(IF(H7=0, IF(F7=0, 0, 1), F7/H7),5)</f>
        <v>0.42199999999999999</v>
      </c>
    </row>
    <row r="8" spans="1:12" ht="15" thickBot="1">
      <c r="A8" s="20"/>
      <c r="B8" s="20"/>
      <c r="C8" s="20"/>
      <c r="D8" s="20"/>
      <c r="E8" s="20" t="s">
        <v>52</v>
      </c>
      <c r="F8" s="24">
        <v>980028.39</v>
      </c>
      <c r="G8" s="25"/>
      <c r="H8" s="24">
        <v>983670</v>
      </c>
      <c r="I8" s="25"/>
      <c r="J8" s="24">
        <f>ROUND((F8-H8),5)</f>
        <v>-3641.61</v>
      </c>
      <c r="K8" s="25"/>
      <c r="L8" s="26">
        <f>ROUND(IF(H8=0, IF(F8=0, 0, 1), F8/H8),5)</f>
        <v>0.99629999999999996</v>
      </c>
    </row>
    <row r="9" spans="1:12" ht="15" thickBot="1">
      <c r="A9" s="20"/>
      <c r="B9" s="20"/>
      <c r="C9" s="20"/>
      <c r="D9" s="20" t="s">
        <v>53</v>
      </c>
      <c r="E9" s="20"/>
      <c r="F9" s="27">
        <f>ROUND(SUM(F4:F8),5)</f>
        <v>984067.58</v>
      </c>
      <c r="G9" s="25"/>
      <c r="H9" s="27">
        <f>ROUND(SUM(H4:H8),5)</f>
        <v>984065</v>
      </c>
      <c r="I9" s="25"/>
      <c r="J9" s="27">
        <f>ROUND((F9-H9),5)</f>
        <v>2.58</v>
      </c>
      <c r="K9" s="25"/>
      <c r="L9" s="28">
        <f>ROUND(IF(H9=0, IF(F9=0, 0, 1), F9/H9),5)</f>
        <v>1</v>
      </c>
    </row>
    <row r="10" spans="1:12">
      <c r="A10" s="20"/>
      <c r="B10" s="20"/>
      <c r="C10" s="20" t="s">
        <v>54</v>
      </c>
      <c r="D10" s="20"/>
      <c r="E10" s="20"/>
      <c r="F10" s="24">
        <f>F9</f>
        <v>984067.58</v>
      </c>
      <c r="G10" s="25"/>
      <c r="H10" s="24">
        <f>H9</f>
        <v>984065</v>
      </c>
      <c r="I10" s="25"/>
      <c r="J10" s="24">
        <f>ROUND((F10-H10),5)</f>
        <v>2.58</v>
      </c>
      <c r="K10" s="25"/>
      <c r="L10" s="26">
        <f>ROUND(IF(H10=0, IF(F10=0, 0, 1), F10/H10),5)</f>
        <v>1</v>
      </c>
    </row>
    <row r="11" spans="1:12">
      <c r="A11" s="20"/>
      <c r="B11" s="20"/>
      <c r="C11" s="20"/>
      <c r="D11" s="20" t="s">
        <v>55</v>
      </c>
      <c r="E11" s="20"/>
      <c r="F11" s="24"/>
      <c r="G11" s="25"/>
      <c r="H11" s="24"/>
      <c r="I11" s="25"/>
      <c r="J11" s="24"/>
      <c r="K11" s="25"/>
      <c r="L11" s="26"/>
    </row>
    <row r="12" spans="1:12">
      <c r="A12" s="20"/>
      <c r="B12" s="20"/>
      <c r="C12" s="20"/>
      <c r="D12" s="20"/>
      <c r="E12" s="20" t="s">
        <v>56</v>
      </c>
      <c r="F12" s="24">
        <v>721389.88</v>
      </c>
      <c r="G12" s="25"/>
      <c r="H12" s="24">
        <v>818840.64</v>
      </c>
      <c r="I12" s="25"/>
      <c r="J12" s="24">
        <f>ROUND((F12-H12),5)</f>
        <v>-97450.76</v>
      </c>
      <c r="K12" s="25"/>
      <c r="L12" s="26">
        <f>ROUND(IF(H12=0, IF(F12=0, 0, 1), F12/H12),5)</f>
        <v>0.88099000000000005</v>
      </c>
    </row>
    <row r="13" spans="1:12">
      <c r="A13" s="20"/>
      <c r="B13" s="20"/>
      <c r="C13" s="20"/>
      <c r="D13" s="20"/>
      <c r="E13" s="20" t="s">
        <v>57</v>
      </c>
      <c r="F13" s="24">
        <v>2276.09</v>
      </c>
      <c r="G13" s="25"/>
      <c r="H13" s="24">
        <v>2000</v>
      </c>
      <c r="I13" s="25"/>
      <c r="J13" s="24">
        <f>ROUND((F13-H13),5)</f>
        <v>276.08999999999997</v>
      </c>
      <c r="K13" s="25"/>
      <c r="L13" s="26">
        <f>ROUND(IF(H13=0, IF(F13=0, 0, 1), F13/H13),5)</f>
        <v>1.13805</v>
      </c>
    </row>
    <row r="14" spans="1:12">
      <c r="A14" s="20"/>
      <c r="B14" s="20"/>
      <c r="C14" s="20"/>
      <c r="D14" s="20"/>
      <c r="E14" s="20" t="s">
        <v>58</v>
      </c>
      <c r="F14" s="24">
        <v>15813.86</v>
      </c>
      <c r="G14" s="25"/>
      <c r="H14" s="24">
        <v>17952</v>
      </c>
      <c r="I14" s="25"/>
      <c r="J14" s="24">
        <f>ROUND((F14-H14),5)</f>
        <v>-2138.14</v>
      </c>
      <c r="K14" s="25"/>
      <c r="L14" s="26">
        <f>ROUND(IF(H14=0, IF(F14=0, 0, 1), F14/H14),5)</f>
        <v>0.88090000000000002</v>
      </c>
    </row>
    <row r="15" spans="1:12">
      <c r="A15" s="20"/>
      <c r="B15" s="20"/>
      <c r="C15" s="20"/>
      <c r="D15" s="20"/>
      <c r="E15" s="20" t="s">
        <v>59</v>
      </c>
      <c r="F15" s="24">
        <v>131520.85</v>
      </c>
      <c r="G15" s="25"/>
      <c r="H15" s="24">
        <v>69800</v>
      </c>
      <c r="I15" s="25"/>
      <c r="J15" s="24">
        <f>ROUND((F15-H15),5)</f>
        <v>61720.85</v>
      </c>
      <c r="K15" s="25"/>
      <c r="L15" s="26">
        <f>ROUND(IF(H15=0, IF(F15=0, 0, 1), F15/H15),5)</f>
        <v>1.88425</v>
      </c>
    </row>
    <row r="16" spans="1:12">
      <c r="A16" s="20"/>
      <c r="B16" s="20"/>
      <c r="C16" s="20"/>
      <c r="D16" s="20"/>
      <c r="E16" s="20" t="s">
        <v>60</v>
      </c>
      <c r="F16" s="24">
        <v>899.31</v>
      </c>
      <c r="G16" s="25"/>
      <c r="H16" s="24">
        <v>500</v>
      </c>
      <c r="I16" s="25"/>
      <c r="J16" s="24">
        <f>ROUND((F16-H16),5)</f>
        <v>399.31</v>
      </c>
      <c r="K16" s="25"/>
      <c r="L16" s="26">
        <f>ROUND(IF(H16=0, IF(F16=0, 0, 1), F16/H16),5)</f>
        <v>1.7986200000000001</v>
      </c>
    </row>
    <row r="17" spans="1:12">
      <c r="A17" s="20"/>
      <c r="B17" s="20"/>
      <c r="C17" s="20"/>
      <c r="D17" s="20"/>
      <c r="E17" s="20" t="s">
        <v>61</v>
      </c>
      <c r="F17" s="24">
        <v>50342.28</v>
      </c>
      <c r="G17" s="25"/>
      <c r="H17" s="24">
        <v>48572</v>
      </c>
      <c r="I17" s="25"/>
      <c r="J17" s="24">
        <f>ROUND((F17-H17),5)</f>
        <v>1770.28</v>
      </c>
      <c r="K17" s="25"/>
      <c r="L17" s="26">
        <f>ROUND(IF(H17=0, IF(F17=0, 0, 1), F17/H17),5)</f>
        <v>1.0364500000000001</v>
      </c>
    </row>
    <row r="18" spans="1:12">
      <c r="A18" s="20"/>
      <c r="B18" s="20"/>
      <c r="C18" s="20"/>
      <c r="D18" s="20"/>
      <c r="E18" s="20" t="s">
        <v>62</v>
      </c>
      <c r="F18" s="24">
        <v>9722.69</v>
      </c>
      <c r="G18" s="25"/>
      <c r="H18" s="24">
        <v>10050</v>
      </c>
      <c r="I18" s="25"/>
      <c r="J18" s="24">
        <f>ROUND((F18-H18),5)</f>
        <v>-327.31</v>
      </c>
      <c r="K18" s="25"/>
      <c r="L18" s="26">
        <f>ROUND(IF(H18=0, IF(F18=0, 0, 1), F18/H18),5)</f>
        <v>0.96743000000000001</v>
      </c>
    </row>
    <row r="19" spans="1:12" ht="15" thickBot="1">
      <c r="A19" s="20"/>
      <c r="B19" s="20"/>
      <c r="C19" s="20"/>
      <c r="D19" s="20"/>
      <c r="E19" s="20" t="s">
        <v>63</v>
      </c>
      <c r="F19" s="24">
        <v>1100.18</v>
      </c>
      <c r="G19" s="25"/>
      <c r="H19" s="24"/>
      <c r="I19" s="25"/>
      <c r="J19" s="24"/>
      <c r="K19" s="25"/>
      <c r="L19" s="26"/>
    </row>
    <row r="20" spans="1:12" ht="15" thickBot="1">
      <c r="A20" s="20"/>
      <c r="B20" s="20"/>
      <c r="C20" s="20"/>
      <c r="D20" s="20" t="s">
        <v>64</v>
      </c>
      <c r="E20" s="20"/>
      <c r="F20" s="27">
        <f>ROUND(SUM(F11:F19),5)</f>
        <v>933065.14</v>
      </c>
      <c r="G20" s="25"/>
      <c r="H20" s="27">
        <f>ROUND(SUM(H11:H19),5)</f>
        <v>967714.64</v>
      </c>
      <c r="I20" s="25"/>
      <c r="J20" s="27">
        <f>ROUND((F20-H20),5)</f>
        <v>-34649.5</v>
      </c>
      <c r="K20" s="25"/>
      <c r="L20" s="28">
        <f>ROUND(IF(H20=0, IF(F20=0, 0, 1), F20/H20),5)</f>
        <v>0.96418999999999999</v>
      </c>
    </row>
    <row r="21" spans="1:12">
      <c r="A21" s="20"/>
      <c r="B21" s="20" t="s">
        <v>65</v>
      </c>
      <c r="C21" s="20"/>
      <c r="D21" s="20"/>
      <c r="E21" s="20"/>
      <c r="F21" s="24">
        <f>ROUND(F3+F10-F20,5)</f>
        <v>51002.44</v>
      </c>
      <c r="G21" s="25"/>
      <c r="H21" s="24">
        <f>ROUND(H3+H10-H20,5)</f>
        <v>16350.36</v>
      </c>
      <c r="I21" s="25"/>
      <c r="J21" s="24">
        <f>ROUND((F21-H21),5)</f>
        <v>34652.080000000002</v>
      </c>
      <c r="K21" s="25"/>
      <c r="L21" s="26">
        <f>ROUND(IF(H21=0, IF(F21=0, 0, 1), F21/H21),5)</f>
        <v>3.1193499999999998</v>
      </c>
    </row>
    <row r="22" spans="1:12">
      <c r="A22" s="20"/>
      <c r="B22" s="20" t="s">
        <v>66</v>
      </c>
      <c r="C22" s="20"/>
      <c r="D22" s="20"/>
      <c r="E22" s="20"/>
      <c r="F22" s="24"/>
      <c r="G22" s="25"/>
      <c r="H22" s="24"/>
      <c r="I22" s="25"/>
      <c r="J22" s="24"/>
      <c r="K22" s="25"/>
      <c r="L22" s="26"/>
    </row>
    <row r="23" spans="1:12">
      <c r="A23" s="20"/>
      <c r="B23" s="20"/>
      <c r="C23" s="20" t="s">
        <v>67</v>
      </c>
      <c r="D23" s="20"/>
      <c r="E23" s="20"/>
      <c r="F23" s="24"/>
      <c r="G23" s="25"/>
      <c r="H23" s="24"/>
      <c r="I23" s="25"/>
      <c r="J23" s="24"/>
      <c r="K23" s="25"/>
      <c r="L23" s="26"/>
    </row>
    <row r="24" spans="1:12">
      <c r="A24" s="20"/>
      <c r="B24" s="20"/>
      <c r="C24" s="20"/>
      <c r="D24" s="20" t="s">
        <v>77</v>
      </c>
      <c r="E24" s="20"/>
      <c r="F24" s="24">
        <v>2515.5</v>
      </c>
      <c r="G24" s="25"/>
      <c r="H24" s="24"/>
      <c r="I24" s="25"/>
      <c r="J24" s="24"/>
      <c r="K24" s="25"/>
      <c r="L24" s="26"/>
    </row>
    <row r="25" spans="1:12">
      <c r="A25" s="20"/>
      <c r="B25" s="20"/>
      <c r="C25" s="20"/>
      <c r="D25" s="20" t="s">
        <v>78</v>
      </c>
      <c r="E25" s="20"/>
      <c r="F25" s="24">
        <v>2000</v>
      </c>
      <c r="G25" s="25"/>
      <c r="H25" s="24"/>
      <c r="I25" s="25"/>
      <c r="J25" s="24"/>
      <c r="K25" s="25"/>
      <c r="L25" s="26"/>
    </row>
    <row r="26" spans="1:12">
      <c r="A26" s="20"/>
      <c r="B26" s="20"/>
      <c r="C26" s="20"/>
      <c r="D26" s="20" t="s">
        <v>79</v>
      </c>
      <c r="E26" s="20"/>
      <c r="F26" s="24">
        <v>50713.15</v>
      </c>
      <c r="G26" s="25"/>
      <c r="H26" s="24"/>
      <c r="I26" s="25"/>
      <c r="J26" s="24"/>
      <c r="K26" s="25"/>
      <c r="L26" s="26"/>
    </row>
    <row r="27" spans="1:12" ht="15" thickBot="1">
      <c r="A27" s="20"/>
      <c r="B27" s="20"/>
      <c r="C27" s="20"/>
      <c r="D27" s="20" t="s">
        <v>67</v>
      </c>
      <c r="E27" s="20"/>
      <c r="F27" s="29">
        <v>106619.08</v>
      </c>
      <c r="G27" s="25"/>
      <c r="H27" s="24"/>
      <c r="I27" s="25"/>
      <c r="J27" s="24"/>
      <c r="K27" s="25"/>
      <c r="L27" s="26"/>
    </row>
    <row r="28" spans="1:12">
      <c r="A28" s="20"/>
      <c r="B28" s="20"/>
      <c r="C28" s="20" t="s">
        <v>68</v>
      </c>
      <c r="D28" s="20"/>
      <c r="E28" s="20"/>
      <c r="F28" s="24">
        <f>ROUND(SUM(F23:F27),5)</f>
        <v>161847.73000000001</v>
      </c>
      <c r="G28" s="25"/>
      <c r="H28" s="24"/>
      <c r="I28" s="25"/>
      <c r="J28" s="24"/>
      <c r="K28" s="25"/>
      <c r="L28" s="26"/>
    </row>
    <row r="29" spans="1:12">
      <c r="A29" s="20"/>
      <c r="B29" s="20"/>
      <c r="C29" s="20" t="s">
        <v>69</v>
      </c>
      <c r="D29" s="20"/>
      <c r="E29" s="20"/>
      <c r="F29" s="24"/>
      <c r="G29" s="25"/>
      <c r="H29" s="24"/>
      <c r="I29" s="25"/>
      <c r="J29" s="24"/>
      <c r="K29" s="25"/>
      <c r="L29" s="26"/>
    </row>
    <row r="30" spans="1:12">
      <c r="A30" s="20"/>
      <c r="B30" s="20"/>
      <c r="C30" s="20"/>
      <c r="D30" s="20" t="s">
        <v>80</v>
      </c>
      <c r="E30" s="20"/>
      <c r="F30" s="24">
        <v>5567.2</v>
      </c>
      <c r="G30" s="25"/>
      <c r="H30" s="24"/>
      <c r="I30" s="25"/>
      <c r="J30" s="24"/>
      <c r="K30" s="25"/>
      <c r="L30" s="26"/>
    </row>
    <row r="31" spans="1:12">
      <c r="A31" s="20"/>
      <c r="B31" s="20"/>
      <c r="C31" s="20"/>
      <c r="D31" s="20" t="s">
        <v>81</v>
      </c>
      <c r="E31" s="20"/>
      <c r="F31" s="24">
        <v>76174.92</v>
      </c>
      <c r="G31" s="25"/>
      <c r="H31" s="24"/>
      <c r="I31" s="25"/>
      <c r="J31" s="24"/>
      <c r="K31" s="25"/>
      <c r="L31" s="26"/>
    </row>
    <row r="32" spans="1:12">
      <c r="A32" s="20"/>
      <c r="B32" s="20"/>
      <c r="C32" s="20"/>
      <c r="D32" s="20" t="s">
        <v>70</v>
      </c>
      <c r="E32" s="20"/>
      <c r="F32" s="24">
        <v>0</v>
      </c>
      <c r="G32" s="25"/>
      <c r="H32" s="24">
        <v>16350.36</v>
      </c>
      <c r="I32" s="25"/>
      <c r="J32" s="24">
        <f>ROUND((F32-H32),5)</f>
        <v>-16350.36</v>
      </c>
      <c r="K32" s="25"/>
      <c r="L32" s="26">
        <f>ROUND(IF(H32=0, IF(F32=0, 0, 1), F32/H32),5)</f>
        <v>0</v>
      </c>
    </row>
    <row r="33" spans="1:12">
      <c r="A33" s="20"/>
      <c r="B33" s="20"/>
      <c r="C33" s="20"/>
      <c r="D33" s="20" t="s">
        <v>82</v>
      </c>
      <c r="E33" s="20"/>
      <c r="F33" s="24">
        <v>85929.44</v>
      </c>
      <c r="G33" s="25"/>
      <c r="H33" s="24"/>
      <c r="I33" s="25"/>
      <c r="J33" s="24"/>
      <c r="K33" s="25"/>
      <c r="L33" s="26"/>
    </row>
    <row r="34" spans="1:12" ht="15" thickBot="1">
      <c r="A34" s="20"/>
      <c r="B34" s="20"/>
      <c r="C34" s="20"/>
      <c r="D34" s="20" t="s">
        <v>71</v>
      </c>
      <c r="E34" s="20"/>
      <c r="F34" s="24">
        <v>96236.07</v>
      </c>
      <c r="G34" s="25"/>
      <c r="H34" s="24"/>
      <c r="I34" s="25"/>
      <c r="J34" s="24"/>
      <c r="K34" s="25"/>
      <c r="L34" s="26"/>
    </row>
    <row r="35" spans="1:12" ht="15" thickBot="1">
      <c r="A35" s="20"/>
      <c r="B35" s="20"/>
      <c r="C35" s="20" t="s">
        <v>72</v>
      </c>
      <c r="D35" s="20"/>
      <c r="E35" s="20"/>
      <c r="F35" s="30">
        <f>ROUND(SUM(F29:F34),5)</f>
        <v>263907.63</v>
      </c>
      <c r="G35" s="25"/>
      <c r="H35" s="30">
        <f>ROUND(SUM(H29:H34),5)</f>
        <v>16350.36</v>
      </c>
      <c r="I35" s="25"/>
      <c r="J35" s="30">
        <f>ROUND((F35-H35),5)</f>
        <v>247557.27</v>
      </c>
      <c r="K35" s="25"/>
      <c r="L35" s="31">
        <f>ROUND(IF(H35=0, IF(F35=0, 0, 1), F35/H35),5)</f>
        <v>16.140779999999999</v>
      </c>
    </row>
    <row r="36" spans="1:12" ht="15" thickBot="1">
      <c r="A36" s="20"/>
      <c r="B36" s="20" t="s">
        <v>73</v>
      </c>
      <c r="C36" s="20"/>
      <c r="D36" s="20"/>
      <c r="E36" s="20"/>
      <c r="F36" s="30">
        <f>ROUND(F22+F28-F35,5)</f>
        <v>-102059.9</v>
      </c>
      <c r="G36" s="25"/>
      <c r="H36" s="30">
        <f>ROUND(H22+H28-H35,5)</f>
        <v>-16350.36</v>
      </c>
      <c r="I36" s="25"/>
      <c r="J36" s="30">
        <f>ROUND((F36-H36),5)</f>
        <v>-85709.54</v>
      </c>
      <c r="K36" s="25"/>
      <c r="L36" s="31">
        <f>ROUND(IF(H36=0, IF(F36=0, 0, 1), F36/H36),5)</f>
        <v>6.2420600000000004</v>
      </c>
    </row>
    <row r="37" spans="1:12" s="34" customFormat="1" ht="10.9" thickBot="1">
      <c r="A37" s="20" t="s">
        <v>74</v>
      </c>
      <c r="B37" s="20"/>
      <c r="C37" s="20"/>
      <c r="D37" s="20"/>
      <c r="E37" s="20"/>
      <c r="F37" s="32">
        <f>ROUND(F21+F36,5)</f>
        <v>-51057.46</v>
      </c>
      <c r="G37" s="20"/>
      <c r="H37" s="32">
        <f>ROUND(H21+H36,5)</f>
        <v>0</v>
      </c>
      <c r="I37" s="20"/>
      <c r="J37" s="32">
        <f>ROUND((F37-H37),5)</f>
        <v>-51057.46</v>
      </c>
      <c r="K37" s="20"/>
      <c r="L37" s="33">
        <f>ROUND(IF(H37=0, IF(F37=0, 0, 1), F37/H37),5)</f>
        <v>1</v>
      </c>
    </row>
    <row r="38" spans="1:12" ht="15" thickTop="1"/>
  </sheetData>
  <pageMargins left="0.7" right="0.7" top="0.75" bottom="0.75" header="0.1" footer="0.3"/>
  <pageSetup scale="90" orientation="landscape" r:id="rId1"/>
  <headerFooter>
    <oddHeader>&amp;L&amp;"Arial,Bold"&amp;8 5:34 PM
&amp;"Arial,Bold"&amp;8 01/09/22
&amp;"Arial,Bold"&amp;8 Accrual Basis&amp;C&amp;"Arial,Bold"&amp;12 Nederland Fire Protection District
&amp;"Arial,Bold"&amp;14 Income &amp;&amp; Expense Budget vs. Actual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</dc:creator>
  <cp:keywords/>
  <dc:description/>
  <cp:lastModifiedBy>Guest User</cp:lastModifiedBy>
  <cp:revision/>
  <dcterms:created xsi:type="dcterms:W3CDTF">2021-11-12T20:29:02Z</dcterms:created>
  <dcterms:modified xsi:type="dcterms:W3CDTF">2022-01-18T17:22:16Z</dcterms:modified>
  <cp:category/>
  <cp:contentStatus/>
</cp:coreProperties>
</file>