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Nederland Fire's Documents\Kathy\Board Meeting\2021 Board Meetings\"/>
    </mc:Choice>
  </mc:AlternateContent>
  <xr:revisionPtr revIDLastSave="0" documentId="13_ncr:1_{DC469144-9093-4340-846D-DBA7E1C07F4E}" xr6:coauthVersionLast="47" xr6:coauthVersionMax="47" xr10:uidLastSave="{00000000-0000-0000-0000-000000000000}"/>
  <bookViews>
    <workbookView xWindow="2730" yWindow="2730" windowWidth="18900" windowHeight="11055" activeTab="2" xr2:uid="{86ED2E99-E2DE-477D-92A9-DC5E6E41748D}"/>
  </bookViews>
  <sheets>
    <sheet name="Fund Balance Worksheet" sheetId="1" r:id="rId1"/>
    <sheet name="Quickbooks Bal Sheet" sheetId="2" r:id="rId2"/>
    <sheet name="Oct I&amp;E" sheetId="4" r:id="rId3"/>
    <sheet name="Jan-Oct I&amp;E" sheetId="3" r:id="rId4"/>
  </sheets>
  <definedNames>
    <definedName name="_xlnm.Print_Titles" localSheetId="3">'Jan-Oct I&amp;E'!$A:$E,'Jan-Oct I&amp;E'!$1:$2</definedName>
    <definedName name="_xlnm.Print_Titles" localSheetId="2">'Oct I&amp;E'!$A:$E,'Oct I&amp;E'!$1:$2</definedName>
    <definedName name="QB_COLUMN_22100" localSheetId="3" hidden="1">'Jan-Oct I&amp;E'!$F$1</definedName>
    <definedName name="QB_COLUMN_22100" localSheetId="2" hidden="1">'Oct I&amp;E'!$F$1</definedName>
    <definedName name="QB_COLUMN_423010" localSheetId="3" hidden="1">'Jan-Oct I&amp;E'!$J$1</definedName>
    <definedName name="QB_COLUMN_423010" localSheetId="2" hidden="1">'Oct I&amp;E'!$J$1</definedName>
    <definedName name="QB_COLUMN_59202" localSheetId="3" hidden="1">'Jan-Oct I&amp;E'!$F$2</definedName>
    <definedName name="QB_COLUMN_59202" localSheetId="2" hidden="1">'Oct I&amp;E'!$F$2</definedName>
    <definedName name="QB_COLUMN_59300" localSheetId="3" hidden="1">'Jan-Oct I&amp;E'!$N$2</definedName>
    <definedName name="QB_COLUMN_59300" localSheetId="2" hidden="1">'Oct I&amp;E'!$N$2</definedName>
    <definedName name="QB_COLUMN_63620" localSheetId="3" hidden="1">'Jan-Oct I&amp;E'!$R$2</definedName>
    <definedName name="QB_COLUMN_63620" localSheetId="2" hidden="1">'Oct I&amp;E'!$R$2</definedName>
    <definedName name="QB_COLUMN_63622" localSheetId="3" hidden="1">'Jan-Oct I&amp;E'!$J$2</definedName>
    <definedName name="QB_COLUMN_63622" localSheetId="2" hidden="1">'Oct I&amp;E'!$J$2</definedName>
    <definedName name="QB_COLUMN_64430" localSheetId="3" hidden="1">'Jan-Oct I&amp;E'!$T$2</definedName>
    <definedName name="QB_COLUMN_64430" localSheetId="2" hidden="1">'Oct I&amp;E'!$T$2</definedName>
    <definedName name="QB_COLUMN_64432" localSheetId="3" hidden="1">'Jan-Oct I&amp;E'!$L$2</definedName>
    <definedName name="QB_COLUMN_64432" localSheetId="2" hidden="1">'Oct I&amp;E'!$L$2</definedName>
    <definedName name="QB_COLUMN_76212" localSheetId="3" hidden="1">'Jan-Oct I&amp;E'!$H$2</definedName>
    <definedName name="QB_COLUMN_76212" localSheetId="2" hidden="1">'Oct I&amp;E'!$H$2</definedName>
    <definedName name="QB_COLUMN_76310" localSheetId="3" hidden="1">'Jan-Oct I&amp;E'!$P$2</definedName>
    <definedName name="QB_COLUMN_76310" localSheetId="2" hidden="1">'Oct I&amp;E'!$P$2</definedName>
    <definedName name="QB_DATA_0" localSheetId="3" hidden="1">'Jan-Oct I&amp;E'!$5:$5,'Jan-Oct I&amp;E'!$6:$6,'Jan-Oct I&amp;E'!$7:$7,'Jan-Oct I&amp;E'!$8:$8,'Jan-Oct I&amp;E'!$12:$12,'Jan-Oct I&amp;E'!$13:$13,'Jan-Oct I&amp;E'!$14:$14,'Jan-Oct I&amp;E'!$15:$15,'Jan-Oct I&amp;E'!$16:$16,'Jan-Oct I&amp;E'!$17:$17,'Jan-Oct I&amp;E'!$18:$18,'Jan-Oct I&amp;E'!$23:$23,'Jan-Oct I&amp;E'!$24:$24,'Jan-Oct I&amp;E'!$25:$25,'Jan-Oct I&amp;E'!$26:$26,'Jan-Oct I&amp;E'!$29:$29</definedName>
    <definedName name="QB_DATA_0" localSheetId="2" hidden="1">'Oct I&amp;E'!$5:$5,'Oct I&amp;E'!$6:$6,'Oct I&amp;E'!$7:$7,'Oct I&amp;E'!$11:$11,'Oct I&amp;E'!$12:$12,'Oct I&amp;E'!$13:$13,'Oct I&amp;E'!$14:$14,'Oct I&amp;E'!$15:$15,'Oct I&amp;E'!$16:$16,'Oct I&amp;E'!$17:$17,'Oct I&amp;E'!$22:$22,'Oct I&amp;E'!$23:$23,'Oct I&amp;E'!$26:$26</definedName>
    <definedName name="QB_DATA_1" localSheetId="3" hidden="1">'Jan-Oct I&amp;E'!$30:$30,'Jan-Oct I&amp;E'!$31:$31,'Jan-Oct I&amp;E'!$32:$32,'Jan-Oct I&amp;E'!$33:$33</definedName>
    <definedName name="QB_FORMULA_0" localSheetId="3" hidden="1">'Jan-Oct I&amp;E'!$N$5,'Jan-Oct I&amp;E'!$P$5,'Jan-Oct I&amp;E'!$R$5,'Jan-Oct I&amp;E'!$T$5,'Jan-Oct I&amp;E'!$J$6,'Jan-Oct I&amp;E'!$L$6,'Jan-Oct I&amp;E'!$N$6,'Jan-Oct I&amp;E'!$P$6,'Jan-Oct I&amp;E'!$R$6,'Jan-Oct I&amp;E'!$T$6,'Jan-Oct I&amp;E'!$J$7,'Jan-Oct I&amp;E'!$L$7,'Jan-Oct I&amp;E'!$N$7,'Jan-Oct I&amp;E'!$P$7,'Jan-Oct I&amp;E'!$R$7,'Jan-Oct I&amp;E'!$T$7</definedName>
    <definedName name="QB_FORMULA_0" localSheetId="2" hidden="1">'Oct I&amp;E'!$J$5,'Oct I&amp;E'!$L$5,'Oct I&amp;E'!$N$5,'Oct I&amp;E'!$P$5,'Oct I&amp;E'!$R$5,'Oct I&amp;E'!$T$5,'Oct I&amp;E'!$J$6,'Oct I&amp;E'!$L$6,'Oct I&amp;E'!$N$6,'Oct I&amp;E'!$P$6,'Oct I&amp;E'!$R$6,'Oct I&amp;E'!$T$6,'Oct I&amp;E'!$J$7,'Oct I&amp;E'!$L$7,'Oct I&amp;E'!$N$7,'Oct I&amp;E'!$P$7</definedName>
    <definedName name="QB_FORMULA_1" localSheetId="3" hidden="1">'Jan-Oct I&amp;E'!$J$8,'Jan-Oct I&amp;E'!$L$8,'Jan-Oct I&amp;E'!$N$8,'Jan-Oct I&amp;E'!$P$8,'Jan-Oct I&amp;E'!$R$8,'Jan-Oct I&amp;E'!$T$8,'Jan-Oct I&amp;E'!$F$9,'Jan-Oct I&amp;E'!$H$9,'Jan-Oct I&amp;E'!$J$9,'Jan-Oct I&amp;E'!$L$9,'Jan-Oct I&amp;E'!$N$9,'Jan-Oct I&amp;E'!$P$9,'Jan-Oct I&amp;E'!$R$9,'Jan-Oct I&amp;E'!$T$9,'Jan-Oct I&amp;E'!$F$10,'Jan-Oct I&amp;E'!$H$10</definedName>
    <definedName name="QB_FORMULA_1" localSheetId="2" hidden="1">'Oct I&amp;E'!$R$7,'Oct I&amp;E'!$T$7,'Oct I&amp;E'!$F$8,'Oct I&amp;E'!$H$8,'Oct I&amp;E'!$J$8,'Oct I&amp;E'!$L$8,'Oct I&amp;E'!$N$8,'Oct I&amp;E'!$P$8,'Oct I&amp;E'!$R$8,'Oct I&amp;E'!$T$8,'Oct I&amp;E'!$F$9,'Oct I&amp;E'!$H$9,'Oct I&amp;E'!$J$9,'Oct I&amp;E'!$L$9,'Oct I&amp;E'!$N$9,'Oct I&amp;E'!$P$9</definedName>
    <definedName name="QB_FORMULA_10" localSheetId="3" hidden="1">'Jan-Oct I&amp;E'!$P$36,'Jan-Oct I&amp;E'!$R$36,'Jan-Oct I&amp;E'!$T$36</definedName>
    <definedName name="QB_FORMULA_2" localSheetId="3" hidden="1">'Jan-Oct I&amp;E'!$J$10,'Jan-Oct I&amp;E'!$L$10,'Jan-Oct I&amp;E'!$N$10,'Jan-Oct I&amp;E'!$P$10,'Jan-Oct I&amp;E'!$R$10,'Jan-Oct I&amp;E'!$T$10,'Jan-Oct I&amp;E'!$J$12,'Jan-Oct I&amp;E'!$L$12,'Jan-Oct I&amp;E'!$N$12,'Jan-Oct I&amp;E'!$P$12,'Jan-Oct I&amp;E'!$R$12,'Jan-Oct I&amp;E'!$T$12,'Jan-Oct I&amp;E'!$J$13,'Jan-Oct I&amp;E'!$L$13,'Jan-Oct I&amp;E'!$N$13,'Jan-Oct I&amp;E'!$P$13</definedName>
    <definedName name="QB_FORMULA_2" localSheetId="2" hidden="1">'Oct I&amp;E'!$R$9,'Oct I&amp;E'!$T$9,'Oct I&amp;E'!$J$11,'Oct I&amp;E'!$L$11,'Oct I&amp;E'!$N$11,'Oct I&amp;E'!$P$11,'Oct I&amp;E'!$R$11,'Oct I&amp;E'!$T$11,'Oct I&amp;E'!$J$12,'Oct I&amp;E'!$L$12,'Oct I&amp;E'!$N$12,'Oct I&amp;E'!$P$12,'Oct I&amp;E'!$R$12,'Oct I&amp;E'!$T$12,'Oct I&amp;E'!$J$13,'Oct I&amp;E'!$L$13</definedName>
    <definedName name="QB_FORMULA_3" localSheetId="3" hidden="1">'Jan-Oct I&amp;E'!$R$13,'Jan-Oct I&amp;E'!$T$13,'Jan-Oct I&amp;E'!$J$14,'Jan-Oct I&amp;E'!$L$14,'Jan-Oct I&amp;E'!$N$14,'Jan-Oct I&amp;E'!$P$14,'Jan-Oct I&amp;E'!$R$14,'Jan-Oct I&amp;E'!$T$14,'Jan-Oct I&amp;E'!$J$15,'Jan-Oct I&amp;E'!$L$15,'Jan-Oct I&amp;E'!$N$15,'Jan-Oct I&amp;E'!$P$15,'Jan-Oct I&amp;E'!$R$15,'Jan-Oct I&amp;E'!$T$15,'Jan-Oct I&amp;E'!$J$16,'Jan-Oct I&amp;E'!$L$16</definedName>
    <definedName name="QB_FORMULA_3" localSheetId="2" hidden="1">'Oct I&amp;E'!$N$13,'Oct I&amp;E'!$P$13,'Oct I&amp;E'!$R$13,'Oct I&amp;E'!$T$13,'Oct I&amp;E'!$J$14,'Oct I&amp;E'!$L$14,'Oct I&amp;E'!$N$14,'Oct I&amp;E'!$P$14,'Oct I&amp;E'!$R$14,'Oct I&amp;E'!$T$14,'Oct I&amp;E'!$J$15,'Oct I&amp;E'!$L$15,'Oct I&amp;E'!$N$15,'Oct I&amp;E'!$P$15,'Oct I&amp;E'!$R$15,'Oct I&amp;E'!$T$15</definedName>
    <definedName name="QB_FORMULA_4" localSheetId="3" hidden="1">'Jan-Oct I&amp;E'!$N$16,'Jan-Oct I&amp;E'!$P$16,'Jan-Oct I&amp;E'!$R$16,'Jan-Oct I&amp;E'!$T$16,'Jan-Oct I&amp;E'!$J$17,'Jan-Oct I&amp;E'!$L$17,'Jan-Oct I&amp;E'!$N$17,'Jan-Oct I&amp;E'!$P$17,'Jan-Oct I&amp;E'!$R$17,'Jan-Oct I&amp;E'!$T$17,'Jan-Oct I&amp;E'!$J$18,'Jan-Oct I&amp;E'!$L$18,'Jan-Oct I&amp;E'!$N$18,'Jan-Oct I&amp;E'!$P$18,'Jan-Oct I&amp;E'!$R$18,'Jan-Oct I&amp;E'!$T$18</definedName>
    <definedName name="QB_FORMULA_4" localSheetId="2" hidden="1">'Oct I&amp;E'!$J$16,'Oct I&amp;E'!$L$16,'Oct I&amp;E'!$N$16,'Oct I&amp;E'!$P$16,'Oct I&amp;E'!$R$16,'Oct I&amp;E'!$T$16,'Oct I&amp;E'!$J$17,'Oct I&amp;E'!$L$17,'Oct I&amp;E'!$N$17,'Oct I&amp;E'!$P$17,'Oct I&amp;E'!$R$17,'Oct I&amp;E'!$T$17,'Oct I&amp;E'!$F$18,'Oct I&amp;E'!$H$18,'Oct I&amp;E'!$J$18,'Oct I&amp;E'!$L$18</definedName>
    <definedName name="QB_FORMULA_5" localSheetId="3" hidden="1">'Jan-Oct I&amp;E'!$F$19,'Jan-Oct I&amp;E'!$H$19,'Jan-Oct I&amp;E'!$J$19,'Jan-Oct I&amp;E'!$L$19,'Jan-Oct I&amp;E'!$N$19,'Jan-Oct I&amp;E'!$P$19,'Jan-Oct I&amp;E'!$R$19,'Jan-Oct I&amp;E'!$T$19,'Jan-Oct I&amp;E'!$F$20,'Jan-Oct I&amp;E'!$H$20,'Jan-Oct I&amp;E'!$J$20,'Jan-Oct I&amp;E'!$L$20,'Jan-Oct I&amp;E'!$N$20,'Jan-Oct I&amp;E'!$P$20,'Jan-Oct I&amp;E'!$R$20,'Jan-Oct I&amp;E'!$T$20</definedName>
    <definedName name="QB_FORMULA_5" localSheetId="2" hidden="1">'Oct I&amp;E'!$N$18,'Oct I&amp;E'!$P$18,'Oct I&amp;E'!$R$18,'Oct I&amp;E'!$T$18,'Oct I&amp;E'!$F$19,'Oct I&amp;E'!$H$19,'Oct I&amp;E'!$J$19,'Oct I&amp;E'!$L$19,'Oct I&amp;E'!$N$19,'Oct I&amp;E'!$P$19,'Oct I&amp;E'!$R$19,'Oct I&amp;E'!$T$19,'Oct I&amp;E'!$N$22,'Oct I&amp;E'!$P$22,'Oct I&amp;E'!$R$22,'Oct I&amp;E'!$T$22</definedName>
    <definedName name="QB_FORMULA_6" localSheetId="3" hidden="1">'Jan-Oct I&amp;E'!$N$23,'Jan-Oct I&amp;E'!$P$23,'Jan-Oct I&amp;E'!$R$23,'Jan-Oct I&amp;E'!$T$23,'Jan-Oct I&amp;E'!$N$24,'Jan-Oct I&amp;E'!$P$24,'Jan-Oct I&amp;E'!$R$24,'Jan-Oct I&amp;E'!$T$24,'Jan-Oct I&amp;E'!$N$25,'Jan-Oct I&amp;E'!$P$25,'Jan-Oct I&amp;E'!$R$25,'Jan-Oct I&amp;E'!$T$25,'Jan-Oct I&amp;E'!$N$26,'Jan-Oct I&amp;E'!$P$26,'Jan-Oct I&amp;E'!$R$26,'Jan-Oct I&amp;E'!$T$26</definedName>
    <definedName name="QB_FORMULA_6" localSheetId="2" hidden="1">'Oct I&amp;E'!$N$23,'Oct I&amp;E'!$P$23,'Oct I&amp;E'!$R$23,'Oct I&amp;E'!$T$23,'Oct I&amp;E'!$F$24,'Oct I&amp;E'!$N$24,'Oct I&amp;E'!$P$24,'Oct I&amp;E'!$R$24,'Oct I&amp;E'!$T$24,'Oct I&amp;E'!$J$26,'Oct I&amp;E'!$L$26,'Oct I&amp;E'!$N$26,'Oct I&amp;E'!$P$26,'Oct I&amp;E'!$R$26,'Oct I&amp;E'!$T$26,'Oct I&amp;E'!$F$27</definedName>
    <definedName name="QB_FORMULA_7" localSheetId="3" hidden="1">'Jan-Oct I&amp;E'!$F$27,'Jan-Oct I&amp;E'!$N$27,'Jan-Oct I&amp;E'!$P$27,'Jan-Oct I&amp;E'!$R$27,'Jan-Oct I&amp;E'!$T$27,'Jan-Oct I&amp;E'!$N$29,'Jan-Oct I&amp;E'!$P$29,'Jan-Oct I&amp;E'!$R$29,'Jan-Oct I&amp;E'!$T$29,'Jan-Oct I&amp;E'!$N$30,'Jan-Oct I&amp;E'!$P$30,'Jan-Oct I&amp;E'!$R$30,'Jan-Oct I&amp;E'!$T$30,'Jan-Oct I&amp;E'!$J$31,'Jan-Oct I&amp;E'!$L$31,'Jan-Oct I&amp;E'!$N$31</definedName>
    <definedName name="QB_FORMULA_7" localSheetId="2" hidden="1">'Oct I&amp;E'!$H$27,'Oct I&amp;E'!$J$27,'Oct I&amp;E'!$L$27,'Oct I&amp;E'!$N$27,'Oct I&amp;E'!$P$27,'Oct I&amp;E'!$R$27,'Oct I&amp;E'!$T$27,'Oct I&amp;E'!$F$28,'Oct I&amp;E'!$H$28,'Oct I&amp;E'!$J$28,'Oct I&amp;E'!$L$28,'Oct I&amp;E'!$N$28,'Oct I&amp;E'!$P$28,'Oct I&amp;E'!$R$28,'Oct I&amp;E'!$T$28,'Oct I&amp;E'!$F$29</definedName>
    <definedName name="QB_FORMULA_8" localSheetId="3" hidden="1">'Jan-Oct I&amp;E'!$P$31,'Jan-Oct I&amp;E'!$R$31,'Jan-Oct I&amp;E'!$T$31,'Jan-Oct I&amp;E'!$N$32,'Jan-Oct I&amp;E'!$P$32,'Jan-Oct I&amp;E'!$R$32,'Jan-Oct I&amp;E'!$T$32,'Jan-Oct I&amp;E'!$N$33,'Jan-Oct I&amp;E'!$P$33,'Jan-Oct I&amp;E'!$R$33,'Jan-Oct I&amp;E'!$T$33,'Jan-Oct I&amp;E'!$F$34,'Jan-Oct I&amp;E'!$H$34,'Jan-Oct I&amp;E'!$J$34,'Jan-Oct I&amp;E'!$L$34,'Jan-Oct I&amp;E'!$N$34</definedName>
    <definedName name="QB_FORMULA_8" localSheetId="2" hidden="1">'Oct I&amp;E'!$H$29,'Oct I&amp;E'!$J$29,'Oct I&amp;E'!$L$29,'Oct I&amp;E'!$N$29,'Oct I&amp;E'!$P$29,'Oct I&amp;E'!$R$29,'Oct I&amp;E'!$T$29</definedName>
    <definedName name="QB_FORMULA_9" localSheetId="3" hidden="1">'Jan-Oct I&amp;E'!$P$34,'Jan-Oct I&amp;E'!$R$34,'Jan-Oct I&amp;E'!$T$34,'Jan-Oct I&amp;E'!$F$35,'Jan-Oct I&amp;E'!$H$35,'Jan-Oct I&amp;E'!$J$35,'Jan-Oct I&amp;E'!$L$35,'Jan-Oct I&amp;E'!$N$35,'Jan-Oct I&amp;E'!$P$35,'Jan-Oct I&amp;E'!$R$35,'Jan-Oct I&amp;E'!$T$35,'Jan-Oct I&amp;E'!$F$36,'Jan-Oct I&amp;E'!$H$36,'Jan-Oct I&amp;E'!$J$36,'Jan-Oct I&amp;E'!$L$36,'Jan-Oct I&amp;E'!$N$36</definedName>
    <definedName name="QB_ROW_111240" localSheetId="3" hidden="1">'Jan-Oct I&amp;E'!$E$5</definedName>
    <definedName name="QB_ROW_113240" localSheetId="3" hidden="1">'Jan-Oct I&amp;E'!$E$6</definedName>
    <definedName name="QB_ROW_113240" localSheetId="2" hidden="1">'Oct I&amp;E'!$E$5</definedName>
    <definedName name="QB_ROW_114330" localSheetId="3" hidden="1">'Jan-Oct I&amp;E'!$D$25</definedName>
    <definedName name="QB_ROW_130340" localSheetId="3" hidden="1">'Jan-Oct I&amp;E'!$E$12</definedName>
    <definedName name="QB_ROW_130340" localSheetId="2" hidden="1">'Oct I&amp;E'!$E$11</definedName>
    <definedName name="QB_ROW_132340" localSheetId="3" hidden="1">'Jan-Oct I&amp;E'!$E$13</definedName>
    <definedName name="QB_ROW_132340" localSheetId="2" hidden="1">'Oct I&amp;E'!$E$12</definedName>
    <definedName name="QB_ROW_133340" localSheetId="3" hidden="1">'Jan-Oct I&amp;E'!$E$14</definedName>
    <definedName name="QB_ROW_133340" localSheetId="2" hidden="1">'Oct I&amp;E'!$E$13</definedName>
    <definedName name="QB_ROW_134340" localSheetId="3" hidden="1">'Jan-Oct I&amp;E'!$E$15</definedName>
    <definedName name="QB_ROW_134340" localSheetId="2" hidden="1">'Oct I&amp;E'!$E$14</definedName>
    <definedName name="QB_ROW_18301" localSheetId="3" hidden="1">'Jan-Oct I&amp;E'!$A$36</definedName>
    <definedName name="QB_ROW_18301" localSheetId="2" hidden="1">'Oct I&amp;E'!$A$29</definedName>
    <definedName name="QB_ROW_19011" localSheetId="3" hidden="1">'Jan-Oct I&amp;E'!$B$3</definedName>
    <definedName name="QB_ROW_19011" localSheetId="2" hidden="1">'Oct I&amp;E'!$B$3</definedName>
    <definedName name="QB_ROW_190340" localSheetId="3" hidden="1">'Jan-Oct I&amp;E'!$E$17</definedName>
    <definedName name="QB_ROW_190340" localSheetId="2" hidden="1">'Oct I&amp;E'!$E$16</definedName>
    <definedName name="QB_ROW_19311" localSheetId="3" hidden="1">'Jan-Oct I&amp;E'!$B$20</definedName>
    <definedName name="QB_ROW_19311" localSheetId="2" hidden="1">'Oct I&amp;E'!$B$19</definedName>
    <definedName name="QB_ROW_20031" localSheetId="3" hidden="1">'Jan-Oct I&amp;E'!$D$4</definedName>
    <definedName name="QB_ROW_20031" localSheetId="2" hidden="1">'Oct I&amp;E'!$D$4</definedName>
    <definedName name="QB_ROW_20331" localSheetId="3" hidden="1">'Jan-Oct I&amp;E'!$D$9</definedName>
    <definedName name="QB_ROW_20331" localSheetId="2" hidden="1">'Oct I&amp;E'!$D$8</definedName>
    <definedName name="QB_ROW_21031" localSheetId="3" hidden="1">'Jan-Oct I&amp;E'!$D$11</definedName>
    <definedName name="QB_ROW_21031" localSheetId="2" hidden="1">'Oct I&amp;E'!$D$10</definedName>
    <definedName name="QB_ROW_210340" localSheetId="3" hidden="1">'Jan-Oct I&amp;E'!$E$16</definedName>
    <definedName name="QB_ROW_210340" localSheetId="2" hidden="1">'Oct I&amp;E'!$E$15</definedName>
    <definedName name="QB_ROW_21331" localSheetId="3" hidden="1">'Jan-Oct I&amp;E'!$D$19</definedName>
    <definedName name="QB_ROW_21331" localSheetId="2" hidden="1">'Oct I&amp;E'!$D$18</definedName>
    <definedName name="QB_ROW_22011" localSheetId="3" hidden="1">'Jan-Oct I&amp;E'!$B$21</definedName>
    <definedName name="QB_ROW_22011" localSheetId="2" hidden="1">'Oct I&amp;E'!$B$20</definedName>
    <definedName name="QB_ROW_22311" localSheetId="3" hidden="1">'Jan-Oct I&amp;E'!$B$35</definedName>
    <definedName name="QB_ROW_22311" localSheetId="2" hidden="1">'Oct I&amp;E'!$B$28</definedName>
    <definedName name="QB_ROW_23021" localSheetId="3" hidden="1">'Jan-Oct I&amp;E'!$C$22</definedName>
    <definedName name="QB_ROW_23021" localSheetId="2" hidden="1">'Oct I&amp;E'!$C$21</definedName>
    <definedName name="QB_ROW_23321" localSheetId="3" hidden="1">'Jan-Oct I&amp;E'!$C$27</definedName>
    <definedName name="QB_ROW_23321" localSheetId="2" hidden="1">'Oct I&amp;E'!$C$24</definedName>
    <definedName name="QB_ROW_24021" localSheetId="3" hidden="1">'Jan-Oct I&amp;E'!$C$28</definedName>
    <definedName name="QB_ROW_24021" localSheetId="2" hidden="1">'Oct I&amp;E'!$C$25</definedName>
    <definedName name="QB_ROW_24321" localSheetId="3" hidden="1">'Jan-Oct I&amp;E'!$C$34</definedName>
    <definedName name="QB_ROW_24321" localSheetId="2" hidden="1">'Oct I&amp;E'!$C$27</definedName>
    <definedName name="QB_ROW_307330" localSheetId="3" hidden="1">'Jan-Oct I&amp;E'!$D$32</definedName>
    <definedName name="QB_ROW_369340" localSheetId="3" hidden="1">'Jan-Oct I&amp;E'!$E$18</definedName>
    <definedName name="QB_ROW_369340" localSheetId="2" hidden="1">'Oct I&amp;E'!$E$17</definedName>
    <definedName name="QB_ROW_413230" localSheetId="3" hidden="1">'Jan-Oct I&amp;E'!$D$24</definedName>
    <definedName name="QB_ROW_443230" localSheetId="3" hidden="1">'Jan-Oct I&amp;E'!$D$23</definedName>
    <definedName name="QB_ROW_443230" localSheetId="2" hidden="1">'Oct I&amp;E'!$D$22</definedName>
    <definedName name="QB_ROW_449330" localSheetId="3" hidden="1">'Jan-Oct I&amp;E'!$D$31</definedName>
    <definedName name="QB_ROW_449330" localSheetId="2" hidden="1">'Oct I&amp;E'!$D$26</definedName>
    <definedName name="QB_ROW_462230" localSheetId="3" hidden="1">'Jan-Oct I&amp;E'!$D$30</definedName>
    <definedName name="QB_ROW_471230" localSheetId="3" hidden="1">'Jan-Oct I&amp;E'!$D$29</definedName>
    <definedName name="QB_ROW_61240" localSheetId="3" hidden="1">'Jan-Oct I&amp;E'!$E$7</definedName>
    <definedName name="QB_ROW_61240" localSheetId="2" hidden="1">'Oct I&amp;E'!$E$6</definedName>
    <definedName name="QB_ROW_62330" localSheetId="3" hidden="1">'Jan-Oct I&amp;E'!$D$26</definedName>
    <definedName name="QB_ROW_62330" localSheetId="2" hidden="1">'Oct I&amp;E'!$D$23</definedName>
    <definedName name="QB_ROW_63330" localSheetId="3" hidden="1">'Jan-Oct I&amp;E'!$D$33</definedName>
    <definedName name="QB_ROW_70340" localSheetId="3" hidden="1">'Jan-Oct I&amp;E'!$E$8</definedName>
    <definedName name="QB_ROW_70340" localSheetId="2" hidden="1">'Oct I&amp;E'!$E$7</definedName>
    <definedName name="QB_ROW_86321" localSheetId="3" hidden="1">'Jan-Oct I&amp;E'!$C$10</definedName>
    <definedName name="QB_ROW_86321" localSheetId="2" hidden="1">'Oct I&amp;E'!$C$9</definedName>
    <definedName name="QBCANSUPPORTUPDATE" localSheetId="3">TRUE</definedName>
    <definedName name="QBCANSUPPORTUPDATE" localSheetId="2">TRUE</definedName>
    <definedName name="QBCOMPANYFILENAME" localSheetId="3">"C:\Documents and Settings\All Users\Documents\Intuit\QuickBooks\Company Files\NFPD.QBW"</definedName>
    <definedName name="QBCOMPANYFILENAME" localSheetId="2">"C:\Documents and Settings\All Users\Documents\Intuit\QuickBooks\Company Files\NFPD.QBW"</definedName>
    <definedName name="QBENDDATE" localSheetId="3">20211031</definedName>
    <definedName name="QBENDDATE" localSheetId="2">20211031</definedName>
    <definedName name="QBHEADERSONSCREEN" localSheetId="3">FALSE</definedName>
    <definedName name="QBHEADERSONSCREEN" localSheetId="2">FALSE</definedName>
    <definedName name="QBMETADATASIZE" localSheetId="3">5943</definedName>
    <definedName name="QBMETADATASIZE" localSheetId="2">5943</definedName>
    <definedName name="QBPRESERVECOLOR" localSheetId="3">TRUE</definedName>
    <definedName name="QBPRESERVECOLOR" localSheetId="2">TRUE</definedName>
    <definedName name="QBPRESERVEFONT" localSheetId="3">TRUE</definedName>
    <definedName name="QBPRESERVEFONT" localSheetId="2">TRUE</definedName>
    <definedName name="QBPRESERVEROWHEIGHT" localSheetId="3">TRUE</definedName>
    <definedName name="QBPRESERVEROWHEIGHT" localSheetId="2">TRUE</definedName>
    <definedName name="QBPRESERVESPACE" localSheetId="3">TRUE</definedName>
    <definedName name="QBPRESERVESPACE" localSheetId="2">TRUE</definedName>
    <definedName name="QBREPORTCOLAXIS" localSheetId="3">19</definedName>
    <definedName name="QBREPORTCOLAXIS" localSheetId="2">19</definedName>
    <definedName name="QBREPORTCOMPANYID" localSheetId="3">"8485c3b05ade4270975b6060e7430806"</definedName>
    <definedName name="QBREPORTCOMPANYID" localSheetId="2">"8485c3b05ade4270975b6060e7430806"</definedName>
    <definedName name="QBREPORTCOMPARECOL_ANNUALBUDGET" localSheetId="3">FALSE</definedName>
    <definedName name="QBREPORTCOMPARECOL_ANNUALBUDGET" localSheetId="2">FALSE</definedName>
    <definedName name="QBREPORTCOMPARECOL_AVGCOGS" localSheetId="3">FALSE</definedName>
    <definedName name="QBREPORTCOMPARECOL_AVGCOGS" localSheetId="2">FALSE</definedName>
    <definedName name="QBREPORTCOMPARECOL_AVGPRICE" localSheetId="3">FALSE</definedName>
    <definedName name="QBREPORTCOMPARECOL_AVGPRICE" localSheetId="2">FALSE</definedName>
    <definedName name="QBREPORTCOMPARECOL_BUDDIFF" localSheetId="3">TRUE</definedName>
    <definedName name="QBREPORTCOMPARECOL_BUDDIFF" localSheetId="2">TRUE</definedName>
    <definedName name="QBREPORTCOMPARECOL_BUDGET" localSheetId="3">TRUE</definedName>
    <definedName name="QBREPORTCOMPARECOL_BUDGET" localSheetId="2">TRUE</definedName>
    <definedName name="QBREPORTCOMPARECOL_BUDPCT" localSheetId="3">TRUE</definedName>
    <definedName name="QBREPORTCOMPARECOL_BUDPCT" localSheetId="2">TRUE</definedName>
    <definedName name="QBREPORTCOMPARECOL_COGS" localSheetId="3">FALSE</definedName>
    <definedName name="QBREPORTCOMPARECOL_COGS" localSheetId="2">FALSE</definedName>
    <definedName name="QBREPORTCOMPARECOL_EXCLUDEAMOUNT" localSheetId="3">FALSE</definedName>
    <definedName name="QBREPORTCOMPARECOL_EXCLUDEAMOUNT" localSheetId="2">FALSE</definedName>
    <definedName name="QBREPORTCOMPARECOL_EXCLUDECURPERIOD" localSheetId="3">FALSE</definedName>
    <definedName name="QBREPORTCOMPARECOL_EXCLUDECURPERIOD" localSheetId="2">FALSE</definedName>
    <definedName name="QBREPORTCOMPARECOL_FORECAST" localSheetId="3">FALSE</definedName>
    <definedName name="QBREPORTCOMPARECOL_FORECAST" localSheetId="2">FALSE</definedName>
    <definedName name="QBREPORTCOMPARECOL_GROSSMARGIN" localSheetId="3">FALSE</definedName>
    <definedName name="QBREPORTCOMPARECOL_GROSSMARGIN" localSheetId="2">FALSE</definedName>
    <definedName name="QBREPORTCOMPARECOL_GROSSMARGINPCT" localSheetId="3">FALSE</definedName>
    <definedName name="QBREPORTCOMPARECOL_GROSSMARGINPCT" localSheetId="2">FALSE</definedName>
    <definedName name="QBREPORTCOMPARECOL_HOURS" localSheetId="3">FALSE</definedName>
    <definedName name="QBREPORTCOMPARECOL_HOURS" localSheetId="2">FALSE</definedName>
    <definedName name="QBREPORTCOMPARECOL_PCTCOL" localSheetId="3">FALSE</definedName>
    <definedName name="QBREPORTCOMPARECOL_PCTCOL" localSheetId="2">FALSE</definedName>
    <definedName name="QBREPORTCOMPARECOL_PCTEXPENSE" localSheetId="3">FALSE</definedName>
    <definedName name="QBREPORTCOMPARECOL_PCTEXPENSE" localSheetId="2">FALSE</definedName>
    <definedName name="QBREPORTCOMPARECOL_PCTINCOME" localSheetId="3">FALSE</definedName>
    <definedName name="QBREPORTCOMPARECOL_PCTINCOME" localSheetId="2">FALSE</definedName>
    <definedName name="QBREPORTCOMPARECOL_PCTOFSALES" localSheetId="3">FALSE</definedName>
    <definedName name="QBREPORTCOMPARECOL_PCTOFSALES" localSheetId="2">FALSE</definedName>
    <definedName name="QBREPORTCOMPARECOL_PCTROW" localSheetId="3">FALSE</definedName>
    <definedName name="QBREPORTCOMPARECOL_PCTROW" localSheetId="2">FALSE</definedName>
    <definedName name="QBREPORTCOMPARECOL_PPDIFF" localSheetId="3">FALSE</definedName>
    <definedName name="QBREPORTCOMPARECOL_PPDIFF" localSheetId="2">FALSE</definedName>
    <definedName name="QBREPORTCOMPARECOL_PPPCT" localSheetId="3">FALSE</definedName>
    <definedName name="QBREPORTCOMPARECOL_PPPCT" localSheetId="2">FALSE</definedName>
    <definedName name="QBREPORTCOMPARECOL_PREVPERIOD" localSheetId="3">FALSE</definedName>
    <definedName name="QBREPORTCOMPARECOL_PREVPERIOD" localSheetId="2">FALSE</definedName>
    <definedName name="QBREPORTCOMPARECOL_PREVYEAR" localSheetId="3">FALSE</definedName>
    <definedName name="QBREPORTCOMPARECOL_PREVYEAR" localSheetId="2">FALSE</definedName>
    <definedName name="QBREPORTCOMPARECOL_PYDIFF" localSheetId="3">FALSE</definedName>
    <definedName name="QBREPORTCOMPARECOL_PYDIFF" localSheetId="2">FALSE</definedName>
    <definedName name="QBREPORTCOMPARECOL_PYPCT" localSheetId="3">FALSE</definedName>
    <definedName name="QBREPORTCOMPARECOL_PYPCT" localSheetId="2">FALSE</definedName>
    <definedName name="QBREPORTCOMPARECOL_QTY" localSheetId="3">FALSE</definedName>
    <definedName name="QBREPORTCOMPARECOL_QTY" localSheetId="2">FALSE</definedName>
    <definedName name="QBREPORTCOMPARECOL_RATE" localSheetId="3">FALSE</definedName>
    <definedName name="QBREPORTCOMPARECOL_RATE" localSheetId="2">FALSE</definedName>
    <definedName name="QBREPORTCOMPARECOL_TRIPBILLEDMILES" localSheetId="3">FALSE</definedName>
    <definedName name="QBREPORTCOMPARECOL_TRIPBILLEDMILES" localSheetId="2">FALSE</definedName>
    <definedName name="QBREPORTCOMPARECOL_TRIPBILLINGAMOUNT" localSheetId="3">FALSE</definedName>
    <definedName name="QBREPORTCOMPARECOL_TRIPBILLINGAMOUNT" localSheetId="2">FALSE</definedName>
    <definedName name="QBREPORTCOMPARECOL_TRIPMILES" localSheetId="3">FALSE</definedName>
    <definedName name="QBREPORTCOMPARECOL_TRIPMILES" localSheetId="2">FALSE</definedName>
    <definedName name="QBREPORTCOMPARECOL_TRIPNOTBILLABLEMILES" localSheetId="3">FALSE</definedName>
    <definedName name="QBREPORTCOMPARECOL_TRIPNOTBILLABLEMILES" localSheetId="2">FALSE</definedName>
    <definedName name="QBREPORTCOMPARECOL_TRIPTAXDEDUCTIBLEAMOUNT" localSheetId="3">FALSE</definedName>
    <definedName name="QBREPORTCOMPARECOL_TRIPTAXDEDUCTIBLEAMOUNT" localSheetId="2">FALSE</definedName>
    <definedName name="QBREPORTCOMPARECOL_TRIPUNBILLEDMILES" localSheetId="3">FALSE</definedName>
    <definedName name="QBREPORTCOMPARECOL_TRIPUNBILLEDMILES" localSheetId="2">FALSE</definedName>
    <definedName name="QBREPORTCOMPARECOL_YTD" localSheetId="3">FALSE</definedName>
    <definedName name="QBREPORTCOMPARECOL_YTD" localSheetId="2">FALSE</definedName>
    <definedName name="QBREPORTCOMPARECOL_YTDBUDGET" localSheetId="3">FALSE</definedName>
    <definedName name="QBREPORTCOMPARECOL_YTDBUDGET" localSheetId="2">FALSE</definedName>
    <definedName name="QBREPORTCOMPARECOL_YTDPCT" localSheetId="3">FALSE</definedName>
    <definedName name="QBREPORTCOMPARECOL_YTDPCT" localSheetId="2">FALSE</definedName>
    <definedName name="QBREPORTROWAXIS" localSheetId="3">11</definedName>
    <definedName name="QBREPORTROWAXIS" localSheetId="2">11</definedName>
    <definedName name="QBREPORTSUBCOLAXIS" localSheetId="3">24</definedName>
    <definedName name="QBREPORTSUBCOLAXIS" localSheetId="2">24</definedName>
    <definedName name="QBREPORTTYPE" localSheetId="3">288</definedName>
    <definedName name="QBREPORTTYPE" localSheetId="2">288</definedName>
    <definedName name="QBROWHEADERS" localSheetId="3">5</definedName>
    <definedName name="QBROWHEADERS" localSheetId="2">5</definedName>
    <definedName name="QBSTARTDATE" localSheetId="3">20210101</definedName>
    <definedName name="QBSTARTDATE" localSheetId="2">20211001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4" l="1"/>
  <c r="R29" i="4"/>
  <c r="P29" i="4"/>
  <c r="N29" i="4"/>
  <c r="L29" i="4"/>
  <c r="J29" i="4"/>
  <c r="H29" i="4"/>
  <c r="F29" i="4"/>
  <c r="T28" i="4"/>
  <c r="R28" i="4"/>
  <c r="P28" i="4"/>
  <c r="N28" i="4"/>
  <c r="L28" i="4"/>
  <c r="J28" i="4"/>
  <c r="H28" i="4"/>
  <c r="F28" i="4"/>
  <c r="T27" i="4"/>
  <c r="R27" i="4"/>
  <c r="P27" i="4"/>
  <c r="N27" i="4"/>
  <c r="L27" i="4"/>
  <c r="J27" i="4"/>
  <c r="H27" i="4"/>
  <c r="F27" i="4"/>
  <c r="T26" i="4"/>
  <c r="R26" i="4"/>
  <c r="P26" i="4"/>
  <c r="N26" i="4"/>
  <c r="L26" i="4"/>
  <c r="J26" i="4"/>
  <c r="T24" i="4"/>
  <c r="R24" i="4"/>
  <c r="P24" i="4"/>
  <c r="N24" i="4"/>
  <c r="F24" i="4"/>
  <c r="T23" i="4"/>
  <c r="R23" i="4"/>
  <c r="P23" i="4"/>
  <c r="N23" i="4"/>
  <c r="T22" i="4"/>
  <c r="R22" i="4"/>
  <c r="P22" i="4"/>
  <c r="N22" i="4"/>
  <c r="T19" i="4"/>
  <c r="R19" i="4"/>
  <c r="P19" i="4"/>
  <c r="N19" i="4"/>
  <c r="L19" i="4"/>
  <c r="J19" i="4"/>
  <c r="H19" i="4"/>
  <c r="F19" i="4"/>
  <c r="T18" i="4"/>
  <c r="R18" i="4"/>
  <c r="P18" i="4"/>
  <c r="N18" i="4"/>
  <c r="L18" i="4"/>
  <c r="J18" i="4"/>
  <c r="H18" i="4"/>
  <c r="F18" i="4"/>
  <c r="T17" i="4"/>
  <c r="R17" i="4"/>
  <c r="P17" i="4"/>
  <c r="N17" i="4"/>
  <c r="L17" i="4"/>
  <c r="J17" i="4"/>
  <c r="T16" i="4"/>
  <c r="R16" i="4"/>
  <c r="P16" i="4"/>
  <c r="N16" i="4"/>
  <c r="L16" i="4"/>
  <c r="J16" i="4"/>
  <c r="T15" i="4"/>
  <c r="R15" i="4"/>
  <c r="P15" i="4"/>
  <c r="N15" i="4"/>
  <c r="L15" i="4"/>
  <c r="J15" i="4"/>
  <c r="T14" i="4"/>
  <c r="R14" i="4"/>
  <c r="P14" i="4"/>
  <c r="N14" i="4"/>
  <c r="L14" i="4"/>
  <c r="J14" i="4"/>
  <c r="T13" i="4"/>
  <c r="R13" i="4"/>
  <c r="P13" i="4"/>
  <c r="N13" i="4"/>
  <c r="L13" i="4"/>
  <c r="J13" i="4"/>
  <c r="T12" i="4"/>
  <c r="R12" i="4"/>
  <c r="P12" i="4"/>
  <c r="N12" i="4"/>
  <c r="L12" i="4"/>
  <c r="J12" i="4"/>
  <c r="T11" i="4"/>
  <c r="R11" i="4"/>
  <c r="P11" i="4"/>
  <c r="N11" i="4"/>
  <c r="L11" i="4"/>
  <c r="J11" i="4"/>
  <c r="T9" i="4"/>
  <c r="R9" i="4"/>
  <c r="P9" i="4"/>
  <c r="N9" i="4"/>
  <c r="L9" i="4"/>
  <c r="J9" i="4"/>
  <c r="H9" i="4"/>
  <c r="F9" i="4"/>
  <c r="T8" i="4"/>
  <c r="R8" i="4"/>
  <c r="P8" i="4"/>
  <c r="N8" i="4"/>
  <c r="L8" i="4"/>
  <c r="J8" i="4"/>
  <c r="H8" i="4"/>
  <c r="F8" i="4"/>
  <c r="T7" i="4"/>
  <c r="R7" i="4"/>
  <c r="P7" i="4"/>
  <c r="N7" i="4"/>
  <c r="L7" i="4"/>
  <c r="J7" i="4"/>
  <c r="T6" i="4"/>
  <c r="R6" i="4"/>
  <c r="P6" i="4"/>
  <c r="N6" i="4"/>
  <c r="L6" i="4"/>
  <c r="J6" i="4"/>
  <c r="T5" i="4"/>
  <c r="R5" i="4"/>
  <c r="P5" i="4"/>
  <c r="N5" i="4"/>
  <c r="L5" i="4"/>
  <c r="J5" i="4"/>
  <c r="T36" i="3"/>
  <c r="R36" i="3"/>
  <c r="P36" i="3"/>
  <c r="N36" i="3"/>
  <c r="L36" i="3"/>
  <c r="J36" i="3"/>
  <c r="H36" i="3"/>
  <c r="F36" i="3"/>
  <c r="T35" i="3"/>
  <c r="R35" i="3"/>
  <c r="P35" i="3"/>
  <c r="N35" i="3"/>
  <c r="L35" i="3"/>
  <c r="J35" i="3"/>
  <c r="H35" i="3"/>
  <c r="F35" i="3"/>
  <c r="T34" i="3"/>
  <c r="R34" i="3"/>
  <c r="P34" i="3"/>
  <c r="N34" i="3"/>
  <c r="L34" i="3"/>
  <c r="J34" i="3"/>
  <c r="H34" i="3"/>
  <c r="F34" i="3"/>
  <c r="T33" i="3"/>
  <c r="R33" i="3"/>
  <c r="P33" i="3"/>
  <c r="N33" i="3"/>
  <c r="T32" i="3"/>
  <c r="R32" i="3"/>
  <c r="P32" i="3"/>
  <c r="N32" i="3"/>
  <c r="T31" i="3"/>
  <c r="R31" i="3"/>
  <c r="P31" i="3"/>
  <c r="N31" i="3"/>
  <c r="L31" i="3"/>
  <c r="J31" i="3"/>
  <c r="T30" i="3"/>
  <c r="R30" i="3"/>
  <c r="P30" i="3"/>
  <c r="N30" i="3"/>
  <c r="T29" i="3"/>
  <c r="R29" i="3"/>
  <c r="P29" i="3"/>
  <c r="N29" i="3"/>
  <c r="T27" i="3"/>
  <c r="R27" i="3"/>
  <c r="P27" i="3"/>
  <c r="N27" i="3"/>
  <c r="F27" i="3"/>
  <c r="T26" i="3"/>
  <c r="R26" i="3"/>
  <c r="P26" i="3"/>
  <c r="N26" i="3"/>
  <c r="T25" i="3"/>
  <c r="R25" i="3"/>
  <c r="P25" i="3"/>
  <c r="N25" i="3"/>
  <c r="T24" i="3"/>
  <c r="R24" i="3"/>
  <c r="P24" i="3"/>
  <c r="N24" i="3"/>
  <c r="T23" i="3"/>
  <c r="R23" i="3"/>
  <c r="P23" i="3"/>
  <c r="N23" i="3"/>
  <c r="T20" i="3"/>
  <c r="R20" i="3"/>
  <c r="P20" i="3"/>
  <c r="N20" i="3"/>
  <c r="L20" i="3"/>
  <c r="J20" i="3"/>
  <c r="H20" i="3"/>
  <c r="F20" i="3"/>
  <c r="T19" i="3"/>
  <c r="R19" i="3"/>
  <c r="P19" i="3"/>
  <c r="N19" i="3"/>
  <c r="L19" i="3"/>
  <c r="J19" i="3"/>
  <c r="H19" i="3"/>
  <c r="F19" i="3"/>
  <c r="T18" i="3"/>
  <c r="R18" i="3"/>
  <c r="P18" i="3"/>
  <c r="N18" i="3"/>
  <c r="L18" i="3"/>
  <c r="J18" i="3"/>
  <c r="T17" i="3"/>
  <c r="R17" i="3"/>
  <c r="P17" i="3"/>
  <c r="N17" i="3"/>
  <c r="L17" i="3"/>
  <c r="J17" i="3"/>
  <c r="T16" i="3"/>
  <c r="R16" i="3"/>
  <c r="P16" i="3"/>
  <c r="N16" i="3"/>
  <c r="L16" i="3"/>
  <c r="J16" i="3"/>
  <c r="T15" i="3"/>
  <c r="R15" i="3"/>
  <c r="P15" i="3"/>
  <c r="N15" i="3"/>
  <c r="L15" i="3"/>
  <c r="J15" i="3"/>
  <c r="T14" i="3"/>
  <c r="R14" i="3"/>
  <c r="P14" i="3"/>
  <c r="N14" i="3"/>
  <c r="L14" i="3"/>
  <c r="J14" i="3"/>
  <c r="T13" i="3"/>
  <c r="R13" i="3"/>
  <c r="P13" i="3"/>
  <c r="N13" i="3"/>
  <c r="L13" i="3"/>
  <c r="J13" i="3"/>
  <c r="T12" i="3"/>
  <c r="R12" i="3"/>
  <c r="P12" i="3"/>
  <c r="N12" i="3"/>
  <c r="L12" i="3"/>
  <c r="J12" i="3"/>
  <c r="T10" i="3"/>
  <c r="R10" i="3"/>
  <c r="P10" i="3"/>
  <c r="N10" i="3"/>
  <c r="L10" i="3"/>
  <c r="J10" i="3"/>
  <c r="H10" i="3"/>
  <c r="F10" i="3"/>
  <c r="T9" i="3"/>
  <c r="R9" i="3"/>
  <c r="P9" i="3"/>
  <c r="N9" i="3"/>
  <c r="L9" i="3"/>
  <c r="J9" i="3"/>
  <c r="H9" i="3"/>
  <c r="F9" i="3"/>
  <c r="T8" i="3"/>
  <c r="R8" i="3"/>
  <c r="P8" i="3"/>
  <c r="N8" i="3"/>
  <c r="L8" i="3"/>
  <c r="J8" i="3"/>
  <c r="T7" i="3"/>
  <c r="R7" i="3"/>
  <c r="P7" i="3"/>
  <c r="N7" i="3"/>
  <c r="L7" i="3"/>
  <c r="J7" i="3"/>
  <c r="T6" i="3"/>
  <c r="R6" i="3"/>
  <c r="P6" i="3"/>
  <c r="N6" i="3"/>
  <c r="L6" i="3"/>
  <c r="J6" i="3"/>
  <c r="T5" i="3"/>
  <c r="R5" i="3"/>
  <c r="P5" i="3"/>
  <c r="N5" i="3"/>
  <c r="B13" i="2"/>
  <c r="B17" i="2" s="1"/>
  <c r="B21" i="2" s="1"/>
  <c r="D44" i="1"/>
  <c r="D32" i="1"/>
  <c r="D26" i="1"/>
  <c r="D20" i="1"/>
  <c r="D9" i="1"/>
  <c r="D47" i="1" s="1"/>
</calcChain>
</file>

<file path=xl/sharedStrings.xml><?xml version="1.0" encoding="utf-8"?>
<sst xmlns="http://schemas.openxmlformats.org/spreadsheetml/2006/main" count="121" uniqueCount="79">
  <si>
    <t>Fund Balance Sheet</t>
  </si>
  <si>
    <t>General Fund</t>
  </si>
  <si>
    <t xml:space="preserve">Savings </t>
  </si>
  <si>
    <t>Checking</t>
  </si>
  <si>
    <t>Capital Reserve</t>
  </si>
  <si>
    <t>Total Funds</t>
  </si>
  <si>
    <t>Grant Match Reserve</t>
  </si>
  <si>
    <t>Reserve for Payroll/Operating</t>
  </si>
  <si>
    <t>Reserve for Sick/Vac</t>
  </si>
  <si>
    <t>Reserve for Water Systems</t>
  </si>
  <si>
    <t>Reserve for Tabor</t>
  </si>
  <si>
    <t>Reserve for Wildland Fire Reimb</t>
  </si>
  <si>
    <t>Total Reserve</t>
  </si>
  <si>
    <t>Account Receivable</t>
  </si>
  <si>
    <t>Accounts Receivable Inspection</t>
  </si>
  <si>
    <t>Accounts Receivable Wildland</t>
  </si>
  <si>
    <t>Total Accounts Receivable</t>
  </si>
  <si>
    <t>Other Current Assets</t>
  </si>
  <si>
    <t>Prepaid Deposit</t>
  </si>
  <si>
    <t>Undeposited Funds</t>
  </si>
  <si>
    <t>Total Other Current Assets</t>
  </si>
  <si>
    <t>Paid not Expensed</t>
  </si>
  <si>
    <t>Expensed Not Paid</t>
  </si>
  <si>
    <t>Accounts Payable</t>
  </si>
  <si>
    <t>Citibank Visa</t>
  </si>
  <si>
    <t>Payroll Taxes</t>
  </si>
  <si>
    <t>Pension and Disability</t>
  </si>
  <si>
    <t>Aflac</t>
  </si>
  <si>
    <t>Total</t>
  </si>
  <si>
    <t>Total Unreserved Funds</t>
  </si>
  <si>
    <t>UNRESERVED FUND BAL</t>
  </si>
  <si>
    <t>on quickbooks bal sheet</t>
  </si>
  <si>
    <t>OPENING BAL EQUITY</t>
  </si>
  <si>
    <t>RETAINED EARINGS</t>
  </si>
  <si>
    <t>NET INCOME</t>
  </si>
  <si>
    <t>ADJUSTED UNRESERVED</t>
  </si>
  <si>
    <t>TOTAL UNRESERVED</t>
  </si>
  <si>
    <t>Fund Bal Sheet Unreserved</t>
  </si>
  <si>
    <t>difference</t>
  </si>
  <si>
    <t>GENERAL</t>
  </si>
  <si>
    <t>TOTAL</t>
  </si>
  <si>
    <t>Jan - Oct 21</t>
  </si>
  <si>
    <t>Budget</t>
  </si>
  <si>
    <t>$ Over Budget</t>
  </si>
  <si>
    <t>% of Budget</t>
  </si>
  <si>
    <t>Ordinary Income/Expense</t>
  </si>
  <si>
    <t>Income</t>
  </si>
  <si>
    <t>Cistern Revenue</t>
  </si>
  <si>
    <t>Donations</t>
  </si>
  <si>
    <t>Interest Income</t>
  </si>
  <si>
    <t>Tax Rev</t>
  </si>
  <si>
    <t>Total Income</t>
  </si>
  <si>
    <t>Gross Profit</t>
  </si>
  <si>
    <t>Expense</t>
  </si>
  <si>
    <t>ADMINISTRATION</t>
  </si>
  <si>
    <t>COMMUNICATIONS</t>
  </si>
  <si>
    <t>EMERGENCY MEDICAL SERVICES</t>
  </si>
  <si>
    <t>FIRE FIGHTING</t>
  </si>
  <si>
    <t>Fire Inspection Program</t>
  </si>
  <si>
    <t>MEMBERSHIP</t>
  </si>
  <si>
    <t>Training</t>
  </si>
  <si>
    <t>Total Expense</t>
  </si>
  <si>
    <t>Net Ordinary Income</t>
  </si>
  <si>
    <t>Other Income/Expense</t>
  </si>
  <si>
    <t>Other Income</t>
  </si>
  <si>
    <t>Fire Inspection Billing</t>
  </si>
  <si>
    <t>Gain/Loss on Sale of Equipment</t>
  </si>
  <si>
    <t>Grant Income</t>
  </si>
  <si>
    <t>Total Other Income</t>
  </si>
  <si>
    <t>Other Expense</t>
  </si>
  <si>
    <t>Radio</t>
  </si>
  <si>
    <t>3000 Gallon Tender</t>
  </si>
  <si>
    <t>Reserve</t>
  </si>
  <si>
    <t>Grant Expenses</t>
  </si>
  <si>
    <t>Other Expenses</t>
  </si>
  <si>
    <t>Total Other Expense</t>
  </si>
  <si>
    <t>Net Other Income</t>
  </si>
  <si>
    <t>Net Income</t>
  </si>
  <si>
    <t>Oct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</si>
</sst>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#,##0.00;\-#,##0.00"/>
    <numFmt numFmtId="167" formatCode="#,##0.0#%;\-#,##0.0#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164" fontId="5" fillId="0" borderId="0" xfId="0" applyNumberFormat="1" applyFont="1"/>
    <xf numFmtId="164" fontId="5" fillId="0" borderId="2" xfId="0" applyNumberFormat="1" applyFont="1" applyBorder="1"/>
    <xf numFmtId="0" fontId="3" fillId="0" borderId="0" xfId="0" applyFont="1"/>
    <xf numFmtId="164" fontId="2" fillId="0" borderId="0" xfId="1" applyNumberFormat="1" applyFont="1"/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14" fontId="8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49" fontId="0" fillId="0" borderId="0" xfId="0" applyNumberFormat="1"/>
    <xf numFmtId="49" fontId="10" fillId="0" borderId="0" xfId="0" applyNumberFormat="1" applyFont="1"/>
    <xf numFmtId="49" fontId="0" fillId="0" borderId="3" xfId="0" applyNumberFormat="1" applyBorder="1" applyAlignment="1">
      <alignment horizontal="centerContinuous"/>
    </xf>
    <xf numFmtId="49" fontId="10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6" fontId="11" fillId="0" borderId="0" xfId="0" applyNumberFormat="1" applyFont="1"/>
    <xf numFmtId="49" fontId="11" fillId="0" borderId="0" xfId="0" applyNumberFormat="1" applyFont="1"/>
    <xf numFmtId="167" fontId="11" fillId="0" borderId="0" xfId="0" applyNumberFormat="1" applyFont="1"/>
    <xf numFmtId="166" fontId="11" fillId="0" borderId="0" xfId="0" applyNumberFormat="1" applyFont="1" applyBorder="1"/>
    <xf numFmtId="167" fontId="11" fillId="0" borderId="0" xfId="0" applyNumberFormat="1" applyFont="1" applyBorder="1"/>
    <xf numFmtId="166" fontId="11" fillId="0" borderId="5" xfId="0" applyNumberFormat="1" applyFont="1" applyBorder="1"/>
    <xf numFmtId="167" fontId="11" fillId="0" borderId="5" xfId="0" applyNumberFormat="1" applyFont="1" applyBorder="1"/>
    <xf numFmtId="166" fontId="11" fillId="0" borderId="1" xfId="0" applyNumberFormat="1" applyFont="1" applyBorder="1"/>
    <xf numFmtId="167" fontId="11" fillId="0" borderId="1" xfId="0" applyNumberFormat="1" applyFont="1" applyBorder="1"/>
    <xf numFmtId="166" fontId="11" fillId="0" borderId="6" xfId="0" applyNumberFormat="1" applyFont="1" applyBorder="1"/>
    <xf numFmtId="167" fontId="11" fillId="0" borderId="6" xfId="0" applyNumberFormat="1" applyFont="1" applyBorder="1"/>
    <xf numFmtId="166" fontId="10" fillId="0" borderId="7" xfId="0" applyNumberFormat="1" applyFont="1" applyBorder="1"/>
    <xf numFmtId="167" fontId="10" fillId="0" borderId="7" xfId="0" applyNumberFormat="1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/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323D35C-BDE6-467D-AA89-62547428E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D0130B01-2669-4485-BC77-F154598DED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7F95-FAEF-4FDC-9DFD-C968E6AE202C}">
  <dimension ref="A1:E47"/>
  <sheetViews>
    <sheetView topLeftCell="A16" workbookViewId="0">
      <selection activeCell="D44" sqref="D44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</cols>
  <sheetData>
    <row r="1" spans="1:5" ht="15.75" x14ac:dyDescent="0.25">
      <c r="A1" s="1"/>
      <c r="B1" s="1"/>
      <c r="C1" s="1"/>
      <c r="D1" s="2" t="s">
        <v>0</v>
      </c>
      <c r="E1" s="1"/>
    </row>
    <row r="2" spans="1:5" ht="15.75" x14ac:dyDescent="0.25">
      <c r="A2" s="1"/>
      <c r="B2" s="1"/>
      <c r="C2" s="1"/>
      <c r="D2" s="3">
        <v>44500</v>
      </c>
      <c r="E2" s="1"/>
    </row>
    <row r="3" spans="1:5" ht="15.75" x14ac:dyDescent="0.25">
      <c r="A3" s="1"/>
      <c r="B3" s="1"/>
      <c r="C3" s="1"/>
      <c r="D3" s="2"/>
      <c r="E3" s="1"/>
    </row>
    <row r="4" spans="1:5" ht="15.75" x14ac:dyDescent="0.25">
      <c r="A4" s="1"/>
      <c r="B4" s="1"/>
      <c r="C4" s="1"/>
      <c r="D4" s="4" t="s">
        <v>1</v>
      </c>
      <c r="E4" s="1"/>
    </row>
    <row r="5" spans="1:5" ht="15.75" x14ac:dyDescent="0.25">
      <c r="A5" s="1"/>
      <c r="B5" s="1"/>
      <c r="C5" s="1"/>
      <c r="D5" s="2"/>
      <c r="E5" s="1"/>
    </row>
    <row r="6" spans="1:5" ht="15.75" x14ac:dyDescent="0.25">
      <c r="A6" s="1" t="s">
        <v>2</v>
      </c>
      <c r="B6" s="1"/>
      <c r="C6" s="1"/>
      <c r="D6" s="2">
        <v>594990.27</v>
      </c>
      <c r="E6" s="1"/>
    </row>
    <row r="7" spans="1:5" ht="15.75" x14ac:dyDescent="0.25">
      <c r="A7" s="1" t="s">
        <v>3</v>
      </c>
      <c r="B7" s="1"/>
      <c r="C7" s="1"/>
      <c r="D7" s="2">
        <v>5650.63</v>
      </c>
      <c r="E7" s="1"/>
    </row>
    <row r="8" spans="1:5" ht="16.5" thickBot="1" x14ac:dyDescent="0.3">
      <c r="A8" s="1" t="s">
        <v>4</v>
      </c>
      <c r="B8" s="1"/>
      <c r="C8" s="1"/>
      <c r="D8" s="5">
        <v>6580.11</v>
      </c>
      <c r="E8" s="1"/>
    </row>
    <row r="9" spans="1:5" ht="15.75" x14ac:dyDescent="0.25">
      <c r="A9" s="1" t="s">
        <v>5</v>
      </c>
      <c r="B9" s="1"/>
      <c r="C9" s="1"/>
      <c r="D9" s="2">
        <f>SUM(D6:D8)</f>
        <v>607221.01</v>
      </c>
      <c r="E9" s="1"/>
    </row>
    <row r="10" spans="1:5" ht="15.75" x14ac:dyDescent="0.25">
      <c r="A10" s="1"/>
      <c r="B10" s="1"/>
      <c r="C10" s="1"/>
      <c r="D10" s="2"/>
      <c r="E10" s="1"/>
    </row>
    <row r="11" spans="1:5" ht="15.75" x14ac:dyDescent="0.25">
      <c r="A11" s="1"/>
      <c r="B11" s="1"/>
      <c r="C11" s="1"/>
      <c r="D11" s="2"/>
      <c r="E11" s="1"/>
    </row>
    <row r="12" spans="1:5" ht="15.75" x14ac:dyDescent="0.25">
      <c r="A12" s="1" t="s">
        <v>4</v>
      </c>
      <c r="B12" s="1"/>
      <c r="C12" s="1"/>
      <c r="D12" s="2">
        <v>6579.55</v>
      </c>
      <c r="E12" s="1"/>
    </row>
    <row r="13" spans="1:5" ht="15.75" x14ac:dyDescent="0.25">
      <c r="A13" s="1" t="s">
        <v>6</v>
      </c>
      <c r="B13" s="1"/>
      <c r="C13" s="1"/>
      <c r="D13" s="2">
        <v>20000</v>
      </c>
      <c r="E13" s="1"/>
    </row>
    <row r="14" spans="1:5" ht="15.75" x14ac:dyDescent="0.25">
      <c r="A14" s="1" t="s">
        <v>7</v>
      </c>
      <c r="B14" s="1"/>
      <c r="C14" s="1"/>
      <c r="D14" s="2">
        <v>106902.33</v>
      </c>
      <c r="E14" s="1"/>
    </row>
    <row r="15" spans="1:5" ht="15.75" x14ac:dyDescent="0.25">
      <c r="A15" s="1" t="s">
        <v>8</v>
      </c>
      <c r="B15" s="1"/>
      <c r="C15" s="1"/>
      <c r="D15" s="2">
        <v>44377.19</v>
      </c>
      <c r="E15" s="1"/>
    </row>
    <row r="16" spans="1:5" ht="15.75" x14ac:dyDescent="0.25">
      <c r="A16" s="1" t="s">
        <v>9</v>
      </c>
      <c r="B16" s="1"/>
      <c r="C16" s="1"/>
      <c r="D16" s="2">
        <v>2500</v>
      </c>
      <c r="E16" s="1"/>
    </row>
    <row r="17" spans="1:5" ht="15.75" x14ac:dyDescent="0.25">
      <c r="A17" s="1" t="s">
        <v>10</v>
      </c>
      <c r="B17" s="1"/>
      <c r="C17" s="1"/>
      <c r="D17" s="2">
        <v>29760</v>
      </c>
      <c r="E17" s="1"/>
    </row>
    <row r="18" spans="1:5" ht="15.75" x14ac:dyDescent="0.25">
      <c r="A18" s="1" t="s">
        <v>11</v>
      </c>
      <c r="B18" s="1"/>
      <c r="C18" s="1"/>
      <c r="D18" s="2">
        <v>0</v>
      </c>
      <c r="E18" s="1"/>
    </row>
    <row r="19" spans="1:5" ht="15.75" x14ac:dyDescent="0.25">
      <c r="A19" s="1"/>
      <c r="B19" s="6"/>
      <c r="C19" s="6"/>
      <c r="D19" s="4"/>
      <c r="E19" s="1"/>
    </row>
    <row r="20" spans="1:5" ht="15.75" x14ac:dyDescent="0.25">
      <c r="A20" s="1" t="s">
        <v>12</v>
      </c>
      <c r="B20" s="1"/>
      <c r="C20" s="1"/>
      <c r="D20" s="2">
        <f>SUM(D12:D19)</f>
        <v>210119.07</v>
      </c>
      <c r="E20" s="1"/>
    </row>
    <row r="21" spans="1:5" ht="15.75" x14ac:dyDescent="0.25">
      <c r="A21" s="1"/>
      <c r="B21" s="1"/>
      <c r="C21" s="1"/>
      <c r="D21" s="2"/>
      <c r="E21" s="1"/>
    </row>
    <row r="22" spans="1:5" ht="15.75" x14ac:dyDescent="0.25">
      <c r="A22" s="7" t="s">
        <v>13</v>
      </c>
      <c r="B22" s="8"/>
      <c r="C22" s="6"/>
      <c r="D22" s="6"/>
      <c r="E22" s="1"/>
    </row>
    <row r="23" spans="1:5" ht="15.75" x14ac:dyDescent="0.25">
      <c r="A23" s="1" t="s">
        <v>14</v>
      </c>
      <c r="B23" s="6"/>
      <c r="C23" s="6"/>
      <c r="D23" s="9">
        <v>500</v>
      </c>
      <c r="E23" s="1"/>
    </row>
    <row r="24" spans="1:5" ht="15.75" x14ac:dyDescent="0.25">
      <c r="A24" s="1" t="s">
        <v>15</v>
      </c>
      <c r="B24" s="6"/>
      <c r="C24" s="6"/>
      <c r="D24" s="10">
        <v>18773.71</v>
      </c>
      <c r="E24" s="1"/>
    </row>
    <row r="25" spans="1:5" ht="15.75" x14ac:dyDescent="0.25">
      <c r="A25" s="1"/>
      <c r="B25" s="6"/>
      <c r="C25" s="6"/>
      <c r="D25" s="9"/>
      <c r="E25" s="1"/>
    </row>
    <row r="26" spans="1:5" ht="15.75" x14ac:dyDescent="0.25">
      <c r="A26" s="1" t="s">
        <v>16</v>
      </c>
      <c r="B26" s="6"/>
      <c r="C26" s="6"/>
      <c r="D26" s="9">
        <f>SUM(D23:D25)</f>
        <v>19273.71</v>
      </c>
      <c r="E26" s="1"/>
    </row>
    <row r="27" spans="1:5" ht="15.75" x14ac:dyDescent="0.25">
      <c r="A27" s="1"/>
      <c r="B27" s="6"/>
      <c r="C27" s="6"/>
      <c r="D27" s="9"/>
      <c r="E27" s="1"/>
    </row>
    <row r="28" spans="1:5" ht="15.75" x14ac:dyDescent="0.25">
      <c r="A28" s="7" t="s">
        <v>17</v>
      </c>
      <c r="B28" s="8"/>
      <c r="C28" s="6"/>
      <c r="D28" s="9"/>
      <c r="E28" s="1"/>
    </row>
    <row r="29" spans="1:5" ht="15.75" x14ac:dyDescent="0.25">
      <c r="A29" s="1" t="s">
        <v>18</v>
      </c>
      <c r="B29" s="6"/>
      <c r="C29" s="6"/>
      <c r="D29" s="9">
        <v>0</v>
      </c>
      <c r="E29" s="1"/>
    </row>
    <row r="30" spans="1:5" ht="15.75" x14ac:dyDescent="0.25">
      <c r="A30" s="1" t="s">
        <v>19</v>
      </c>
      <c r="B30" s="6"/>
      <c r="C30" s="6"/>
      <c r="D30" s="10">
        <v>0</v>
      </c>
      <c r="E30" s="1"/>
    </row>
    <row r="31" spans="1:5" ht="15.75" x14ac:dyDescent="0.25">
      <c r="A31" s="1"/>
      <c r="B31" s="6"/>
      <c r="C31" s="6"/>
      <c r="D31" s="9"/>
      <c r="E31" s="1"/>
    </row>
    <row r="32" spans="1:5" ht="15.75" x14ac:dyDescent="0.25">
      <c r="A32" s="1" t="s">
        <v>20</v>
      </c>
      <c r="B32" s="6"/>
      <c r="C32" s="6"/>
      <c r="D32" s="9">
        <f>SUM(D29:D31)</f>
        <v>0</v>
      </c>
      <c r="E32" s="1"/>
    </row>
    <row r="33" spans="1:5" ht="15.75" x14ac:dyDescent="0.25">
      <c r="A33" s="1"/>
      <c r="B33" s="6"/>
      <c r="C33" s="6"/>
      <c r="D33" s="9"/>
      <c r="E33" s="1"/>
    </row>
    <row r="34" spans="1:5" ht="15.75" x14ac:dyDescent="0.25">
      <c r="A34" s="11" t="s">
        <v>21</v>
      </c>
      <c r="B34" s="6"/>
      <c r="C34" s="6"/>
      <c r="D34" s="12">
        <v>0</v>
      </c>
      <c r="E34" s="1"/>
    </row>
    <row r="35" spans="1:5" ht="15.75" x14ac:dyDescent="0.25">
      <c r="B35" s="6"/>
      <c r="C35" s="6"/>
      <c r="D35" s="2"/>
      <c r="E35" s="1"/>
    </row>
    <row r="36" spans="1:5" ht="15.75" x14ac:dyDescent="0.25">
      <c r="B36" s="6"/>
      <c r="C36" s="6"/>
      <c r="D36" s="2"/>
      <c r="E36" s="1"/>
    </row>
    <row r="37" spans="1:5" ht="19.5" thickBot="1" x14ac:dyDescent="0.35">
      <c r="A37" s="13" t="s">
        <v>22</v>
      </c>
      <c r="B37" s="14"/>
      <c r="C37" s="6"/>
      <c r="D37" s="2"/>
      <c r="E37" s="1"/>
    </row>
    <row r="38" spans="1:5" ht="15.75" x14ac:dyDescent="0.25">
      <c r="A38" s="1"/>
      <c r="B38" s="6"/>
      <c r="C38" s="6"/>
      <c r="D38" s="6"/>
      <c r="E38" s="1"/>
    </row>
    <row r="39" spans="1:5" ht="15.75" x14ac:dyDescent="0.25">
      <c r="A39" s="1" t="s">
        <v>23</v>
      </c>
      <c r="B39" s="1"/>
      <c r="C39" s="1"/>
      <c r="D39" s="2">
        <v>17365.78</v>
      </c>
      <c r="E39" s="1"/>
    </row>
    <row r="40" spans="1:5" ht="15.75" x14ac:dyDescent="0.25">
      <c r="A40" s="15" t="s">
        <v>24</v>
      </c>
      <c r="B40" s="15"/>
      <c r="C40" s="15"/>
      <c r="D40" s="2">
        <v>1639.04</v>
      </c>
      <c r="E40" s="15"/>
    </row>
    <row r="41" spans="1:5" ht="15.75" x14ac:dyDescent="0.25">
      <c r="A41" s="1" t="s">
        <v>25</v>
      </c>
      <c r="B41" s="1"/>
      <c r="C41" s="1"/>
      <c r="D41" s="2">
        <v>1966.49</v>
      </c>
      <c r="E41" s="1"/>
    </row>
    <row r="42" spans="1:5" ht="15.75" x14ac:dyDescent="0.25">
      <c r="A42" s="1" t="s">
        <v>26</v>
      </c>
      <c r="B42" s="1"/>
      <c r="C42" s="1"/>
      <c r="D42" s="2">
        <v>4614.1899999999996</v>
      </c>
      <c r="E42" s="1"/>
    </row>
    <row r="43" spans="1:5" ht="15.75" x14ac:dyDescent="0.25">
      <c r="A43" s="1" t="s">
        <v>27</v>
      </c>
      <c r="B43" s="1"/>
      <c r="C43" s="1"/>
      <c r="D43" s="2">
        <v>9.75</v>
      </c>
      <c r="E43" s="1"/>
    </row>
    <row r="44" spans="1:5" ht="15.75" x14ac:dyDescent="0.25">
      <c r="A44" s="1" t="s">
        <v>28</v>
      </c>
      <c r="B44" s="1"/>
      <c r="C44" s="1"/>
      <c r="D44" s="2">
        <f>SUM(D39:D43)</f>
        <v>25595.25</v>
      </c>
      <c r="E44" s="1"/>
    </row>
    <row r="45" spans="1:5" ht="15.75" x14ac:dyDescent="0.25">
      <c r="A45" s="1"/>
      <c r="B45" s="1"/>
      <c r="C45" s="1"/>
      <c r="D45" s="2"/>
      <c r="E45" s="1"/>
    </row>
    <row r="46" spans="1:5" ht="15.75" x14ac:dyDescent="0.25">
      <c r="A46" s="1"/>
      <c r="B46" s="6"/>
      <c r="C46" s="6"/>
      <c r="D46" s="6"/>
      <c r="E46" s="1"/>
    </row>
    <row r="47" spans="1:5" ht="15.75" x14ac:dyDescent="0.25">
      <c r="A47" s="1" t="s">
        <v>29</v>
      </c>
      <c r="B47" s="1"/>
      <c r="C47" s="1"/>
      <c r="D47" s="2">
        <f>D9-(D20+D44)+D23+D24+D29+D30</f>
        <v>390780.4</v>
      </c>
      <c r="E4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B323-E1A4-4DBE-8F95-25BF9AF81BE1}">
  <dimension ref="A1:B21"/>
  <sheetViews>
    <sheetView workbookViewId="0">
      <selection activeCell="B20" sqref="B20"/>
    </sheetView>
  </sheetViews>
  <sheetFormatPr defaultRowHeight="15" x14ac:dyDescent="0.25"/>
  <cols>
    <col min="1" max="1" width="26.7109375" customWidth="1"/>
    <col min="2" max="2" width="18.85546875" customWidth="1"/>
  </cols>
  <sheetData>
    <row r="1" spans="1:2" ht="18" x14ac:dyDescent="0.25">
      <c r="B1" s="16">
        <v>44500</v>
      </c>
    </row>
    <row r="2" spans="1:2" x14ac:dyDescent="0.25">
      <c r="B2" s="17"/>
    </row>
    <row r="3" spans="1:2" x14ac:dyDescent="0.25">
      <c r="B3" s="17"/>
    </row>
    <row r="4" spans="1:2" x14ac:dyDescent="0.25">
      <c r="B4" s="17"/>
    </row>
    <row r="5" spans="1:2" x14ac:dyDescent="0.25">
      <c r="A5" t="s">
        <v>30</v>
      </c>
      <c r="B5" s="17">
        <v>105415.37</v>
      </c>
    </row>
    <row r="6" spans="1:2" x14ac:dyDescent="0.25">
      <c r="A6" t="s">
        <v>31</v>
      </c>
      <c r="B6" s="17"/>
    </row>
    <row r="7" spans="1:2" x14ac:dyDescent="0.25">
      <c r="B7" s="17"/>
    </row>
    <row r="8" spans="1:2" x14ac:dyDescent="0.25">
      <c r="B8" s="17"/>
    </row>
    <row r="9" spans="1:2" x14ac:dyDescent="0.25">
      <c r="A9" t="s">
        <v>32</v>
      </c>
      <c r="B9" s="17">
        <v>3399.75</v>
      </c>
    </row>
    <row r="10" spans="1:2" x14ac:dyDescent="0.25">
      <c r="A10" t="s">
        <v>33</v>
      </c>
      <c r="B10" s="17">
        <v>148523.09</v>
      </c>
    </row>
    <row r="11" spans="1:2" x14ac:dyDescent="0.25">
      <c r="A11" t="s">
        <v>34</v>
      </c>
      <c r="B11" s="17">
        <v>133442.19</v>
      </c>
    </row>
    <row r="12" spans="1:2" x14ac:dyDescent="0.25">
      <c r="B12" s="17"/>
    </row>
    <row r="13" spans="1:2" x14ac:dyDescent="0.25">
      <c r="A13" t="s">
        <v>35</v>
      </c>
      <c r="B13" s="17">
        <f>SUM(B5:B12)</f>
        <v>390780.4</v>
      </c>
    </row>
    <row r="14" spans="1:2" x14ac:dyDescent="0.25">
      <c r="B14" s="17"/>
    </row>
    <row r="15" spans="1:2" x14ac:dyDescent="0.25">
      <c r="B15" s="18"/>
    </row>
    <row r="16" spans="1:2" x14ac:dyDescent="0.25">
      <c r="B16" s="17"/>
    </row>
    <row r="17" spans="1:2" x14ac:dyDescent="0.25">
      <c r="A17" t="s">
        <v>36</v>
      </c>
      <c r="B17" s="17">
        <f>SUM(B13:B16)</f>
        <v>390780.4</v>
      </c>
    </row>
    <row r="19" spans="1:2" x14ac:dyDescent="0.25">
      <c r="A19" t="s">
        <v>37</v>
      </c>
      <c r="B19" s="17">
        <v>390780.4</v>
      </c>
    </row>
    <row r="21" spans="1:2" x14ac:dyDescent="0.25">
      <c r="A21" t="s">
        <v>38</v>
      </c>
      <c r="B21" s="17">
        <f>B17-B19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7150C-AC74-4B0D-B204-78056018753A}">
  <sheetPr codeName="Sheet2"/>
  <dimension ref="A1:T30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M1" sqref="M1:T1048576"/>
    </sheetView>
  </sheetViews>
  <sheetFormatPr defaultRowHeight="15" x14ac:dyDescent="0.25"/>
  <cols>
    <col min="1" max="4" width="3" style="42" customWidth="1"/>
    <col min="5" max="5" width="26.140625" style="42" customWidth="1"/>
    <col min="6" max="6" width="8.42578125" style="43" bestFit="1" customWidth="1"/>
    <col min="7" max="7" width="2.28515625" style="43" customWidth="1"/>
    <col min="8" max="8" width="8.42578125" style="43" bestFit="1" customWidth="1"/>
    <col min="9" max="9" width="2.28515625" style="43" customWidth="1"/>
    <col min="10" max="10" width="12" style="43" bestFit="1" customWidth="1"/>
    <col min="11" max="11" width="2.28515625" style="43" customWidth="1"/>
    <col min="12" max="12" width="10.28515625" style="43" bestFit="1" customWidth="1"/>
    <col min="13" max="13" width="2.28515625" style="43" hidden="1" customWidth="1"/>
    <col min="14" max="14" width="8.42578125" style="43" hidden="1" customWidth="1"/>
    <col min="15" max="15" width="2.28515625" style="43" hidden="1" customWidth="1"/>
    <col min="16" max="16" width="8.42578125" style="43" hidden="1" customWidth="1"/>
    <col min="17" max="17" width="2.28515625" style="43" hidden="1" customWidth="1"/>
    <col min="18" max="18" width="12" style="43" hidden="1" customWidth="1"/>
    <col min="19" max="19" width="2.28515625" style="43" hidden="1" customWidth="1"/>
    <col min="20" max="20" width="10.28515625" style="43" hidden="1" customWidth="1"/>
  </cols>
  <sheetData>
    <row r="1" spans="1:20" ht="15.75" thickBot="1" x14ac:dyDescent="0.3">
      <c r="A1" s="20"/>
      <c r="B1" s="20"/>
      <c r="C1" s="20"/>
      <c r="D1" s="20"/>
      <c r="E1" s="20"/>
      <c r="F1" s="22" t="s">
        <v>39</v>
      </c>
      <c r="G1" s="21"/>
      <c r="H1" s="23"/>
      <c r="I1" s="21"/>
      <c r="J1" s="23"/>
      <c r="K1" s="21"/>
      <c r="L1" s="23"/>
      <c r="M1" s="19"/>
      <c r="N1" s="22" t="s">
        <v>40</v>
      </c>
      <c r="O1" s="21"/>
      <c r="P1" s="23"/>
      <c r="Q1" s="21"/>
      <c r="R1" s="23"/>
      <c r="S1" s="21"/>
      <c r="T1" s="23"/>
    </row>
    <row r="2" spans="1:20" s="41" customFormat="1" ht="16.5" thickTop="1" thickBot="1" x14ac:dyDescent="0.3">
      <c r="A2" s="38"/>
      <c r="B2" s="38"/>
      <c r="C2" s="38"/>
      <c r="D2" s="38"/>
      <c r="E2" s="38"/>
      <c r="F2" s="39" t="s">
        <v>78</v>
      </c>
      <c r="G2" s="40"/>
      <c r="H2" s="39" t="s">
        <v>42</v>
      </c>
      <c r="I2" s="40"/>
      <c r="J2" s="39" t="s">
        <v>43</v>
      </c>
      <c r="K2" s="40"/>
      <c r="L2" s="39" t="s">
        <v>44</v>
      </c>
      <c r="M2" s="40"/>
      <c r="N2" s="39" t="s">
        <v>78</v>
      </c>
      <c r="O2" s="40"/>
      <c r="P2" s="39" t="s">
        <v>42</v>
      </c>
      <c r="Q2" s="40"/>
      <c r="R2" s="39" t="s">
        <v>43</v>
      </c>
      <c r="S2" s="40"/>
      <c r="T2" s="39" t="s">
        <v>44</v>
      </c>
    </row>
    <row r="3" spans="1:20" ht="15.75" thickTop="1" x14ac:dyDescent="0.25">
      <c r="A3" s="20"/>
      <c r="B3" s="20" t="s">
        <v>45</v>
      </c>
      <c r="C3" s="20"/>
      <c r="D3" s="20"/>
      <c r="E3" s="20"/>
      <c r="F3" s="24"/>
      <c r="G3" s="25"/>
      <c r="H3" s="24"/>
      <c r="I3" s="25"/>
      <c r="J3" s="24"/>
      <c r="K3" s="25"/>
      <c r="L3" s="26"/>
      <c r="M3" s="25"/>
      <c r="N3" s="24"/>
      <c r="O3" s="25"/>
      <c r="P3" s="24"/>
      <c r="Q3" s="25"/>
      <c r="R3" s="24"/>
      <c r="S3" s="25"/>
      <c r="T3" s="26"/>
    </row>
    <row r="4" spans="1:20" x14ac:dyDescent="0.25">
      <c r="A4" s="20"/>
      <c r="B4" s="20"/>
      <c r="C4" s="20"/>
      <c r="D4" s="20" t="s">
        <v>46</v>
      </c>
      <c r="E4" s="20"/>
      <c r="F4" s="24"/>
      <c r="G4" s="25"/>
      <c r="H4" s="24"/>
      <c r="I4" s="25"/>
      <c r="J4" s="24"/>
      <c r="K4" s="25"/>
      <c r="L4" s="26"/>
      <c r="M4" s="25"/>
      <c r="N4" s="24"/>
      <c r="O4" s="25"/>
      <c r="P4" s="24"/>
      <c r="Q4" s="25"/>
      <c r="R4" s="24"/>
      <c r="S4" s="25"/>
      <c r="T4" s="26"/>
    </row>
    <row r="5" spans="1:20" x14ac:dyDescent="0.25">
      <c r="A5" s="20"/>
      <c r="B5" s="20"/>
      <c r="C5" s="20"/>
      <c r="D5" s="20"/>
      <c r="E5" s="20" t="s">
        <v>48</v>
      </c>
      <c r="F5" s="24">
        <v>0</v>
      </c>
      <c r="G5" s="25"/>
      <c r="H5" s="24">
        <v>20</v>
      </c>
      <c r="I5" s="25"/>
      <c r="J5" s="24">
        <f>ROUND((F5-H5),5)</f>
        <v>-20</v>
      </c>
      <c r="K5" s="25"/>
      <c r="L5" s="26">
        <f>ROUND(IF(H5=0, IF(F5=0, 0, 1), F5/H5),5)</f>
        <v>0</v>
      </c>
      <c r="M5" s="25"/>
      <c r="N5" s="24">
        <f>F5</f>
        <v>0</v>
      </c>
      <c r="O5" s="25"/>
      <c r="P5" s="24">
        <f>H5</f>
        <v>20</v>
      </c>
      <c r="Q5" s="25"/>
      <c r="R5" s="24">
        <f>ROUND((N5-P5),5)</f>
        <v>-20</v>
      </c>
      <c r="S5" s="25"/>
      <c r="T5" s="26">
        <f>ROUND(IF(P5=0, IF(N5=0, 0, 1), N5/P5),5)</f>
        <v>0</v>
      </c>
    </row>
    <row r="6" spans="1:20" x14ac:dyDescent="0.25">
      <c r="A6" s="20"/>
      <c r="B6" s="20"/>
      <c r="C6" s="20"/>
      <c r="D6" s="20"/>
      <c r="E6" s="20" t="s">
        <v>49</v>
      </c>
      <c r="F6" s="24">
        <v>5.85</v>
      </c>
      <c r="G6" s="25"/>
      <c r="H6" s="24">
        <v>12</v>
      </c>
      <c r="I6" s="25"/>
      <c r="J6" s="24">
        <f>ROUND((F6-H6),5)</f>
        <v>-6.15</v>
      </c>
      <c r="K6" s="25"/>
      <c r="L6" s="26">
        <f>ROUND(IF(H6=0, IF(F6=0, 0, 1), F6/H6),5)</f>
        <v>0.48749999999999999</v>
      </c>
      <c r="M6" s="25"/>
      <c r="N6" s="24">
        <f>F6</f>
        <v>5.85</v>
      </c>
      <c r="O6" s="25"/>
      <c r="P6" s="24">
        <f>H6</f>
        <v>12</v>
      </c>
      <c r="Q6" s="25"/>
      <c r="R6" s="24">
        <f>ROUND((N6-P6),5)</f>
        <v>-6.15</v>
      </c>
      <c r="S6" s="25"/>
      <c r="T6" s="26">
        <f>ROUND(IF(P6=0, IF(N6=0, 0, 1), N6/P6),5)</f>
        <v>0.48749999999999999</v>
      </c>
    </row>
    <row r="7" spans="1:20" ht="15.75" thickBot="1" x14ac:dyDescent="0.3">
      <c r="A7" s="20"/>
      <c r="B7" s="20"/>
      <c r="C7" s="20"/>
      <c r="D7" s="20"/>
      <c r="E7" s="20" t="s">
        <v>50</v>
      </c>
      <c r="F7" s="27">
        <v>7838.12</v>
      </c>
      <c r="G7" s="25"/>
      <c r="H7" s="27">
        <v>15775</v>
      </c>
      <c r="I7" s="25"/>
      <c r="J7" s="27">
        <f>ROUND((F7-H7),5)</f>
        <v>-7936.88</v>
      </c>
      <c r="K7" s="25"/>
      <c r="L7" s="28">
        <f>ROUND(IF(H7=0, IF(F7=0, 0, 1), F7/H7),5)</f>
        <v>0.49686999999999998</v>
      </c>
      <c r="M7" s="25"/>
      <c r="N7" s="27">
        <f>F7</f>
        <v>7838.12</v>
      </c>
      <c r="O7" s="25"/>
      <c r="P7" s="27">
        <f>H7</f>
        <v>15775</v>
      </c>
      <c r="Q7" s="25"/>
      <c r="R7" s="27">
        <f>ROUND((N7-P7),5)</f>
        <v>-7936.88</v>
      </c>
      <c r="S7" s="25"/>
      <c r="T7" s="28">
        <f>ROUND(IF(P7=0, IF(N7=0, 0, 1), N7/P7),5)</f>
        <v>0.49686999999999998</v>
      </c>
    </row>
    <row r="8" spans="1:20" ht="15.75" thickBot="1" x14ac:dyDescent="0.3">
      <c r="A8" s="20"/>
      <c r="B8" s="20"/>
      <c r="C8" s="20"/>
      <c r="D8" s="20" t="s">
        <v>51</v>
      </c>
      <c r="E8" s="20"/>
      <c r="F8" s="29">
        <f>ROUND(SUM(F4:F7),5)</f>
        <v>7843.97</v>
      </c>
      <c r="G8" s="25"/>
      <c r="H8" s="29">
        <f>ROUND(SUM(H4:H7),5)</f>
        <v>15807</v>
      </c>
      <c r="I8" s="25"/>
      <c r="J8" s="29">
        <f>ROUND((F8-H8),5)</f>
        <v>-7963.03</v>
      </c>
      <c r="K8" s="25"/>
      <c r="L8" s="30">
        <f>ROUND(IF(H8=0, IF(F8=0, 0, 1), F8/H8),5)</f>
        <v>0.49623</v>
      </c>
      <c r="M8" s="25"/>
      <c r="N8" s="29">
        <f>F8</f>
        <v>7843.97</v>
      </c>
      <c r="O8" s="25"/>
      <c r="P8" s="29">
        <f>H8</f>
        <v>15807</v>
      </c>
      <c r="Q8" s="25"/>
      <c r="R8" s="29">
        <f>ROUND((N8-P8),5)</f>
        <v>-7963.03</v>
      </c>
      <c r="S8" s="25"/>
      <c r="T8" s="30">
        <f>ROUND(IF(P8=0, IF(N8=0, 0, 1), N8/P8),5)</f>
        <v>0.49623</v>
      </c>
    </row>
    <row r="9" spans="1:20" x14ac:dyDescent="0.25">
      <c r="A9" s="20"/>
      <c r="B9" s="20"/>
      <c r="C9" s="20" t="s">
        <v>52</v>
      </c>
      <c r="D9" s="20"/>
      <c r="E9" s="20"/>
      <c r="F9" s="24">
        <f>F8</f>
        <v>7843.97</v>
      </c>
      <c r="G9" s="25"/>
      <c r="H9" s="24">
        <f>H8</f>
        <v>15807</v>
      </c>
      <c r="I9" s="25"/>
      <c r="J9" s="24">
        <f>ROUND((F9-H9),5)</f>
        <v>-7963.03</v>
      </c>
      <c r="K9" s="25"/>
      <c r="L9" s="26">
        <f>ROUND(IF(H9=0, IF(F9=0, 0, 1), F9/H9),5)</f>
        <v>0.49623</v>
      </c>
      <c r="M9" s="25"/>
      <c r="N9" s="24">
        <f>F9</f>
        <v>7843.97</v>
      </c>
      <c r="O9" s="25"/>
      <c r="P9" s="24">
        <f>H9</f>
        <v>15807</v>
      </c>
      <c r="Q9" s="25"/>
      <c r="R9" s="24">
        <f>ROUND((N9-P9),5)</f>
        <v>-7963.03</v>
      </c>
      <c r="S9" s="25"/>
      <c r="T9" s="26">
        <f>ROUND(IF(P9=0, IF(N9=0, 0, 1), N9/P9),5)</f>
        <v>0.49623</v>
      </c>
    </row>
    <row r="10" spans="1:20" x14ac:dyDescent="0.25">
      <c r="A10" s="20"/>
      <c r="B10" s="20"/>
      <c r="C10" s="20"/>
      <c r="D10" s="20" t="s">
        <v>53</v>
      </c>
      <c r="E10" s="20"/>
      <c r="F10" s="24"/>
      <c r="G10" s="25"/>
      <c r="H10" s="24"/>
      <c r="I10" s="25"/>
      <c r="J10" s="24"/>
      <c r="K10" s="25"/>
      <c r="L10" s="26"/>
      <c r="M10" s="25"/>
      <c r="N10" s="24"/>
      <c r="O10" s="25"/>
      <c r="P10" s="24"/>
      <c r="Q10" s="25"/>
      <c r="R10" s="24"/>
      <c r="S10" s="25"/>
      <c r="T10" s="26"/>
    </row>
    <row r="11" spans="1:20" x14ac:dyDescent="0.25">
      <c r="A11" s="20"/>
      <c r="B11" s="20"/>
      <c r="C11" s="20"/>
      <c r="D11" s="20"/>
      <c r="E11" s="20" t="s">
        <v>54</v>
      </c>
      <c r="F11" s="24">
        <v>51788.72</v>
      </c>
      <c r="G11" s="25"/>
      <c r="H11" s="24">
        <v>64636.04</v>
      </c>
      <c r="I11" s="25"/>
      <c r="J11" s="24">
        <f>ROUND((F11-H11),5)</f>
        <v>-12847.32</v>
      </c>
      <c r="K11" s="25"/>
      <c r="L11" s="26">
        <f>ROUND(IF(H11=0, IF(F11=0, 0, 1), F11/H11),5)</f>
        <v>0.80123999999999995</v>
      </c>
      <c r="M11" s="25"/>
      <c r="N11" s="24">
        <f>F11</f>
        <v>51788.72</v>
      </c>
      <c r="O11" s="25"/>
      <c r="P11" s="24">
        <f>H11</f>
        <v>64636.04</v>
      </c>
      <c r="Q11" s="25"/>
      <c r="R11" s="24">
        <f>ROUND((N11-P11),5)</f>
        <v>-12847.32</v>
      </c>
      <c r="S11" s="25"/>
      <c r="T11" s="26">
        <f>ROUND(IF(P11=0, IF(N11=0, 0, 1), N11/P11),5)</f>
        <v>0.80123999999999995</v>
      </c>
    </row>
    <row r="12" spans="1:20" x14ac:dyDescent="0.25">
      <c r="A12" s="20"/>
      <c r="B12" s="20"/>
      <c r="C12" s="20"/>
      <c r="D12" s="20"/>
      <c r="E12" s="20" t="s">
        <v>55</v>
      </c>
      <c r="F12" s="24">
        <v>14.99</v>
      </c>
      <c r="G12" s="25"/>
      <c r="H12" s="24">
        <v>168.33</v>
      </c>
      <c r="I12" s="25"/>
      <c r="J12" s="24">
        <f>ROUND((F12-H12),5)</f>
        <v>-153.34</v>
      </c>
      <c r="K12" s="25"/>
      <c r="L12" s="26">
        <f>ROUND(IF(H12=0, IF(F12=0, 0, 1), F12/H12),5)</f>
        <v>8.9050000000000004E-2</v>
      </c>
      <c r="M12" s="25"/>
      <c r="N12" s="24">
        <f>F12</f>
        <v>14.99</v>
      </c>
      <c r="O12" s="25"/>
      <c r="P12" s="24">
        <f>H12</f>
        <v>168.33</v>
      </c>
      <c r="Q12" s="25"/>
      <c r="R12" s="24">
        <f>ROUND((N12-P12),5)</f>
        <v>-153.34</v>
      </c>
      <c r="S12" s="25"/>
      <c r="T12" s="26">
        <f>ROUND(IF(P12=0, IF(N12=0, 0, 1), N12/P12),5)</f>
        <v>8.9050000000000004E-2</v>
      </c>
    </row>
    <row r="13" spans="1:20" x14ac:dyDescent="0.25">
      <c r="A13" s="20"/>
      <c r="B13" s="20"/>
      <c r="C13" s="20"/>
      <c r="D13" s="20"/>
      <c r="E13" s="20" t="s">
        <v>56</v>
      </c>
      <c r="F13" s="24">
        <v>408.59</v>
      </c>
      <c r="G13" s="25"/>
      <c r="H13" s="24">
        <v>5352</v>
      </c>
      <c r="I13" s="25"/>
      <c r="J13" s="24">
        <f>ROUND((F13-H13),5)</f>
        <v>-4943.41</v>
      </c>
      <c r="K13" s="25"/>
      <c r="L13" s="26">
        <f>ROUND(IF(H13=0, IF(F13=0, 0, 1), F13/H13),5)</f>
        <v>7.6340000000000005E-2</v>
      </c>
      <c r="M13" s="25"/>
      <c r="N13" s="24">
        <f>F13</f>
        <v>408.59</v>
      </c>
      <c r="O13" s="25"/>
      <c r="P13" s="24">
        <f>H13</f>
        <v>5352</v>
      </c>
      <c r="Q13" s="25"/>
      <c r="R13" s="24">
        <f>ROUND((N13-P13),5)</f>
        <v>-4943.41</v>
      </c>
      <c r="S13" s="25"/>
      <c r="T13" s="26">
        <f>ROUND(IF(P13=0, IF(N13=0, 0, 1), N13/P13),5)</f>
        <v>7.6340000000000005E-2</v>
      </c>
    </row>
    <row r="14" spans="1:20" x14ac:dyDescent="0.25">
      <c r="A14" s="20"/>
      <c r="B14" s="20"/>
      <c r="C14" s="20"/>
      <c r="D14" s="20"/>
      <c r="E14" s="20" t="s">
        <v>57</v>
      </c>
      <c r="F14" s="24">
        <v>6850.54</v>
      </c>
      <c r="G14" s="25"/>
      <c r="H14" s="24">
        <v>4751.67</v>
      </c>
      <c r="I14" s="25"/>
      <c r="J14" s="24">
        <f>ROUND((F14-H14),5)</f>
        <v>2098.87</v>
      </c>
      <c r="K14" s="25"/>
      <c r="L14" s="26">
        <f>ROUND(IF(H14=0, IF(F14=0, 0, 1), F14/H14),5)</f>
        <v>1.44171</v>
      </c>
      <c r="M14" s="25"/>
      <c r="N14" s="24">
        <f>F14</f>
        <v>6850.54</v>
      </c>
      <c r="O14" s="25"/>
      <c r="P14" s="24">
        <f>H14</f>
        <v>4751.67</v>
      </c>
      <c r="Q14" s="25"/>
      <c r="R14" s="24">
        <f>ROUND((N14-P14),5)</f>
        <v>2098.87</v>
      </c>
      <c r="S14" s="25"/>
      <c r="T14" s="26">
        <f>ROUND(IF(P14=0, IF(N14=0, 0, 1), N14/P14),5)</f>
        <v>1.44171</v>
      </c>
    </row>
    <row r="15" spans="1:20" x14ac:dyDescent="0.25">
      <c r="A15" s="20"/>
      <c r="B15" s="20"/>
      <c r="C15" s="20"/>
      <c r="D15" s="20"/>
      <c r="E15" s="20" t="s">
        <v>58</v>
      </c>
      <c r="F15" s="24">
        <v>465.36</v>
      </c>
      <c r="G15" s="25"/>
      <c r="H15" s="24">
        <v>0</v>
      </c>
      <c r="I15" s="25"/>
      <c r="J15" s="24">
        <f>ROUND((F15-H15),5)</f>
        <v>465.36</v>
      </c>
      <c r="K15" s="25"/>
      <c r="L15" s="26">
        <f>ROUND(IF(H15=0, IF(F15=0, 0, 1), F15/H15),5)</f>
        <v>1</v>
      </c>
      <c r="M15" s="25"/>
      <c r="N15" s="24">
        <f>F15</f>
        <v>465.36</v>
      </c>
      <c r="O15" s="25"/>
      <c r="P15" s="24">
        <f>H15</f>
        <v>0</v>
      </c>
      <c r="Q15" s="25"/>
      <c r="R15" s="24">
        <f>ROUND((N15-P15),5)</f>
        <v>465.36</v>
      </c>
      <c r="S15" s="25"/>
      <c r="T15" s="26">
        <f>ROUND(IF(P15=0, IF(N15=0, 0, 1), N15/P15),5)</f>
        <v>1</v>
      </c>
    </row>
    <row r="16" spans="1:20" x14ac:dyDescent="0.25">
      <c r="A16" s="20"/>
      <c r="B16" s="20"/>
      <c r="C16" s="20"/>
      <c r="D16" s="20"/>
      <c r="E16" s="20" t="s">
        <v>59</v>
      </c>
      <c r="F16" s="24">
        <v>34934.6</v>
      </c>
      <c r="G16" s="25"/>
      <c r="H16" s="24">
        <v>1085</v>
      </c>
      <c r="I16" s="25"/>
      <c r="J16" s="24">
        <f>ROUND((F16-H16),5)</f>
        <v>33849.599999999999</v>
      </c>
      <c r="K16" s="25"/>
      <c r="L16" s="26">
        <f>ROUND(IF(H16=0, IF(F16=0, 0, 1), F16/H16),5)</f>
        <v>32.197789999999998</v>
      </c>
      <c r="M16" s="25"/>
      <c r="N16" s="24">
        <f>F16</f>
        <v>34934.6</v>
      </c>
      <c r="O16" s="25"/>
      <c r="P16" s="24">
        <f>H16</f>
        <v>1085</v>
      </c>
      <c r="Q16" s="25"/>
      <c r="R16" s="24">
        <f>ROUND((N16-P16),5)</f>
        <v>33849.599999999999</v>
      </c>
      <c r="S16" s="25"/>
      <c r="T16" s="26">
        <f>ROUND(IF(P16=0, IF(N16=0, 0, 1), N16/P16),5)</f>
        <v>32.197789999999998</v>
      </c>
    </row>
    <row r="17" spans="1:20" ht="15.75" thickBot="1" x14ac:dyDescent="0.3">
      <c r="A17" s="20"/>
      <c r="B17" s="20"/>
      <c r="C17" s="20"/>
      <c r="D17" s="20"/>
      <c r="E17" s="20" t="s">
        <v>60</v>
      </c>
      <c r="F17" s="27">
        <v>540.98</v>
      </c>
      <c r="G17" s="25"/>
      <c r="H17" s="27">
        <v>375</v>
      </c>
      <c r="I17" s="25"/>
      <c r="J17" s="27">
        <f>ROUND((F17-H17),5)</f>
        <v>165.98</v>
      </c>
      <c r="K17" s="25"/>
      <c r="L17" s="28">
        <f>ROUND(IF(H17=0, IF(F17=0, 0, 1), F17/H17),5)</f>
        <v>1.4426099999999999</v>
      </c>
      <c r="M17" s="25"/>
      <c r="N17" s="27">
        <f>F17</f>
        <v>540.98</v>
      </c>
      <c r="O17" s="25"/>
      <c r="P17" s="27">
        <f>H17</f>
        <v>375</v>
      </c>
      <c r="Q17" s="25"/>
      <c r="R17" s="27">
        <f>ROUND((N17-P17),5)</f>
        <v>165.98</v>
      </c>
      <c r="S17" s="25"/>
      <c r="T17" s="28">
        <f>ROUND(IF(P17=0, IF(N17=0, 0, 1), N17/P17),5)</f>
        <v>1.4426099999999999</v>
      </c>
    </row>
    <row r="18" spans="1:20" ht="15.75" thickBot="1" x14ac:dyDescent="0.3">
      <c r="A18" s="20"/>
      <c r="B18" s="20"/>
      <c r="C18" s="20"/>
      <c r="D18" s="20" t="s">
        <v>61</v>
      </c>
      <c r="E18" s="20"/>
      <c r="F18" s="29">
        <f>ROUND(SUM(F10:F17),5)</f>
        <v>95003.78</v>
      </c>
      <c r="G18" s="25"/>
      <c r="H18" s="29">
        <f>ROUND(SUM(H10:H17),5)</f>
        <v>76368.039999999994</v>
      </c>
      <c r="I18" s="25"/>
      <c r="J18" s="29">
        <f>ROUND((F18-H18),5)</f>
        <v>18635.740000000002</v>
      </c>
      <c r="K18" s="25"/>
      <c r="L18" s="30">
        <f>ROUND(IF(H18=0, IF(F18=0, 0, 1), F18/H18),5)</f>
        <v>1.24403</v>
      </c>
      <c r="M18" s="25"/>
      <c r="N18" s="29">
        <f>F18</f>
        <v>95003.78</v>
      </c>
      <c r="O18" s="25"/>
      <c r="P18" s="29">
        <f>H18</f>
        <v>76368.039999999994</v>
      </c>
      <c r="Q18" s="25"/>
      <c r="R18" s="29">
        <f>ROUND((N18-P18),5)</f>
        <v>18635.740000000002</v>
      </c>
      <c r="S18" s="25"/>
      <c r="T18" s="30">
        <f>ROUND(IF(P18=0, IF(N18=0, 0, 1), N18/P18),5)</f>
        <v>1.24403</v>
      </c>
    </row>
    <row r="19" spans="1:20" x14ac:dyDescent="0.25">
      <c r="A19" s="20"/>
      <c r="B19" s="20" t="s">
        <v>62</v>
      </c>
      <c r="C19" s="20"/>
      <c r="D19" s="20"/>
      <c r="E19" s="20"/>
      <c r="F19" s="24">
        <f>ROUND(F3+F9-F18,5)</f>
        <v>-87159.81</v>
      </c>
      <c r="G19" s="25"/>
      <c r="H19" s="24">
        <f>ROUND(H3+H9-H18,5)</f>
        <v>-60561.04</v>
      </c>
      <c r="I19" s="25"/>
      <c r="J19" s="24">
        <f>ROUND((F19-H19),5)</f>
        <v>-26598.77</v>
      </c>
      <c r="K19" s="25"/>
      <c r="L19" s="26">
        <f>ROUND(IF(H19=0, IF(F19=0, 0, 1), F19/H19),5)</f>
        <v>1.4392100000000001</v>
      </c>
      <c r="M19" s="25"/>
      <c r="N19" s="24">
        <f>F19</f>
        <v>-87159.81</v>
      </c>
      <c r="O19" s="25"/>
      <c r="P19" s="24">
        <f>H19</f>
        <v>-60561.04</v>
      </c>
      <c r="Q19" s="25"/>
      <c r="R19" s="24">
        <f>ROUND((N19-P19),5)</f>
        <v>-26598.77</v>
      </c>
      <c r="S19" s="25"/>
      <c r="T19" s="26">
        <f>ROUND(IF(P19=0, IF(N19=0, 0, 1), N19/P19),5)</f>
        <v>1.4392100000000001</v>
      </c>
    </row>
    <row r="20" spans="1:20" x14ac:dyDescent="0.25">
      <c r="A20" s="20"/>
      <c r="B20" s="20" t="s">
        <v>63</v>
      </c>
      <c r="C20" s="20"/>
      <c r="D20" s="20"/>
      <c r="E20" s="20"/>
      <c r="F20" s="24"/>
      <c r="G20" s="25"/>
      <c r="H20" s="24"/>
      <c r="I20" s="25"/>
      <c r="J20" s="24"/>
      <c r="K20" s="25"/>
      <c r="L20" s="26"/>
      <c r="M20" s="25"/>
      <c r="N20" s="24"/>
      <c r="O20" s="25"/>
      <c r="P20" s="24"/>
      <c r="Q20" s="25"/>
      <c r="R20" s="24"/>
      <c r="S20" s="25"/>
      <c r="T20" s="26"/>
    </row>
    <row r="21" spans="1:20" x14ac:dyDescent="0.25">
      <c r="A21" s="20"/>
      <c r="B21" s="20"/>
      <c r="C21" s="20" t="s">
        <v>64</v>
      </c>
      <c r="D21" s="20"/>
      <c r="E21" s="20"/>
      <c r="F21" s="24"/>
      <c r="G21" s="25"/>
      <c r="H21" s="24"/>
      <c r="I21" s="25"/>
      <c r="J21" s="24"/>
      <c r="K21" s="25"/>
      <c r="L21" s="26"/>
      <c r="M21" s="25"/>
      <c r="N21" s="24"/>
      <c r="O21" s="25"/>
      <c r="P21" s="24"/>
      <c r="Q21" s="25"/>
      <c r="R21" s="24"/>
      <c r="S21" s="25"/>
      <c r="T21" s="26"/>
    </row>
    <row r="22" spans="1:20" x14ac:dyDescent="0.25">
      <c r="A22" s="20"/>
      <c r="B22" s="20"/>
      <c r="C22" s="20"/>
      <c r="D22" s="20" t="s">
        <v>65</v>
      </c>
      <c r="E22" s="20"/>
      <c r="F22" s="24">
        <v>800</v>
      </c>
      <c r="G22" s="25"/>
      <c r="H22" s="24"/>
      <c r="I22" s="25"/>
      <c r="J22" s="24"/>
      <c r="K22" s="25"/>
      <c r="L22" s="26"/>
      <c r="M22" s="25"/>
      <c r="N22" s="24">
        <f>F22</f>
        <v>800</v>
      </c>
      <c r="O22" s="25"/>
      <c r="P22" s="24">
        <f>H22</f>
        <v>0</v>
      </c>
      <c r="Q22" s="25"/>
      <c r="R22" s="24">
        <f>ROUND((N22-P22),5)</f>
        <v>800</v>
      </c>
      <c r="S22" s="25"/>
      <c r="T22" s="26">
        <f>ROUND(IF(P22=0, IF(N22=0, 0, 1), N22/P22),5)</f>
        <v>1</v>
      </c>
    </row>
    <row r="23" spans="1:20" ht="15.75" thickBot="1" x14ac:dyDescent="0.3">
      <c r="A23" s="20"/>
      <c r="B23" s="20"/>
      <c r="C23" s="20"/>
      <c r="D23" s="20" t="s">
        <v>64</v>
      </c>
      <c r="E23" s="20"/>
      <c r="F23" s="31">
        <v>11277.44</v>
      </c>
      <c r="G23" s="25"/>
      <c r="H23" s="24"/>
      <c r="I23" s="25"/>
      <c r="J23" s="24"/>
      <c r="K23" s="25"/>
      <c r="L23" s="26"/>
      <c r="M23" s="25"/>
      <c r="N23" s="31">
        <f>F23</f>
        <v>11277.44</v>
      </c>
      <c r="O23" s="25"/>
      <c r="P23" s="31">
        <f>H23</f>
        <v>0</v>
      </c>
      <c r="Q23" s="25"/>
      <c r="R23" s="31">
        <f>ROUND((N23-P23),5)</f>
        <v>11277.44</v>
      </c>
      <c r="S23" s="25"/>
      <c r="T23" s="32">
        <f>ROUND(IF(P23=0, IF(N23=0, 0, 1), N23/P23),5)</f>
        <v>1</v>
      </c>
    </row>
    <row r="24" spans="1:20" x14ac:dyDescent="0.25">
      <c r="A24" s="20"/>
      <c r="B24" s="20"/>
      <c r="C24" s="20" t="s">
        <v>68</v>
      </c>
      <c r="D24" s="20"/>
      <c r="E24" s="20"/>
      <c r="F24" s="24">
        <f>ROUND(SUM(F21:F23),5)</f>
        <v>12077.44</v>
      </c>
      <c r="G24" s="25"/>
      <c r="H24" s="24"/>
      <c r="I24" s="25"/>
      <c r="J24" s="24"/>
      <c r="K24" s="25"/>
      <c r="L24" s="26"/>
      <c r="M24" s="25"/>
      <c r="N24" s="24">
        <f>F24</f>
        <v>12077.44</v>
      </c>
      <c r="O24" s="25"/>
      <c r="P24" s="24">
        <f>H24</f>
        <v>0</v>
      </c>
      <c r="Q24" s="25"/>
      <c r="R24" s="24">
        <f>ROUND((N24-P24),5)</f>
        <v>12077.44</v>
      </c>
      <c r="S24" s="25"/>
      <c r="T24" s="26">
        <f>ROUND(IF(P24=0, IF(N24=0, 0, 1), N24/P24),5)</f>
        <v>1</v>
      </c>
    </row>
    <row r="25" spans="1:20" x14ac:dyDescent="0.25">
      <c r="A25" s="20"/>
      <c r="B25" s="20"/>
      <c r="C25" s="20" t="s">
        <v>69</v>
      </c>
      <c r="D25" s="20"/>
      <c r="E25" s="20"/>
      <c r="F25" s="24"/>
      <c r="G25" s="25"/>
      <c r="H25" s="24"/>
      <c r="I25" s="25"/>
      <c r="J25" s="24"/>
      <c r="K25" s="25"/>
      <c r="L25" s="26"/>
      <c r="M25" s="25"/>
      <c r="N25" s="24"/>
      <c r="O25" s="25"/>
      <c r="P25" s="24"/>
      <c r="Q25" s="25"/>
      <c r="R25" s="24"/>
      <c r="S25" s="25"/>
      <c r="T25" s="26"/>
    </row>
    <row r="26" spans="1:20" ht="15.75" thickBot="1" x14ac:dyDescent="0.3">
      <c r="A26" s="20"/>
      <c r="B26" s="20"/>
      <c r="C26" s="20"/>
      <c r="D26" s="20" t="s">
        <v>72</v>
      </c>
      <c r="E26" s="20"/>
      <c r="F26" s="27">
        <v>0</v>
      </c>
      <c r="G26" s="25"/>
      <c r="H26" s="27">
        <v>0</v>
      </c>
      <c r="I26" s="25"/>
      <c r="J26" s="27">
        <f>ROUND((F26-H26),5)</f>
        <v>0</v>
      </c>
      <c r="K26" s="25"/>
      <c r="L26" s="28">
        <f>ROUND(IF(H26=0, IF(F26=0, 0, 1), F26/H26),5)</f>
        <v>0</v>
      </c>
      <c r="M26" s="25"/>
      <c r="N26" s="27">
        <f>F26</f>
        <v>0</v>
      </c>
      <c r="O26" s="25"/>
      <c r="P26" s="27">
        <f>H26</f>
        <v>0</v>
      </c>
      <c r="Q26" s="25"/>
      <c r="R26" s="27">
        <f>ROUND((N26-P26),5)</f>
        <v>0</v>
      </c>
      <c r="S26" s="25"/>
      <c r="T26" s="28">
        <f>ROUND(IF(P26=0, IF(N26=0, 0, 1), N26/P26),5)</f>
        <v>0</v>
      </c>
    </row>
    <row r="27" spans="1:20" ht="15.75" thickBot="1" x14ac:dyDescent="0.3">
      <c r="A27" s="20"/>
      <c r="B27" s="20"/>
      <c r="C27" s="20" t="s">
        <v>75</v>
      </c>
      <c r="D27" s="20"/>
      <c r="E27" s="20"/>
      <c r="F27" s="33">
        <f>ROUND(SUM(F25:F26),5)</f>
        <v>0</v>
      </c>
      <c r="G27" s="25"/>
      <c r="H27" s="33">
        <f>ROUND(SUM(H25:H26),5)</f>
        <v>0</v>
      </c>
      <c r="I27" s="25"/>
      <c r="J27" s="33">
        <f>ROUND((F27-H27),5)</f>
        <v>0</v>
      </c>
      <c r="K27" s="25"/>
      <c r="L27" s="34">
        <f>ROUND(IF(H27=0, IF(F27=0, 0, 1), F27/H27),5)</f>
        <v>0</v>
      </c>
      <c r="M27" s="25"/>
      <c r="N27" s="33">
        <f>F27</f>
        <v>0</v>
      </c>
      <c r="O27" s="25"/>
      <c r="P27" s="33">
        <f>H27</f>
        <v>0</v>
      </c>
      <c r="Q27" s="25"/>
      <c r="R27" s="33">
        <f>ROUND((N27-P27),5)</f>
        <v>0</v>
      </c>
      <c r="S27" s="25"/>
      <c r="T27" s="34">
        <f>ROUND(IF(P27=0, IF(N27=0, 0, 1), N27/P27),5)</f>
        <v>0</v>
      </c>
    </row>
    <row r="28" spans="1:20" ht="15.75" thickBot="1" x14ac:dyDescent="0.3">
      <c r="A28" s="20"/>
      <c r="B28" s="20" t="s">
        <v>76</v>
      </c>
      <c r="C28" s="20"/>
      <c r="D28" s="20"/>
      <c r="E28" s="20"/>
      <c r="F28" s="33">
        <f>ROUND(F20+F24-F27,5)</f>
        <v>12077.44</v>
      </c>
      <c r="G28" s="25"/>
      <c r="H28" s="33">
        <f>ROUND(H20+H24-H27,5)</f>
        <v>0</v>
      </c>
      <c r="I28" s="25"/>
      <c r="J28" s="33">
        <f>ROUND((F28-H28),5)</f>
        <v>12077.44</v>
      </c>
      <c r="K28" s="25"/>
      <c r="L28" s="34">
        <f>ROUND(IF(H28=0, IF(F28=0, 0, 1), F28/H28),5)</f>
        <v>1</v>
      </c>
      <c r="M28" s="25"/>
      <c r="N28" s="33">
        <f>F28</f>
        <v>12077.44</v>
      </c>
      <c r="O28" s="25"/>
      <c r="P28" s="33">
        <f>H28</f>
        <v>0</v>
      </c>
      <c r="Q28" s="25"/>
      <c r="R28" s="33">
        <f>ROUND((N28-P28),5)</f>
        <v>12077.44</v>
      </c>
      <c r="S28" s="25"/>
      <c r="T28" s="34">
        <f>ROUND(IF(P28=0, IF(N28=0, 0, 1), N28/P28),5)</f>
        <v>1</v>
      </c>
    </row>
    <row r="29" spans="1:20" s="37" customFormat="1" ht="12" thickBot="1" x14ac:dyDescent="0.25">
      <c r="A29" s="20" t="s">
        <v>77</v>
      </c>
      <c r="B29" s="20"/>
      <c r="C29" s="20"/>
      <c r="D29" s="20"/>
      <c r="E29" s="20"/>
      <c r="F29" s="35">
        <f>ROUND(F19+F28,5)</f>
        <v>-75082.37</v>
      </c>
      <c r="G29" s="20"/>
      <c r="H29" s="35">
        <f>ROUND(H19+H28,5)</f>
        <v>-60561.04</v>
      </c>
      <c r="I29" s="20"/>
      <c r="J29" s="35">
        <f>ROUND((F29-H29),5)</f>
        <v>-14521.33</v>
      </c>
      <c r="K29" s="20"/>
      <c r="L29" s="36">
        <f>ROUND(IF(H29=0, IF(F29=0, 0, 1), F29/H29),5)</f>
        <v>1.2397800000000001</v>
      </c>
      <c r="M29" s="20"/>
      <c r="N29" s="35">
        <f>F29</f>
        <v>-75082.37</v>
      </c>
      <c r="O29" s="20"/>
      <c r="P29" s="35">
        <f>H29</f>
        <v>-60561.04</v>
      </c>
      <c r="Q29" s="20"/>
      <c r="R29" s="35">
        <f>ROUND((N29-P29),5)</f>
        <v>-14521.33</v>
      </c>
      <c r="S29" s="20"/>
      <c r="T29" s="36">
        <f>ROUND(IF(P29=0, IF(N29=0, 0, 1), N29/P29),5)</f>
        <v>1.2397800000000001</v>
      </c>
    </row>
    <row r="30" spans="1:20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2:12 PM
&amp;"Arial,Bold"&amp;8 11/12/21
&amp;"Arial,Bold"&amp;8 Accrual Basis&amp;C&amp;"Arial,Bold"&amp;12 Nederland Fire Protection District
&amp;"Arial,Bold"&amp;14 Income &amp;&amp; Expense Budget vs. Actual
&amp;"Arial,Bold"&amp;10 October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E7CC7-BD8D-4C26-AB2F-38BE360432A3}">
  <sheetPr codeName="Sheet1"/>
  <dimension ref="A1:T37"/>
  <sheetViews>
    <sheetView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M1" sqref="M1:T1048576"/>
    </sheetView>
  </sheetViews>
  <sheetFormatPr defaultRowHeight="15" x14ac:dyDescent="0.25"/>
  <cols>
    <col min="1" max="4" width="3" style="42" customWidth="1"/>
    <col min="5" max="5" width="26.140625" style="42" customWidth="1"/>
    <col min="6" max="6" width="9.85546875" style="43" bestFit="1" customWidth="1"/>
    <col min="7" max="7" width="2.28515625" style="43" customWidth="1"/>
    <col min="8" max="8" width="8.7109375" style="43" bestFit="1" customWidth="1"/>
    <col min="9" max="9" width="2.28515625" style="43" customWidth="1"/>
    <col min="10" max="10" width="12" style="43" bestFit="1" customWidth="1"/>
    <col min="11" max="11" width="2.28515625" style="43" customWidth="1"/>
    <col min="12" max="12" width="10.28515625" style="43" bestFit="1" customWidth="1"/>
    <col min="13" max="13" width="2.28515625" style="43" hidden="1" customWidth="1"/>
    <col min="14" max="14" width="9.85546875" style="43" hidden="1" customWidth="1"/>
    <col min="15" max="15" width="2.28515625" style="43" hidden="1" customWidth="1"/>
    <col min="16" max="16" width="8.7109375" style="43" hidden="1" customWidth="1"/>
    <col min="17" max="17" width="2.28515625" style="43" hidden="1" customWidth="1"/>
    <col min="18" max="18" width="12" style="43" hidden="1" customWidth="1"/>
    <col min="19" max="19" width="2.28515625" style="43" hidden="1" customWidth="1"/>
    <col min="20" max="20" width="10.28515625" style="43" hidden="1" customWidth="1"/>
  </cols>
  <sheetData>
    <row r="1" spans="1:20" ht="15.75" thickBot="1" x14ac:dyDescent="0.3">
      <c r="A1" s="20"/>
      <c r="B1" s="20"/>
      <c r="C1" s="20"/>
      <c r="D1" s="20"/>
      <c r="E1" s="20"/>
      <c r="F1" s="22" t="s">
        <v>39</v>
      </c>
      <c r="G1" s="21"/>
      <c r="H1" s="23"/>
      <c r="I1" s="21"/>
      <c r="J1" s="23"/>
      <c r="K1" s="21"/>
      <c r="L1" s="23"/>
      <c r="M1" s="19"/>
      <c r="N1" s="22" t="s">
        <v>40</v>
      </c>
      <c r="O1" s="21"/>
      <c r="P1" s="23"/>
      <c r="Q1" s="21"/>
      <c r="R1" s="23"/>
      <c r="S1" s="21"/>
      <c r="T1" s="23"/>
    </row>
    <row r="2" spans="1:20" s="41" customFormat="1" ht="16.5" thickTop="1" thickBot="1" x14ac:dyDescent="0.3">
      <c r="A2" s="38"/>
      <c r="B2" s="38"/>
      <c r="C2" s="38"/>
      <c r="D2" s="38"/>
      <c r="E2" s="38"/>
      <c r="F2" s="39" t="s">
        <v>41</v>
      </c>
      <c r="G2" s="40"/>
      <c r="H2" s="39" t="s">
        <v>42</v>
      </c>
      <c r="I2" s="40"/>
      <c r="J2" s="39" t="s">
        <v>43</v>
      </c>
      <c r="K2" s="40"/>
      <c r="L2" s="39" t="s">
        <v>44</v>
      </c>
      <c r="M2" s="40"/>
      <c r="N2" s="39" t="s">
        <v>41</v>
      </c>
      <c r="O2" s="40"/>
      <c r="P2" s="39" t="s">
        <v>42</v>
      </c>
      <c r="Q2" s="40"/>
      <c r="R2" s="39" t="s">
        <v>43</v>
      </c>
      <c r="S2" s="40"/>
      <c r="T2" s="39" t="s">
        <v>44</v>
      </c>
    </row>
    <row r="3" spans="1:20" ht="15.75" thickTop="1" x14ac:dyDescent="0.25">
      <c r="A3" s="20"/>
      <c r="B3" s="20" t="s">
        <v>45</v>
      </c>
      <c r="C3" s="20"/>
      <c r="D3" s="20"/>
      <c r="E3" s="20"/>
      <c r="F3" s="24"/>
      <c r="G3" s="25"/>
      <c r="H3" s="24"/>
      <c r="I3" s="25"/>
      <c r="J3" s="24"/>
      <c r="K3" s="25"/>
      <c r="L3" s="26"/>
      <c r="M3" s="25"/>
      <c r="N3" s="24"/>
      <c r="O3" s="25"/>
      <c r="P3" s="24"/>
      <c r="Q3" s="25"/>
      <c r="R3" s="24"/>
      <c r="S3" s="25"/>
      <c r="T3" s="26"/>
    </row>
    <row r="4" spans="1:20" x14ac:dyDescent="0.25">
      <c r="A4" s="20"/>
      <c r="B4" s="20"/>
      <c r="C4" s="20"/>
      <c r="D4" s="20" t="s">
        <v>46</v>
      </c>
      <c r="E4" s="20"/>
      <c r="F4" s="24"/>
      <c r="G4" s="25"/>
      <c r="H4" s="24"/>
      <c r="I4" s="25"/>
      <c r="J4" s="24"/>
      <c r="K4" s="25"/>
      <c r="L4" s="26"/>
      <c r="M4" s="25"/>
      <c r="N4" s="24"/>
      <c r="O4" s="25"/>
      <c r="P4" s="24"/>
      <c r="Q4" s="25"/>
      <c r="R4" s="24"/>
      <c r="S4" s="25"/>
      <c r="T4" s="26"/>
    </row>
    <row r="5" spans="1:20" x14ac:dyDescent="0.25">
      <c r="A5" s="20"/>
      <c r="B5" s="20"/>
      <c r="C5" s="20"/>
      <c r="D5" s="20"/>
      <c r="E5" s="20" t="s">
        <v>47</v>
      </c>
      <c r="F5" s="24">
        <v>2500</v>
      </c>
      <c r="G5" s="25"/>
      <c r="H5" s="24"/>
      <c r="I5" s="25"/>
      <c r="J5" s="24"/>
      <c r="K5" s="25"/>
      <c r="L5" s="26"/>
      <c r="M5" s="25"/>
      <c r="N5" s="24">
        <f t="shared" ref="N5:N10" si="0">F5</f>
        <v>2500</v>
      </c>
      <c r="O5" s="25"/>
      <c r="P5" s="24">
        <f t="shared" ref="P5:P10" si="1">H5</f>
        <v>0</v>
      </c>
      <c r="Q5" s="25"/>
      <c r="R5" s="24">
        <f t="shared" ref="R5:R10" si="2">ROUND((N5-P5),5)</f>
        <v>2500</v>
      </c>
      <c r="S5" s="25"/>
      <c r="T5" s="26">
        <f t="shared" ref="T5:T10" si="3">ROUND(IF(P5=0, IF(N5=0, 0, 1), N5/P5),5)</f>
        <v>1</v>
      </c>
    </row>
    <row r="6" spans="1:20" x14ac:dyDescent="0.25">
      <c r="A6" s="20"/>
      <c r="B6" s="20"/>
      <c r="C6" s="20"/>
      <c r="D6" s="20"/>
      <c r="E6" s="20" t="s">
        <v>48</v>
      </c>
      <c r="F6" s="24">
        <v>805</v>
      </c>
      <c r="G6" s="25"/>
      <c r="H6" s="24">
        <v>210</v>
      </c>
      <c r="I6" s="25"/>
      <c r="J6" s="24">
        <f>ROUND((F6-H6),5)</f>
        <v>595</v>
      </c>
      <c r="K6" s="25"/>
      <c r="L6" s="26">
        <f>ROUND(IF(H6=0, IF(F6=0, 0, 1), F6/H6),5)</f>
        <v>3.8333300000000001</v>
      </c>
      <c r="M6" s="25"/>
      <c r="N6" s="24">
        <f t="shared" si="0"/>
        <v>805</v>
      </c>
      <c r="O6" s="25"/>
      <c r="P6" s="24">
        <f t="shared" si="1"/>
        <v>210</v>
      </c>
      <c r="Q6" s="25"/>
      <c r="R6" s="24">
        <f t="shared" si="2"/>
        <v>595</v>
      </c>
      <c r="S6" s="25"/>
      <c r="T6" s="26">
        <f t="shared" si="3"/>
        <v>3.8333300000000001</v>
      </c>
    </row>
    <row r="7" spans="1:20" x14ac:dyDescent="0.25">
      <c r="A7" s="20"/>
      <c r="B7" s="20"/>
      <c r="C7" s="20"/>
      <c r="D7" s="20"/>
      <c r="E7" s="20" t="s">
        <v>49</v>
      </c>
      <c r="F7" s="24">
        <v>51.7</v>
      </c>
      <c r="G7" s="25"/>
      <c r="H7" s="24">
        <v>121</v>
      </c>
      <c r="I7" s="25"/>
      <c r="J7" s="24">
        <f>ROUND((F7-H7),5)</f>
        <v>-69.3</v>
      </c>
      <c r="K7" s="25"/>
      <c r="L7" s="26">
        <f>ROUND(IF(H7=0, IF(F7=0, 0, 1), F7/H7),5)</f>
        <v>0.42726999999999998</v>
      </c>
      <c r="M7" s="25"/>
      <c r="N7" s="24">
        <f t="shared" si="0"/>
        <v>51.7</v>
      </c>
      <c r="O7" s="25"/>
      <c r="P7" s="24">
        <f t="shared" si="1"/>
        <v>121</v>
      </c>
      <c r="Q7" s="25"/>
      <c r="R7" s="24">
        <f t="shared" si="2"/>
        <v>-69.3</v>
      </c>
      <c r="S7" s="25"/>
      <c r="T7" s="26">
        <f t="shared" si="3"/>
        <v>0.42726999999999998</v>
      </c>
    </row>
    <row r="8" spans="1:20" ht="15.75" thickBot="1" x14ac:dyDescent="0.3">
      <c r="A8" s="20"/>
      <c r="B8" s="20"/>
      <c r="C8" s="20"/>
      <c r="D8" s="20"/>
      <c r="E8" s="20" t="s">
        <v>50</v>
      </c>
      <c r="F8" s="27">
        <v>952882.02</v>
      </c>
      <c r="G8" s="25"/>
      <c r="H8" s="27">
        <v>955820</v>
      </c>
      <c r="I8" s="25"/>
      <c r="J8" s="27">
        <f>ROUND((F8-H8),5)</f>
        <v>-2937.98</v>
      </c>
      <c r="K8" s="25"/>
      <c r="L8" s="28">
        <f>ROUND(IF(H8=0, IF(F8=0, 0, 1), F8/H8),5)</f>
        <v>0.99692999999999998</v>
      </c>
      <c r="M8" s="25"/>
      <c r="N8" s="27">
        <f t="shared" si="0"/>
        <v>952882.02</v>
      </c>
      <c r="O8" s="25"/>
      <c r="P8" s="27">
        <f t="shared" si="1"/>
        <v>955820</v>
      </c>
      <c r="Q8" s="25"/>
      <c r="R8" s="27">
        <f t="shared" si="2"/>
        <v>-2937.98</v>
      </c>
      <c r="S8" s="25"/>
      <c r="T8" s="28">
        <f t="shared" si="3"/>
        <v>0.99692999999999998</v>
      </c>
    </row>
    <row r="9" spans="1:20" ht="15.75" thickBot="1" x14ac:dyDescent="0.3">
      <c r="A9" s="20"/>
      <c r="B9" s="20"/>
      <c r="C9" s="20"/>
      <c r="D9" s="20" t="s">
        <v>51</v>
      </c>
      <c r="E9" s="20"/>
      <c r="F9" s="29">
        <f>ROUND(SUM(F4:F8),5)</f>
        <v>956238.72</v>
      </c>
      <c r="G9" s="25"/>
      <c r="H9" s="29">
        <f>ROUND(SUM(H4:H8),5)</f>
        <v>956151</v>
      </c>
      <c r="I9" s="25"/>
      <c r="J9" s="29">
        <f>ROUND((F9-H9),5)</f>
        <v>87.72</v>
      </c>
      <c r="K9" s="25"/>
      <c r="L9" s="30">
        <f>ROUND(IF(H9=0, IF(F9=0, 0, 1), F9/H9),5)</f>
        <v>1.0000899999999999</v>
      </c>
      <c r="M9" s="25"/>
      <c r="N9" s="29">
        <f t="shared" si="0"/>
        <v>956238.72</v>
      </c>
      <c r="O9" s="25"/>
      <c r="P9" s="29">
        <f t="shared" si="1"/>
        <v>956151</v>
      </c>
      <c r="Q9" s="25"/>
      <c r="R9" s="29">
        <f t="shared" si="2"/>
        <v>87.72</v>
      </c>
      <c r="S9" s="25"/>
      <c r="T9" s="30">
        <f t="shared" si="3"/>
        <v>1.0000899999999999</v>
      </c>
    </row>
    <row r="10" spans="1:20" x14ac:dyDescent="0.25">
      <c r="A10" s="20"/>
      <c r="B10" s="20"/>
      <c r="C10" s="20" t="s">
        <v>52</v>
      </c>
      <c r="D10" s="20"/>
      <c r="E10" s="20"/>
      <c r="F10" s="24">
        <f>F9</f>
        <v>956238.72</v>
      </c>
      <c r="G10" s="25"/>
      <c r="H10" s="24">
        <f>H9</f>
        <v>956151</v>
      </c>
      <c r="I10" s="25"/>
      <c r="J10" s="24">
        <f>ROUND((F10-H10),5)</f>
        <v>87.72</v>
      </c>
      <c r="K10" s="25"/>
      <c r="L10" s="26">
        <f>ROUND(IF(H10=0, IF(F10=0, 0, 1), F10/H10),5)</f>
        <v>1.0000899999999999</v>
      </c>
      <c r="M10" s="25"/>
      <c r="N10" s="24">
        <f t="shared" si="0"/>
        <v>956238.72</v>
      </c>
      <c r="O10" s="25"/>
      <c r="P10" s="24">
        <f t="shared" si="1"/>
        <v>956151</v>
      </c>
      <c r="Q10" s="25"/>
      <c r="R10" s="24">
        <f t="shared" si="2"/>
        <v>87.72</v>
      </c>
      <c r="S10" s="25"/>
      <c r="T10" s="26">
        <f t="shared" si="3"/>
        <v>1.0000899999999999</v>
      </c>
    </row>
    <row r="11" spans="1:20" x14ac:dyDescent="0.25">
      <c r="A11" s="20"/>
      <c r="B11" s="20"/>
      <c r="C11" s="20"/>
      <c r="D11" s="20" t="s">
        <v>53</v>
      </c>
      <c r="E11" s="20"/>
      <c r="F11" s="24"/>
      <c r="G11" s="25"/>
      <c r="H11" s="24"/>
      <c r="I11" s="25"/>
      <c r="J11" s="24"/>
      <c r="K11" s="25"/>
      <c r="L11" s="26"/>
      <c r="M11" s="25"/>
      <c r="N11" s="24"/>
      <c r="O11" s="25"/>
      <c r="P11" s="24"/>
      <c r="Q11" s="25"/>
      <c r="R11" s="24"/>
      <c r="S11" s="25"/>
      <c r="T11" s="26"/>
    </row>
    <row r="12" spans="1:20" x14ac:dyDescent="0.25">
      <c r="A12" s="20"/>
      <c r="B12" s="20"/>
      <c r="C12" s="20"/>
      <c r="D12" s="20"/>
      <c r="E12" s="20" t="s">
        <v>54</v>
      </c>
      <c r="F12" s="24">
        <v>610573.93000000005</v>
      </c>
      <c r="G12" s="25"/>
      <c r="H12" s="24">
        <v>684433</v>
      </c>
      <c r="I12" s="25"/>
      <c r="J12" s="24">
        <f t="shared" ref="J12:J20" si="4">ROUND((F12-H12),5)</f>
        <v>-73859.070000000007</v>
      </c>
      <c r="K12" s="25"/>
      <c r="L12" s="26">
        <f t="shared" ref="L12:L20" si="5">ROUND(IF(H12=0, IF(F12=0, 0, 1), F12/H12),5)</f>
        <v>0.89209000000000005</v>
      </c>
      <c r="M12" s="25"/>
      <c r="N12" s="24">
        <f t="shared" ref="N12:N20" si="6">F12</f>
        <v>610573.93000000005</v>
      </c>
      <c r="O12" s="25"/>
      <c r="P12" s="24">
        <f t="shared" ref="P12:P20" si="7">H12</f>
        <v>684433</v>
      </c>
      <c r="Q12" s="25"/>
      <c r="R12" s="24">
        <f t="shared" ref="R12:R20" si="8">ROUND((N12-P12),5)</f>
        <v>-73859.070000000007</v>
      </c>
      <c r="S12" s="25"/>
      <c r="T12" s="26">
        <f t="shared" ref="T12:T20" si="9">ROUND(IF(P12=0, IF(N12=0, 0, 1), N12/P12),5)</f>
        <v>0.89209000000000005</v>
      </c>
    </row>
    <row r="13" spans="1:20" x14ac:dyDescent="0.25">
      <c r="A13" s="20"/>
      <c r="B13" s="20"/>
      <c r="C13" s="20"/>
      <c r="D13" s="20"/>
      <c r="E13" s="20" t="s">
        <v>55</v>
      </c>
      <c r="F13" s="24">
        <v>1968.47</v>
      </c>
      <c r="G13" s="25"/>
      <c r="H13" s="24">
        <v>1663.34</v>
      </c>
      <c r="I13" s="25"/>
      <c r="J13" s="24">
        <f t="shared" si="4"/>
        <v>305.13</v>
      </c>
      <c r="K13" s="25"/>
      <c r="L13" s="26">
        <f t="shared" si="5"/>
        <v>1.18344</v>
      </c>
      <c r="M13" s="25"/>
      <c r="N13" s="24">
        <f t="shared" si="6"/>
        <v>1968.47</v>
      </c>
      <c r="O13" s="25"/>
      <c r="P13" s="24">
        <f t="shared" si="7"/>
        <v>1663.34</v>
      </c>
      <c r="Q13" s="25"/>
      <c r="R13" s="24">
        <f t="shared" si="8"/>
        <v>305.13</v>
      </c>
      <c r="S13" s="25"/>
      <c r="T13" s="26">
        <f t="shared" si="9"/>
        <v>1.18344</v>
      </c>
    </row>
    <row r="14" spans="1:20" x14ac:dyDescent="0.25">
      <c r="A14" s="20"/>
      <c r="B14" s="20"/>
      <c r="C14" s="20"/>
      <c r="D14" s="20"/>
      <c r="E14" s="20" t="s">
        <v>56</v>
      </c>
      <c r="F14" s="24">
        <v>11404.44</v>
      </c>
      <c r="G14" s="25"/>
      <c r="H14" s="24">
        <v>16752</v>
      </c>
      <c r="I14" s="25"/>
      <c r="J14" s="24">
        <f t="shared" si="4"/>
        <v>-5347.56</v>
      </c>
      <c r="K14" s="25"/>
      <c r="L14" s="26">
        <f t="shared" si="5"/>
        <v>0.68078000000000005</v>
      </c>
      <c r="M14" s="25"/>
      <c r="N14" s="24">
        <f t="shared" si="6"/>
        <v>11404.44</v>
      </c>
      <c r="O14" s="25"/>
      <c r="P14" s="24">
        <f t="shared" si="7"/>
        <v>16752</v>
      </c>
      <c r="Q14" s="25"/>
      <c r="R14" s="24">
        <f t="shared" si="8"/>
        <v>-5347.56</v>
      </c>
      <c r="S14" s="25"/>
      <c r="T14" s="26">
        <f t="shared" si="9"/>
        <v>0.68078000000000005</v>
      </c>
    </row>
    <row r="15" spans="1:20" x14ac:dyDescent="0.25">
      <c r="A15" s="20"/>
      <c r="B15" s="20"/>
      <c r="C15" s="20"/>
      <c r="D15" s="20"/>
      <c r="E15" s="20" t="s">
        <v>57</v>
      </c>
      <c r="F15" s="24">
        <v>61567.06</v>
      </c>
      <c r="G15" s="25"/>
      <c r="H15" s="24">
        <v>60296.66</v>
      </c>
      <c r="I15" s="25"/>
      <c r="J15" s="24">
        <f t="shared" si="4"/>
        <v>1270.4000000000001</v>
      </c>
      <c r="K15" s="25"/>
      <c r="L15" s="26">
        <f t="shared" si="5"/>
        <v>1.0210699999999999</v>
      </c>
      <c r="M15" s="25"/>
      <c r="N15" s="24">
        <f t="shared" si="6"/>
        <v>61567.06</v>
      </c>
      <c r="O15" s="25"/>
      <c r="P15" s="24">
        <f t="shared" si="7"/>
        <v>60296.66</v>
      </c>
      <c r="Q15" s="25"/>
      <c r="R15" s="24">
        <f t="shared" si="8"/>
        <v>1270.4000000000001</v>
      </c>
      <c r="S15" s="25"/>
      <c r="T15" s="26">
        <f t="shared" si="9"/>
        <v>1.0210699999999999</v>
      </c>
    </row>
    <row r="16" spans="1:20" x14ac:dyDescent="0.25">
      <c r="A16" s="20"/>
      <c r="B16" s="20"/>
      <c r="C16" s="20"/>
      <c r="D16" s="20"/>
      <c r="E16" s="20" t="s">
        <v>58</v>
      </c>
      <c r="F16" s="24">
        <v>899.31</v>
      </c>
      <c r="G16" s="25"/>
      <c r="H16" s="24">
        <v>500</v>
      </c>
      <c r="I16" s="25"/>
      <c r="J16" s="24">
        <f t="shared" si="4"/>
        <v>399.31</v>
      </c>
      <c r="K16" s="25"/>
      <c r="L16" s="26">
        <f t="shared" si="5"/>
        <v>1.7986200000000001</v>
      </c>
      <c r="M16" s="25"/>
      <c r="N16" s="24">
        <f t="shared" si="6"/>
        <v>899.31</v>
      </c>
      <c r="O16" s="25"/>
      <c r="P16" s="24">
        <f t="shared" si="7"/>
        <v>500</v>
      </c>
      <c r="Q16" s="25"/>
      <c r="R16" s="24">
        <f t="shared" si="8"/>
        <v>399.31</v>
      </c>
      <c r="S16" s="25"/>
      <c r="T16" s="26">
        <f t="shared" si="9"/>
        <v>1.7986200000000001</v>
      </c>
    </row>
    <row r="17" spans="1:20" x14ac:dyDescent="0.25">
      <c r="A17" s="20"/>
      <c r="B17" s="20"/>
      <c r="C17" s="20"/>
      <c r="D17" s="20"/>
      <c r="E17" s="20" t="s">
        <v>59</v>
      </c>
      <c r="F17" s="24">
        <v>39401.99</v>
      </c>
      <c r="G17" s="25"/>
      <c r="H17" s="24">
        <v>44402</v>
      </c>
      <c r="I17" s="25"/>
      <c r="J17" s="24">
        <f t="shared" si="4"/>
        <v>-5000.01</v>
      </c>
      <c r="K17" s="25"/>
      <c r="L17" s="26">
        <f t="shared" si="5"/>
        <v>0.88739000000000001</v>
      </c>
      <c r="M17" s="25"/>
      <c r="N17" s="24">
        <f t="shared" si="6"/>
        <v>39401.99</v>
      </c>
      <c r="O17" s="25"/>
      <c r="P17" s="24">
        <f t="shared" si="7"/>
        <v>44402</v>
      </c>
      <c r="Q17" s="25"/>
      <c r="R17" s="24">
        <f t="shared" si="8"/>
        <v>-5000.01</v>
      </c>
      <c r="S17" s="25"/>
      <c r="T17" s="26">
        <f t="shared" si="9"/>
        <v>0.88739000000000001</v>
      </c>
    </row>
    <row r="18" spans="1:20" ht="15.75" thickBot="1" x14ac:dyDescent="0.3">
      <c r="A18" s="20"/>
      <c r="B18" s="20"/>
      <c r="C18" s="20"/>
      <c r="D18" s="20"/>
      <c r="E18" s="20" t="s">
        <v>60</v>
      </c>
      <c r="F18" s="27">
        <v>7179.05</v>
      </c>
      <c r="G18" s="25"/>
      <c r="H18" s="27">
        <v>6800</v>
      </c>
      <c r="I18" s="25"/>
      <c r="J18" s="27">
        <f t="shared" si="4"/>
        <v>379.05</v>
      </c>
      <c r="K18" s="25"/>
      <c r="L18" s="28">
        <f t="shared" si="5"/>
        <v>1.0557399999999999</v>
      </c>
      <c r="M18" s="25"/>
      <c r="N18" s="27">
        <f t="shared" si="6"/>
        <v>7179.05</v>
      </c>
      <c r="O18" s="25"/>
      <c r="P18" s="27">
        <f t="shared" si="7"/>
        <v>6800</v>
      </c>
      <c r="Q18" s="25"/>
      <c r="R18" s="27">
        <f t="shared" si="8"/>
        <v>379.05</v>
      </c>
      <c r="S18" s="25"/>
      <c r="T18" s="28">
        <f t="shared" si="9"/>
        <v>1.0557399999999999</v>
      </c>
    </row>
    <row r="19" spans="1:20" ht="15.75" thickBot="1" x14ac:dyDescent="0.3">
      <c r="A19" s="20"/>
      <c r="B19" s="20"/>
      <c r="C19" s="20"/>
      <c r="D19" s="20" t="s">
        <v>61</v>
      </c>
      <c r="E19" s="20"/>
      <c r="F19" s="29">
        <f>ROUND(SUM(F11:F18),5)</f>
        <v>732994.25</v>
      </c>
      <c r="G19" s="25"/>
      <c r="H19" s="29">
        <f>ROUND(SUM(H11:H18),5)</f>
        <v>814847</v>
      </c>
      <c r="I19" s="25"/>
      <c r="J19" s="29">
        <f t="shared" si="4"/>
        <v>-81852.75</v>
      </c>
      <c r="K19" s="25"/>
      <c r="L19" s="30">
        <f t="shared" si="5"/>
        <v>0.89954999999999996</v>
      </c>
      <c r="M19" s="25"/>
      <c r="N19" s="29">
        <f t="shared" si="6"/>
        <v>732994.25</v>
      </c>
      <c r="O19" s="25"/>
      <c r="P19" s="29">
        <f t="shared" si="7"/>
        <v>814847</v>
      </c>
      <c r="Q19" s="25"/>
      <c r="R19" s="29">
        <f t="shared" si="8"/>
        <v>-81852.75</v>
      </c>
      <c r="S19" s="25"/>
      <c r="T19" s="30">
        <f t="shared" si="9"/>
        <v>0.89954999999999996</v>
      </c>
    </row>
    <row r="20" spans="1:20" x14ac:dyDescent="0.25">
      <c r="A20" s="20"/>
      <c r="B20" s="20" t="s">
        <v>62</v>
      </c>
      <c r="C20" s="20"/>
      <c r="D20" s="20"/>
      <c r="E20" s="20"/>
      <c r="F20" s="24">
        <f>ROUND(F3+F10-F19,5)</f>
        <v>223244.47</v>
      </c>
      <c r="G20" s="25"/>
      <c r="H20" s="24">
        <f>ROUND(H3+H10-H19,5)</f>
        <v>141304</v>
      </c>
      <c r="I20" s="25"/>
      <c r="J20" s="24">
        <f t="shared" si="4"/>
        <v>81940.47</v>
      </c>
      <c r="K20" s="25"/>
      <c r="L20" s="26">
        <f t="shared" si="5"/>
        <v>1.57989</v>
      </c>
      <c r="M20" s="25"/>
      <c r="N20" s="24">
        <f t="shared" si="6"/>
        <v>223244.47</v>
      </c>
      <c r="O20" s="25"/>
      <c r="P20" s="24">
        <f t="shared" si="7"/>
        <v>141304</v>
      </c>
      <c r="Q20" s="25"/>
      <c r="R20" s="24">
        <f t="shared" si="8"/>
        <v>81940.47</v>
      </c>
      <c r="S20" s="25"/>
      <c r="T20" s="26">
        <f t="shared" si="9"/>
        <v>1.57989</v>
      </c>
    </row>
    <row r="21" spans="1:20" x14ac:dyDescent="0.25">
      <c r="A21" s="20"/>
      <c r="B21" s="20" t="s">
        <v>63</v>
      </c>
      <c r="C21" s="20"/>
      <c r="D21" s="20"/>
      <c r="E21" s="20"/>
      <c r="F21" s="24"/>
      <c r="G21" s="25"/>
      <c r="H21" s="24"/>
      <c r="I21" s="25"/>
      <c r="J21" s="24"/>
      <c r="K21" s="25"/>
      <c r="L21" s="26"/>
      <c r="M21" s="25"/>
      <c r="N21" s="24"/>
      <c r="O21" s="25"/>
      <c r="P21" s="24"/>
      <c r="Q21" s="25"/>
      <c r="R21" s="24"/>
      <c r="S21" s="25"/>
      <c r="T21" s="26"/>
    </row>
    <row r="22" spans="1:20" x14ac:dyDescent="0.25">
      <c r="A22" s="20"/>
      <c r="B22" s="20"/>
      <c r="C22" s="20" t="s">
        <v>64</v>
      </c>
      <c r="D22" s="20"/>
      <c r="E22" s="20"/>
      <c r="F22" s="24"/>
      <c r="G22" s="25"/>
      <c r="H22" s="24"/>
      <c r="I22" s="25"/>
      <c r="J22" s="24"/>
      <c r="K22" s="25"/>
      <c r="L22" s="26"/>
      <c r="M22" s="25"/>
      <c r="N22" s="24"/>
      <c r="O22" s="25"/>
      <c r="P22" s="24"/>
      <c r="Q22" s="25"/>
      <c r="R22" s="24"/>
      <c r="S22" s="25"/>
      <c r="T22" s="26"/>
    </row>
    <row r="23" spans="1:20" x14ac:dyDescent="0.25">
      <c r="A23" s="20"/>
      <c r="B23" s="20"/>
      <c r="C23" s="20"/>
      <c r="D23" s="20" t="s">
        <v>65</v>
      </c>
      <c r="E23" s="20"/>
      <c r="F23" s="24">
        <v>2015.5</v>
      </c>
      <c r="G23" s="25"/>
      <c r="H23" s="24"/>
      <c r="I23" s="25"/>
      <c r="J23" s="24"/>
      <c r="K23" s="25"/>
      <c r="L23" s="26"/>
      <c r="M23" s="25"/>
      <c r="N23" s="24">
        <f>F23</f>
        <v>2015.5</v>
      </c>
      <c r="O23" s="25"/>
      <c r="P23" s="24">
        <f>H23</f>
        <v>0</v>
      </c>
      <c r="Q23" s="25"/>
      <c r="R23" s="24">
        <f>ROUND((N23-P23),5)</f>
        <v>2015.5</v>
      </c>
      <c r="S23" s="25"/>
      <c r="T23" s="26">
        <f>ROUND(IF(P23=0, IF(N23=0, 0, 1), N23/P23),5)</f>
        <v>1</v>
      </c>
    </row>
    <row r="24" spans="1:20" x14ac:dyDescent="0.25">
      <c r="A24" s="20"/>
      <c r="B24" s="20"/>
      <c r="C24" s="20"/>
      <c r="D24" s="20" t="s">
        <v>66</v>
      </c>
      <c r="E24" s="20"/>
      <c r="F24" s="24">
        <v>2000</v>
      </c>
      <c r="G24" s="25"/>
      <c r="H24" s="24"/>
      <c r="I24" s="25"/>
      <c r="J24" s="24"/>
      <c r="K24" s="25"/>
      <c r="L24" s="26"/>
      <c r="M24" s="25"/>
      <c r="N24" s="24">
        <f>F24</f>
        <v>2000</v>
      </c>
      <c r="O24" s="25"/>
      <c r="P24" s="24">
        <f>H24</f>
        <v>0</v>
      </c>
      <c r="Q24" s="25"/>
      <c r="R24" s="24">
        <f>ROUND((N24-P24),5)</f>
        <v>2000</v>
      </c>
      <c r="S24" s="25"/>
      <c r="T24" s="26">
        <f>ROUND(IF(P24=0, IF(N24=0, 0, 1), N24/P24),5)</f>
        <v>1</v>
      </c>
    </row>
    <row r="25" spans="1:20" x14ac:dyDescent="0.25">
      <c r="A25" s="20"/>
      <c r="B25" s="20"/>
      <c r="C25" s="20"/>
      <c r="D25" s="20" t="s">
        <v>67</v>
      </c>
      <c r="E25" s="20"/>
      <c r="F25" s="24">
        <v>50713.15</v>
      </c>
      <c r="G25" s="25"/>
      <c r="H25" s="24"/>
      <c r="I25" s="25"/>
      <c r="J25" s="24"/>
      <c r="K25" s="25"/>
      <c r="L25" s="26"/>
      <c r="M25" s="25"/>
      <c r="N25" s="24">
        <f>F25</f>
        <v>50713.15</v>
      </c>
      <c r="O25" s="25"/>
      <c r="P25" s="24">
        <f>H25</f>
        <v>0</v>
      </c>
      <c r="Q25" s="25"/>
      <c r="R25" s="24">
        <f>ROUND((N25-P25),5)</f>
        <v>50713.15</v>
      </c>
      <c r="S25" s="25"/>
      <c r="T25" s="26">
        <f>ROUND(IF(P25=0, IF(N25=0, 0, 1), N25/P25),5)</f>
        <v>1</v>
      </c>
    </row>
    <row r="26" spans="1:20" ht="15.75" thickBot="1" x14ac:dyDescent="0.3">
      <c r="A26" s="20"/>
      <c r="B26" s="20"/>
      <c r="C26" s="20"/>
      <c r="D26" s="20" t="s">
        <v>64</v>
      </c>
      <c r="E26" s="20"/>
      <c r="F26" s="31">
        <v>39995.910000000003</v>
      </c>
      <c r="G26" s="25"/>
      <c r="H26" s="24"/>
      <c r="I26" s="25"/>
      <c r="J26" s="24"/>
      <c r="K26" s="25"/>
      <c r="L26" s="26"/>
      <c r="M26" s="25"/>
      <c r="N26" s="31">
        <f>F26</f>
        <v>39995.910000000003</v>
      </c>
      <c r="O26" s="25"/>
      <c r="P26" s="31">
        <f>H26</f>
        <v>0</v>
      </c>
      <c r="Q26" s="25"/>
      <c r="R26" s="31">
        <f>ROUND((N26-P26),5)</f>
        <v>39995.910000000003</v>
      </c>
      <c r="S26" s="25"/>
      <c r="T26" s="32">
        <f>ROUND(IF(P26=0, IF(N26=0, 0, 1), N26/P26),5)</f>
        <v>1</v>
      </c>
    </row>
    <row r="27" spans="1:20" x14ac:dyDescent="0.25">
      <c r="A27" s="20"/>
      <c r="B27" s="20"/>
      <c r="C27" s="20" t="s">
        <v>68</v>
      </c>
      <c r="D27" s="20"/>
      <c r="E27" s="20"/>
      <c r="F27" s="24">
        <f>ROUND(SUM(F22:F26),5)</f>
        <v>94724.56</v>
      </c>
      <c r="G27" s="25"/>
      <c r="H27" s="24"/>
      <c r="I27" s="25"/>
      <c r="J27" s="24"/>
      <c r="K27" s="25"/>
      <c r="L27" s="26"/>
      <c r="M27" s="25"/>
      <c r="N27" s="24">
        <f>F27</f>
        <v>94724.56</v>
      </c>
      <c r="O27" s="25"/>
      <c r="P27" s="24">
        <f>H27</f>
        <v>0</v>
      </c>
      <c r="Q27" s="25"/>
      <c r="R27" s="24">
        <f>ROUND((N27-P27),5)</f>
        <v>94724.56</v>
      </c>
      <c r="S27" s="25"/>
      <c r="T27" s="26">
        <f>ROUND(IF(P27=0, IF(N27=0, 0, 1), N27/P27),5)</f>
        <v>1</v>
      </c>
    </row>
    <row r="28" spans="1:20" x14ac:dyDescent="0.25">
      <c r="A28" s="20"/>
      <c r="B28" s="20"/>
      <c r="C28" s="20" t="s">
        <v>69</v>
      </c>
      <c r="D28" s="20"/>
      <c r="E28" s="20"/>
      <c r="F28" s="24"/>
      <c r="G28" s="25"/>
      <c r="H28" s="24"/>
      <c r="I28" s="25"/>
      <c r="J28" s="24"/>
      <c r="K28" s="25"/>
      <c r="L28" s="26"/>
      <c r="M28" s="25"/>
      <c r="N28" s="24"/>
      <c r="O28" s="25"/>
      <c r="P28" s="24"/>
      <c r="Q28" s="25"/>
      <c r="R28" s="24"/>
      <c r="S28" s="25"/>
      <c r="T28" s="26"/>
    </row>
    <row r="29" spans="1:20" x14ac:dyDescent="0.25">
      <c r="A29" s="20"/>
      <c r="B29" s="20"/>
      <c r="C29" s="20"/>
      <c r="D29" s="20" t="s">
        <v>70</v>
      </c>
      <c r="E29" s="20"/>
      <c r="F29" s="24">
        <v>5567.2</v>
      </c>
      <c r="G29" s="25"/>
      <c r="H29" s="24"/>
      <c r="I29" s="25"/>
      <c r="J29" s="24"/>
      <c r="K29" s="25"/>
      <c r="L29" s="26"/>
      <c r="M29" s="25"/>
      <c r="N29" s="24">
        <f t="shared" ref="N29:N36" si="10">F29</f>
        <v>5567.2</v>
      </c>
      <c r="O29" s="25"/>
      <c r="P29" s="24">
        <f t="shared" ref="P29:P36" si="11">H29</f>
        <v>0</v>
      </c>
      <c r="Q29" s="25"/>
      <c r="R29" s="24">
        <f t="shared" ref="R29:R36" si="12">ROUND((N29-P29),5)</f>
        <v>5567.2</v>
      </c>
      <c r="S29" s="25"/>
      <c r="T29" s="26">
        <f t="shared" ref="T29:T36" si="13">ROUND(IF(P29=0, IF(N29=0, 0, 1), N29/P29),5)</f>
        <v>1</v>
      </c>
    </row>
    <row r="30" spans="1:20" x14ac:dyDescent="0.25">
      <c r="A30" s="20"/>
      <c r="B30" s="20"/>
      <c r="C30" s="20"/>
      <c r="D30" s="20" t="s">
        <v>71</v>
      </c>
      <c r="E30" s="20"/>
      <c r="F30" s="24">
        <v>76174.92</v>
      </c>
      <c r="G30" s="25"/>
      <c r="H30" s="24"/>
      <c r="I30" s="25"/>
      <c r="J30" s="24"/>
      <c r="K30" s="25"/>
      <c r="L30" s="26"/>
      <c r="M30" s="25"/>
      <c r="N30" s="24">
        <f t="shared" si="10"/>
        <v>76174.92</v>
      </c>
      <c r="O30" s="25"/>
      <c r="P30" s="24">
        <f t="shared" si="11"/>
        <v>0</v>
      </c>
      <c r="Q30" s="25"/>
      <c r="R30" s="24">
        <f t="shared" si="12"/>
        <v>76174.92</v>
      </c>
      <c r="S30" s="25"/>
      <c r="T30" s="26">
        <f t="shared" si="13"/>
        <v>1</v>
      </c>
    </row>
    <row r="31" spans="1:20" x14ac:dyDescent="0.25">
      <c r="A31" s="20"/>
      <c r="B31" s="20"/>
      <c r="C31" s="20"/>
      <c r="D31" s="20" t="s">
        <v>72</v>
      </c>
      <c r="E31" s="20"/>
      <c r="F31" s="24">
        <v>0</v>
      </c>
      <c r="G31" s="25"/>
      <c r="H31" s="24">
        <v>16350.36</v>
      </c>
      <c r="I31" s="25"/>
      <c r="J31" s="24">
        <f>ROUND((F31-H31),5)</f>
        <v>-16350.36</v>
      </c>
      <c r="K31" s="25"/>
      <c r="L31" s="26">
        <f>ROUND(IF(H31=0, IF(F31=0, 0, 1), F31/H31),5)</f>
        <v>0</v>
      </c>
      <c r="M31" s="25"/>
      <c r="N31" s="24">
        <f t="shared" si="10"/>
        <v>0</v>
      </c>
      <c r="O31" s="25"/>
      <c r="P31" s="24">
        <f t="shared" si="11"/>
        <v>16350.36</v>
      </c>
      <c r="Q31" s="25"/>
      <c r="R31" s="24">
        <f t="shared" si="12"/>
        <v>-16350.36</v>
      </c>
      <c r="S31" s="25"/>
      <c r="T31" s="26">
        <f t="shared" si="13"/>
        <v>0</v>
      </c>
    </row>
    <row r="32" spans="1:20" x14ac:dyDescent="0.25">
      <c r="A32" s="20"/>
      <c r="B32" s="20"/>
      <c r="C32" s="20"/>
      <c r="D32" s="20" t="s">
        <v>73</v>
      </c>
      <c r="E32" s="20"/>
      <c r="F32" s="24">
        <v>71193.84</v>
      </c>
      <c r="G32" s="25"/>
      <c r="H32" s="24"/>
      <c r="I32" s="25"/>
      <c r="J32" s="24"/>
      <c r="K32" s="25"/>
      <c r="L32" s="26"/>
      <c r="M32" s="25"/>
      <c r="N32" s="24">
        <f t="shared" si="10"/>
        <v>71193.84</v>
      </c>
      <c r="O32" s="25"/>
      <c r="P32" s="24">
        <f t="shared" si="11"/>
        <v>0</v>
      </c>
      <c r="Q32" s="25"/>
      <c r="R32" s="24">
        <f t="shared" si="12"/>
        <v>71193.84</v>
      </c>
      <c r="S32" s="25"/>
      <c r="T32" s="26">
        <f t="shared" si="13"/>
        <v>1</v>
      </c>
    </row>
    <row r="33" spans="1:20" ht="15.75" thickBot="1" x14ac:dyDescent="0.3">
      <c r="A33" s="20"/>
      <c r="B33" s="20"/>
      <c r="C33" s="20"/>
      <c r="D33" s="20" t="s">
        <v>74</v>
      </c>
      <c r="E33" s="20"/>
      <c r="F33" s="27">
        <v>31590.880000000001</v>
      </c>
      <c r="G33" s="25"/>
      <c r="H33" s="27"/>
      <c r="I33" s="25"/>
      <c r="J33" s="27"/>
      <c r="K33" s="25"/>
      <c r="L33" s="28"/>
      <c r="M33" s="25"/>
      <c r="N33" s="27">
        <f t="shared" si="10"/>
        <v>31590.880000000001</v>
      </c>
      <c r="O33" s="25"/>
      <c r="P33" s="27">
        <f t="shared" si="11"/>
        <v>0</v>
      </c>
      <c r="Q33" s="25"/>
      <c r="R33" s="27">
        <f t="shared" si="12"/>
        <v>31590.880000000001</v>
      </c>
      <c r="S33" s="25"/>
      <c r="T33" s="28">
        <f t="shared" si="13"/>
        <v>1</v>
      </c>
    </row>
    <row r="34" spans="1:20" ht="15.75" thickBot="1" x14ac:dyDescent="0.3">
      <c r="A34" s="20"/>
      <c r="B34" s="20"/>
      <c r="C34" s="20" t="s">
        <v>75</v>
      </c>
      <c r="D34" s="20"/>
      <c r="E34" s="20"/>
      <c r="F34" s="33">
        <f>ROUND(SUM(F28:F33),5)</f>
        <v>184526.84</v>
      </c>
      <c r="G34" s="25"/>
      <c r="H34" s="33">
        <f>ROUND(SUM(H28:H33),5)</f>
        <v>16350.36</v>
      </c>
      <c r="I34" s="25"/>
      <c r="J34" s="33">
        <f>ROUND((F34-H34),5)</f>
        <v>168176.48</v>
      </c>
      <c r="K34" s="25"/>
      <c r="L34" s="34">
        <f>ROUND(IF(H34=0, IF(F34=0, 0, 1), F34/H34),5)</f>
        <v>11.2858</v>
      </c>
      <c r="M34" s="25"/>
      <c r="N34" s="33">
        <f t="shared" si="10"/>
        <v>184526.84</v>
      </c>
      <c r="O34" s="25"/>
      <c r="P34" s="33">
        <f t="shared" si="11"/>
        <v>16350.36</v>
      </c>
      <c r="Q34" s="25"/>
      <c r="R34" s="33">
        <f t="shared" si="12"/>
        <v>168176.48</v>
      </c>
      <c r="S34" s="25"/>
      <c r="T34" s="34">
        <f t="shared" si="13"/>
        <v>11.2858</v>
      </c>
    </row>
    <row r="35" spans="1:20" ht="15.75" thickBot="1" x14ac:dyDescent="0.3">
      <c r="A35" s="20"/>
      <c r="B35" s="20" t="s">
        <v>76</v>
      </c>
      <c r="C35" s="20"/>
      <c r="D35" s="20"/>
      <c r="E35" s="20"/>
      <c r="F35" s="33">
        <f>ROUND(F21+F27-F34,5)</f>
        <v>-89802.28</v>
      </c>
      <c r="G35" s="25"/>
      <c r="H35" s="33">
        <f>ROUND(H21+H27-H34,5)</f>
        <v>-16350.36</v>
      </c>
      <c r="I35" s="25"/>
      <c r="J35" s="33">
        <f>ROUND((F35-H35),5)</f>
        <v>-73451.92</v>
      </c>
      <c r="K35" s="25"/>
      <c r="L35" s="34">
        <f>ROUND(IF(H35=0, IF(F35=0, 0, 1), F35/H35),5)</f>
        <v>5.4923700000000002</v>
      </c>
      <c r="M35" s="25"/>
      <c r="N35" s="33">
        <f t="shared" si="10"/>
        <v>-89802.28</v>
      </c>
      <c r="O35" s="25"/>
      <c r="P35" s="33">
        <f t="shared" si="11"/>
        <v>-16350.36</v>
      </c>
      <c r="Q35" s="25"/>
      <c r="R35" s="33">
        <f t="shared" si="12"/>
        <v>-73451.92</v>
      </c>
      <c r="S35" s="25"/>
      <c r="T35" s="34">
        <f t="shared" si="13"/>
        <v>5.4923700000000002</v>
      </c>
    </row>
    <row r="36" spans="1:20" s="37" customFormat="1" ht="12" thickBot="1" x14ac:dyDescent="0.25">
      <c r="A36" s="20" t="s">
        <v>77</v>
      </c>
      <c r="B36" s="20"/>
      <c r="C36" s="20"/>
      <c r="D36" s="20"/>
      <c r="E36" s="20"/>
      <c r="F36" s="35">
        <f>ROUND(F20+F35,5)</f>
        <v>133442.19</v>
      </c>
      <c r="G36" s="20"/>
      <c r="H36" s="35">
        <f>ROUND(H20+H35,5)</f>
        <v>124953.64</v>
      </c>
      <c r="I36" s="20"/>
      <c r="J36" s="35">
        <f>ROUND((F36-H36),5)</f>
        <v>8488.5499999999993</v>
      </c>
      <c r="K36" s="20"/>
      <c r="L36" s="36">
        <f>ROUND(IF(H36=0, IF(F36=0, 0, 1), F36/H36),5)</f>
        <v>1.06793</v>
      </c>
      <c r="M36" s="20"/>
      <c r="N36" s="35">
        <f t="shared" si="10"/>
        <v>133442.19</v>
      </c>
      <c r="O36" s="20"/>
      <c r="P36" s="35">
        <f t="shared" si="11"/>
        <v>124953.64</v>
      </c>
      <c r="Q36" s="20"/>
      <c r="R36" s="35">
        <f t="shared" si="12"/>
        <v>8488.5499999999993</v>
      </c>
      <c r="S36" s="20"/>
      <c r="T36" s="36">
        <f t="shared" si="13"/>
        <v>1.06793</v>
      </c>
    </row>
    <row r="37" spans="1:20" ht="15.75" thickTop="1" x14ac:dyDescent="0.25"/>
  </sheetData>
  <pageMargins left="0.7" right="0.7" top="0.75" bottom="0.75" header="0.1" footer="0.3"/>
  <pageSetup scale="95" orientation="landscape" horizontalDpi="0" verticalDpi="0" r:id="rId1"/>
  <headerFooter>
    <oddHeader>&amp;L&amp;"Arial,Bold"&amp;8 2:09 PM
&amp;"Arial,Bold"&amp;8 11/12/21
&amp;"Arial,Bold"&amp;8 Accrual Basis&amp;C&amp;"Arial,Bold"&amp;12 Nederland Fire Protection District
&amp;"Arial,Bold"&amp;14 Income &amp;&amp; Expense Budget vs. Actual
&amp;"Arial,Bold"&amp;10 January through October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Fund Balance Worksheet</vt:lpstr>
      <vt:lpstr>Quickbooks Bal Sheet</vt:lpstr>
      <vt:lpstr>Oct I&amp;E</vt:lpstr>
      <vt:lpstr>Jan-Oct I&amp;E</vt:lpstr>
      <vt:lpstr>'Jan-Oct I&amp;E'!Print_Titles</vt:lpstr>
      <vt:lpstr>'Oct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2021-11-12T21:13:35Z</cp:lastPrinted>
  <dcterms:created xsi:type="dcterms:W3CDTF">2021-11-12T20:29:02Z</dcterms:created>
  <dcterms:modified xsi:type="dcterms:W3CDTF">2021-11-12T21:13:39Z</dcterms:modified>
</cp:coreProperties>
</file>