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ocuments\Nederland Fire's Documents\Kathy\Board Meeting\2021 Board Meetings\"/>
    </mc:Choice>
  </mc:AlternateContent>
  <xr:revisionPtr revIDLastSave="0" documentId="13_ncr:1_{0E1A196D-E8A3-42FE-B807-748433408A0E}" xr6:coauthVersionLast="47" xr6:coauthVersionMax="47" xr10:uidLastSave="{00000000-0000-0000-0000-000000000000}"/>
  <bookViews>
    <workbookView xWindow="25080" yWindow="-120" windowWidth="29040" windowHeight="15840" activeTab="2" xr2:uid="{A554B1CE-2B7F-4A90-839B-AA714713F993}"/>
  </bookViews>
  <sheets>
    <sheet name="Fund Balance Worksheet" sheetId="1" r:id="rId1"/>
    <sheet name="QB Balance Sheet" sheetId="2" r:id="rId2"/>
    <sheet name="July I&amp;E" sheetId="4" r:id="rId3"/>
    <sheet name="Jan-July I&amp;E" sheetId="3" r:id="rId4"/>
  </sheets>
  <definedNames>
    <definedName name="_xlnm.Print_Titles" localSheetId="3">'Jan-July I&amp;E'!$A:$E,'Jan-July I&amp;E'!$1:$2</definedName>
    <definedName name="_xlnm.Print_Titles" localSheetId="2">'July I&amp;E'!$A:$E,'July I&amp;E'!$1:$2</definedName>
    <definedName name="QB_COLUMN_22100" localSheetId="3" hidden="1">'Jan-July I&amp;E'!$F$1</definedName>
    <definedName name="QB_COLUMN_22100" localSheetId="2" hidden="1">'July I&amp;E'!$F$1</definedName>
    <definedName name="QB_COLUMN_423010" localSheetId="3" hidden="1">'Jan-July I&amp;E'!$J$1</definedName>
    <definedName name="QB_COLUMN_423010" localSheetId="2" hidden="1">'July I&amp;E'!$J$1</definedName>
    <definedName name="QB_COLUMN_59202" localSheetId="3" hidden="1">'Jan-July I&amp;E'!$F$2</definedName>
    <definedName name="QB_COLUMN_59202" localSheetId="2" hidden="1">'July I&amp;E'!$F$2</definedName>
    <definedName name="QB_COLUMN_59300" localSheetId="3" hidden="1">'Jan-July I&amp;E'!#REF!</definedName>
    <definedName name="QB_COLUMN_59300" localSheetId="2" hidden="1">'July I&amp;E'!#REF!</definedName>
    <definedName name="QB_COLUMN_63620" localSheetId="3" hidden="1">'Jan-July I&amp;E'!#REF!</definedName>
    <definedName name="QB_COLUMN_63620" localSheetId="2" hidden="1">'July I&amp;E'!#REF!</definedName>
    <definedName name="QB_COLUMN_63622" localSheetId="3" hidden="1">'Jan-July I&amp;E'!$J$2</definedName>
    <definedName name="QB_COLUMN_63622" localSheetId="2" hidden="1">'July I&amp;E'!$J$2</definedName>
    <definedName name="QB_COLUMN_64430" localSheetId="3" hidden="1">'Jan-July I&amp;E'!#REF!</definedName>
    <definedName name="QB_COLUMN_64430" localSheetId="2" hidden="1">'July I&amp;E'!#REF!</definedName>
    <definedName name="QB_COLUMN_64432" localSheetId="3" hidden="1">'Jan-July I&amp;E'!$L$2</definedName>
    <definedName name="QB_COLUMN_64432" localSheetId="2" hidden="1">'July I&amp;E'!$L$2</definedName>
    <definedName name="QB_COLUMN_76212" localSheetId="3" hidden="1">'Jan-July I&amp;E'!$H$2</definedName>
    <definedName name="QB_COLUMN_76212" localSheetId="2" hidden="1">'July I&amp;E'!$H$2</definedName>
    <definedName name="QB_COLUMN_76310" localSheetId="3" hidden="1">'Jan-July I&amp;E'!#REF!</definedName>
    <definedName name="QB_COLUMN_76310" localSheetId="2" hidden="1">'July I&amp;E'!#REF!</definedName>
    <definedName name="QB_DATA_0" localSheetId="3" hidden="1">'Jan-July I&amp;E'!$5:$5,'Jan-July I&amp;E'!$6:$6,'Jan-July I&amp;E'!$7:$7,'Jan-July I&amp;E'!$11:$11,'Jan-July I&amp;E'!$12:$12,'Jan-July I&amp;E'!$13:$13,'Jan-July I&amp;E'!$14:$14,'Jan-July I&amp;E'!$15:$15,'Jan-July I&amp;E'!$16:$16,'Jan-July I&amp;E'!$17:$17,'Jan-July I&amp;E'!$22:$22,'Jan-July I&amp;E'!$23:$23,'Jan-July I&amp;E'!$24:$24,'Jan-July I&amp;E'!$25:$25,'Jan-July I&amp;E'!$28:$28,'Jan-July I&amp;E'!$29:$29</definedName>
    <definedName name="QB_DATA_0" localSheetId="2" hidden="1">'July I&amp;E'!$5:$5,'July I&amp;E'!$6:$6,'July I&amp;E'!$7:$7,'July I&amp;E'!$11:$11,'July I&amp;E'!$12:$12,'July I&amp;E'!$13:$13,'July I&amp;E'!$14:$14,'July I&amp;E'!$15:$15,'July I&amp;E'!$16:$16,'July I&amp;E'!$17:$17,'July I&amp;E'!$22:$22,'July I&amp;E'!$25:$25,'July I&amp;E'!$26:$26</definedName>
    <definedName name="QB_DATA_1" localSheetId="3" hidden="1">'Jan-July I&amp;E'!$30:$30,'Jan-July I&amp;E'!$31:$31,'Jan-July I&amp;E'!$32:$32</definedName>
    <definedName name="QB_FORMULA_0" localSheetId="3" hidden="1">'Jan-July I&amp;E'!$J$5,'Jan-July I&amp;E'!$L$5,'Jan-July I&amp;E'!#REF!,'Jan-July I&amp;E'!#REF!,'Jan-July I&amp;E'!#REF!,'Jan-July I&amp;E'!#REF!,'Jan-July I&amp;E'!$J$6,'Jan-July I&amp;E'!$L$6,'Jan-July I&amp;E'!#REF!,'Jan-July I&amp;E'!#REF!,'Jan-July I&amp;E'!#REF!,'Jan-July I&amp;E'!#REF!,'Jan-July I&amp;E'!$J$7,'Jan-July I&amp;E'!$L$7,'Jan-July I&amp;E'!#REF!,'Jan-July I&amp;E'!#REF!</definedName>
    <definedName name="QB_FORMULA_0" localSheetId="2" hidden="1">'July I&amp;E'!$J$5,'July I&amp;E'!$L$5,'July I&amp;E'!#REF!,'July I&amp;E'!#REF!,'July I&amp;E'!#REF!,'July I&amp;E'!#REF!,'July I&amp;E'!$J$6,'July I&amp;E'!$L$6,'July I&amp;E'!#REF!,'July I&amp;E'!#REF!,'July I&amp;E'!#REF!,'July I&amp;E'!#REF!,'July I&amp;E'!$J$7,'July I&amp;E'!$L$7,'July I&amp;E'!#REF!,'July I&amp;E'!#REF!</definedName>
    <definedName name="QB_FORMULA_1" localSheetId="3" hidden="1">'Jan-July I&amp;E'!#REF!,'Jan-July I&amp;E'!#REF!,'Jan-July I&amp;E'!$F$8,'Jan-July I&amp;E'!$H$8,'Jan-July I&amp;E'!$J$8,'Jan-July I&amp;E'!$L$8,'Jan-July I&amp;E'!#REF!,'Jan-July I&amp;E'!#REF!,'Jan-July I&amp;E'!#REF!,'Jan-July I&amp;E'!#REF!,'Jan-July I&amp;E'!$F$9,'Jan-July I&amp;E'!$H$9,'Jan-July I&amp;E'!$J$9,'Jan-July I&amp;E'!$L$9,'Jan-July I&amp;E'!#REF!,'Jan-July I&amp;E'!#REF!</definedName>
    <definedName name="QB_FORMULA_1" localSheetId="2" hidden="1">'July I&amp;E'!#REF!,'July I&amp;E'!#REF!,'July I&amp;E'!$F$8,'July I&amp;E'!$H$8,'July I&amp;E'!$J$8,'July I&amp;E'!$L$8,'July I&amp;E'!#REF!,'July I&amp;E'!#REF!,'July I&amp;E'!#REF!,'July I&amp;E'!#REF!,'July I&amp;E'!$F$9,'July I&amp;E'!$H$9,'July I&amp;E'!$J$9,'July I&amp;E'!$L$9,'July I&amp;E'!#REF!,'July I&amp;E'!#REF!</definedName>
    <definedName name="QB_FORMULA_2" localSheetId="3" hidden="1">'Jan-July I&amp;E'!#REF!,'Jan-July I&amp;E'!#REF!,'Jan-July I&amp;E'!$J$11,'Jan-July I&amp;E'!$L$11,'Jan-July I&amp;E'!#REF!,'Jan-July I&amp;E'!#REF!,'Jan-July I&amp;E'!#REF!,'Jan-July I&amp;E'!#REF!,'Jan-July I&amp;E'!$J$12,'Jan-July I&amp;E'!$L$12,'Jan-July I&amp;E'!#REF!,'Jan-July I&amp;E'!#REF!,'Jan-July I&amp;E'!#REF!,'Jan-July I&amp;E'!#REF!,'Jan-July I&amp;E'!$J$13,'Jan-July I&amp;E'!$L$13</definedName>
    <definedName name="QB_FORMULA_2" localSheetId="2" hidden="1">'July I&amp;E'!#REF!,'July I&amp;E'!#REF!,'July I&amp;E'!$J$11,'July I&amp;E'!$L$11,'July I&amp;E'!#REF!,'July I&amp;E'!#REF!,'July I&amp;E'!#REF!,'July I&amp;E'!#REF!,'July I&amp;E'!$J$12,'July I&amp;E'!$L$12,'July I&amp;E'!#REF!,'July I&amp;E'!#REF!,'July I&amp;E'!#REF!,'July I&amp;E'!#REF!,'July I&amp;E'!$J$13,'July I&amp;E'!$L$13</definedName>
    <definedName name="QB_FORMULA_3" localSheetId="3" hidden="1">'Jan-July I&amp;E'!#REF!,'Jan-July I&amp;E'!#REF!,'Jan-July I&amp;E'!#REF!,'Jan-July I&amp;E'!#REF!,'Jan-July I&amp;E'!$J$14,'Jan-July I&amp;E'!$L$14,'Jan-July I&amp;E'!#REF!,'Jan-July I&amp;E'!#REF!,'Jan-July I&amp;E'!#REF!,'Jan-July I&amp;E'!#REF!,'Jan-July I&amp;E'!$J$15,'Jan-July I&amp;E'!$L$15,'Jan-July I&amp;E'!#REF!,'Jan-July I&amp;E'!#REF!,'Jan-July I&amp;E'!#REF!,'Jan-July I&amp;E'!#REF!</definedName>
    <definedName name="QB_FORMULA_3" localSheetId="2" hidden="1">'July I&amp;E'!#REF!,'July I&amp;E'!#REF!,'July I&amp;E'!#REF!,'July I&amp;E'!#REF!,'July I&amp;E'!$J$14,'July I&amp;E'!$L$14,'July I&amp;E'!#REF!,'July I&amp;E'!#REF!,'July I&amp;E'!#REF!,'July I&amp;E'!#REF!,'July I&amp;E'!$J$15,'July I&amp;E'!$L$15,'July I&amp;E'!#REF!,'July I&amp;E'!#REF!,'July I&amp;E'!#REF!,'July I&amp;E'!#REF!</definedName>
    <definedName name="QB_FORMULA_4" localSheetId="3" hidden="1">'Jan-July I&amp;E'!$J$16,'Jan-July I&amp;E'!$L$16,'Jan-July I&amp;E'!#REF!,'Jan-July I&amp;E'!#REF!,'Jan-July I&amp;E'!#REF!,'Jan-July I&amp;E'!#REF!,'Jan-July I&amp;E'!$J$17,'Jan-July I&amp;E'!$L$17,'Jan-July I&amp;E'!#REF!,'Jan-July I&amp;E'!#REF!,'Jan-July I&amp;E'!#REF!,'Jan-July I&amp;E'!#REF!,'Jan-July I&amp;E'!$F$18,'Jan-July I&amp;E'!$H$18,'Jan-July I&amp;E'!$J$18,'Jan-July I&amp;E'!$L$18</definedName>
    <definedName name="QB_FORMULA_4" localSheetId="2" hidden="1">'July I&amp;E'!$J$16,'July I&amp;E'!$L$16,'July I&amp;E'!#REF!,'July I&amp;E'!#REF!,'July I&amp;E'!#REF!,'July I&amp;E'!#REF!,'July I&amp;E'!$J$17,'July I&amp;E'!$L$17,'July I&amp;E'!#REF!,'July I&amp;E'!#REF!,'July I&amp;E'!#REF!,'July I&amp;E'!#REF!,'July I&amp;E'!$F$18,'July I&amp;E'!$H$18,'July I&amp;E'!$J$18,'July I&amp;E'!$L$18</definedName>
    <definedName name="QB_FORMULA_5" localSheetId="3" hidden="1">'Jan-July I&amp;E'!#REF!,'Jan-July I&amp;E'!#REF!,'Jan-July I&amp;E'!#REF!,'Jan-July I&amp;E'!#REF!,'Jan-July I&amp;E'!$F$19,'Jan-July I&amp;E'!$H$19,'Jan-July I&amp;E'!$J$19,'Jan-July I&amp;E'!$L$19,'Jan-July I&amp;E'!#REF!,'Jan-July I&amp;E'!#REF!,'Jan-July I&amp;E'!#REF!,'Jan-July I&amp;E'!#REF!,'Jan-July I&amp;E'!#REF!,'Jan-July I&amp;E'!#REF!,'Jan-July I&amp;E'!#REF!,'Jan-July I&amp;E'!#REF!</definedName>
    <definedName name="QB_FORMULA_5" localSheetId="2" hidden="1">'July I&amp;E'!#REF!,'July I&amp;E'!#REF!,'July I&amp;E'!#REF!,'July I&amp;E'!#REF!,'July I&amp;E'!$F$19,'July I&amp;E'!$H$19,'July I&amp;E'!$J$19,'July I&amp;E'!$L$19,'July I&amp;E'!#REF!,'July I&amp;E'!#REF!,'July I&amp;E'!#REF!,'July I&amp;E'!#REF!,'July I&amp;E'!#REF!,'July I&amp;E'!#REF!,'July I&amp;E'!#REF!,'July I&amp;E'!#REF!</definedName>
    <definedName name="QB_FORMULA_6" localSheetId="3" hidden="1">'Jan-July I&amp;E'!#REF!,'Jan-July I&amp;E'!#REF!,'Jan-July I&amp;E'!#REF!,'Jan-July I&amp;E'!#REF!,'Jan-July I&amp;E'!#REF!,'Jan-July I&amp;E'!#REF!,'Jan-July I&amp;E'!#REF!,'Jan-July I&amp;E'!#REF!,'Jan-July I&amp;E'!#REF!,'Jan-July I&amp;E'!#REF!,'Jan-July I&amp;E'!#REF!,'Jan-July I&amp;E'!#REF!,'Jan-July I&amp;E'!$F$26,'Jan-July I&amp;E'!#REF!,'Jan-July I&amp;E'!#REF!,'Jan-July I&amp;E'!#REF!</definedName>
    <definedName name="QB_FORMULA_6" localSheetId="2" hidden="1">'July I&amp;E'!$F$23,'July I&amp;E'!#REF!,'July I&amp;E'!#REF!,'July I&amp;E'!#REF!,'July I&amp;E'!#REF!,'July I&amp;E'!$J$25,'July I&amp;E'!$L$25,'July I&amp;E'!#REF!,'July I&amp;E'!#REF!,'July I&amp;E'!#REF!,'July I&amp;E'!#REF!,'July I&amp;E'!#REF!,'July I&amp;E'!#REF!,'July I&amp;E'!#REF!,'July I&amp;E'!#REF!,'July I&amp;E'!$F$27</definedName>
    <definedName name="QB_FORMULA_7" localSheetId="3" hidden="1">'Jan-July I&amp;E'!#REF!,'Jan-July I&amp;E'!#REF!,'Jan-July I&amp;E'!#REF!,'Jan-July I&amp;E'!#REF!,'Jan-July I&amp;E'!#REF!,'Jan-July I&amp;E'!#REF!,'Jan-July I&amp;E'!#REF!,'Jan-July I&amp;E'!#REF!,'Jan-July I&amp;E'!#REF!,'Jan-July I&amp;E'!$J$30,'Jan-July I&amp;E'!$L$30,'Jan-July I&amp;E'!#REF!,'Jan-July I&amp;E'!#REF!,'Jan-July I&amp;E'!#REF!,'Jan-July I&amp;E'!#REF!,'Jan-July I&amp;E'!#REF!</definedName>
    <definedName name="QB_FORMULA_7" localSheetId="2" hidden="1">'July I&amp;E'!$H$27,'July I&amp;E'!$J$27,'July I&amp;E'!$L$27,'July I&amp;E'!#REF!,'July I&amp;E'!#REF!,'July I&amp;E'!#REF!,'July I&amp;E'!#REF!,'July I&amp;E'!$F$28,'July I&amp;E'!$H$28,'July I&amp;E'!$J$28,'July I&amp;E'!$L$28,'July I&amp;E'!#REF!,'July I&amp;E'!#REF!,'July I&amp;E'!#REF!,'July I&amp;E'!#REF!,'July I&amp;E'!$F$29</definedName>
    <definedName name="QB_FORMULA_8" localSheetId="3" hidden="1">'Jan-July I&amp;E'!#REF!,'Jan-July I&amp;E'!#REF!,'Jan-July I&amp;E'!#REF!,'Jan-July I&amp;E'!#REF!,'Jan-July I&amp;E'!#REF!,'Jan-July I&amp;E'!#REF!,'Jan-July I&amp;E'!#REF!,'Jan-July I&amp;E'!$F$33,'Jan-July I&amp;E'!$H$33,'Jan-July I&amp;E'!$J$33,'Jan-July I&amp;E'!$L$33,'Jan-July I&amp;E'!#REF!,'Jan-July I&amp;E'!#REF!,'Jan-July I&amp;E'!#REF!,'Jan-July I&amp;E'!#REF!,'Jan-July I&amp;E'!$F$34</definedName>
    <definedName name="QB_FORMULA_8" localSheetId="2" hidden="1">'July I&amp;E'!$H$29,'July I&amp;E'!$J$29,'July I&amp;E'!$L$29,'July I&amp;E'!#REF!,'July I&amp;E'!#REF!,'July I&amp;E'!#REF!,'July I&amp;E'!#REF!</definedName>
    <definedName name="QB_FORMULA_9" localSheetId="3" hidden="1">'Jan-July I&amp;E'!$H$34,'Jan-July I&amp;E'!$J$34,'Jan-July I&amp;E'!$L$34,'Jan-July I&amp;E'!#REF!,'Jan-July I&amp;E'!#REF!,'Jan-July I&amp;E'!#REF!,'Jan-July I&amp;E'!#REF!,'Jan-July I&amp;E'!$F$35,'Jan-July I&amp;E'!$H$35,'Jan-July I&amp;E'!$J$35,'Jan-July I&amp;E'!$L$35,'Jan-July I&amp;E'!#REF!,'Jan-July I&amp;E'!#REF!,'Jan-July I&amp;E'!#REF!,'Jan-July I&amp;E'!#REF!</definedName>
    <definedName name="QB_ROW_113240" localSheetId="3" hidden="1">'Jan-July I&amp;E'!$E$5</definedName>
    <definedName name="QB_ROW_113240" localSheetId="2" hidden="1">'July I&amp;E'!$E$5</definedName>
    <definedName name="QB_ROW_114330" localSheetId="3" hidden="1">'Jan-July I&amp;E'!$D$24</definedName>
    <definedName name="QB_ROW_114330" localSheetId="2" hidden="1">'July I&amp;E'!$D$22</definedName>
    <definedName name="QB_ROW_130340" localSheetId="3" hidden="1">'Jan-July I&amp;E'!$E$11</definedName>
    <definedName name="QB_ROW_130340" localSheetId="2" hidden="1">'July I&amp;E'!$E$11</definedName>
    <definedName name="QB_ROW_132340" localSheetId="3" hidden="1">'Jan-July I&amp;E'!$E$12</definedName>
    <definedName name="QB_ROW_132340" localSheetId="2" hidden="1">'July I&amp;E'!$E$12</definedName>
    <definedName name="QB_ROW_133340" localSheetId="3" hidden="1">'Jan-July I&amp;E'!$E$13</definedName>
    <definedName name="QB_ROW_133340" localSheetId="2" hidden="1">'July I&amp;E'!$E$13</definedName>
    <definedName name="QB_ROW_134340" localSheetId="3" hidden="1">'Jan-July I&amp;E'!$E$14</definedName>
    <definedName name="QB_ROW_134340" localSheetId="2" hidden="1">'July I&amp;E'!$E$14</definedName>
    <definedName name="QB_ROW_18301" localSheetId="3" hidden="1">'Jan-July I&amp;E'!$A$35</definedName>
    <definedName name="QB_ROW_18301" localSheetId="2" hidden="1">'July I&amp;E'!$A$29</definedName>
    <definedName name="QB_ROW_19011" localSheetId="3" hidden="1">'Jan-July I&amp;E'!$B$3</definedName>
    <definedName name="QB_ROW_19011" localSheetId="2" hidden="1">'July I&amp;E'!$B$3</definedName>
    <definedName name="QB_ROW_190340" localSheetId="3" hidden="1">'Jan-July I&amp;E'!$E$16</definedName>
    <definedName name="QB_ROW_190340" localSheetId="2" hidden="1">'July I&amp;E'!$E$16</definedName>
    <definedName name="QB_ROW_19311" localSheetId="3" hidden="1">'Jan-July I&amp;E'!$B$19</definedName>
    <definedName name="QB_ROW_19311" localSheetId="2" hidden="1">'July I&amp;E'!$B$19</definedName>
    <definedName name="QB_ROW_20031" localSheetId="3" hidden="1">'Jan-July I&amp;E'!$D$4</definedName>
    <definedName name="QB_ROW_20031" localSheetId="2" hidden="1">'July I&amp;E'!$D$4</definedName>
    <definedName name="QB_ROW_20331" localSheetId="3" hidden="1">'Jan-July I&amp;E'!$D$8</definedName>
    <definedName name="QB_ROW_20331" localSheetId="2" hidden="1">'July I&amp;E'!$D$8</definedName>
    <definedName name="QB_ROW_21031" localSheetId="3" hidden="1">'Jan-July I&amp;E'!$D$10</definedName>
    <definedName name="QB_ROW_21031" localSheetId="2" hidden="1">'July I&amp;E'!$D$10</definedName>
    <definedName name="QB_ROW_210340" localSheetId="3" hidden="1">'Jan-July I&amp;E'!$E$15</definedName>
    <definedName name="QB_ROW_210340" localSheetId="2" hidden="1">'July I&amp;E'!$E$15</definedName>
    <definedName name="QB_ROW_21331" localSheetId="3" hidden="1">'Jan-July I&amp;E'!$D$18</definedName>
    <definedName name="QB_ROW_21331" localSheetId="2" hidden="1">'July I&amp;E'!$D$18</definedName>
    <definedName name="QB_ROW_22011" localSheetId="3" hidden="1">'Jan-July I&amp;E'!$B$20</definedName>
    <definedName name="QB_ROW_22011" localSheetId="2" hidden="1">'July I&amp;E'!$B$20</definedName>
    <definedName name="QB_ROW_22311" localSheetId="3" hidden="1">'Jan-July I&amp;E'!$B$34</definedName>
    <definedName name="QB_ROW_22311" localSheetId="2" hidden="1">'July I&amp;E'!$B$28</definedName>
    <definedName name="QB_ROW_23021" localSheetId="3" hidden="1">'Jan-July I&amp;E'!$C$21</definedName>
    <definedName name="QB_ROW_23021" localSheetId="2" hidden="1">'July I&amp;E'!$C$21</definedName>
    <definedName name="QB_ROW_23321" localSheetId="3" hidden="1">'Jan-July I&amp;E'!$C$26</definedName>
    <definedName name="QB_ROW_23321" localSheetId="2" hidden="1">'July I&amp;E'!$C$23</definedName>
    <definedName name="QB_ROW_24021" localSheetId="3" hidden="1">'Jan-July I&amp;E'!$C$27</definedName>
    <definedName name="QB_ROW_24021" localSheetId="2" hidden="1">'July I&amp;E'!$C$24</definedName>
    <definedName name="QB_ROW_24321" localSheetId="3" hidden="1">'Jan-July I&amp;E'!$C$33</definedName>
    <definedName name="QB_ROW_24321" localSheetId="2" hidden="1">'July I&amp;E'!$C$27</definedName>
    <definedName name="QB_ROW_307330" localSheetId="3" hidden="1">'Jan-July I&amp;E'!$D$31</definedName>
    <definedName name="QB_ROW_369340" localSheetId="3" hidden="1">'Jan-July I&amp;E'!$E$17</definedName>
    <definedName name="QB_ROW_369340" localSheetId="2" hidden="1">'July I&amp;E'!$E$17</definedName>
    <definedName name="QB_ROW_413230" localSheetId="3" hidden="1">'Jan-July I&amp;E'!$D$23</definedName>
    <definedName name="QB_ROW_443230" localSheetId="3" hidden="1">'Jan-July I&amp;E'!$D$22</definedName>
    <definedName name="QB_ROW_449330" localSheetId="3" hidden="1">'Jan-July I&amp;E'!$D$30</definedName>
    <definedName name="QB_ROW_449330" localSheetId="2" hidden="1">'July I&amp;E'!$D$25</definedName>
    <definedName name="QB_ROW_462230" localSheetId="3" hidden="1">'Jan-July I&amp;E'!$D$29</definedName>
    <definedName name="QB_ROW_471230" localSheetId="3" hidden="1">'Jan-July I&amp;E'!$D$28</definedName>
    <definedName name="QB_ROW_61240" localSheetId="3" hidden="1">'Jan-July I&amp;E'!$E$6</definedName>
    <definedName name="QB_ROW_61240" localSheetId="2" hidden="1">'July I&amp;E'!$E$6</definedName>
    <definedName name="QB_ROW_62330" localSheetId="3" hidden="1">'Jan-July I&amp;E'!$D$25</definedName>
    <definedName name="QB_ROW_63330" localSheetId="3" hidden="1">'Jan-July I&amp;E'!$D$32</definedName>
    <definedName name="QB_ROW_63330" localSheetId="2" hidden="1">'July I&amp;E'!$D$26</definedName>
    <definedName name="QB_ROW_70340" localSheetId="3" hidden="1">'Jan-July I&amp;E'!$E$7</definedName>
    <definedName name="QB_ROW_70340" localSheetId="2" hidden="1">'July I&amp;E'!$E$7</definedName>
    <definedName name="QB_ROW_86321" localSheetId="3" hidden="1">'Jan-July I&amp;E'!$C$9</definedName>
    <definedName name="QB_ROW_86321" localSheetId="2" hidden="1">'July I&amp;E'!$C$9</definedName>
    <definedName name="QBCANSUPPORTUPDATE" localSheetId="3">TRUE</definedName>
    <definedName name="QBCANSUPPORTUPDATE" localSheetId="2">TRUE</definedName>
    <definedName name="QBCOMPANYFILENAME" localSheetId="3">"C:\Documents and Settings\All Users\Documents\Intuit\QuickBooks\Company Files\NFPD.QBW"</definedName>
    <definedName name="QBCOMPANYFILENAME" localSheetId="2">"C:\Documents and Settings\All Users\Documents\Intuit\QuickBooks\Company Files\NFPD.QBW"</definedName>
    <definedName name="QBENDDATE" localSheetId="3">20210731</definedName>
    <definedName name="QBENDDATE" localSheetId="2">20210731</definedName>
    <definedName name="QBHEADERSONSCREEN" localSheetId="3">FALSE</definedName>
    <definedName name="QBHEADERSONSCREEN" localSheetId="2">FALSE</definedName>
    <definedName name="QBMETADATASIZE" localSheetId="3">5943</definedName>
    <definedName name="QBMETADATASIZE" localSheetId="2">5943</definedName>
    <definedName name="QBPRESERVECOLOR" localSheetId="3">TRUE</definedName>
    <definedName name="QBPRESERVECOLOR" localSheetId="2">TRUE</definedName>
    <definedName name="QBPRESERVEFONT" localSheetId="3">TRUE</definedName>
    <definedName name="QBPRESERVEFONT" localSheetId="2">TRUE</definedName>
    <definedName name="QBPRESERVEROWHEIGHT" localSheetId="3">TRUE</definedName>
    <definedName name="QBPRESERVEROWHEIGHT" localSheetId="2">TRUE</definedName>
    <definedName name="QBPRESERVESPACE" localSheetId="3">TRUE</definedName>
    <definedName name="QBPRESERVESPACE" localSheetId="2">TRUE</definedName>
    <definedName name="QBREPORTCOLAXIS" localSheetId="3">19</definedName>
    <definedName name="QBREPORTCOLAXIS" localSheetId="2">19</definedName>
    <definedName name="QBREPORTCOMPANYID" localSheetId="3">"8485c3b05ade4270975b6060e7430806"</definedName>
    <definedName name="QBREPORTCOMPANYID" localSheetId="2">"8485c3b05ade4270975b6060e7430806"</definedName>
    <definedName name="QBREPORTCOMPARECOL_ANNUALBUDGET" localSheetId="3">FALSE</definedName>
    <definedName name="QBREPORTCOMPARECOL_ANNUALBUDGET" localSheetId="2">FALSE</definedName>
    <definedName name="QBREPORTCOMPARECOL_AVGCOGS" localSheetId="3">FALSE</definedName>
    <definedName name="QBREPORTCOMPARECOL_AVGCOGS" localSheetId="2">FALSE</definedName>
    <definedName name="QBREPORTCOMPARECOL_AVGPRICE" localSheetId="3">FALSE</definedName>
    <definedName name="QBREPORTCOMPARECOL_AVGPRICE" localSheetId="2">FALSE</definedName>
    <definedName name="QBREPORTCOMPARECOL_BUDDIFF" localSheetId="3">TRUE</definedName>
    <definedName name="QBREPORTCOMPARECOL_BUDDIFF" localSheetId="2">TRUE</definedName>
    <definedName name="QBREPORTCOMPARECOL_BUDGET" localSheetId="3">TRUE</definedName>
    <definedName name="QBREPORTCOMPARECOL_BUDGET" localSheetId="2">TRUE</definedName>
    <definedName name="QBREPORTCOMPARECOL_BUDPCT" localSheetId="3">TRUE</definedName>
    <definedName name="QBREPORTCOMPARECOL_BUDPCT" localSheetId="2">TRUE</definedName>
    <definedName name="QBREPORTCOMPARECOL_COGS" localSheetId="3">FALSE</definedName>
    <definedName name="QBREPORTCOMPARECOL_COGS" localSheetId="2">FALSE</definedName>
    <definedName name="QBREPORTCOMPARECOL_EXCLUDEAMOUNT" localSheetId="3">FALSE</definedName>
    <definedName name="QBREPORTCOMPARECOL_EXCLUDEAMOUNT" localSheetId="2">FALSE</definedName>
    <definedName name="QBREPORTCOMPARECOL_EXCLUDECURPERIOD" localSheetId="3">FALSE</definedName>
    <definedName name="QBREPORTCOMPARECOL_EXCLUDECURPERIOD" localSheetId="2">FALSE</definedName>
    <definedName name="QBREPORTCOMPARECOL_FORECAST" localSheetId="3">FALSE</definedName>
    <definedName name="QBREPORTCOMPARECOL_FORECAST" localSheetId="2">FALSE</definedName>
    <definedName name="QBREPORTCOMPARECOL_GROSSMARGIN" localSheetId="3">FALSE</definedName>
    <definedName name="QBREPORTCOMPARECOL_GROSSMARGIN" localSheetId="2">FALSE</definedName>
    <definedName name="QBREPORTCOMPARECOL_GROSSMARGINPCT" localSheetId="3">FALSE</definedName>
    <definedName name="QBREPORTCOMPARECOL_GROSSMARGINPCT" localSheetId="2">FALSE</definedName>
    <definedName name="QBREPORTCOMPARECOL_HOURS" localSheetId="3">FALSE</definedName>
    <definedName name="QBREPORTCOMPARECOL_HOURS" localSheetId="2">FALSE</definedName>
    <definedName name="QBREPORTCOMPARECOL_PCTCOL" localSheetId="3">FALSE</definedName>
    <definedName name="QBREPORTCOMPARECOL_PCTCOL" localSheetId="2">FALSE</definedName>
    <definedName name="QBREPORTCOMPARECOL_PCTEXPENSE" localSheetId="3">FALSE</definedName>
    <definedName name="QBREPORTCOMPARECOL_PCTEXPENSE" localSheetId="2">FALSE</definedName>
    <definedName name="QBREPORTCOMPARECOL_PCTINCOME" localSheetId="3">FALSE</definedName>
    <definedName name="QBREPORTCOMPARECOL_PCTINCOME" localSheetId="2">FALSE</definedName>
    <definedName name="QBREPORTCOMPARECOL_PCTOFSALES" localSheetId="3">FALSE</definedName>
    <definedName name="QBREPORTCOMPARECOL_PCTOFSALES" localSheetId="2">FALSE</definedName>
    <definedName name="QBREPORTCOMPARECOL_PCTROW" localSheetId="3">FALSE</definedName>
    <definedName name="QBREPORTCOMPARECOL_PCTROW" localSheetId="2">FALSE</definedName>
    <definedName name="QBREPORTCOMPARECOL_PPDIFF" localSheetId="3">FALSE</definedName>
    <definedName name="QBREPORTCOMPARECOL_PPDIFF" localSheetId="2">FALSE</definedName>
    <definedName name="QBREPORTCOMPARECOL_PPPCT" localSheetId="3">FALSE</definedName>
    <definedName name="QBREPORTCOMPARECOL_PPPCT" localSheetId="2">FALSE</definedName>
    <definedName name="QBREPORTCOMPARECOL_PREVPERIOD" localSheetId="3">FALSE</definedName>
    <definedName name="QBREPORTCOMPARECOL_PREVPERIOD" localSheetId="2">FALSE</definedName>
    <definedName name="QBREPORTCOMPARECOL_PREVYEAR" localSheetId="3">FALSE</definedName>
    <definedName name="QBREPORTCOMPARECOL_PREVYEAR" localSheetId="2">FALSE</definedName>
    <definedName name="QBREPORTCOMPARECOL_PYDIFF" localSheetId="3">FALSE</definedName>
    <definedName name="QBREPORTCOMPARECOL_PYDIFF" localSheetId="2">FALSE</definedName>
    <definedName name="QBREPORTCOMPARECOL_PYPCT" localSheetId="3">FALSE</definedName>
    <definedName name="QBREPORTCOMPARECOL_PYPCT" localSheetId="2">FALSE</definedName>
    <definedName name="QBREPORTCOMPARECOL_QTY" localSheetId="3">FALSE</definedName>
    <definedName name="QBREPORTCOMPARECOL_QTY" localSheetId="2">FALSE</definedName>
    <definedName name="QBREPORTCOMPARECOL_RATE" localSheetId="3">FALSE</definedName>
    <definedName name="QBREPORTCOMPARECOL_RATE" localSheetId="2">FALSE</definedName>
    <definedName name="QBREPORTCOMPARECOL_TRIPBILLEDMILES" localSheetId="3">FALSE</definedName>
    <definedName name="QBREPORTCOMPARECOL_TRIPBILLEDMILES" localSheetId="2">FALSE</definedName>
    <definedName name="QBREPORTCOMPARECOL_TRIPBILLINGAMOUNT" localSheetId="3">FALSE</definedName>
    <definedName name="QBREPORTCOMPARECOL_TRIPBILLINGAMOUNT" localSheetId="2">FALSE</definedName>
    <definedName name="QBREPORTCOMPARECOL_TRIPMILES" localSheetId="3">FALSE</definedName>
    <definedName name="QBREPORTCOMPARECOL_TRIPMILES" localSheetId="2">FALSE</definedName>
    <definedName name="QBREPORTCOMPARECOL_TRIPNOTBILLABLEMILES" localSheetId="3">FALSE</definedName>
    <definedName name="QBREPORTCOMPARECOL_TRIPNOTBILLABLEMILES" localSheetId="2">FALSE</definedName>
    <definedName name="QBREPORTCOMPARECOL_TRIPTAXDEDUCTIBLEAMOUNT" localSheetId="3">FALSE</definedName>
    <definedName name="QBREPORTCOMPARECOL_TRIPTAXDEDUCTIBLEAMOUNT" localSheetId="2">FALSE</definedName>
    <definedName name="QBREPORTCOMPARECOL_TRIPUNBILLEDMILES" localSheetId="3">FALSE</definedName>
    <definedName name="QBREPORTCOMPARECOL_TRIPUNBILLEDMILES" localSheetId="2">FALSE</definedName>
    <definedName name="QBREPORTCOMPARECOL_YTD" localSheetId="3">FALSE</definedName>
    <definedName name="QBREPORTCOMPARECOL_YTD" localSheetId="2">FALSE</definedName>
    <definedName name="QBREPORTCOMPARECOL_YTDBUDGET" localSheetId="3">FALSE</definedName>
    <definedName name="QBREPORTCOMPARECOL_YTDBUDGET" localSheetId="2">FALSE</definedName>
    <definedName name="QBREPORTCOMPARECOL_YTDPCT" localSheetId="3">FALSE</definedName>
    <definedName name="QBREPORTCOMPARECOL_YTDPCT" localSheetId="2">FALSE</definedName>
    <definedName name="QBREPORTROWAXIS" localSheetId="3">11</definedName>
    <definedName name="QBREPORTROWAXIS" localSheetId="2">11</definedName>
    <definedName name="QBREPORTSUBCOLAXIS" localSheetId="3">24</definedName>
    <definedName name="QBREPORTSUBCOLAXIS" localSheetId="2">24</definedName>
    <definedName name="QBREPORTTYPE" localSheetId="3">288</definedName>
    <definedName name="QBREPORTTYPE" localSheetId="2">288</definedName>
    <definedName name="QBROWHEADERS" localSheetId="3">5</definedName>
    <definedName name="QBROWHEADERS" localSheetId="2">5</definedName>
    <definedName name="QBSTARTDATE" localSheetId="3">20210101</definedName>
    <definedName name="QBSTARTDATE" localSheetId="2">20210701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4" l="1"/>
  <c r="H27" i="4"/>
  <c r="L27" i="4" s="1"/>
  <c r="F27" i="4"/>
  <c r="F28" i="4" s="1"/>
  <c r="J28" i="4" s="1"/>
  <c r="L25" i="4"/>
  <c r="J25" i="4"/>
  <c r="F23" i="4"/>
  <c r="L18" i="4"/>
  <c r="H18" i="4"/>
  <c r="F18" i="4"/>
  <c r="J18" i="4" s="1"/>
  <c r="L17" i="4"/>
  <c r="J17" i="4"/>
  <c r="L16" i="4"/>
  <c r="J16" i="4"/>
  <c r="L15" i="4"/>
  <c r="J15" i="4"/>
  <c r="L14" i="4"/>
  <c r="J14" i="4"/>
  <c r="L13" i="4"/>
  <c r="J13" i="4"/>
  <c r="L12" i="4"/>
  <c r="J12" i="4"/>
  <c r="L11" i="4"/>
  <c r="J11" i="4"/>
  <c r="H8" i="4"/>
  <c r="J8" i="4" s="1"/>
  <c r="F8" i="4"/>
  <c r="F9" i="4" s="1"/>
  <c r="L7" i="4"/>
  <c r="J7" i="4"/>
  <c r="L6" i="4"/>
  <c r="J6" i="4"/>
  <c r="L5" i="4"/>
  <c r="J5" i="4"/>
  <c r="H33" i="3"/>
  <c r="L33" i="3" s="1"/>
  <c r="F33" i="3"/>
  <c r="J33" i="3" s="1"/>
  <c r="L30" i="3"/>
  <c r="J30" i="3"/>
  <c r="F26" i="3"/>
  <c r="L18" i="3"/>
  <c r="H18" i="3"/>
  <c r="F18" i="3"/>
  <c r="J18" i="3" s="1"/>
  <c r="L17" i="3"/>
  <c r="J17" i="3"/>
  <c r="L16" i="3"/>
  <c r="J16" i="3"/>
  <c r="L15" i="3"/>
  <c r="J15" i="3"/>
  <c r="L14" i="3"/>
  <c r="J14" i="3"/>
  <c r="L13" i="3"/>
  <c r="J13" i="3"/>
  <c r="L12" i="3"/>
  <c r="J12" i="3"/>
  <c r="L11" i="3"/>
  <c r="J11" i="3"/>
  <c r="H8" i="3"/>
  <c r="L8" i="3" s="1"/>
  <c r="F8" i="3"/>
  <c r="F9" i="3" s="1"/>
  <c r="L7" i="3"/>
  <c r="J7" i="3"/>
  <c r="L6" i="3"/>
  <c r="J6" i="3"/>
  <c r="L5" i="3"/>
  <c r="J5" i="3"/>
  <c r="B13" i="2"/>
  <c r="B17" i="2" s="1"/>
  <c r="B21" i="2" s="1"/>
  <c r="D43" i="1"/>
  <c r="D31" i="1"/>
  <c r="D25" i="1"/>
  <c r="D19" i="1"/>
  <c r="D9" i="1"/>
  <c r="F19" i="4" l="1"/>
  <c r="L28" i="4"/>
  <c r="L8" i="4"/>
  <c r="J27" i="4"/>
  <c r="H9" i="4"/>
  <c r="F19" i="3"/>
  <c r="H9" i="3"/>
  <c r="F34" i="3"/>
  <c r="J34" i="3" s="1"/>
  <c r="J8" i="3"/>
  <c r="H34" i="3"/>
  <c r="D46" i="1"/>
  <c r="H19" i="4" l="1"/>
  <c r="L9" i="4"/>
  <c r="J9" i="4"/>
  <c r="J19" i="4"/>
  <c r="F29" i="4"/>
  <c r="H19" i="3"/>
  <c r="L9" i="3"/>
  <c r="L34" i="3"/>
  <c r="J9" i="3"/>
  <c r="J19" i="3"/>
  <c r="F35" i="3"/>
  <c r="L19" i="4" l="1"/>
  <c r="H29" i="4"/>
  <c r="L29" i="4" s="1"/>
  <c r="H35" i="3"/>
  <c r="L35" i="3" s="1"/>
  <c r="L19" i="3"/>
  <c r="J29" i="4" l="1"/>
  <c r="J35" i="3"/>
</calcChain>
</file>

<file path=xl/sharedStrings.xml><?xml version="1.0" encoding="utf-8"?>
<sst xmlns="http://schemas.openxmlformats.org/spreadsheetml/2006/main" count="109" uniqueCount="76">
  <si>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</si>
  <si>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</si>
  <si>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</si>
  <si>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</si>
  <si>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</si>
  <si>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</si>
  <si>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</si>
  <si>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</si>
  <si>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</si>
  <si>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</si>
  <si>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</si>
  <si>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</si>
  <si>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</si>
  <si>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</si>
  <si>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</si>
  <si>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</si>
  <si>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</si>
  <si>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</si>
  <si>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Undeposited Funds</t>
  </si>
  <si>
    <t>Total Other Current Assets</t>
  </si>
  <si>
    <t>Paid not Expensed</t>
  </si>
  <si>
    <t>Expensed Not Paid</t>
  </si>
  <si>
    <t>Accounts Payable</t>
  </si>
  <si>
    <t>Citibank Visa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</si>
  <si>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</si>
  <si>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</si>
  <si>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</si>
  <si>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</si>
  <si>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</si>
  <si>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</si>
  <si>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</si>
  <si>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</si>
  <si>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</si>
  <si>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</si>
  <si>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</si>
  <si>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</si>
  <si>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</si>
  <si>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</si>
  <si>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GENERAL</t>
  </si>
  <si>
    <t>Jan - Jul 21</t>
  </si>
  <si>
    <t>Budget</t>
  </si>
  <si>
    <t>$ Over Budget</t>
  </si>
  <si>
    <t>% of Budget</t>
  </si>
  <si>
    <t>Ordinary Income/Expense</t>
  </si>
  <si>
    <t>Income</t>
  </si>
  <si>
    <t>Donations</t>
  </si>
  <si>
    <t>Interest Income</t>
  </si>
  <si>
    <t>Tax Rev</t>
  </si>
  <si>
    <t>Total Income</t>
  </si>
  <si>
    <t>Gross Profit</t>
  </si>
  <si>
    <t>Expense</t>
  </si>
  <si>
    <t>ADMINISTRATION</t>
  </si>
  <si>
    <t>COMMUNICATIONS</t>
  </si>
  <si>
    <t>EMERGENCY MEDICAL SERVICES</t>
  </si>
  <si>
    <t>FIRE FIGHTING</t>
  </si>
  <si>
    <t>Fire Inspection Program</t>
  </si>
  <si>
    <t>MEMBERSHIP</t>
  </si>
  <si>
    <t>Training</t>
  </si>
  <si>
    <t>Total Expense</t>
  </si>
  <si>
    <t>Net Ordinary Income</t>
  </si>
  <si>
    <t>Other Income/Expense</t>
  </si>
  <si>
    <t>Other Income</t>
  </si>
  <si>
    <t>Fire Inspection Billing</t>
  </si>
  <si>
    <t>Gain/Loss on Sale of Equipment</t>
  </si>
  <si>
    <t>Grant Income</t>
  </si>
  <si>
    <t>Total Other Income</t>
  </si>
  <si>
    <t>Other Expense</t>
  </si>
  <si>
    <t>Radio</t>
  </si>
  <si>
    <t>3000 Gallon Tender</t>
  </si>
  <si>
    <t>Reserve</t>
  </si>
  <si>
    <t>Grant Expenses</t>
  </si>
  <si>
    <t>Other Expenses</t>
  </si>
  <si>
    <t>Total Other Expense</t>
  </si>
  <si>
    <t>Net Other Income</t>
  </si>
  <si>
    <t>Net Income</t>
  </si>
  <si>
    <t>Jul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</si>
</sst>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#,##0.00;\-#,##0.00"/>
    <numFmt numFmtId="167" formatCode="#,##0.0#%;\-#,##0.0#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9" fontId="10" fillId="0" borderId="0" xfId="0" applyNumberFormat="1" applyFont="1"/>
    <xf numFmtId="49" fontId="0" fillId="0" borderId="3" xfId="0" applyNumberFormat="1" applyBorder="1" applyAlignment="1">
      <alignment horizontal="centerContinuous"/>
    </xf>
    <xf numFmtId="49" fontId="10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6" fontId="11" fillId="0" borderId="0" xfId="0" applyNumberFormat="1" applyFont="1"/>
    <xf numFmtId="49" fontId="11" fillId="0" borderId="0" xfId="0" applyNumberFormat="1" applyFont="1"/>
    <xf numFmtId="167" fontId="11" fillId="0" borderId="0" xfId="0" applyNumberFormat="1" applyFont="1"/>
    <xf numFmtId="166" fontId="11" fillId="0" borderId="0" xfId="0" applyNumberFormat="1" applyFont="1" applyBorder="1"/>
    <xf numFmtId="167" fontId="11" fillId="0" borderId="0" xfId="0" applyNumberFormat="1" applyFont="1" applyBorder="1"/>
    <xf numFmtId="166" fontId="11" fillId="0" borderId="5" xfId="0" applyNumberFormat="1" applyFont="1" applyBorder="1"/>
    <xf numFmtId="167" fontId="11" fillId="0" borderId="5" xfId="0" applyNumberFormat="1" applyFont="1" applyBorder="1"/>
    <xf numFmtId="166" fontId="11" fillId="0" borderId="1" xfId="0" applyNumberFormat="1" applyFont="1" applyBorder="1"/>
    <xf numFmtId="166" fontId="11" fillId="0" borderId="6" xfId="0" applyNumberFormat="1" applyFont="1" applyBorder="1"/>
    <xf numFmtId="167" fontId="11" fillId="0" borderId="6" xfId="0" applyNumberFormat="1" applyFont="1" applyBorder="1"/>
    <xf numFmtId="166" fontId="10" fillId="0" borderId="7" xfId="0" applyNumberFormat="1" applyFont="1" applyBorder="1"/>
    <xf numFmtId="167" fontId="10" fillId="0" borderId="7" xfId="0" applyNumberFormat="1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/>
    <xf numFmtId="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F0E5F27-01ED-463F-8820-68CD9CD78A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FEE50844-B4B1-4977-BC18-58062CDB00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662A3-4FF3-4C3E-8DAB-479D791EA24B}">
  <dimension ref="A1:E46"/>
  <sheetViews>
    <sheetView topLeftCell="A11" workbookViewId="0">
      <selection activeCell="D24" sqref="D24"/>
    </sheetView>
  </sheetViews>
  <sheetFormatPr defaultRowHeight="15" x14ac:dyDescent="0.25"/>
  <cols>
    <col min="2" max="2" width="14.85546875" customWidth="1"/>
    <col min="3" max="3" width="18" customWidth="1"/>
    <col min="4" max="4" width="16" customWidth="1"/>
  </cols>
  <sheetData>
    <row r="1" spans="1:5" ht="15.75" x14ac:dyDescent="0.25">
      <c r="A1" s="1"/>
      <c r="B1" s="1"/>
      <c r="C1" s="1"/>
      <c r="D1" s="2" t="s">
        <v>0</v>
      </c>
      <c r="E1" s="1"/>
    </row>
    <row r="2" spans="1:5" ht="15.75" x14ac:dyDescent="0.25">
      <c r="A2" s="1"/>
      <c r="B2" s="1"/>
      <c r="C2" s="1"/>
      <c r="D2" s="3">
        <v>44408</v>
      </c>
      <c r="E2" s="1"/>
    </row>
    <row r="3" spans="1:5" ht="15.75" x14ac:dyDescent="0.25">
      <c r="A3" s="1"/>
      <c r="B3" s="1"/>
      <c r="C3" s="1"/>
      <c r="D3" s="2"/>
      <c r="E3" s="1"/>
    </row>
    <row r="4" spans="1:5" ht="15.75" x14ac:dyDescent="0.25">
      <c r="A4" s="1"/>
      <c r="B4" s="1"/>
      <c r="C4" s="1"/>
      <c r="D4" s="4" t="s">
        <v>1</v>
      </c>
      <c r="E4" s="1"/>
    </row>
    <row r="5" spans="1:5" ht="15.75" x14ac:dyDescent="0.25">
      <c r="A5" s="1"/>
      <c r="B5" s="1"/>
      <c r="C5" s="1"/>
      <c r="D5" s="2"/>
      <c r="E5" s="1"/>
    </row>
    <row r="6" spans="1:5" ht="15.75" x14ac:dyDescent="0.25">
      <c r="A6" s="1" t="s">
        <v>2</v>
      </c>
      <c r="B6" s="1"/>
      <c r="C6" s="1"/>
      <c r="D6" s="2">
        <v>806175.45</v>
      </c>
      <c r="E6" s="1"/>
    </row>
    <row r="7" spans="1:5" ht="15.75" x14ac:dyDescent="0.25">
      <c r="A7" s="1" t="s">
        <v>3</v>
      </c>
      <c r="B7" s="1"/>
      <c r="C7" s="1"/>
      <c r="D7" s="2">
        <v>-1407.07</v>
      </c>
      <c r="E7" s="1"/>
    </row>
    <row r="8" spans="1:5" ht="16.5" thickBot="1" x14ac:dyDescent="0.3">
      <c r="A8" s="1" t="s">
        <v>4</v>
      </c>
      <c r="B8" s="1"/>
      <c r="C8" s="1"/>
      <c r="D8" s="5">
        <v>6579.94</v>
      </c>
      <c r="E8" s="1"/>
    </row>
    <row r="9" spans="1:5" ht="15.75" x14ac:dyDescent="0.25">
      <c r="A9" s="1" t="s">
        <v>5</v>
      </c>
      <c r="B9" s="1"/>
      <c r="C9" s="1"/>
      <c r="D9" s="2">
        <f>SUM(D6:D8)</f>
        <v>811348.32</v>
      </c>
      <c r="E9" s="1"/>
    </row>
    <row r="10" spans="1:5" ht="15.75" x14ac:dyDescent="0.25">
      <c r="A10" s="1"/>
      <c r="B10" s="1"/>
      <c r="C10" s="1"/>
      <c r="D10" s="2"/>
      <c r="E10" s="1"/>
    </row>
    <row r="11" spans="1:5" ht="15.75" x14ac:dyDescent="0.25">
      <c r="A11" s="1"/>
      <c r="B11" s="1"/>
      <c r="C11" s="1"/>
      <c r="D11" s="2"/>
      <c r="E11" s="1"/>
    </row>
    <row r="12" spans="1:5" ht="15.75" x14ac:dyDescent="0.25">
      <c r="A12" s="1" t="s">
        <v>4</v>
      </c>
      <c r="B12" s="1"/>
      <c r="C12" s="1"/>
      <c r="D12" s="2">
        <v>6579.55</v>
      </c>
      <c r="E12" s="1"/>
    </row>
    <row r="13" spans="1:5" ht="15.75" x14ac:dyDescent="0.25">
      <c r="A13" s="1" t="s">
        <v>6</v>
      </c>
      <c r="B13" s="1"/>
      <c r="C13" s="1"/>
      <c r="D13" s="2">
        <v>28800</v>
      </c>
      <c r="E13" s="1"/>
    </row>
    <row r="14" spans="1:5" ht="15.75" x14ac:dyDescent="0.25">
      <c r="A14" s="1" t="s">
        <v>7</v>
      </c>
      <c r="B14" s="1"/>
      <c r="C14" s="1"/>
      <c r="D14" s="2">
        <v>106902.33</v>
      </c>
      <c r="E14" s="1"/>
    </row>
    <row r="15" spans="1:5" ht="15.75" x14ac:dyDescent="0.25">
      <c r="A15" s="1" t="s">
        <v>8</v>
      </c>
      <c r="B15" s="1"/>
      <c r="C15" s="1"/>
      <c r="D15" s="2">
        <v>44377.19</v>
      </c>
      <c r="E15" s="1"/>
    </row>
    <row r="16" spans="1:5" ht="15.75" x14ac:dyDescent="0.25">
      <c r="A16" s="1" t="s">
        <v>9</v>
      </c>
      <c r="B16" s="1"/>
      <c r="C16" s="1"/>
      <c r="D16" s="2">
        <v>29760</v>
      </c>
      <c r="E16" s="1"/>
    </row>
    <row r="17" spans="1:5" ht="15.75" x14ac:dyDescent="0.25">
      <c r="A17" s="1" t="s">
        <v>10</v>
      </c>
      <c r="B17" s="1"/>
      <c r="C17" s="1"/>
      <c r="D17" s="2">
        <v>0</v>
      </c>
      <c r="E17" s="1"/>
    </row>
    <row r="18" spans="1:5" ht="15.75" x14ac:dyDescent="0.25">
      <c r="A18" s="1"/>
      <c r="B18" s="6"/>
      <c r="C18" s="6"/>
      <c r="D18" s="4"/>
      <c r="E18" s="1"/>
    </row>
    <row r="19" spans="1:5" ht="15.75" x14ac:dyDescent="0.25">
      <c r="A19" s="1" t="s">
        <v>11</v>
      </c>
      <c r="B19" s="1"/>
      <c r="C19" s="1"/>
      <c r="D19" s="2">
        <f>SUM(D12:D18)</f>
        <v>216419.07</v>
      </c>
      <c r="E19" s="1"/>
    </row>
    <row r="20" spans="1:5" ht="15.75" x14ac:dyDescent="0.25">
      <c r="A20" s="1"/>
      <c r="B20" s="1"/>
      <c r="C20" s="1"/>
      <c r="D20" s="2"/>
      <c r="E20" s="1"/>
    </row>
    <row r="21" spans="1:5" ht="15.75" x14ac:dyDescent="0.25">
      <c r="A21" s="7" t="s">
        <v>12</v>
      </c>
      <c r="B21" s="8"/>
      <c r="C21" s="6"/>
      <c r="D21" s="6"/>
      <c r="E21" s="1"/>
    </row>
    <row r="22" spans="1:5" ht="15.75" x14ac:dyDescent="0.25">
      <c r="A22" s="1" t="s">
        <v>13</v>
      </c>
      <c r="B22" s="6"/>
      <c r="C22" s="6"/>
      <c r="D22" s="9">
        <v>104</v>
      </c>
      <c r="E22" s="1"/>
    </row>
    <row r="23" spans="1:5" ht="15.75" x14ac:dyDescent="0.25">
      <c r="A23" s="1" t="s">
        <v>14</v>
      </c>
      <c r="B23" s="6"/>
      <c r="C23" s="6"/>
      <c r="D23" s="10">
        <v>0</v>
      </c>
      <c r="E23" s="1"/>
    </row>
    <row r="24" spans="1:5" ht="15.75" x14ac:dyDescent="0.25">
      <c r="A24" s="1"/>
      <c r="B24" s="6"/>
      <c r="C24" s="6"/>
      <c r="D24" s="9"/>
      <c r="E24" s="1"/>
    </row>
    <row r="25" spans="1:5" ht="15.75" x14ac:dyDescent="0.25">
      <c r="A25" s="1" t="s">
        <v>15</v>
      </c>
      <c r="B25" s="6"/>
      <c r="C25" s="6"/>
      <c r="D25" s="9">
        <f>SUM(D22:D24)</f>
        <v>104</v>
      </c>
      <c r="E25" s="1"/>
    </row>
    <row r="26" spans="1:5" ht="15.75" x14ac:dyDescent="0.25">
      <c r="A26" s="1"/>
      <c r="B26" s="6"/>
      <c r="C26" s="6"/>
      <c r="D26" s="9"/>
      <c r="E26" s="1"/>
    </row>
    <row r="27" spans="1:5" ht="15.75" x14ac:dyDescent="0.25">
      <c r="A27" s="7" t="s">
        <v>16</v>
      </c>
      <c r="B27" s="8"/>
      <c r="C27" s="6"/>
      <c r="D27" s="9"/>
      <c r="E27" s="1"/>
    </row>
    <row r="28" spans="1:5" ht="15.75" x14ac:dyDescent="0.25">
      <c r="A28" s="1" t="s">
        <v>17</v>
      </c>
      <c r="B28" s="6"/>
      <c r="C28" s="6"/>
      <c r="D28" s="9">
        <v>0</v>
      </c>
      <c r="E28" s="1"/>
    </row>
    <row r="29" spans="1:5" ht="15.75" x14ac:dyDescent="0.25">
      <c r="A29" s="1" t="s">
        <v>18</v>
      </c>
      <c r="B29" s="6"/>
      <c r="C29" s="6"/>
      <c r="D29" s="10">
        <v>0</v>
      </c>
      <c r="E29" s="1"/>
    </row>
    <row r="30" spans="1:5" ht="15.75" x14ac:dyDescent="0.25">
      <c r="A30" s="1"/>
      <c r="B30" s="6"/>
      <c r="C30" s="6"/>
      <c r="D30" s="9"/>
      <c r="E30" s="1"/>
    </row>
    <row r="31" spans="1:5" ht="15.75" x14ac:dyDescent="0.25">
      <c r="A31" s="1" t="s">
        <v>19</v>
      </c>
      <c r="B31" s="6"/>
      <c r="C31" s="6"/>
      <c r="D31" s="9">
        <f>SUM(D28:D30)</f>
        <v>0</v>
      </c>
      <c r="E31" s="1"/>
    </row>
    <row r="32" spans="1:5" ht="15.75" x14ac:dyDescent="0.25">
      <c r="A32" s="1"/>
      <c r="B32" s="6"/>
      <c r="C32" s="6"/>
      <c r="D32" s="9"/>
      <c r="E32" s="1"/>
    </row>
    <row r="33" spans="1:5" ht="15.75" x14ac:dyDescent="0.25">
      <c r="A33" s="11" t="s">
        <v>20</v>
      </c>
      <c r="B33" s="6"/>
      <c r="C33" s="6"/>
      <c r="D33" s="12">
        <v>0</v>
      </c>
      <c r="E33" s="1"/>
    </row>
    <row r="34" spans="1:5" ht="15.75" x14ac:dyDescent="0.25">
      <c r="B34" s="6"/>
      <c r="C34" s="6"/>
      <c r="D34" s="2"/>
      <c r="E34" s="1"/>
    </row>
    <row r="35" spans="1:5" ht="15.75" x14ac:dyDescent="0.25">
      <c r="B35" s="6"/>
      <c r="C35" s="6"/>
      <c r="D35" s="2"/>
      <c r="E35" s="1"/>
    </row>
    <row r="36" spans="1:5" ht="19.5" thickBot="1" x14ac:dyDescent="0.35">
      <c r="A36" s="13" t="s">
        <v>21</v>
      </c>
      <c r="B36" s="14"/>
      <c r="C36" s="6"/>
      <c r="D36" s="2"/>
      <c r="E36" s="1"/>
    </row>
    <row r="37" spans="1:5" ht="15.75" x14ac:dyDescent="0.25">
      <c r="A37" s="1"/>
      <c r="B37" s="6"/>
      <c r="C37" s="6"/>
      <c r="D37" s="6"/>
      <c r="E37" s="1"/>
    </row>
    <row r="38" spans="1:5" ht="15.75" x14ac:dyDescent="0.25">
      <c r="A38" s="1" t="s">
        <v>22</v>
      </c>
      <c r="B38" s="1"/>
      <c r="C38" s="1"/>
      <c r="D38" s="2">
        <v>3596.51</v>
      </c>
      <c r="E38" s="1"/>
    </row>
    <row r="39" spans="1:5" ht="15.75" x14ac:dyDescent="0.25">
      <c r="A39" s="15" t="s">
        <v>23</v>
      </c>
      <c r="B39" s="15"/>
      <c r="C39" s="15"/>
      <c r="D39" s="2">
        <v>1606.75</v>
      </c>
      <c r="E39" s="15"/>
    </row>
    <row r="40" spans="1:5" ht="15.75" x14ac:dyDescent="0.25">
      <c r="A40" s="1" t="s">
        <v>24</v>
      </c>
      <c r="B40" s="1"/>
      <c r="C40" s="1"/>
      <c r="D40" s="2">
        <v>6672.42</v>
      </c>
      <c r="E40" s="1"/>
    </row>
    <row r="41" spans="1:5" ht="15.75" x14ac:dyDescent="0.25">
      <c r="A41" s="1" t="s">
        <v>25</v>
      </c>
      <c r="B41" s="1"/>
      <c r="C41" s="1"/>
      <c r="D41" s="2">
        <v>0</v>
      </c>
      <c r="E41" s="1"/>
    </row>
    <row r="42" spans="1:5" ht="15.75" x14ac:dyDescent="0.25">
      <c r="A42" s="1" t="s">
        <v>26</v>
      </c>
      <c r="B42" s="1"/>
      <c r="C42" s="1"/>
      <c r="D42" s="2">
        <v>197.73</v>
      </c>
      <c r="E42" s="1"/>
    </row>
    <row r="43" spans="1:5" ht="15.75" x14ac:dyDescent="0.25">
      <c r="A43" s="1" t="s">
        <v>27</v>
      </c>
      <c r="B43" s="1"/>
      <c r="C43" s="1"/>
      <c r="D43" s="2">
        <f>SUM(D38:D42)</f>
        <v>12073.41</v>
      </c>
      <c r="E43" s="1"/>
    </row>
    <row r="44" spans="1:5" ht="15.75" x14ac:dyDescent="0.25">
      <c r="A44" s="1"/>
      <c r="B44" s="1"/>
      <c r="C44" s="1"/>
      <c r="D44" s="2"/>
      <c r="E44" s="1"/>
    </row>
    <row r="45" spans="1:5" ht="15.75" x14ac:dyDescent="0.25">
      <c r="A45" s="1"/>
      <c r="B45" s="6"/>
      <c r="C45" s="6"/>
      <c r="D45" s="6"/>
      <c r="E45" s="1"/>
    </row>
    <row r="46" spans="1:5" ht="15.75" x14ac:dyDescent="0.25">
      <c r="A46" s="1" t="s">
        <v>28</v>
      </c>
      <c r="B46" s="1"/>
      <c r="C46" s="1"/>
      <c r="D46" s="2">
        <f>D9-(D19+D43)+D22+D23+D28+D29</f>
        <v>582959.84</v>
      </c>
      <c r="E4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656D2-528E-4A21-9806-035BA10E2A3F}">
  <dimension ref="A1:B21"/>
  <sheetViews>
    <sheetView workbookViewId="0">
      <selection activeCell="B20" sqref="B20"/>
    </sheetView>
  </sheetViews>
  <sheetFormatPr defaultRowHeight="15" x14ac:dyDescent="0.25"/>
  <cols>
    <col min="1" max="1" width="26.7109375" customWidth="1"/>
    <col min="2" max="2" width="18.85546875" customWidth="1"/>
  </cols>
  <sheetData>
    <row r="1" spans="1:2" ht="18" x14ac:dyDescent="0.25">
      <c r="B1" s="16">
        <v>44408</v>
      </c>
    </row>
    <row r="2" spans="1:2" x14ac:dyDescent="0.25">
      <c r="B2" s="17"/>
    </row>
    <row r="3" spans="1:2" x14ac:dyDescent="0.25">
      <c r="B3" s="17"/>
    </row>
    <row r="4" spans="1:2" x14ac:dyDescent="0.25">
      <c r="B4" s="17"/>
    </row>
    <row r="5" spans="1:2" x14ac:dyDescent="0.25">
      <c r="A5" t="s">
        <v>29</v>
      </c>
      <c r="B5" s="17">
        <v>99115.37</v>
      </c>
    </row>
    <row r="6" spans="1:2" x14ac:dyDescent="0.25">
      <c r="A6" t="s">
        <v>30</v>
      </c>
      <c r="B6" s="17"/>
    </row>
    <row r="7" spans="1:2" x14ac:dyDescent="0.25">
      <c r="B7" s="17"/>
    </row>
    <row r="8" spans="1:2" x14ac:dyDescent="0.25">
      <c r="B8" s="17"/>
    </row>
    <row r="9" spans="1:2" x14ac:dyDescent="0.25">
      <c r="A9" t="s">
        <v>31</v>
      </c>
      <c r="B9" s="17">
        <v>3399.75</v>
      </c>
    </row>
    <row r="10" spans="1:2" x14ac:dyDescent="0.25">
      <c r="A10" t="s">
        <v>32</v>
      </c>
      <c r="B10" s="17">
        <v>148523.09</v>
      </c>
    </row>
    <row r="11" spans="1:2" x14ac:dyDescent="0.25">
      <c r="A11" t="s">
        <v>33</v>
      </c>
      <c r="B11" s="17">
        <v>331921.63</v>
      </c>
    </row>
    <row r="12" spans="1:2" x14ac:dyDescent="0.25">
      <c r="B12" s="17"/>
    </row>
    <row r="13" spans="1:2" x14ac:dyDescent="0.25">
      <c r="A13" t="s">
        <v>34</v>
      </c>
      <c r="B13" s="17">
        <f>SUM(B5:B12)</f>
        <v>582959.84</v>
      </c>
    </row>
    <row r="14" spans="1:2" x14ac:dyDescent="0.25">
      <c r="B14" s="17"/>
    </row>
    <row r="15" spans="1:2" x14ac:dyDescent="0.25">
      <c r="B15" s="18"/>
    </row>
    <row r="16" spans="1:2" x14ac:dyDescent="0.25">
      <c r="B16" s="17"/>
    </row>
    <row r="17" spans="1:2" x14ac:dyDescent="0.25">
      <c r="A17" t="s">
        <v>35</v>
      </c>
      <c r="B17" s="17">
        <f>SUM(B13:B16)</f>
        <v>582959.84</v>
      </c>
    </row>
    <row r="19" spans="1:2" x14ac:dyDescent="0.25">
      <c r="A19" t="s">
        <v>36</v>
      </c>
      <c r="B19" s="17">
        <v>582959.84</v>
      </c>
    </row>
    <row r="21" spans="1:2" x14ac:dyDescent="0.25">
      <c r="A21" t="s">
        <v>37</v>
      </c>
      <c r="B21" s="17">
        <f>B17-B19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63EE1-6C12-4456-A79A-AA6A248F2CBB}">
  <sheetPr codeName="Sheet2"/>
  <dimension ref="A1:L30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H36" sqref="H36"/>
    </sheetView>
  </sheetViews>
  <sheetFormatPr defaultRowHeight="15" x14ac:dyDescent="0.25"/>
  <cols>
    <col min="1" max="4" width="3" style="40" customWidth="1"/>
    <col min="5" max="5" width="26.140625" style="40" customWidth="1"/>
    <col min="6" max="6" width="8.7109375" style="41" bestFit="1" customWidth="1"/>
    <col min="7" max="7" width="2.28515625" style="41" customWidth="1"/>
    <col min="8" max="8" width="8.7109375" style="41" bestFit="1" customWidth="1"/>
    <col min="9" max="9" width="2.28515625" style="41" customWidth="1"/>
    <col min="10" max="10" width="12" style="41" bestFit="1" customWidth="1"/>
    <col min="11" max="11" width="2.28515625" style="41" customWidth="1"/>
    <col min="12" max="12" width="10.28515625" style="41" bestFit="1" customWidth="1"/>
  </cols>
  <sheetData>
    <row r="1" spans="1:12" ht="15.75" thickBot="1" x14ac:dyDescent="0.3">
      <c r="A1" s="19"/>
      <c r="B1" s="19"/>
      <c r="C1" s="19"/>
      <c r="D1" s="19"/>
      <c r="E1" s="19"/>
      <c r="F1" s="21" t="s">
        <v>38</v>
      </c>
      <c r="G1" s="20"/>
      <c r="H1" s="22"/>
      <c r="I1" s="20"/>
      <c r="J1" s="22"/>
      <c r="K1" s="20"/>
      <c r="L1" s="22"/>
    </row>
    <row r="2" spans="1:12" s="39" customFormat="1" ht="16.5" thickTop="1" thickBot="1" x14ac:dyDescent="0.3">
      <c r="A2" s="36"/>
      <c r="B2" s="36"/>
      <c r="C2" s="36"/>
      <c r="D2" s="36"/>
      <c r="E2" s="36"/>
      <c r="F2" s="37" t="s">
        <v>75</v>
      </c>
      <c r="G2" s="38"/>
      <c r="H2" s="37" t="s">
        <v>40</v>
      </c>
      <c r="I2" s="38"/>
      <c r="J2" s="37" t="s">
        <v>41</v>
      </c>
      <c r="K2" s="38"/>
      <c r="L2" s="37" t="s">
        <v>42</v>
      </c>
    </row>
    <row r="3" spans="1:12" ht="15.75" thickTop="1" x14ac:dyDescent="0.25">
      <c r="A3" s="19"/>
      <c r="B3" s="19" t="s">
        <v>43</v>
      </c>
      <c r="C3" s="19"/>
      <c r="D3" s="19"/>
      <c r="E3" s="19"/>
      <c r="F3" s="23"/>
      <c r="G3" s="24"/>
      <c r="H3" s="23"/>
      <c r="I3" s="24"/>
      <c r="J3" s="23"/>
      <c r="K3" s="24"/>
      <c r="L3" s="25"/>
    </row>
    <row r="4" spans="1:12" x14ac:dyDescent="0.25">
      <c r="A4" s="19"/>
      <c r="B4" s="19"/>
      <c r="C4" s="19"/>
      <c r="D4" s="19" t="s">
        <v>44</v>
      </c>
      <c r="E4" s="19"/>
      <c r="F4" s="23"/>
      <c r="G4" s="24"/>
      <c r="H4" s="23"/>
      <c r="I4" s="24"/>
      <c r="J4" s="23"/>
      <c r="K4" s="24"/>
      <c r="L4" s="25"/>
    </row>
    <row r="5" spans="1:12" x14ac:dyDescent="0.25">
      <c r="A5" s="19"/>
      <c r="B5" s="19"/>
      <c r="C5" s="19"/>
      <c r="D5" s="19"/>
      <c r="E5" s="19" t="s">
        <v>45</v>
      </c>
      <c r="F5" s="23">
        <v>100</v>
      </c>
      <c r="G5" s="24"/>
      <c r="H5" s="23">
        <v>20</v>
      </c>
      <c r="I5" s="24"/>
      <c r="J5" s="23">
        <f>ROUND((F5-H5),5)</f>
        <v>80</v>
      </c>
      <c r="K5" s="24"/>
      <c r="L5" s="25">
        <f>ROUND(IF(H5=0, IF(F5=0, 0, 1), F5/H5),5)</f>
        <v>5</v>
      </c>
    </row>
    <row r="6" spans="1:12" x14ac:dyDescent="0.25">
      <c r="A6" s="19"/>
      <c r="B6" s="19"/>
      <c r="C6" s="19"/>
      <c r="D6" s="19"/>
      <c r="E6" s="19" t="s">
        <v>46</v>
      </c>
      <c r="F6" s="23">
        <v>6.98</v>
      </c>
      <c r="G6" s="24"/>
      <c r="H6" s="23">
        <v>12</v>
      </c>
      <c r="I6" s="24"/>
      <c r="J6" s="23">
        <f>ROUND((F6-H6),5)</f>
        <v>-5.0199999999999996</v>
      </c>
      <c r="K6" s="24"/>
      <c r="L6" s="25">
        <f>ROUND(IF(H6=0, IF(F6=0, 0, 1), F6/H6),5)</f>
        <v>0.58167000000000002</v>
      </c>
    </row>
    <row r="7" spans="1:12" ht="15.75" thickBot="1" x14ac:dyDescent="0.3">
      <c r="A7" s="19"/>
      <c r="B7" s="19"/>
      <c r="C7" s="19"/>
      <c r="D7" s="19"/>
      <c r="E7" s="19" t="s">
        <v>47</v>
      </c>
      <c r="F7" s="26">
        <v>176536.59</v>
      </c>
      <c r="G7" s="24"/>
      <c r="H7" s="26">
        <v>130280</v>
      </c>
      <c r="I7" s="24"/>
      <c r="J7" s="26">
        <f>ROUND((F7-H7),5)</f>
        <v>46256.59</v>
      </c>
      <c r="K7" s="24"/>
      <c r="L7" s="27">
        <f>ROUND(IF(H7=0, IF(F7=0, 0, 1), F7/H7),5)</f>
        <v>1.3550599999999999</v>
      </c>
    </row>
    <row r="8" spans="1:12" ht="15.75" thickBot="1" x14ac:dyDescent="0.3">
      <c r="A8" s="19"/>
      <c r="B8" s="19"/>
      <c r="C8" s="19"/>
      <c r="D8" s="19" t="s">
        <v>48</v>
      </c>
      <c r="E8" s="19"/>
      <c r="F8" s="28">
        <f>ROUND(SUM(F4:F7),5)</f>
        <v>176643.57</v>
      </c>
      <c r="G8" s="24"/>
      <c r="H8" s="28">
        <f>ROUND(SUM(H4:H7),5)</f>
        <v>130312</v>
      </c>
      <c r="I8" s="24"/>
      <c r="J8" s="28">
        <f>ROUND((F8-H8),5)</f>
        <v>46331.57</v>
      </c>
      <c r="K8" s="24"/>
      <c r="L8" s="29">
        <f>ROUND(IF(H8=0, IF(F8=0, 0, 1), F8/H8),5)</f>
        <v>1.35554</v>
      </c>
    </row>
    <row r="9" spans="1:12" x14ac:dyDescent="0.25">
      <c r="A9" s="19"/>
      <c r="B9" s="19"/>
      <c r="C9" s="19" t="s">
        <v>49</v>
      </c>
      <c r="D9" s="19"/>
      <c r="E9" s="19"/>
      <c r="F9" s="23">
        <f>F8</f>
        <v>176643.57</v>
      </c>
      <c r="G9" s="24"/>
      <c r="H9" s="23">
        <f>H8</f>
        <v>130312</v>
      </c>
      <c r="I9" s="24"/>
      <c r="J9" s="23">
        <f>ROUND((F9-H9),5)</f>
        <v>46331.57</v>
      </c>
      <c r="K9" s="24"/>
      <c r="L9" s="25">
        <f>ROUND(IF(H9=0, IF(F9=0, 0, 1), F9/H9),5)</f>
        <v>1.35554</v>
      </c>
    </row>
    <row r="10" spans="1:12" x14ac:dyDescent="0.25">
      <c r="A10" s="19"/>
      <c r="B10" s="19"/>
      <c r="C10" s="19"/>
      <c r="D10" s="19" t="s">
        <v>50</v>
      </c>
      <c r="E10" s="19"/>
      <c r="F10" s="23"/>
      <c r="G10" s="24"/>
      <c r="H10" s="23"/>
      <c r="I10" s="24"/>
      <c r="J10" s="23"/>
      <c r="K10" s="24"/>
      <c r="L10" s="25"/>
    </row>
    <row r="11" spans="1:12" x14ac:dyDescent="0.25">
      <c r="A11" s="19"/>
      <c r="B11" s="19"/>
      <c r="C11" s="19"/>
      <c r="D11" s="19"/>
      <c r="E11" s="19" t="s">
        <v>51</v>
      </c>
      <c r="F11" s="23">
        <v>51853.82</v>
      </c>
      <c r="G11" s="24"/>
      <c r="H11" s="23">
        <v>69065.03</v>
      </c>
      <c r="I11" s="24"/>
      <c r="J11" s="23">
        <f>ROUND((F11-H11),5)</f>
        <v>-17211.21</v>
      </c>
      <c r="K11" s="24"/>
      <c r="L11" s="25">
        <f>ROUND(IF(H11=0, IF(F11=0, 0, 1), F11/H11),5)</f>
        <v>0.75080000000000002</v>
      </c>
    </row>
    <row r="12" spans="1:12" x14ac:dyDescent="0.25">
      <c r="A12" s="19"/>
      <c r="B12" s="19"/>
      <c r="C12" s="19"/>
      <c r="D12" s="19"/>
      <c r="E12" s="19" t="s">
        <v>52</v>
      </c>
      <c r="F12" s="23">
        <v>571.29999999999995</v>
      </c>
      <c r="G12" s="24"/>
      <c r="H12" s="23">
        <v>168.33</v>
      </c>
      <c r="I12" s="24"/>
      <c r="J12" s="23">
        <f>ROUND((F12-H12),5)</f>
        <v>402.97</v>
      </c>
      <c r="K12" s="24"/>
      <c r="L12" s="25">
        <f>ROUND(IF(H12=0, IF(F12=0, 0, 1), F12/H12),5)</f>
        <v>3.3939300000000001</v>
      </c>
    </row>
    <row r="13" spans="1:12" x14ac:dyDescent="0.25">
      <c r="A13" s="19"/>
      <c r="B13" s="19"/>
      <c r="C13" s="19"/>
      <c r="D13" s="19"/>
      <c r="E13" s="19" t="s">
        <v>53</v>
      </c>
      <c r="F13" s="23">
        <v>372.43</v>
      </c>
      <c r="G13" s="24"/>
      <c r="H13" s="23">
        <v>600</v>
      </c>
      <c r="I13" s="24"/>
      <c r="J13" s="23">
        <f>ROUND((F13-H13),5)</f>
        <v>-227.57</v>
      </c>
      <c r="K13" s="24"/>
      <c r="L13" s="25">
        <f>ROUND(IF(H13=0, IF(F13=0, 0, 1), F13/H13),5)</f>
        <v>0.62072000000000005</v>
      </c>
    </row>
    <row r="14" spans="1:12" x14ac:dyDescent="0.25">
      <c r="A14" s="19"/>
      <c r="B14" s="19"/>
      <c r="C14" s="19"/>
      <c r="D14" s="19"/>
      <c r="E14" s="19" t="s">
        <v>54</v>
      </c>
      <c r="F14" s="23">
        <v>1577.42</v>
      </c>
      <c r="G14" s="24"/>
      <c r="H14" s="23">
        <v>4756.67</v>
      </c>
      <c r="I14" s="24"/>
      <c r="J14" s="23">
        <f>ROUND((F14-H14),5)</f>
        <v>-3179.25</v>
      </c>
      <c r="K14" s="24"/>
      <c r="L14" s="25">
        <f>ROUND(IF(H14=0, IF(F14=0, 0, 1), F14/H14),5)</f>
        <v>0.33162000000000003</v>
      </c>
    </row>
    <row r="15" spans="1:12" x14ac:dyDescent="0.25">
      <c r="A15" s="19"/>
      <c r="B15" s="19"/>
      <c r="C15" s="19"/>
      <c r="D15" s="19"/>
      <c r="E15" s="19" t="s">
        <v>55</v>
      </c>
      <c r="F15" s="23">
        <v>0</v>
      </c>
      <c r="G15" s="24"/>
      <c r="H15" s="23">
        <v>0</v>
      </c>
      <c r="I15" s="24"/>
      <c r="J15" s="23">
        <f>ROUND((F15-H15),5)</f>
        <v>0</v>
      </c>
      <c r="K15" s="24"/>
      <c r="L15" s="25">
        <f>ROUND(IF(H15=0, IF(F15=0, 0, 1), F15/H15),5)</f>
        <v>0</v>
      </c>
    </row>
    <row r="16" spans="1:12" x14ac:dyDescent="0.25">
      <c r="A16" s="19"/>
      <c r="B16" s="19"/>
      <c r="C16" s="19"/>
      <c r="D16" s="19"/>
      <c r="E16" s="19" t="s">
        <v>56</v>
      </c>
      <c r="F16" s="23">
        <v>170.4</v>
      </c>
      <c r="G16" s="24"/>
      <c r="H16" s="23">
        <v>1080</v>
      </c>
      <c r="I16" s="24"/>
      <c r="J16" s="23">
        <f>ROUND((F16-H16),5)</f>
        <v>-909.6</v>
      </c>
      <c r="K16" s="24"/>
      <c r="L16" s="25">
        <f>ROUND(IF(H16=0, IF(F16=0, 0, 1), F16/H16),5)</f>
        <v>0.15778</v>
      </c>
    </row>
    <row r="17" spans="1:12" ht="15.75" thickBot="1" x14ac:dyDescent="0.3">
      <c r="A17" s="19"/>
      <c r="B17" s="19"/>
      <c r="C17" s="19"/>
      <c r="D17" s="19"/>
      <c r="E17" s="19" t="s">
        <v>57</v>
      </c>
      <c r="F17" s="26">
        <v>160</v>
      </c>
      <c r="G17" s="24"/>
      <c r="H17" s="26">
        <v>575</v>
      </c>
      <c r="I17" s="24"/>
      <c r="J17" s="26">
        <f>ROUND((F17-H17),5)</f>
        <v>-415</v>
      </c>
      <c r="K17" s="24"/>
      <c r="L17" s="27">
        <f>ROUND(IF(H17=0, IF(F17=0, 0, 1), F17/H17),5)</f>
        <v>0.27826000000000001</v>
      </c>
    </row>
    <row r="18" spans="1:12" ht="15.75" thickBot="1" x14ac:dyDescent="0.3">
      <c r="A18" s="19"/>
      <c r="B18" s="19"/>
      <c r="C18" s="19"/>
      <c r="D18" s="19" t="s">
        <v>58</v>
      </c>
      <c r="E18" s="19"/>
      <c r="F18" s="28">
        <f>ROUND(SUM(F10:F17),5)</f>
        <v>54705.37</v>
      </c>
      <c r="G18" s="24"/>
      <c r="H18" s="28">
        <f>ROUND(SUM(H10:H17),5)</f>
        <v>76245.03</v>
      </c>
      <c r="I18" s="24"/>
      <c r="J18" s="28">
        <f>ROUND((F18-H18),5)</f>
        <v>-21539.66</v>
      </c>
      <c r="K18" s="24"/>
      <c r="L18" s="29">
        <f>ROUND(IF(H18=0, IF(F18=0, 0, 1), F18/H18),5)</f>
        <v>0.71748999999999996</v>
      </c>
    </row>
    <row r="19" spans="1:12" x14ac:dyDescent="0.25">
      <c r="A19" s="19"/>
      <c r="B19" s="19" t="s">
        <v>59</v>
      </c>
      <c r="C19" s="19"/>
      <c r="D19" s="19"/>
      <c r="E19" s="19"/>
      <c r="F19" s="23">
        <f>ROUND(F3+F9-F18,5)</f>
        <v>121938.2</v>
      </c>
      <c r="G19" s="24"/>
      <c r="H19" s="23">
        <f>ROUND(H3+H9-H18,5)</f>
        <v>54066.97</v>
      </c>
      <c r="I19" s="24"/>
      <c r="J19" s="23">
        <f>ROUND((F19-H19),5)</f>
        <v>67871.23</v>
      </c>
      <c r="K19" s="24"/>
      <c r="L19" s="25">
        <f>ROUND(IF(H19=0, IF(F19=0, 0, 1), F19/H19),5)</f>
        <v>2.2553200000000002</v>
      </c>
    </row>
    <row r="20" spans="1:12" x14ac:dyDescent="0.25">
      <c r="A20" s="19"/>
      <c r="B20" s="19" t="s">
        <v>60</v>
      </c>
      <c r="C20" s="19"/>
      <c r="D20" s="19"/>
      <c r="E20" s="19"/>
      <c r="F20" s="23"/>
      <c r="G20" s="24"/>
      <c r="H20" s="23"/>
      <c r="I20" s="24"/>
      <c r="J20" s="23"/>
      <c r="K20" s="24"/>
      <c r="L20" s="25"/>
    </row>
    <row r="21" spans="1:12" x14ac:dyDescent="0.25">
      <c r="A21" s="19"/>
      <c r="B21" s="19"/>
      <c r="C21" s="19" t="s">
        <v>61</v>
      </c>
      <c r="D21" s="19"/>
      <c r="E21" s="19"/>
      <c r="F21" s="23"/>
      <c r="G21" s="24"/>
      <c r="H21" s="23"/>
      <c r="I21" s="24"/>
      <c r="J21" s="23"/>
      <c r="K21" s="24"/>
      <c r="L21" s="25"/>
    </row>
    <row r="22" spans="1:12" ht="15.75" thickBot="1" x14ac:dyDescent="0.3">
      <c r="A22" s="19"/>
      <c r="B22" s="19"/>
      <c r="C22" s="19"/>
      <c r="D22" s="19" t="s">
        <v>64</v>
      </c>
      <c r="E22" s="19"/>
      <c r="F22" s="30">
        <v>28795.32</v>
      </c>
      <c r="G22" s="24"/>
      <c r="H22" s="23"/>
      <c r="I22" s="24"/>
      <c r="J22" s="23"/>
      <c r="K22" s="24"/>
      <c r="L22" s="25"/>
    </row>
    <row r="23" spans="1:12" x14ac:dyDescent="0.25">
      <c r="A23" s="19"/>
      <c r="B23" s="19"/>
      <c r="C23" s="19" t="s">
        <v>65</v>
      </c>
      <c r="D23" s="19"/>
      <c r="E23" s="19"/>
      <c r="F23" s="23">
        <f>ROUND(SUM(F21:F22),5)</f>
        <v>28795.32</v>
      </c>
      <c r="G23" s="24"/>
      <c r="H23" s="23"/>
      <c r="I23" s="24"/>
      <c r="J23" s="23"/>
      <c r="K23" s="24"/>
      <c r="L23" s="25"/>
    </row>
    <row r="24" spans="1:12" x14ac:dyDescent="0.25">
      <c r="A24" s="19"/>
      <c r="B24" s="19"/>
      <c r="C24" s="19" t="s">
        <v>66</v>
      </c>
      <c r="D24" s="19"/>
      <c r="E24" s="19"/>
      <c r="F24" s="23"/>
      <c r="G24" s="24"/>
      <c r="H24" s="23"/>
      <c r="I24" s="24"/>
      <c r="J24" s="23"/>
      <c r="K24" s="24"/>
      <c r="L24" s="25"/>
    </row>
    <row r="25" spans="1:12" x14ac:dyDescent="0.25">
      <c r="A25" s="19"/>
      <c r="B25" s="19"/>
      <c r="C25" s="19"/>
      <c r="D25" s="19" t="s">
        <v>69</v>
      </c>
      <c r="E25" s="19"/>
      <c r="F25" s="23">
        <v>0</v>
      </c>
      <c r="G25" s="24"/>
      <c r="H25" s="23">
        <v>0</v>
      </c>
      <c r="I25" s="24"/>
      <c r="J25" s="23">
        <f>ROUND((F25-H25),5)</f>
        <v>0</v>
      </c>
      <c r="K25" s="24"/>
      <c r="L25" s="25">
        <f>ROUND(IF(H25=0, IF(F25=0, 0, 1), F25/H25),5)</f>
        <v>0</v>
      </c>
    </row>
    <row r="26" spans="1:12" ht="15.75" thickBot="1" x14ac:dyDescent="0.3">
      <c r="A26" s="19"/>
      <c r="B26" s="19"/>
      <c r="C26" s="19"/>
      <c r="D26" s="19" t="s">
        <v>71</v>
      </c>
      <c r="E26" s="19"/>
      <c r="F26" s="26">
        <v>7607.92</v>
      </c>
      <c r="G26" s="24"/>
      <c r="H26" s="26"/>
      <c r="I26" s="24"/>
      <c r="J26" s="26"/>
      <c r="K26" s="24"/>
      <c r="L26" s="27"/>
    </row>
    <row r="27" spans="1:12" ht="15.75" thickBot="1" x14ac:dyDescent="0.3">
      <c r="A27" s="19"/>
      <c r="B27" s="19"/>
      <c r="C27" s="19" t="s">
        <v>72</v>
      </c>
      <c r="D27" s="19"/>
      <c r="E27" s="19"/>
      <c r="F27" s="31">
        <f>ROUND(SUM(F24:F26),5)</f>
        <v>7607.92</v>
      </c>
      <c r="G27" s="24"/>
      <c r="H27" s="31">
        <f>ROUND(SUM(H24:H26),5)</f>
        <v>0</v>
      </c>
      <c r="I27" s="24"/>
      <c r="J27" s="31">
        <f>ROUND((F27-H27),5)</f>
        <v>7607.92</v>
      </c>
      <c r="K27" s="24"/>
      <c r="L27" s="32">
        <f>ROUND(IF(H27=0, IF(F27=0, 0, 1), F27/H27),5)</f>
        <v>1</v>
      </c>
    </row>
    <row r="28" spans="1:12" ht="15.75" thickBot="1" x14ac:dyDescent="0.3">
      <c r="A28" s="19"/>
      <c r="B28" s="19" t="s">
        <v>73</v>
      </c>
      <c r="C28" s="19"/>
      <c r="D28" s="19"/>
      <c r="E28" s="19"/>
      <c r="F28" s="31">
        <f>ROUND(F20+F23-F27,5)</f>
        <v>21187.4</v>
      </c>
      <c r="G28" s="24"/>
      <c r="H28" s="31">
        <f>ROUND(H20+H23-H27,5)</f>
        <v>0</v>
      </c>
      <c r="I28" s="24"/>
      <c r="J28" s="31">
        <f>ROUND((F28-H28),5)</f>
        <v>21187.4</v>
      </c>
      <c r="K28" s="24"/>
      <c r="L28" s="32">
        <f>ROUND(IF(H28=0, IF(F28=0, 0, 1), F28/H28),5)</f>
        <v>1</v>
      </c>
    </row>
    <row r="29" spans="1:12" s="35" customFormat="1" ht="12" thickBot="1" x14ac:dyDescent="0.25">
      <c r="A29" s="19" t="s">
        <v>74</v>
      </c>
      <c r="B29" s="19"/>
      <c r="C29" s="19"/>
      <c r="D29" s="19"/>
      <c r="E29" s="19"/>
      <c r="F29" s="33">
        <f>ROUND(F19+F28,5)</f>
        <v>143125.6</v>
      </c>
      <c r="G29" s="19"/>
      <c r="H29" s="33">
        <f>ROUND(H19+H28,5)</f>
        <v>54066.97</v>
      </c>
      <c r="I29" s="19"/>
      <c r="J29" s="33">
        <f>ROUND((F29-H29),5)</f>
        <v>89058.63</v>
      </c>
      <c r="K29" s="19"/>
      <c r="L29" s="34">
        <f>ROUND(IF(H29=0, IF(F29=0, 0, 1), F29/H29),5)</f>
        <v>2.6471900000000002</v>
      </c>
    </row>
    <row r="30" spans="1:12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5:34 PM
&amp;"Arial,Bold"&amp;8 08/12/21
&amp;"Arial,Bold"&amp;8 Accrual Basis&amp;C&amp;"Arial,Bold"&amp;12 Nederland Fire Protection District
&amp;"Arial,Bold"&amp;14 Income &amp;&amp; Expense Budget vs. Actual
&amp;"Arial,Bold"&amp;10 July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68722-3F8D-477F-AED0-9011BAA803BE}">
  <sheetPr codeName="Sheet1"/>
  <dimension ref="A1:L36"/>
  <sheetViews>
    <sheetView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M1" sqref="M1:T1048576"/>
    </sheetView>
  </sheetViews>
  <sheetFormatPr defaultRowHeight="15" x14ac:dyDescent="0.25"/>
  <cols>
    <col min="1" max="4" width="3" style="40" customWidth="1"/>
    <col min="5" max="5" width="26.140625" style="40" customWidth="1"/>
    <col min="6" max="6" width="9.5703125" style="41" bestFit="1" customWidth="1"/>
    <col min="7" max="7" width="2.28515625" style="41" customWidth="1"/>
    <col min="8" max="8" width="8.7109375" style="41" bestFit="1" customWidth="1"/>
    <col min="9" max="9" width="2.28515625" style="41" customWidth="1"/>
    <col min="10" max="10" width="12" style="41" bestFit="1" customWidth="1"/>
    <col min="11" max="11" width="2.28515625" style="41" customWidth="1"/>
    <col min="12" max="12" width="10.28515625" style="41" bestFit="1" customWidth="1"/>
  </cols>
  <sheetData>
    <row r="1" spans="1:12" ht="15.75" thickBot="1" x14ac:dyDescent="0.3">
      <c r="A1" s="19"/>
      <c r="B1" s="19"/>
      <c r="C1" s="19"/>
      <c r="D1" s="19"/>
      <c r="E1" s="19"/>
      <c r="F1" s="21" t="s">
        <v>38</v>
      </c>
      <c r="G1" s="20"/>
      <c r="H1" s="22"/>
      <c r="I1" s="20"/>
      <c r="J1" s="22"/>
      <c r="K1" s="20"/>
      <c r="L1" s="22"/>
    </row>
    <row r="2" spans="1:12" s="39" customFormat="1" ht="16.5" thickTop="1" thickBot="1" x14ac:dyDescent="0.3">
      <c r="A2" s="36"/>
      <c r="B2" s="36"/>
      <c r="C2" s="36"/>
      <c r="D2" s="36"/>
      <c r="E2" s="36"/>
      <c r="F2" s="37" t="s">
        <v>39</v>
      </c>
      <c r="G2" s="38"/>
      <c r="H2" s="37" t="s">
        <v>40</v>
      </c>
      <c r="I2" s="38"/>
      <c r="J2" s="37" t="s">
        <v>41</v>
      </c>
      <c r="K2" s="38"/>
      <c r="L2" s="37" t="s">
        <v>42</v>
      </c>
    </row>
    <row r="3" spans="1:12" ht="15.75" thickTop="1" x14ac:dyDescent="0.25">
      <c r="A3" s="19"/>
      <c r="B3" s="19" t="s">
        <v>43</v>
      </c>
      <c r="C3" s="19"/>
      <c r="D3" s="19"/>
      <c r="E3" s="19"/>
      <c r="F3" s="23"/>
      <c r="G3" s="24"/>
      <c r="H3" s="23"/>
      <c r="I3" s="24"/>
      <c r="J3" s="23"/>
      <c r="K3" s="24"/>
      <c r="L3" s="25"/>
    </row>
    <row r="4" spans="1:12" x14ac:dyDescent="0.25">
      <c r="A4" s="19"/>
      <c r="B4" s="19"/>
      <c r="C4" s="19"/>
      <c r="D4" s="19" t="s">
        <v>44</v>
      </c>
      <c r="E4" s="19"/>
      <c r="F4" s="23"/>
      <c r="G4" s="24"/>
      <c r="H4" s="23"/>
      <c r="I4" s="24"/>
      <c r="J4" s="23"/>
      <c r="K4" s="24"/>
      <c r="L4" s="25"/>
    </row>
    <row r="5" spans="1:12" x14ac:dyDescent="0.25">
      <c r="A5" s="19"/>
      <c r="B5" s="19"/>
      <c r="C5" s="19"/>
      <c r="D5" s="19"/>
      <c r="E5" s="19" t="s">
        <v>45</v>
      </c>
      <c r="F5" s="23">
        <v>500</v>
      </c>
      <c r="G5" s="24"/>
      <c r="H5" s="23">
        <v>150</v>
      </c>
      <c r="I5" s="24"/>
      <c r="J5" s="23">
        <f>ROUND((F5-H5),5)</f>
        <v>350</v>
      </c>
      <c r="K5" s="24"/>
      <c r="L5" s="25">
        <f>ROUND(IF(H5=0, IF(F5=0, 0, 1), F5/H5),5)</f>
        <v>3.3333300000000001</v>
      </c>
    </row>
    <row r="6" spans="1:12" x14ac:dyDescent="0.25">
      <c r="A6" s="19"/>
      <c r="B6" s="19"/>
      <c r="C6" s="19"/>
      <c r="D6" s="19"/>
      <c r="E6" s="19" t="s">
        <v>46</v>
      </c>
      <c r="F6" s="23">
        <v>32.950000000000003</v>
      </c>
      <c r="G6" s="24"/>
      <c r="H6" s="23">
        <v>85</v>
      </c>
      <c r="I6" s="24"/>
      <c r="J6" s="23">
        <f>ROUND((F6-H6),5)</f>
        <v>-52.05</v>
      </c>
      <c r="K6" s="24"/>
      <c r="L6" s="25">
        <f>ROUND(IF(H6=0, IF(F6=0, 0, 1), F6/H6),5)</f>
        <v>0.38764999999999999</v>
      </c>
    </row>
    <row r="7" spans="1:12" ht="15.75" thickBot="1" x14ac:dyDescent="0.3">
      <c r="A7" s="19"/>
      <c r="B7" s="19"/>
      <c r="C7" s="19"/>
      <c r="D7" s="19"/>
      <c r="E7" s="19" t="s">
        <v>47</v>
      </c>
      <c r="F7" s="26">
        <v>903538.07</v>
      </c>
      <c r="G7" s="24"/>
      <c r="H7" s="26">
        <v>900092</v>
      </c>
      <c r="I7" s="24"/>
      <c r="J7" s="26">
        <f>ROUND((F7-H7),5)</f>
        <v>3446.07</v>
      </c>
      <c r="K7" s="24"/>
      <c r="L7" s="27">
        <f>ROUND(IF(H7=0, IF(F7=0, 0, 1), F7/H7),5)</f>
        <v>1.00383</v>
      </c>
    </row>
    <row r="8" spans="1:12" ht="15.75" thickBot="1" x14ac:dyDescent="0.3">
      <c r="A8" s="19"/>
      <c r="B8" s="19"/>
      <c r="C8" s="19"/>
      <c r="D8" s="19" t="s">
        <v>48</v>
      </c>
      <c r="E8" s="19"/>
      <c r="F8" s="28">
        <f>ROUND(SUM(F4:F7),5)</f>
        <v>904071.02</v>
      </c>
      <c r="G8" s="24"/>
      <c r="H8" s="28">
        <f>ROUND(SUM(H4:H7),5)</f>
        <v>900327</v>
      </c>
      <c r="I8" s="24"/>
      <c r="J8" s="28">
        <f>ROUND((F8-H8),5)</f>
        <v>3744.02</v>
      </c>
      <c r="K8" s="24"/>
      <c r="L8" s="29">
        <f>ROUND(IF(H8=0, IF(F8=0, 0, 1), F8/H8),5)</f>
        <v>1.0041599999999999</v>
      </c>
    </row>
    <row r="9" spans="1:12" x14ac:dyDescent="0.25">
      <c r="A9" s="19"/>
      <c r="B9" s="19"/>
      <c r="C9" s="19" t="s">
        <v>49</v>
      </c>
      <c r="D9" s="19"/>
      <c r="E9" s="19"/>
      <c r="F9" s="23">
        <f>F8</f>
        <v>904071.02</v>
      </c>
      <c r="G9" s="24"/>
      <c r="H9" s="23">
        <f>H8</f>
        <v>900327</v>
      </c>
      <c r="I9" s="24"/>
      <c r="J9" s="23">
        <f>ROUND((F9-H9),5)</f>
        <v>3744.02</v>
      </c>
      <c r="K9" s="24"/>
      <c r="L9" s="25">
        <f>ROUND(IF(H9=0, IF(F9=0, 0, 1), F9/H9),5)</f>
        <v>1.0041599999999999</v>
      </c>
    </row>
    <row r="10" spans="1:12" x14ac:dyDescent="0.25">
      <c r="A10" s="19"/>
      <c r="B10" s="19"/>
      <c r="C10" s="19"/>
      <c r="D10" s="19" t="s">
        <v>50</v>
      </c>
      <c r="E10" s="19"/>
      <c r="F10" s="23"/>
      <c r="G10" s="24"/>
      <c r="H10" s="23"/>
      <c r="I10" s="24"/>
      <c r="J10" s="23"/>
      <c r="K10" s="24"/>
      <c r="L10" s="25"/>
    </row>
    <row r="11" spans="1:12" x14ac:dyDescent="0.25">
      <c r="A11" s="19"/>
      <c r="B11" s="19"/>
      <c r="C11" s="19"/>
      <c r="D11" s="19"/>
      <c r="E11" s="19" t="s">
        <v>51</v>
      </c>
      <c r="F11" s="23">
        <v>420637.53</v>
      </c>
      <c r="G11" s="24"/>
      <c r="H11" s="23">
        <v>491870.89</v>
      </c>
      <c r="I11" s="24"/>
      <c r="J11" s="23">
        <f t="shared" ref="J11:J19" si="0">ROUND((F11-H11),5)</f>
        <v>-71233.36</v>
      </c>
      <c r="K11" s="24"/>
      <c r="L11" s="25">
        <f t="shared" ref="L11:L19" si="1">ROUND(IF(H11=0, IF(F11=0, 0, 1), F11/H11),5)</f>
        <v>0.85518000000000005</v>
      </c>
    </row>
    <row r="12" spans="1:12" x14ac:dyDescent="0.25">
      <c r="A12" s="19"/>
      <c r="B12" s="19"/>
      <c r="C12" s="19"/>
      <c r="D12" s="19"/>
      <c r="E12" s="19" t="s">
        <v>52</v>
      </c>
      <c r="F12" s="23">
        <v>1887.53</v>
      </c>
      <c r="G12" s="24"/>
      <c r="H12" s="23">
        <v>1158.3499999999999</v>
      </c>
      <c r="I12" s="24"/>
      <c r="J12" s="23">
        <f t="shared" si="0"/>
        <v>729.18</v>
      </c>
      <c r="K12" s="24"/>
      <c r="L12" s="25">
        <f t="shared" si="1"/>
        <v>1.6294999999999999</v>
      </c>
    </row>
    <row r="13" spans="1:12" x14ac:dyDescent="0.25">
      <c r="A13" s="19"/>
      <c r="B13" s="19"/>
      <c r="C13" s="19"/>
      <c r="D13" s="19"/>
      <c r="E13" s="19" t="s">
        <v>53</v>
      </c>
      <c r="F13" s="23">
        <v>10272.120000000001</v>
      </c>
      <c r="G13" s="24"/>
      <c r="H13" s="23">
        <v>10200</v>
      </c>
      <c r="I13" s="24"/>
      <c r="J13" s="23">
        <f t="shared" si="0"/>
        <v>72.12</v>
      </c>
      <c r="K13" s="24"/>
      <c r="L13" s="25">
        <f t="shared" si="1"/>
        <v>1.0070699999999999</v>
      </c>
    </row>
    <row r="14" spans="1:12" x14ac:dyDescent="0.25">
      <c r="A14" s="19"/>
      <c r="B14" s="19"/>
      <c r="C14" s="19"/>
      <c r="D14" s="19"/>
      <c r="E14" s="19" t="s">
        <v>54</v>
      </c>
      <c r="F14" s="23">
        <v>27326.11</v>
      </c>
      <c r="G14" s="24"/>
      <c r="H14" s="23">
        <v>46036.65</v>
      </c>
      <c r="I14" s="24"/>
      <c r="J14" s="23">
        <f t="shared" si="0"/>
        <v>-18710.54</v>
      </c>
      <c r="K14" s="24"/>
      <c r="L14" s="25">
        <f t="shared" si="1"/>
        <v>0.59357000000000004</v>
      </c>
    </row>
    <row r="15" spans="1:12" x14ac:dyDescent="0.25">
      <c r="A15" s="19"/>
      <c r="B15" s="19"/>
      <c r="C15" s="19"/>
      <c r="D15" s="19"/>
      <c r="E15" s="19" t="s">
        <v>55</v>
      </c>
      <c r="F15" s="23">
        <v>433.95</v>
      </c>
      <c r="G15" s="24"/>
      <c r="H15" s="23">
        <v>0</v>
      </c>
      <c r="I15" s="24"/>
      <c r="J15" s="23">
        <f t="shared" si="0"/>
        <v>433.95</v>
      </c>
      <c r="K15" s="24"/>
      <c r="L15" s="25">
        <f t="shared" si="1"/>
        <v>1</v>
      </c>
    </row>
    <row r="16" spans="1:12" x14ac:dyDescent="0.25">
      <c r="A16" s="19"/>
      <c r="B16" s="19"/>
      <c r="C16" s="19"/>
      <c r="D16" s="19"/>
      <c r="E16" s="19" t="s">
        <v>56</v>
      </c>
      <c r="F16" s="23">
        <v>3554.53</v>
      </c>
      <c r="G16" s="24"/>
      <c r="H16" s="23">
        <v>8085</v>
      </c>
      <c r="I16" s="24"/>
      <c r="J16" s="23">
        <f t="shared" si="0"/>
        <v>-4530.47</v>
      </c>
      <c r="K16" s="24"/>
      <c r="L16" s="25">
        <f t="shared" si="1"/>
        <v>0.43964999999999999</v>
      </c>
    </row>
    <row r="17" spans="1:12" ht="15.75" thickBot="1" x14ac:dyDescent="0.3">
      <c r="A17" s="19"/>
      <c r="B17" s="19"/>
      <c r="C17" s="19"/>
      <c r="D17" s="19"/>
      <c r="E17" s="19" t="s">
        <v>57</v>
      </c>
      <c r="F17" s="26">
        <v>5031.8900000000003</v>
      </c>
      <c r="G17" s="24"/>
      <c r="H17" s="26">
        <v>5375</v>
      </c>
      <c r="I17" s="24"/>
      <c r="J17" s="26">
        <f t="shared" si="0"/>
        <v>-343.11</v>
      </c>
      <c r="K17" s="24"/>
      <c r="L17" s="27">
        <f t="shared" si="1"/>
        <v>0.93616999999999995</v>
      </c>
    </row>
    <row r="18" spans="1:12" ht="15.75" thickBot="1" x14ac:dyDescent="0.3">
      <c r="A18" s="19"/>
      <c r="B18" s="19"/>
      <c r="C18" s="19"/>
      <c r="D18" s="19" t="s">
        <v>58</v>
      </c>
      <c r="E18" s="19"/>
      <c r="F18" s="28">
        <f>ROUND(SUM(F10:F17),5)</f>
        <v>469143.66</v>
      </c>
      <c r="G18" s="24"/>
      <c r="H18" s="28">
        <f>ROUND(SUM(H10:H17),5)</f>
        <v>562725.89</v>
      </c>
      <c r="I18" s="24"/>
      <c r="J18" s="28">
        <f t="shared" si="0"/>
        <v>-93582.23</v>
      </c>
      <c r="K18" s="24"/>
      <c r="L18" s="29">
        <f t="shared" si="1"/>
        <v>0.8337</v>
      </c>
    </row>
    <row r="19" spans="1:12" x14ac:dyDescent="0.25">
      <c r="A19" s="19"/>
      <c r="B19" s="19" t="s">
        <v>59</v>
      </c>
      <c r="C19" s="19"/>
      <c r="D19" s="19"/>
      <c r="E19" s="19"/>
      <c r="F19" s="23">
        <f>ROUND(F3+F9-F18,5)</f>
        <v>434927.35999999999</v>
      </c>
      <c r="G19" s="24"/>
      <c r="H19" s="23">
        <f>ROUND(H3+H9-H18,5)</f>
        <v>337601.11</v>
      </c>
      <c r="I19" s="24"/>
      <c r="J19" s="23">
        <f t="shared" si="0"/>
        <v>97326.25</v>
      </c>
      <c r="K19" s="24"/>
      <c r="L19" s="25">
        <f t="shared" si="1"/>
        <v>1.2882899999999999</v>
      </c>
    </row>
    <row r="20" spans="1:12" x14ac:dyDescent="0.25">
      <c r="A20" s="19"/>
      <c r="B20" s="19" t="s">
        <v>60</v>
      </c>
      <c r="C20" s="19"/>
      <c r="D20" s="19"/>
      <c r="E20" s="19"/>
      <c r="F20" s="23"/>
      <c r="G20" s="24"/>
      <c r="H20" s="23"/>
      <c r="I20" s="24"/>
      <c r="J20" s="23"/>
      <c r="K20" s="24"/>
      <c r="L20" s="25"/>
    </row>
    <row r="21" spans="1:12" x14ac:dyDescent="0.25">
      <c r="A21" s="19"/>
      <c r="B21" s="19"/>
      <c r="C21" s="19" t="s">
        <v>61</v>
      </c>
      <c r="D21" s="19"/>
      <c r="E21" s="19"/>
      <c r="F21" s="23"/>
      <c r="G21" s="24"/>
      <c r="H21" s="23"/>
      <c r="I21" s="24"/>
      <c r="J21" s="23"/>
      <c r="K21" s="24"/>
      <c r="L21" s="25"/>
    </row>
    <row r="22" spans="1:12" x14ac:dyDescent="0.25">
      <c r="A22" s="19"/>
      <c r="B22" s="19"/>
      <c r="C22" s="19"/>
      <c r="D22" s="19" t="s">
        <v>62</v>
      </c>
      <c r="E22" s="19"/>
      <c r="F22" s="23">
        <v>1319.5</v>
      </c>
      <c r="G22" s="24"/>
      <c r="H22" s="23"/>
      <c r="I22" s="24"/>
      <c r="J22" s="23"/>
      <c r="K22" s="24"/>
      <c r="L22" s="25"/>
    </row>
    <row r="23" spans="1:12" x14ac:dyDescent="0.25">
      <c r="A23" s="19"/>
      <c r="B23" s="19"/>
      <c r="C23" s="19"/>
      <c r="D23" s="19" t="s">
        <v>63</v>
      </c>
      <c r="E23" s="19"/>
      <c r="F23" s="23">
        <v>2000</v>
      </c>
      <c r="G23" s="24"/>
      <c r="H23" s="23"/>
      <c r="I23" s="24"/>
      <c r="J23" s="23"/>
      <c r="K23" s="24"/>
      <c r="L23" s="25"/>
    </row>
    <row r="24" spans="1:12" x14ac:dyDescent="0.25">
      <c r="A24" s="19"/>
      <c r="B24" s="19"/>
      <c r="C24" s="19"/>
      <c r="D24" s="19" t="s">
        <v>64</v>
      </c>
      <c r="E24" s="19"/>
      <c r="F24" s="23">
        <v>50713.15</v>
      </c>
      <c r="G24" s="24"/>
      <c r="H24" s="23"/>
      <c r="I24" s="24"/>
      <c r="J24" s="23"/>
      <c r="K24" s="24"/>
      <c r="L24" s="25"/>
    </row>
    <row r="25" spans="1:12" ht="15.75" thickBot="1" x14ac:dyDescent="0.3">
      <c r="A25" s="19"/>
      <c r="B25" s="19"/>
      <c r="C25" s="19"/>
      <c r="D25" s="19" t="s">
        <v>61</v>
      </c>
      <c r="E25" s="19"/>
      <c r="F25" s="30">
        <v>3294.96</v>
      </c>
      <c r="G25" s="24"/>
      <c r="H25" s="23"/>
      <c r="I25" s="24"/>
      <c r="J25" s="23"/>
      <c r="K25" s="24"/>
      <c r="L25" s="25"/>
    </row>
    <row r="26" spans="1:12" x14ac:dyDescent="0.25">
      <c r="A26" s="19"/>
      <c r="B26" s="19"/>
      <c r="C26" s="19" t="s">
        <v>65</v>
      </c>
      <c r="D26" s="19"/>
      <c r="E26" s="19"/>
      <c r="F26" s="23">
        <f>ROUND(SUM(F21:F25),5)</f>
        <v>57327.61</v>
      </c>
      <c r="G26" s="24"/>
      <c r="H26" s="23"/>
      <c r="I26" s="24"/>
      <c r="J26" s="23"/>
      <c r="K26" s="24"/>
      <c r="L26" s="25"/>
    </row>
    <row r="27" spans="1:12" x14ac:dyDescent="0.25">
      <c r="A27" s="19"/>
      <c r="B27" s="19"/>
      <c r="C27" s="19" t="s">
        <v>66</v>
      </c>
      <c r="D27" s="19"/>
      <c r="E27" s="19"/>
      <c r="F27" s="23"/>
      <c r="G27" s="24"/>
      <c r="H27" s="23"/>
      <c r="I27" s="24"/>
      <c r="J27" s="23"/>
      <c r="K27" s="24"/>
      <c r="L27" s="25"/>
    </row>
    <row r="28" spans="1:12" x14ac:dyDescent="0.25">
      <c r="A28" s="19"/>
      <c r="B28" s="19"/>
      <c r="C28" s="19"/>
      <c r="D28" s="19" t="s">
        <v>67</v>
      </c>
      <c r="E28" s="19"/>
      <c r="F28" s="23">
        <v>5567.2</v>
      </c>
      <c r="G28" s="24"/>
      <c r="H28" s="23"/>
      <c r="I28" s="24"/>
      <c r="J28" s="23"/>
      <c r="K28" s="24"/>
      <c r="L28" s="25"/>
    </row>
    <row r="29" spans="1:12" x14ac:dyDescent="0.25">
      <c r="A29" s="19"/>
      <c r="B29" s="19"/>
      <c r="C29" s="19"/>
      <c r="D29" s="19" t="s">
        <v>68</v>
      </c>
      <c r="E29" s="19"/>
      <c r="F29" s="23">
        <v>76174.92</v>
      </c>
      <c r="G29" s="24"/>
      <c r="H29" s="23"/>
      <c r="I29" s="24"/>
      <c r="J29" s="23"/>
      <c r="K29" s="24"/>
      <c r="L29" s="25"/>
    </row>
    <row r="30" spans="1:12" x14ac:dyDescent="0.25">
      <c r="A30" s="19"/>
      <c r="B30" s="19"/>
      <c r="C30" s="19"/>
      <c r="D30" s="19" t="s">
        <v>69</v>
      </c>
      <c r="E30" s="19"/>
      <c r="F30" s="23">
        <v>0</v>
      </c>
      <c r="G30" s="24"/>
      <c r="H30" s="23">
        <v>16350.36</v>
      </c>
      <c r="I30" s="24"/>
      <c r="J30" s="23">
        <f>ROUND((F30-H30),5)</f>
        <v>-16350.36</v>
      </c>
      <c r="K30" s="24"/>
      <c r="L30" s="25">
        <f>ROUND(IF(H30=0, IF(F30=0, 0, 1), F30/H30),5)</f>
        <v>0</v>
      </c>
    </row>
    <row r="31" spans="1:12" x14ac:dyDescent="0.25">
      <c r="A31" s="19"/>
      <c r="B31" s="19"/>
      <c r="C31" s="19"/>
      <c r="D31" s="19" t="s">
        <v>70</v>
      </c>
      <c r="E31" s="19"/>
      <c r="F31" s="23">
        <v>61953.57</v>
      </c>
      <c r="G31" s="24"/>
      <c r="H31" s="23"/>
      <c r="I31" s="24"/>
      <c r="J31" s="23"/>
      <c r="K31" s="24"/>
      <c r="L31" s="25"/>
    </row>
    <row r="32" spans="1:12" ht="15.75" thickBot="1" x14ac:dyDescent="0.3">
      <c r="A32" s="19"/>
      <c r="B32" s="19"/>
      <c r="C32" s="19"/>
      <c r="D32" s="19" t="s">
        <v>71</v>
      </c>
      <c r="E32" s="19"/>
      <c r="F32" s="26">
        <v>16456.419999999998</v>
      </c>
      <c r="G32" s="24"/>
      <c r="H32" s="26"/>
      <c r="I32" s="24"/>
      <c r="J32" s="26"/>
      <c r="K32" s="24"/>
      <c r="L32" s="27"/>
    </row>
    <row r="33" spans="1:12" ht="15.75" thickBot="1" x14ac:dyDescent="0.3">
      <c r="A33" s="19"/>
      <c r="B33" s="19"/>
      <c r="C33" s="19" t="s">
        <v>72</v>
      </c>
      <c r="D33" s="19"/>
      <c r="E33" s="19"/>
      <c r="F33" s="31">
        <f>ROUND(SUM(F27:F32),5)</f>
        <v>160152.10999999999</v>
      </c>
      <c r="G33" s="24"/>
      <c r="H33" s="31">
        <f>ROUND(SUM(H27:H32),5)</f>
        <v>16350.36</v>
      </c>
      <c r="I33" s="24"/>
      <c r="J33" s="31">
        <f>ROUND((F33-H33),5)</f>
        <v>143801.75</v>
      </c>
      <c r="K33" s="24"/>
      <c r="L33" s="32">
        <f>ROUND(IF(H33=0, IF(F33=0, 0, 1), F33/H33),5)</f>
        <v>9.7950199999999992</v>
      </c>
    </row>
    <row r="34" spans="1:12" ht="15.75" thickBot="1" x14ac:dyDescent="0.3">
      <c r="A34" s="19"/>
      <c r="B34" s="19" t="s">
        <v>73</v>
      </c>
      <c r="C34" s="19"/>
      <c r="D34" s="19"/>
      <c r="E34" s="19"/>
      <c r="F34" s="31">
        <f>ROUND(F20+F26-F33,5)</f>
        <v>-102824.5</v>
      </c>
      <c r="G34" s="24"/>
      <c r="H34" s="31">
        <f>ROUND(H20+H26-H33,5)</f>
        <v>-16350.36</v>
      </c>
      <c r="I34" s="24"/>
      <c r="J34" s="31">
        <f>ROUND((F34-H34),5)</f>
        <v>-86474.14</v>
      </c>
      <c r="K34" s="24"/>
      <c r="L34" s="32">
        <f>ROUND(IF(H34=0, IF(F34=0, 0, 1), F34/H34),5)</f>
        <v>6.2888200000000003</v>
      </c>
    </row>
    <row r="35" spans="1:12" s="35" customFormat="1" ht="12" thickBot="1" x14ac:dyDescent="0.25">
      <c r="A35" s="19" t="s">
        <v>74</v>
      </c>
      <c r="B35" s="19"/>
      <c r="C35" s="19"/>
      <c r="D35" s="19"/>
      <c r="E35" s="19"/>
      <c r="F35" s="33">
        <f>ROUND(F19+F34,5)</f>
        <v>332102.86</v>
      </c>
      <c r="G35" s="19"/>
      <c r="H35" s="33">
        <f>ROUND(H19+H34,5)</f>
        <v>321250.75</v>
      </c>
      <c r="I35" s="19"/>
      <c r="J35" s="33">
        <f>ROUND((F35-H35),5)</f>
        <v>10852.11</v>
      </c>
      <c r="K35" s="19"/>
      <c r="L35" s="34">
        <f>ROUND(IF(H35=0, IF(F35=0, 0, 1), F35/H35),5)</f>
        <v>1.0337799999999999</v>
      </c>
    </row>
    <row r="36" spans="1:12" ht="15.75" thickTop="1" x14ac:dyDescent="0.25"/>
  </sheetData>
  <pageMargins left="0.7" right="0.7" top="0.75" bottom="0.75" header="0.1" footer="0.3"/>
  <pageSetup scale="95" orientation="landscape" horizontalDpi="0" verticalDpi="0" r:id="rId1"/>
  <headerFooter>
    <oddHeader>&amp;L&amp;"Arial,Bold"&amp;8 5:32 PM
&amp;"Arial,Bold"&amp;8 08/12/21
&amp;"Arial,Bold"&amp;8 Accrual Basis&amp;C&amp;"Arial,Bold"&amp;12 Nederland Fire Protection District
&amp;"Arial,Bold"&amp;14 Income &amp;&amp; Expense Budget vs. Actual
&amp;"Arial,Bold"&amp;10 January through July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Fund Balance Worksheet</vt:lpstr>
      <vt:lpstr>QB Balance Sheet</vt:lpstr>
      <vt:lpstr>July I&amp;E</vt:lpstr>
      <vt:lpstr>Jan-July I&amp;E</vt:lpstr>
      <vt:lpstr>'Jan-July I&amp;E'!Print_Titles</vt:lpstr>
      <vt:lpstr>'July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Caponera</dc:creator>
  <cp:lastModifiedBy>Kathy</cp:lastModifiedBy>
  <cp:lastPrinted>2021-08-12T23:34:35Z</cp:lastPrinted>
  <dcterms:created xsi:type="dcterms:W3CDTF">2021-07-16T21:59:40Z</dcterms:created>
  <dcterms:modified xsi:type="dcterms:W3CDTF">2021-08-12T23:34:54Z</dcterms:modified>
</cp:coreProperties>
</file>