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2.xml" ContentType="application/vnd.ms-office.activeX+xml"/>
  <Override PartName="/xl/activeX/activeX1.xml" ContentType="application/vnd.ms-office.activeX+xml"/>
  <Override PartName="/xl/activeX/activeX2.bin" ContentType="application/vnd.ms-office.activeX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1-January/17/"/>
    </mc:Choice>
  </mc:AlternateContent>
  <xr:revisionPtr revIDLastSave="0" documentId="8_{8ECA903C-AC8A-40AD-83AD-2AB080254C30}" xr6:coauthVersionLast="47" xr6:coauthVersionMax="47" xr10:uidLastSave="{00000000-0000-0000-0000-000000000000}"/>
  <bookViews>
    <workbookView xWindow="60990" yWindow="1980" windowWidth="28800" windowHeight="15405" xr2:uid="{7A1AFA6A-C7B8-4FB7-A860-6AEAE4F9E007}"/>
  </bookViews>
  <sheets>
    <sheet name="Sheet1" sheetId="1" r:id="rId1"/>
  </sheets>
  <definedNames>
    <definedName name="_xlnm.Print_Titles" localSheetId="0">Sheet1!$A:$I,Sheet1!$1:$2</definedName>
    <definedName name="QB_COLUMN_59200" localSheetId="0" hidden="1">Sheet1!$J$2</definedName>
    <definedName name="QB_COLUMN_63620" localSheetId="0" hidden="1">Sheet1!$N$2</definedName>
    <definedName name="QB_COLUMN_64430" localSheetId="0" hidden="1">Sheet1!$P$2</definedName>
    <definedName name="QB_COLUMN_76210" localSheetId="0" hidden="1">Sheet1!$L$2</definedName>
    <definedName name="QB_DATA_0" localSheetId="0" hidden="1">Sheet1!$5:$5,Sheet1!$6:$6,Sheet1!$7:$7,Sheet1!$8:$8,Sheet1!$9:$9,Sheet1!$10:$10,Sheet1!$12:$12,Sheet1!$13:$13,Sheet1!$14:$14,Sheet1!$15:$15,Sheet1!$16:$16,Sheet1!$17:$17,Sheet1!$18:$18,Sheet1!$19:$19,Sheet1!$20:$20,Sheet1!$21:$21</definedName>
    <definedName name="QB_DATA_1" localSheetId="0" hidden="1">Sheet1!$22:$22,Sheet1!$23:$23,Sheet1!$24:$24,Sheet1!$25:$25,Sheet1!$30:$30,Sheet1!$32:$32,Sheet1!$33:$33,Sheet1!$34:$34,Sheet1!$37:$37,Sheet1!$38:$38,Sheet1!$39:$39,Sheet1!$40:$40,Sheet1!$42:$42,Sheet1!$43:$43,Sheet1!$45:$45,Sheet1!$47:$47</definedName>
    <definedName name="QB_DATA_10" localSheetId="0" hidden="1">Sheet1!$237:$237,Sheet1!$239:$239,Sheet1!$241:$241,Sheet1!$242:$242,Sheet1!$244:$244,Sheet1!$245:$245,Sheet1!$246:$246,Sheet1!$247:$247,Sheet1!$253:$253,Sheet1!$254:$254,Sheet1!$255:$255,Sheet1!$259:$259,Sheet1!$261:$261,Sheet1!$263:$263,Sheet1!$264:$264,Sheet1!$265:$265</definedName>
    <definedName name="QB_DATA_11" localSheetId="0" hidden="1">Sheet1!$267:$267,Sheet1!$270:$270,Sheet1!$271:$271,Sheet1!$272:$272</definedName>
    <definedName name="QB_DATA_2" localSheetId="0" hidden="1">Sheet1!$48:$48,Sheet1!$49:$49,Sheet1!$52:$52,Sheet1!$53:$53,Sheet1!$54:$54,Sheet1!$55:$55,Sheet1!$56:$56,Sheet1!$59:$59,Sheet1!$60:$60,Sheet1!$61:$61,Sheet1!$62:$62,Sheet1!$63:$63,Sheet1!$64:$64,Sheet1!$65:$65,Sheet1!$69:$69,Sheet1!$71:$71</definedName>
    <definedName name="QB_DATA_3" localSheetId="0" hidden="1">Sheet1!$72:$72,Sheet1!$73:$73,Sheet1!$74:$74,Sheet1!$75:$75,Sheet1!$76:$76,Sheet1!$78:$78,Sheet1!$79:$79,Sheet1!$80:$80,Sheet1!$81:$81,Sheet1!$82:$82,Sheet1!$83:$83,Sheet1!$85:$85,Sheet1!$87:$87,Sheet1!$88:$88,Sheet1!$89:$89,Sheet1!$90:$90</definedName>
    <definedName name="QB_DATA_4" localSheetId="0" hidden="1">Sheet1!$91:$91,Sheet1!$92:$92,Sheet1!$93:$93,Sheet1!$96:$96,Sheet1!$97:$97,Sheet1!$98:$98,Sheet1!$100:$100,Sheet1!$103:$103,Sheet1!$104:$104,Sheet1!$105:$105,Sheet1!$106:$106,Sheet1!$111:$111,Sheet1!$112:$112,Sheet1!$114:$114,Sheet1!$115:$115,Sheet1!$116:$116</definedName>
    <definedName name="QB_DATA_5" localSheetId="0" hidden="1">Sheet1!$118:$118,Sheet1!$120:$120,Sheet1!$121:$121,Sheet1!$122:$122,Sheet1!$123:$123,Sheet1!$124:$124,Sheet1!$128:$128,Sheet1!$129:$129,Sheet1!$130:$130,Sheet1!$131:$131,Sheet1!$133:$133,Sheet1!$134:$134,Sheet1!$136:$136,Sheet1!$140:$140,Sheet1!$141:$141,Sheet1!$144:$144</definedName>
    <definedName name="QB_DATA_6" localSheetId="0" hidden="1">Sheet1!$145:$145,Sheet1!$146:$146,Sheet1!$147:$147,Sheet1!$148:$148,Sheet1!$151:$151,Sheet1!$152:$152,Sheet1!$154:$154,Sheet1!$155:$155,Sheet1!$156:$156,Sheet1!$157:$157,Sheet1!$158:$158,Sheet1!$159:$159,Sheet1!$160:$160,Sheet1!$161:$161,Sheet1!$162:$162,Sheet1!$163:$163</definedName>
    <definedName name="QB_DATA_7" localSheetId="0" hidden="1">Sheet1!$164:$164,Sheet1!$167:$167,Sheet1!$168:$168,Sheet1!$169:$169,Sheet1!$170:$170,Sheet1!$171:$171,Sheet1!$172:$172,Sheet1!$173:$173,Sheet1!$174:$174,Sheet1!$175:$175,Sheet1!$176:$176,Sheet1!$177:$177,Sheet1!$178:$178,Sheet1!$179:$179,Sheet1!$180:$180,Sheet1!$181:$181</definedName>
    <definedName name="QB_DATA_8" localSheetId="0" hidden="1">Sheet1!$182:$182,Sheet1!$183:$183,Sheet1!$184:$184,Sheet1!$185:$185,Sheet1!$189:$189,Sheet1!$190:$190,Sheet1!$193:$193,Sheet1!$195:$195,Sheet1!$196:$196,Sheet1!$197:$197,Sheet1!$198:$198,Sheet1!$199:$199,Sheet1!$201:$201,Sheet1!$202:$202,Sheet1!$204:$204,Sheet1!$205:$205</definedName>
    <definedName name="QB_DATA_9" localSheetId="0" hidden="1">Sheet1!$206:$206,Sheet1!$210:$210,Sheet1!$211:$211,Sheet1!$212:$212,Sheet1!$213:$213,Sheet1!$214:$214,Sheet1!$215:$215,Sheet1!$217:$217,Sheet1!$218:$218,Sheet1!$220:$220,Sheet1!$222:$222,Sheet1!$228:$228,Sheet1!$229:$229,Sheet1!$233:$233,Sheet1!$234:$234,Sheet1!$235:$235</definedName>
    <definedName name="QB_FORMULA_0" localSheetId="0" hidden="1">Sheet1!$N$8,Sheet1!$P$8,Sheet1!$N$9,Sheet1!$P$9,Sheet1!$N$10,Sheet1!$P$10,Sheet1!$N$14,Sheet1!$P$14,Sheet1!$N$15,Sheet1!$P$15,Sheet1!$N$16,Sheet1!$P$16,Sheet1!$N$17,Sheet1!$P$17,Sheet1!$N$18,Sheet1!$P$18</definedName>
    <definedName name="QB_FORMULA_1" localSheetId="0" hidden="1">Sheet1!$N$20,Sheet1!$P$20,Sheet1!$N$21,Sheet1!$P$21,Sheet1!$J$26,Sheet1!$L$26,Sheet1!$N$26,Sheet1!$P$26,Sheet1!$J$27,Sheet1!$L$27,Sheet1!$N$27,Sheet1!$P$27,Sheet1!$J$28,Sheet1!$L$28,Sheet1!$N$28,Sheet1!$P$28</definedName>
    <definedName name="QB_FORMULA_10" localSheetId="0" hidden="1">Sheet1!$N$113,Sheet1!$P$113,Sheet1!$N$114,Sheet1!$P$114,Sheet1!$N$115,Sheet1!$P$115,Sheet1!$N$116,Sheet1!$P$116,Sheet1!$J$117,Sheet1!$L$117,Sheet1!$N$117,Sheet1!$P$117,Sheet1!$N$120,Sheet1!$P$120,Sheet1!$N$121,Sheet1!$P$121</definedName>
    <definedName name="QB_FORMULA_11" localSheetId="0" hidden="1">Sheet1!$N$122,Sheet1!$P$122,Sheet1!$N$123,Sheet1!$P$123,Sheet1!$N$124,Sheet1!$P$124,Sheet1!$J$125,Sheet1!$L$125,Sheet1!$N$125,Sheet1!$P$125,Sheet1!$N$128,Sheet1!$P$128,Sheet1!$N$129,Sheet1!$P$129,Sheet1!$N$130,Sheet1!$P$130</definedName>
    <definedName name="QB_FORMULA_12" localSheetId="0" hidden="1">Sheet1!$J$132,Sheet1!$L$132,Sheet1!$N$132,Sheet1!$P$132,Sheet1!$N$133,Sheet1!$P$133,Sheet1!$N$134,Sheet1!$P$134,Sheet1!$J$135,Sheet1!$L$135,Sheet1!$N$135,Sheet1!$P$135,Sheet1!$N$136,Sheet1!$P$136,Sheet1!$J$137,Sheet1!$L$137</definedName>
    <definedName name="QB_FORMULA_13" localSheetId="0" hidden="1">Sheet1!$N$137,Sheet1!$P$137,Sheet1!$J$138,Sheet1!$L$138,Sheet1!$N$138,Sheet1!$P$138,Sheet1!$N$140,Sheet1!$P$140,Sheet1!$N$141,Sheet1!$P$141,Sheet1!$J$142,Sheet1!$L$142,Sheet1!$N$142,Sheet1!$P$142,Sheet1!$N$144,Sheet1!$P$144</definedName>
    <definedName name="QB_FORMULA_14" localSheetId="0" hidden="1">Sheet1!$N$145,Sheet1!$P$145,Sheet1!$N$146,Sheet1!$P$146,Sheet1!$N$147,Sheet1!$P$147,Sheet1!$N$148,Sheet1!$P$148,Sheet1!$J$149,Sheet1!$L$149,Sheet1!$N$149,Sheet1!$P$149,Sheet1!$N$151,Sheet1!$P$151,Sheet1!$N$152,Sheet1!$P$152</definedName>
    <definedName name="QB_FORMULA_15" localSheetId="0" hidden="1">Sheet1!$N$154,Sheet1!$P$154,Sheet1!$N$155,Sheet1!$P$155,Sheet1!$N$156,Sheet1!$P$156,Sheet1!$N$157,Sheet1!$P$157,Sheet1!$N$158,Sheet1!$P$158,Sheet1!$N$159,Sheet1!$P$159,Sheet1!$N$160,Sheet1!$P$160,Sheet1!$N$161,Sheet1!$P$161</definedName>
    <definedName name="QB_FORMULA_16" localSheetId="0" hidden="1">Sheet1!$J$165,Sheet1!$L$165,Sheet1!$N$165,Sheet1!$P$165,Sheet1!$N$185,Sheet1!$P$185,Sheet1!$J$186,Sheet1!$L$186,Sheet1!$N$186,Sheet1!$P$186,Sheet1!$J$187,Sheet1!$L$187,Sheet1!$N$187,Sheet1!$P$187,Sheet1!$N$189,Sheet1!$P$189</definedName>
    <definedName name="QB_FORMULA_17" localSheetId="0" hidden="1">Sheet1!$J$191,Sheet1!$L$191,Sheet1!$N$191,Sheet1!$P$191,Sheet1!$N$193,Sheet1!$P$193,Sheet1!$N$196,Sheet1!$P$196,Sheet1!$N$197,Sheet1!$P$197,Sheet1!$N$198,Sheet1!$P$198,Sheet1!$N$199,Sheet1!$P$199,Sheet1!$J$200,Sheet1!$L$200</definedName>
    <definedName name="QB_FORMULA_18" localSheetId="0" hidden="1">Sheet1!$N$200,Sheet1!$P$200,Sheet1!$N$204,Sheet1!$P$204,Sheet1!$J$207,Sheet1!$L$207,Sheet1!$N$207,Sheet1!$P$207,Sheet1!$J$208,Sheet1!$L$208,Sheet1!$N$208,Sheet1!$P$208,Sheet1!$N$211,Sheet1!$P$211,Sheet1!$N$212,Sheet1!$P$212</definedName>
    <definedName name="QB_FORMULA_19" localSheetId="0" hidden="1">Sheet1!$N$213,Sheet1!$P$213,Sheet1!$N$214,Sheet1!$P$214,Sheet1!$N$215,Sheet1!$P$215,Sheet1!$N$217,Sheet1!$P$217,Sheet1!$N$218,Sheet1!$P$218,Sheet1!$J$219,Sheet1!$L$219,Sheet1!$N$219,Sheet1!$P$219,Sheet1!$J$221,Sheet1!$L$221</definedName>
    <definedName name="QB_FORMULA_2" localSheetId="0" hidden="1">Sheet1!$N$32,Sheet1!$P$32,Sheet1!$N$33,Sheet1!$P$33,Sheet1!$J$35,Sheet1!$L$35,Sheet1!$N$35,Sheet1!$P$35,Sheet1!$N$37,Sheet1!$P$37,Sheet1!$N$38,Sheet1!$P$38,Sheet1!$N$39,Sheet1!$P$39,Sheet1!$N$40,Sheet1!$P$40</definedName>
    <definedName name="QB_FORMULA_20" localSheetId="0" hidden="1">Sheet1!$N$221,Sheet1!$P$221,Sheet1!$J$223,Sheet1!$L$223,Sheet1!$N$223,Sheet1!$P$223,Sheet1!$J$224,Sheet1!$L$224,Sheet1!$N$224,Sheet1!$P$224,Sheet1!$J$230,Sheet1!$J$236,Sheet1!$J$240,Sheet1!$N$242,Sheet1!$P$242,Sheet1!$J$248</definedName>
    <definedName name="QB_FORMULA_21" localSheetId="0" hidden="1">Sheet1!$J$249,Sheet1!$L$249,Sheet1!$N$249,Sheet1!$P$249,Sheet1!$J$250,Sheet1!$L$250,Sheet1!$N$250,Sheet1!$P$250,Sheet1!$J$256,Sheet1!$J$260,Sheet1!$J$266,Sheet1!$J$268,Sheet1!$N$270,Sheet1!$P$270,Sheet1!$N$271,Sheet1!$P$271</definedName>
    <definedName name="QB_FORMULA_22" localSheetId="0" hidden="1">Sheet1!$N$272,Sheet1!$P$272,Sheet1!$J$273,Sheet1!$L$273,Sheet1!$N$273,Sheet1!$P$273,Sheet1!$J$274,Sheet1!$L$274,Sheet1!$N$274,Sheet1!$P$274,Sheet1!$J$275,Sheet1!$L$275,Sheet1!$N$275,Sheet1!$P$275,Sheet1!$J$276,Sheet1!$L$276</definedName>
    <definedName name="QB_FORMULA_23" localSheetId="0" hidden="1">Sheet1!$N$276,Sheet1!$P$276</definedName>
    <definedName name="QB_FORMULA_3" localSheetId="0" hidden="1">Sheet1!$N$43,Sheet1!$P$43,Sheet1!$J$44,Sheet1!$L$44,Sheet1!$N$44,Sheet1!$P$44,Sheet1!$N$45,Sheet1!$P$45,Sheet1!$N$47,Sheet1!$P$47,Sheet1!$J$50,Sheet1!$L$50,Sheet1!$N$50,Sheet1!$P$50,Sheet1!$N$52,Sheet1!$P$52</definedName>
    <definedName name="QB_FORMULA_4" localSheetId="0" hidden="1">Sheet1!$N$53,Sheet1!$P$53,Sheet1!$N$54,Sheet1!$P$54,Sheet1!$N$55,Sheet1!$P$55,Sheet1!$J$57,Sheet1!$L$57,Sheet1!$N$57,Sheet1!$P$57,Sheet1!$N$59,Sheet1!$P$59,Sheet1!$N$60,Sheet1!$P$60,Sheet1!$N$61,Sheet1!$P$61</definedName>
    <definedName name="QB_FORMULA_5" localSheetId="0" hidden="1">Sheet1!$N$62,Sheet1!$P$62,Sheet1!$N$63,Sheet1!$P$63,Sheet1!$N$65,Sheet1!$P$65,Sheet1!$J$66,Sheet1!$L$66,Sheet1!$N$66,Sheet1!$P$66,Sheet1!$N$71,Sheet1!$P$71,Sheet1!$N$72,Sheet1!$P$72,Sheet1!$N$73,Sheet1!$P$73</definedName>
    <definedName name="QB_FORMULA_6" localSheetId="0" hidden="1">Sheet1!$N$75,Sheet1!$P$75,Sheet1!$J$77,Sheet1!$L$77,Sheet1!$N$77,Sheet1!$P$77,Sheet1!$N$78,Sheet1!$P$78,Sheet1!$N$79,Sheet1!$P$79,Sheet1!$N$80,Sheet1!$P$80,Sheet1!$N$81,Sheet1!$P$81,Sheet1!$N$82,Sheet1!$P$82</definedName>
    <definedName name="QB_FORMULA_7" localSheetId="0" hidden="1">Sheet1!$J$84,Sheet1!$L$84,Sheet1!$N$84,Sheet1!$P$84,Sheet1!$N$88,Sheet1!$P$88,Sheet1!$N$89,Sheet1!$P$89,Sheet1!$N$90,Sheet1!$P$90,Sheet1!$N$91,Sheet1!$P$91,Sheet1!$N$92,Sheet1!$P$92,Sheet1!$N$93,Sheet1!$P$93</definedName>
    <definedName name="QB_FORMULA_8" localSheetId="0" hidden="1">Sheet1!$J$94,Sheet1!$L$94,Sheet1!$N$94,Sheet1!$P$94,Sheet1!$N$96,Sheet1!$P$96,Sheet1!$N$97,Sheet1!$P$97,Sheet1!$N$98,Sheet1!$P$98,Sheet1!$J$99,Sheet1!$L$99,Sheet1!$N$99,Sheet1!$P$99,Sheet1!$J$101,Sheet1!$L$101</definedName>
    <definedName name="QB_FORMULA_9" localSheetId="0" hidden="1">Sheet1!$N$101,Sheet1!$P$101,Sheet1!$N$103,Sheet1!$P$103,Sheet1!$N$104,Sheet1!$P$104,Sheet1!$N$105,Sheet1!$P$105,Sheet1!$J$107,Sheet1!$L$107,Sheet1!$N$107,Sheet1!$P$107,Sheet1!$N$112,Sheet1!$P$112,Sheet1!$J$113,Sheet1!$L$113</definedName>
    <definedName name="QB_ROW_105250" localSheetId="0" hidden="1">Sheet1!$F$189</definedName>
    <definedName name="QB_ROW_106250" localSheetId="0" hidden="1">Sheet1!$F$215</definedName>
    <definedName name="QB_ROW_107050" localSheetId="0" hidden="1">Sheet1!$F$216</definedName>
    <definedName name="QB_ROW_107260" localSheetId="0" hidden="1">Sheet1!$G$218</definedName>
    <definedName name="QB_ROW_107350" localSheetId="0" hidden="1">Sheet1!$F$219</definedName>
    <definedName name="QB_ROW_108260" localSheetId="0" hidden="1">Sheet1!$G$159</definedName>
    <definedName name="QB_ROW_109260" localSheetId="0" hidden="1">Sheet1!$G$42</definedName>
    <definedName name="QB_ROW_111240" localSheetId="0" hidden="1">Sheet1!$E$7</definedName>
    <definedName name="QB_ROW_112250" localSheetId="0" hidden="1">Sheet1!$F$145</definedName>
    <definedName name="QB_ROW_113240" localSheetId="0" hidden="1">Sheet1!$E$9</definedName>
    <definedName name="QB_ROW_114030" localSheetId="0" hidden="1">Sheet1!$D$227</definedName>
    <definedName name="QB_ROW_114330" localSheetId="0" hidden="1">Sheet1!$D$230</definedName>
    <definedName name="QB_ROW_124270" localSheetId="0" hidden="1">Sheet1!$H$81</definedName>
    <definedName name="QB_ROW_125260" localSheetId="0" hidden="1">Sheet1!$G$173</definedName>
    <definedName name="QB_ROW_128260" localSheetId="0" hidden="1">Sheet1!$G$181</definedName>
    <definedName name="QB_ROW_130040" localSheetId="0" hidden="1">Sheet1!$E$36</definedName>
    <definedName name="QB_ROW_130340" localSheetId="0" hidden="1">Sheet1!$E$138</definedName>
    <definedName name="QB_ROW_131050" localSheetId="0" hidden="1">Sheet1!$F$108</definedName>
    <definedName name="QB_ROW_131350" localSheetId="0" hidden="1">Sheet1!$F$137</definedName>
    <definedName name="QB_ROW_132040" localSheetId="0" hidden="1">Sheet1!$E$139</definedName>
    <definedName name="QB_ROW_132340" localSheetId="0" hidden="1">Sheet1!$E$142</definedName>
    <definedName name="QB_ROW_133040" localSheetId="0" hidden="1">Sheet1!$E$143</definedName>
    <definedName name="QB_ROW_133340" localSheetId="0" hidden="1">Sheet1!$E$149</definedName>
    <definedName name="QB_ROW_134040" localSheetId="0" hidden="1">Sheet1!$E$150</definedName>
    <definedName name="QB_ROW_134340" localSheetId="0" hidden="1">Sheet1!$E$187</definedName>
    <definedName name="QB_ROW_136260" localSheetId="0" hidden="1">Sheet1!$G$47</definedName>
    <definedName name="QB_ROW_137370" localSheetId="0" hidden="1">Sheet1!$H$114</definedName>
    <definedName name="QB_ROW_139260" localSheetId="0" hidden="1">Sheet1!$G$85</definedName>
    <definedName name="QB_ROW_143260" localSheetId="0" hidden="1">Sheet1!$G$55</definedName>
    <definedName name="QB_ROW_144260" localSheetId="0" hidden="1">Sheet1!$G$168</definedName>
    <definedName name="QB_ROW_147260" localSheetId="0" hidden="1">Sheet1!$G$175</definedName>
    <definedName name="QB_ROW_149260" localSheetId="0" hidden="1">Sheet1!$G$178</definedName>
    <definedName name="QB_ROW_153260" localSheetId="0" hidden="1">Sheet1!$G$172</definedName>
    <definedName name="QB_ROW_154260" localSheetId="0" hidden="1">Sheet1!$G$170</definedName>
    <definedName name="QB_ROW_155260" localSheetId="0" hidden="1">Sheet1!$G$171</definedName>
    <definedName name="QB_ROW_156070" localSheetId="0" hidden="1">Sheet1!$H$110</definedName>
    <definedName name="QB_ROW_156280" localSheetId="0" hidden="1">Sheet1!$I$112</definedName>
    <definedName name="QB_ROW_156370" localSheetId="0" hidden="1">Sheet1!$H$113</definedName>
    <definedName name="QB_ROW_157370" localSheetId="0" hidden="1">Sheet1!$H$115</definedName>
    <definedName name="QB_ROW_164270" localSheetId="0" hidden="1">Sheet1!$H$122</definedName>
    <definedName name="QB_ROW_165270" localSheetId="0" hidden="1">Sheet1!$H$79</definedName>
    <definedName name="QB_ROW_166370" localSheetId="0" hidden="1">Sheet1!$H$116</definedName>
    <definedName name="QB_ROW_167280" localSheetId="0" hidden="1">Sheet1!$I$129</definedName>
    <definedName name="QB_ROW_177260" localSheetId="0" hidden="1">Sheet1!$G$52</definedName>
    <definedName name="QB_ROW_178260" localSheetId="0" hidden="1">Sheet1!$G$48</definedName>
    <definedName name="QB_ROW_18301" localSheetId="0" hidden="1">Sheet1!$A$276</definedName>
    <definedName name="QB_ROW_185270" localSheetId="0" hidden="1">Sheet1!$H$123</definedName>
    <definedName name="QB_ROW_190040" localSheetId="0" hidden="1">Sheet1!$E$192</definedName>
    <definedName name="QB_ROW_19011" localSheetId="0" hidden="1">Sheet1!$B$3</definedName>
    <definedName name="QB_ROW_190340" localSheetId="0" hidden="1">Sheet1!$E$208</definedName>
    <definedName name="QB_ROW_19050" localSheetId="0" hidden="1">Sheet1!$F$41</definedName>
    <definedName name="QB_ROW_192250" localSheetId="0" hidden="1">Sheet1!$F$202</definedName>
    <definedName name="QB_ROW_19260" localSheetId="0" hidden="1">Sheet1!$G$43</definedName>
    <definedName name="QB_ROW_19311" localSheetId="0" hidden="1">Sheet1!$B$224</definedName>
    <definedName name="QB_ROW_19350" localSheetId="0" hidden="1">Sheet1!$F$44</definedName>
    <definedName name="QB_ROW_198070" localSheetId="0" hidden="1">Sheet1!$H$70</definedName>
    <definedName name="QB_ROW_198280" localSheetId="0" hidden="1">Sheet1!$I$76</definedName>
    <definedName name="QB_ROW_198370" localSheetId="0" hidden="1">Sheet1!$H$77</definedName>
    <definedName name="QB_ROW_199250" localSheetId="0" hidden="1">Sheet1!$F$201</definedName>
    <definedName name="QB_ROW_200270" localSheetId="0" hidden="1">Sheet1!$H$133</definedName>
    <definedName name="QB_ROW_20031" localSheetId="0" hidden="1">Sheet1!$D$4</definedName>
    <definedName name="QB_ROW_202240" localSheetId="0" hidden="1">Sheet1!$E$222</definedName>
    <definedName name="QB_ROW_20331" localSheetId="0" hidden="1">Sheet1!$D$27</definedName>
    <definedName name="QB_ROW_206280" localSheetId="0" hidden="1">Sheet1!$I$73</definedName>
    <definedName name="QB_ROW_207050" localSheetId="0" hidden="1">Sheet1!$F$194</definedName>
    <definedName name="QB_ROW_207260" localSheetId="0" hidden="1">Sheet1!$G$199</definedName>
    <definedName name="QB_ROW_207350" localSheetId="0" hidden="1">Sheet1!$F$200</definedName>
    <definedName name="QB_ROW_208250" localSheetId="0" hidden="1">Sheet1!$F$193</definedName>
    <definedName name="QB_ROW_210040" localSheetId="0" hidden="1">Sheet1!$E$188</definedName>
    <definedName name="QB_ROW_210250" localSheetId="0" hidden="1">Sheet1!$F$190</definedName>
    <definedName name="QB_ROW_21031" localSheetId="0" hidden="1">Sheet1!$D$29</definedName>
    <definedName name="QB_ROW_210340" localSheetId="0" hidden="1">Sheet1!$E$191</definedName>
    <definedName name="QB_ROW_21331" localSheetId="0" hidden="1">Sheet1!$D$223</definedName>
    <definedName name="QB_ROW_214260" localSheetId="0" hidden="1">Sheet1!$G$162</definedName>
    <definedName name="QB_ROW_215260" localSheetId="0" hidden="1">Sheet1!$G$163</definedName>
    <definedName name="QB_ROW_217280" localSheetId="0" hidden="1">Sheet1!$I$74</definedName>
    <definedName name="QB_ROW_218280" localSheetId="0" hidden="1">Sheet1!$I$72</definedName>
    <definedName name="QB_ROW_22011" localSheetId="0" hidden="1">Sheet1!$B$225</definedName>
    <definedName name="QB_ROW_220270" localSheetId="0" hidden="1">Sheet1!$H$124</definedName>
    <definedName name="QB_ROW_221270" localSheetId="0" hidden="1">Sheet1!$H$120</definedName>
    <definedName name="QB_ROW_222250" localSheetId="0" hidden="1">Sheet1!$F$20</definedName>
    <definedName name="QB_ROW_22311" localSheetId="0" hidden="1">Sheet1!$B$275</definedName>
    <definedName name="QB_ROW_226260" localSheetId="0" hidden="1">Sheet1!$G$174</definedName>
    <definedName name="QB_ROW_227250" localSheetId="0" hidden="1">Sheet1!$F$148</definedName>
    <definedName name="QB_ROW_23021" localSheetId="0" hidden="1">Sheet1!$C$226</definedName>
    <definedName name="QB_ROW_23250" localSheetId="0" hidden="1">Sheet1!$F$17</definedName>
    <definedName name="QB_ROW_23321" localSheetId="0" hidden="1">Sheet1!$C$250</definedName>
    <definedName name="QB_ROW_24021" localSheetId="0" hidden="1">Sheet1!$C$251</definedName>
    <definedName name="QB_ROW_24250" localSheetId="0" hidden="1">Sheet1!$F$18</definedName>
    <definedName name="QB_ROW_24321" localSheetId="0" hidden="1">Sheet1!$C$274</definedName>
    <definedName name="QB_ROW_25050" localSheetId="0" hidden="1">Sheet1!$F$58</definedName>
    <definedName name="QB_ROW_25260" localSheetId="0" hidden="1">Sheet1!$G$65</definedName>
    <definedName name="QB_ROW_25350" localSheetId="0" hidden="1">Sheet1!$F$66</definedName>
    <definedName name="QB_ROW_259270" localSheetId="0" hidden="1">Sheet1!$H$80</definedName>
    <definedName name="QB_ROW_260270" localSheetId="0" hidden="1">Sheet1!$H$82</definedName>
    <definedName name="QB_ROW_261260" localSheetId="0" hidden="1">Sheet1!$G$217</definedName>
    <definedName name="QB_ROW_264260" localSheetId="0" hidden="1">Sheet1!$G$195</definedName>
    <definedName name="QB_ROW_27050" localSheetId="0" hidden="1">Sheet1!$F$51</definedName>
    <definedName name="QB_ROW_27260" localSheetId="0" hidden="1">Sheet1!$G$56</definedName>
    <definedName name="QB_ROW_27350" localSheetId="0" hidden="1">Sheet1!$F$57</definedName>
    <definedName name="QB_ROW_278270" localSheetId="0" hidden="1">Sheet1!$H$92</definedName>
    <definedName name="QB_ROW_287280" localSheetId="0" hidden="1">Sheet1!$I$75</definedName>
    <definedName name="QB_ROW_294250" localSheetId="0" hidden="1">Sheet1!$F$151</definedName>
    <definedName name="QB_ROW_305250" localSheetId="0" hidden="1">Sheet1!$F$22</definedName>
    <definedName name="QB_ROW_306260" localSheetId="0" hidden="1">Sheet1!$G$62</definedName>
    <definedName name="QB_ROW_307030" localSheetId="0" hidden="1">Sheet1!$D$252</definedName>
    <definedName name="QB_ROW_307240" localSheetId="0" hidden="1">Sheet1!$E$255</definedName>
    <definedName name="QB_ROW_307330" localSheetId="0" hidden="1">Sheet1!$D$256</definedName>
    <definedName name="QB_ROW_308250" localSheetId="0" hidden="1">Sheet1!$F$45</definedName>
    <definedName name="QB_ROW_319270" localSheetId="0" hidden="1">Sheet1!$H$78</definedName>
    <definedName name="QB_ROW_321060" localSheetId="0" hidden="1">Sheet1!$G$86</definedName>
    <definedName name="QB_ROW_321360" localSheetId="0" hidden="1">Sheet1!$G$94</definedName>
    <definedName name="QB_ROW_322270" localSheetId="0" hidden="1">Sheet1!$H$89</definedName>
    <definedName name="QB_ROW_32260" localSheetId="0" hidden="1">Sheet1!$G$118</definedName>
    <definedName name="QB_ROW_323270" localSheetId="0" hidden="1">Sheet1!$H$90</definedName>
    <definedName name="QB_ROW_324270" localSheetId="0" hidden="1">Sheet1!$H$88</definedName>
    <definedName name="QB_ROW_329260" localSheetId="0" hidden="1">Sheet1!$G$160</definedName>
    <definedName name="QB_ROW_33250" localSheetId="0" hidden="1">Sheet1!$F$19</definedName>
    <definedName name="QB_ROW_34050" localSheetId="0" hidden="1">Sheet1!$F$67</definedName>
    <definedName name="QB_ROW_34260" localSheetId="0" hidden="1">Sheet1!$G$100</definedName>
    <definedName name="QB_ROW_34350" localSheetId="0" hidden="1">Sheet1!$F$101</definedName>
    <definedName name="QB_ROW_353260" localSheetId="0" hidden="1">Sheet1!$G$183</definedName>
    <definedName name="QB_ROW_354270" localSheetId="0" hidden="1">Sheet1!$H$93</definedName>
    <definedName name="QB_ROW_367260" localSheetId="0" hidden="1">Sheet1!$G$177</definedName>
    <definedName name="QB_ROW_369040" localSheetId="0" hidden="1">Sheet1!$E$209</definedName>
    <definedName name="QB_ROW_369250" localSheetId="0" hidden="1">Sheet1!$F$220</definedName>
    <definedName name="QB_ROW_369340" localSheetId="0" hidden="1">Sheet1!$E$221</definedName>
    <definedName name="QB_ROW_370050" localSheetId="0" hidden="1">Sheet1!$F$46</definedName>
    <definedName name="QB_ROW_370260" localSheetId="0" hidden="1">Sheet1!$G$49</definedName>
    <definedName name="QB_ROW_370350" localSheetId="0" hidden="1">Sheet1!$F$50</definedName>
    <definedName name="QB_ROW_374250" localSheetId="0" hidden="1">Sheet1!$F$263</definedName>
    <definedName name="QB_ROW_375040" localSheetId="0" hidden="1">Sheet1!$E$243</definedName>
    <definedName name="QB_ROW_375340" localSheetId="0" hidden="1">Sheet1!$E$248</definedName>
    <definedName name="QB_ROW_38060" localSheetId="0" hidden="1">Sheet1!$G$95</definedName>
    <definedName name="QB_ROW_382260" localSheetId="0" hidden="1">Sheet1!$G$180</definedName>
    <definedName name="QB_ROW_383260" localSheetId="0" hidden="1">Sheet1!$G$184</definedName>
    <definedName name="QB_ROW_38360" localSheetId="0" hidden="1">Sheet1!$G$99</definedName>
    <definedName name="QB_ROW_388260" localSheetId="0" hidden="1">Sheet1!$G$198</definedName>
    <definedName name="QB_ROW_390270" localSheetId="0" hidden="1">Sheet1!$H$134</definedName>
    <definedName name="QB_ROW_391250" localSheetId="0" hidden="1">Sheet1!$F$23</definedName>
    <definedName name="QB_ROW_39270" localSheetId="0" hidden="1">Sheet1!$H$96</definedName>
    <definedName name="QB_ROW_394260" localSheetId="0" hidden="1">Sheet1!$G$53</definedName>
    <definedName name="QB_ROW_403340" localSheetId="0" hidden="1">Sheet1!$E$254</definedName>
    <definedName name="QB_ROW_404260" localSheetId="0" hidden="1">Sheet1!$G$182</definedName>
    <definedName name="QB_ROW_412260" localSheetId="0" hidden="1">Sheet1!$G$169</definedName>
    <definedName name="QB_ROW_41270" localSheetId="0" hidden="1">Sheet1!$H$97</definedName>
    <definedName name="QB_ROW_415270" localSheetId="0" hidden="1">Sheet1!$H$121</definedName>
    <definedName name="QB_ROW_418250" localSheetId="0" hidden="1">Sheet1!$F$144</definedName>
    <definedName name="QB_ROW_425260" localSheetId="0" hidden="1">Sheet1!$G$176</definedName>
    <definedName name="QB_ROW_427240" localSheetId="0" hidden="1">Sheet1!$E$8</definedName>
    <definedName name="QB_ROW_43270" localSheetId="0" hidden="1">Sheet1!$H$98</definedName>
    <definedName name="QB_ROW_436250" localSheetId="0" hidden="1">Sheet1!$F$247</definedName>
    <definedName name="QB_ROW_437040" localSheetId="0" hidden="1">Sheet1!$E$262</definedName>
    <definedName name="QB_ROW_437250" localSheetId="0" hidden="1">Sheet1!$F$265</definedName>
    <definedName name="QB_ROW_437340" localSheetId="0" hidden="1">Sheet1!$E$266</definedName>
    <definedName name="QB_ROW_438250" localSheetId="0" hidden="1">Sheet1!$F$264</definedName>
    <definedName name="QB_ROW_441250" localSheetId="0" hidden="1">Sheet1!$F$21</definedName>
    <definedName name="QB_ROW_44250" localSheetId="0" hidden="1">Sheet1!$F$39</definedName>
    <definedName name="QB_ROW_443240" localSheetId="0" hidden="1">Sheet1!$E$242</definedName>
    <definedName name="QB_ROW_445260" localSheetId="0" hidden="1">Sheet1!$G$104</definedName>
    <definedName name="QB_ROW_447260" localSheetId="0" hidden="1">Sheet1!$G$63</definedName>
    <definedName name="QB_ROW_448270" localSheetId="0" hidden="1">Sheet1!$H$91</definedName>
    <definedName name="QB_ROW_449030" localSheetId="0" hidden="1">Sheet1!$D$269</definedName>
    <definedName name="QB_ROW_449330" localSheetId="0" hidden="1">Sheet1!$D$273</definedName>
    <definedName name="QB_ROW_45250" localSheetId="0" hidden="1">Sheet1!$F$40</definedName>
    <definedName name="QB_ROW_453240" localSheetId="0" hidden="1">Sheet1!$E$271</definedName>
    <definedName name="QB_ROW_455260" localSheetId="0" hidden="1">Sheet1!$G$158</definedName>
    <definedName name="QB_ROW_457260" localSheetId="0" hidden="1">Sheet1!$G$157</definedName>
    <definedName name="QB_ROW_458260" localSheetId="0" hidden="1">Sheet1!$G$156</definedName>
    <definedName name="QB_ROW_46050" localSheetId="0" hidden="1">Sheet1!$F$102</definedName>
    <definedName name="QB_ROW_461270" localSheetId="0" hidden="1">Sheet1!$H$83</definedName>
    <definedName name="QB_ROW_46260" localSheetId="0" hidden="1">Sheet1!$G$106</definedName>
    <definedName name="QB_ROW_463250" localSheetId="0" hidden="1">Sheet1!$F$244</definedName>
    <definedName name="QB_ROW_46350" localSheetId="0" hidden="1">Sheet1!$F$107</definedName>
    <definedName name="QB_ROW_464250" localSheetId="0" hidden="1">Sheet1!$F$246</definedName>
    <definedName name="QB_ROW_466250" localSheetId="0" hidden="1">Sheet1!$F$245</definedName>
    <definedName name="QB_ROW_470260" localSheetId="0" hidden="1">Sheet1!$G$179</definedName>
    <definedName name="QB_ROW_47260" localSheetId="0" hidden="1">Sheet1!$G$103</definedName>
    <definedName name="QB_ROW_478250" localSheetId="0" hidden="1">Sheet1!$F$38</definedName>
    <definedName name="QB_ROW_482260" localSheetId="0" hidden="1">Sheet1!$G$155</definedName>
    <definedName name="QB_ROW_488250" localSheetId="0" hidden="1">Sheet1!$F$32</definedName>
    <definedName name="QB_ROW_489240" localSheetId="0" hidden="1">Sheet1!$E$6</definedName>
    <definedName name="QB_ROW_490260" localSheetId="0" hidden="1">Sheet1!$G$161</definedName>
    <definedName name="QB_ROW_491240" localSheetId="0" hidden="1">Sheet1!$E$272</definedName>
    <definedName name="QB_ROW_493280" localSheetId="0" hidden="1">Sheet1!$I$111</definedName>
    <definedName name="QB_ROW_497260" localSheetId="0" hidden="1">Sheet1!$G$154</definedName>
    <definedName name="QB_ROW_502250" localSheetId="0" hidden="1">Sheet1!$F$14</definedName>
    <definedName name="QB_ROW_503260" localSheetId="0" hidden="1">Sheet1!$G$61</definedName>
    <definedName name="QB_ROW_504260" localSheetId="0" hidden="1">Sheet1!$G$60</definedName>
    <definedName name="QB_ROW_505260" localSheetId="0" hidden="1">Sheet1!$G$197</definedName>
    <definedName name="QB_ROW_506260" localSheetId="0" hidden="1">Sheet1!$G$196</definedName>
    <definedName name="QB_ROW_507250" localSheetId="0" hidden="1">Sheet1!$F$214</definedName>
    <definedName name="QB_ROW_508250" localSheetId="0" hidden="1">Sheet1!$F$213</definedName>
    <definedName name="QB_ROW_509250" localSheetId="0" hidden="1">Sheet1!$F$212</definedName>
    <definedName name="QB_ROW_510240" localSheetId="0" hidden="1">Sheet1!$E$270</definedName>
    <definedName name="QB_ROW_511250" localSheetId="0" hidden="1">Sheet1!$F$33</definedName>
    <definedName name="QB_ROW_512040" localSheetId="0" hidden="1">Sheet1!$E$31</definedName>
    <definedName name="QB_ROW_512250" localSheetId="0" hidden="1">Sheet1!$F$34</definedName>
    <definedName name="QB_ROW_512340" localSheetId="0" hidden="1">Sheet1!$E$35</definedName>
    <definedName name="QB_ROW_516250" localSheetId="0" hidden="1">Sheet1!$F$13</definedName>
    <definedName name="QB_ROW_517250" localSheetId="0" hidden="1">Sheet1!$F$12</definedName>
    <definedName name="QB_ROW_519270" localSheetId="0" hidden="1">Sheet1!$H$87</definedName>
    <definedName name="QB_ROW_520260" localSheetId="0" hidden="1">Sheet1!$G$59</definedName>
    <definedName name="QB_ROW_521250" localSheetId="0" hidden="1">Sheet1!$F$211</definedName>
    <definedName name="QB_ROW_523270" localSheetId="0" hidden="1">Sheet1!$H$69</definedName>
    <definedName name="QB_ROW_524240" localSheetId="0" hidden="1">Sheet1!$E$30</definedName>
    <definedName name="QB_ROW_525250" localSheetId="0" hidden="1">Sheet1!$F$210</definedName>
    <definedName name="QB_ROW_5260" localSheetId="0" hidden="1">Sheet1!$G$64</definedName>
    <definedName name="QB_ROW_526240" localSheetId="0" hidden="1">Sheet1!$E$229</definedName>
    <definedName name="QB_ROW_527240" localSheetId="0" hidden="1">Sheet1!$E$5</definedName>
    <definedName name="QB_ROW_528240" localSheetId="0" hidden="1">Sheet1!$E$241</definedName>
    <definedName name="QB_ROW_529040" localSheetId="0" hidden="1">Sheet1!$E$238</definedName>
    <definedName name="QB_ROW_529340" localSheetId="0" hidden="1">Sheet1!$E$240</definedName>
    <definedName name="QB_ROW_53060" localSheetId="0" hidden="1">Sheet1!$G$119</definedName>
    <definedName name="QB_ROW_532250" localSheetId="0" hidden="1">Sheet1!$F$239</definedName>
    <definedName name="QB_ROW_53360" localSheetId="0" hidden="1">Sheet1!$G$125</definedName>
    <definedName name="QB_ROW_534240" localSheetId="0" hidden="1">Sheet1!$E$228</definedName>
    <definedName name="QB_ROW_535240" localSheetId="0" hidden="1">Sheet1!$E$253</definedName>
    <definedName name="QB_ROW_536240" localSheetId="0" hidden="1">Sheet1!$E$237</definedName>
    <definedName name="QB_ROW_537040" localSheetId="0" hidden="1">Sheet1!$E$232</definedName>
    <definedName name="QB_ROW_537340" localSheetId="0" hidden="1">Sheet1!$E$236</definedName>
    <definedName name="QB_ROW_538250" localSheetId="0" hidden="1">Sheet1!$F$235</definedName>
    <definedName name="QB_ROW_540250" localSheetId="0" hidden="1">Sheet1!$F$234</definedName>
    <definedName name="QB_ROW_54050" localSheetId="0" hidden="1">Sheet1!$F$203</definedName>
    <definedName name="QB_ROW_541250" localSheetId="0" hidden="1">Sheet1!$F$233</definedName>
    <definedName name="QB_ROW_542240" localSheetId="0" hidden="1">Sheet1!$E$261</definedName>
    <definedName name="QB_ROW_54260" localSheetId="0" hidden="1">Sheet1!$G$206</definedName>
    <definedName name="QB_ROW_543040" localSheetId="0" hidden="1">Sheet1!$E$258</definedName>
    <definedName name="QB_ROW_543340" localSheetId="0" hidden="1">Sheet1!$E$260</definedName>
    <definedName name="QB_ROW_54350" localSheetId="0" hidden="1">Sheet1!$F$207</definedName>
    <definedName name="QB_ROW_544250" localSheetId="0" hidden="1">Sheet1!$F$259</definedName>
    <definedName name="QB_ROW_545260" localSheetId="0" hidden="1">Sheet1!$G$167</definedName>
    <definedName name="QB_ROW_55250" localSheetId="0" hidden="1">Sheet1!$F$16</definedName>
    <definedName name="QB_ROW_56260" localSheetId="0" hidden="1">Sheet1!$G$204</definedName>
    <definedName name="QB_ROW_57260" localSheetId="0" hidden="1">Sheet1!$G$205</definedName>
    <definedName name="QB_ROW_58060" localSheetId="0" hidden="1">Sheet1!$G$126</definedName>
    <definedName name="QB_ROW_58360" localSheetId="0" hidden="1">Sheet1!$G$135</definedName>
    <definedName name="QB_ROW_59070" localSheetId="0" hidden="1">Sheet1!$H$127</definedName>
    <definedName name="QB_ROW_59280" localSheetId="0" hidden="1">Sheet1!$I$131</definedName>
    <definedName name="QB_ROW_59370" localSheetId="0" hidden="1">Sheet1!$H$132</definedName>
    <definedName name="QB_ROW_61240" localSheetId="0" hidden="1">Sheet1!$E$10</definedName>
    <definedName name="QB_ROW_62030" localSheetId="0" hidden="1">Sheet1!$D$231</definedName>
    <definedName name="QB_ROW_62330" localSheetId="0" hidden="1">Sheet1!$D$249</definedName>
    <definedName name="QB_ROW_63030" localSheetId="0" hidden="1">Sheet1!$D$257</definedName>
    <definedName name="QB_ROW_63240" localSheetId="0" hidden="1">Sheet1!$E$267</definedName>
    <definedName name="QB_ROW_63330" localSheetId="0" hidden="1">Sheet1!$D$268</definedName>
    <definedName name="QB_ROW_64250" localSheetId="0" hidden="1">Sheet1!$F$24</definedName>
    <definedName name="QB_ROW_70040" localSheetId="0" hidden="1">Sheet1!$E$11</definedName>
    <definedName name="QB_ROW_70250" localSheetId="0" hidden="1">Sheet1!$F$25</definedName>
    <definedName name="QB_ROW_70340" localSheetId="0" hidden="1">Sheet1!$E$26</definedName>
    <definedName name="QB_ROW_72250" localSheetId="0" hidden="1">Sheet1!$F$15</definedName>
    <definedName name="QB_ROW_75260" localSheetId="0" hidden="1">Sheet1!$G$54</definedName>
    <definedName name="QB_ROW_76250" localSheetId="0" hidden="1">Sheet1!$F$37</definedName>
    <definedName name="QB_ROW_77260" localSheetId="0" hidden="1">Sheet1!$G$105</definedName>
    <definedName name="QB_ROW_80280" localSheetId="0" hidden="1">Sheet1!$I$71</definedName>
    <definedName name="QB_ROW_82060" localSheetId="0" hidden="1">Sheet1!$G$68</definedName>
    <definedName name="QB_ROW_82360" localSheetId="0" hidden="1">Sheet1!$G$84</definedName>
    <definedName name="QB_ROW_83280" localSheetId="0" hidden="1">Sheet1!$I$130</definedName>
    <definedName name="QB_ROW_84280" localSheetId="0" hidden="1">Sheet1!$I$128</definedName>
    <definedName name="QB_ROW_86260" localSheetId="0" hidden="1">Sheet1!$G$136</definedName>
    <definedName name="QB_ROW_86321" localSheetId="0" hidden="1">Sheet1!$C$28</definedName>
    <definedName name="QB_ROW_87250" localSheetId="0" hidden="1">Sheet1!$F$140</definedName>
    <definedName name="QB_ROW_88250" localSheetId="0" hidden="1">Sheet1!$F$141</definedName>
    <definedName name="QB_ROW_90250" localSheetId="0" hidden="1">Sheet1!$F$146</definedName>
    <definedName name="QB_ROW_91050" localSheetId="0" hidden="1">Sheet1!$F$166</definedName>
    <definedName name="QB_ROW_91260" localSheetId="0" hidden="1">Sheet1!$G$185</definedName>
    <definedName name="QB_ROW_91350" localSheetId="0" hidden="1">Sheet1!$F$186</definedName>
    <definedName name="QB_ROW_92060" localSheetId="0" hidden="1">Sheet1!$G$109</definedName>
    <definedName name="QB_ROW_92360" localSheetId="0" hidden="1">Sheet1!$G$117</definedName>
    <definedName name="QB_ROW_94250" localSheetId="0" hidden="1">Sheet1!$F$152</definedName>
    <definedName name="QB_ROW_96250" localSheetId="0" hidden="1">Sheet1!$F$147</definedName>
    <definedName name="QB_ROW_97050" localSheetId="0" hidden="1">Sheet1!$F$153</definedName>
    <definedName name="QB_ROW_97260" localSheetId="0" hidden="1">Sheet1!$G$164</definedName>
    <definedName name="QB_ROW_97350" localSheetId="0" hidden="1">Sheet1!$F$165</definedName>
    <definedName name="QBCANSUPPORTUPDATE" localSheetId="0">TRUE</definedName>
    <definedName name="QBCOMPANYFILENAME" localSheetId="0">"C:\Users\SherrySnyder\Desktop\Quickbooks\NFPD - Company File 11.08.2023.QBW"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20230101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6" i="1" l="1"/>
  <c r="N276" i="1"/>
  <c r="L276" i="1"/>
  <c r="J276" i="1"/>
  <c r="P275" i="1"/>
  <c r="N275" i="1"/>
  <c r="L275" i="1"/>
  <c r="J275" i="1"/>
  <c r="P274" i="1"/>
  <c r="N274" i="1"/>
  <c r="L274" i="1"/>
  <c r="J274" i="1"/>
  <c r="P273" i="1"/>
  <c r="N273" i="1"/>
  <c r="L273" i="1"/>
  <c r="J273" i="1"/>
  <c r="P272" i="1"/>
  <c r="N272" i="1"/>
  <c r="P271" i="1"/>
  <c r="N271" i="1"/>
  <c r="P270" i="1"/>
  <c r="N270" i="1"/>
  <c r="J268" i="1"/>
  <c r="J266" i="1"/>
  <c r="J260" i="1"/>
  <c r="J256" i="1"/>
  <c r="P250" i="1"/>
  <c r="N250" i="1"/>
  <c r="L250" i="1"/>
  <c r="J250" i="1"/>
  <c r="P249" i="1"/>
  <c r="N249" i="1"/>
  <c r="L249" i="1"/>
  <c r="J249" i="1"/>
  <c r="J248" i="1"/>
  <c r="P242" i="1"/>
  <c r="N242" i="1"/>
  <c r="J240" i="1"/>
  <c r="J236" i="1"/>
  <c r="J230" i="1"/>
  <c r="P224" i="1"/>
  <c r="N224" i="1"/>
  <c r="L224" i="1"/>
  <c r="J224" i="1"/>
  <c r="P223" i="1"/>
  <c r="N223" i="1"/>
  <c r="L223" i="1"/>
  <c r="J223" i="1"/>
  <c r="P221" i="1"/>
  <c r="N221" i="1"/>
  <c r="L221" i="1"/>
  <c r="J221" i="1"/>
  <c r="P219" i="1"/>
  <c r="N219" i="1"/>
  <c r="L219" i="1"/>
  <c r="J219" i="1"/>
  <c r="P218" i="1"/>
  <c r="N218" i="1"/>
  <c r="P217" i="1"/>
  <c r="N217" i="1"/>
  <c r="P215" i="1"/>
  <c r="N215" i="1"/>
  <c r="P214" i="1"/>
  <c r="N214" i="1"/>
  <c r="P213" i="1"/>
  <c r="N213" i="1"/>
  <c r="P212" i="1"/>
  <c r="N212" i="1"/>
  <c r="P211" i="1"/>
  <c r="N211" i="1"/>
  <c r="P208" i="1"/>
  <c r="N208" i="1"/>
  <c r="L208" i="1"/>
  <c r="J208" i="1"/>
  <c r="P207" i="1"/>
  <c r="N207" i="1"/>
  <c r="L207" i="1"/>
  <c r="J207" i="1"/>
  <c r="P204" i="1"/>
  <c r="N204" i="1"/>
  <c r="P200" i="1"/>
  <c r="N200" i="1"/>
  <c r="L200" i="1"/>
  <c r="J200" i="1"/>
  <c r="P199" i="1"/>
  <c r="N199" i="1"/>
  <c r="P198" i="1"/>
  <c r="N198" i="1"/>
  <c r="P197" i="1"/>
  <c r="N197" i="1"/>
  <c r="P196" i="1"/>
  <c r="N196" i="1"/>
  <c r="P193" i="1"/>
  <c r="N193" i="1"/>
  <c r="P191" i="1"/>
  <c r="N191" i="1"/>
  <c r="L191" i="1"/>
  <c r="J191" i="1"/>
  <c r="P189" i="1"/>
  <c r="N189" i="1"/>
  <c r="P187" i="1"/>
  <c r="N187" i="1"/>
  <c r="L187" i="1"/>
  <c r="J187" i="1"/>
  <c r="P186" i="1"/>
  <c r="N186" i="1"/>
  <c r="L186" i="1"/>
  <c r="J186" i="1"/>
  <c r="P185" i="1"/>
  <c r="N185" i="1"/>
  <c r="P165" i="1"/>
  <c r="N165" i="1"/>
  <c r="L165" i="1"/>
  <c r="J165" i="1"/>
  <c r="P161" i="1"/>
  <c r="N161" i="1"/>
  <c r="P160" i="1"/>
  <c r="N160" i="1"/>
  <c r="P159" i="1"/>
  <c r="N159" i="1"/>
  <c r="P158" i="1"/>
  <c r="N158" i="1"/>
  <c r="P157" i="1"/>
  <c r="N157" i="1"/>
  <c r="P156" i="1"/>
  <c r="N156" i="1"/>
  <c r="P155" i="1"/>
  <c r="N155" i="1"/>
  <c r="P154" i="1"/>
  <c r="N154" i="1"/>
  <c r="P152" i="1"/>
  <c r="N152" i="1"/>
  <c r="P151" i="1"/>
  <c r="N151" i="1"/>
  <c r="P149" i="1"/>
  <c r="N149" i="1"/>
  <c r="L149" i="1"/>
  <c r="J149" i="1"/>
  <c r="P148" i="1"/>
  <c r="N148" i="1"/>
  <c r="P147" i="1"/>
  <c r="N147" i="1"/>
  <c r="P146" i="1"/>
  <c r="N146" i="1"/>
  <c r="P145" i="1"/>
  <c r="N145" i="1"/>
  <c r="P144" i="1"/>
  <c r="N144" i="1"/>
  <c r="P142" i="1"/>
  <c r="N142" i="1"/>
  <c r="L142" i="1"/>
  <c r="J142" i="1"/>
  <c r="P141" i="1"/>
  <c r="N141" i="1"/>
  <c r="P140" i="1"/>
  <c r="N140" i="1"/>
  <c r="P138" i="1"/>
  <c r="N138" i="1"/>
  <c r="L138" i="1"/>
  <c r="J138" i="1"/>
  <c r="P137" i="1"/>
  <c r="N137" i="1"/>
  <c r="L137" i="1"/>
  <c r="J137" i="1"/>
  <c r="P136" i="1"/>
  <c r="N136" i="1"/>
  <c r="P135" i="1"/>
  <c r="N135" i="1"/>
  <c r="L135" i="1"/>
  <c r="J135" i="1"/>
  <c r="P134" i="1"/>
  <c r="N134" i="1"/>
  <c r="P133" i="1"/>
  <c r="N133" i="1"/>
  <c r="P132" i="1"/>
  <c r="N132" i="1"/>
  <c r="L132" i="1"/>
  <c r="J132" i="1"/>
  <c r="P130" i="1"/>
  <c r="N130" i="1"/>
  <c r="P129" i="1"/>
  <c r="N129" i="1"/>
  <c r="P128" i="1"/>
  <c r="N128" i="1"/>
  <c r="P125" i="1"/>
  <c r="N125" i="1"/>
  <c r="L125" i="1"/>
  <c r="J125" i="1"/>
  <c r="P124" i="1"/>
  <c r="N124" i="1"/>
  <c r="P123" i="1"/>
  <c r="N123" i="1"/>
  <c r="P122" i="1"/>
  <c r="N122" i="1"/>
  <c r="P121" i="1"/>
  <c r="N121" i="1"/>
  <c r="P120" i="1"/>
  <c r="N120" i="1"/>
  <c r="P117" i="1"/>
  <c r="N117" i="1"/>
  <c r="L117" i="1"/>
  <c r="J117" i="1"/>
  <c r="P116" i="1"/>
  <c r="N116" i="1"/>
  <c r="P115" i="1"/>
  <c r="N115" i="1"/>
  <c r="P114" i="1"/>
  <c r="N114" i="1"/>
  <c r="P113" i="1"/>
  <c r="N113" i="1"/>
  <c r="L113" i="1"/>
  <c r="J113" i="1"/>
  <c r="P112" i="1"/>
  <c r="N112" i="1"/>
  <c r="P107" i="1"/>
  <c r="N107" i="1"/>
  <c r="L107" i="1"/>
  <c r="J107" i="1"/>
  <c r="P105" i="1"/>
  <c r="N105" i="1"/>
  <c r="P104" i="1"/>
  <c r="N104" i="1"/>
  <c r="P103" i="1"/>
  <c r="N103" i="1"/>
  <c r="P101" i="1"/>
  <c r="N101" i="1"/>
  <c r="L101" i="1"/>
  <c r="J101" i="1"/>
  <c r="P99" i="1"/>
  <c r="N99" i="1"/>
  <c r="L99" i="1"/>
  <c r="J99" i="1"/>
  <c r="P98" i="1"/>
  <c r="N98" i="1"/>
  <c r="P97" i="1"/>
  <c r="N97" i="1"/>
  <c r="P96" i="1"/>
  <c r="N96" i="1"/>
  <c r="P94" i="1"/>
  <c r="N94" i="1"/>
  <c r="L94" i="1"/>
  <c r="J94" i="1"/>
  <c r="P93" i="1"/>
  <c r="N93" i="1"/>
  <c r="P92" i="1"/>
  <c r="N92" i="1"/>
  <c r="P91" i="1"/>
  <c r="N91" i="1"/>
  <c r="P90" i="1"/>
  <c r="N90" i="1"/>
  <c r="P89" i="1"/>
  <c r="N89" i="1"/>
  <c r="P88" i="1"/>
  <c r="N88" i="1"/>
  <c r="P84" i="1"/>
  <c r="N84" i="1"/>
  <c r="L84" i="1"/>
  <c r="J84" i="1"/>
  <c r="P82" i="1"/>
  <c r="N82" i="1"/>
  <c r="P81" i="1"/>
  <c r="N81" i="1"/>
  <c r="P80" i="1"/>
  <c r="N80" i="1"/>
  <c r="P79" i="1"/>
  <c r="N79" i="1"/>
  <c r="P78" i="1"/>
  <c r="N78" i="1"/>
  <c r="P77" i="1"/>
  <c r="N77" i="1"/>
  <c r="L77" i="1"/>
  <c r="J77" i="1"/>
  <c r="P75" i="1"/>
  <c r="N75" i="1"/>
  <c r="P73" i="1"/>
  <c r="N73" i="1"/>
  <c r="P72" i="1"/>
  <c r="N72" i="1"/>
  <c r="P71" i="1"/>
  <c r="N71" i="1"/>
  <c r="P66" i="1"/>
  <c r="N66" i="1"/>
  <c r="L66" i="1"/>
  <c r="J66" i="1"/>
  <c r="P65" i="1"/>
  <c r="N65" i="1"/>
  <c r="P63" i="1"/>
  <c r="N63" i="1"/>
  <c r="P62" i="1"/>
  <c r="N62" i="1"/>
  <c r="P61" i="1"/>
  <c r="N61" i="1"/>
  <c r="P60" i="1"/>
  <c r="N60" i="1"/>
  <c r="P59" i="1"/>
  <c r="N59" i="1"/>
  <c r="P57" i="1"/>
  <c r="N57" i="1"/>
  <c r="L57" i="1"/>
  <c r="J57" i="1"/>
  <c r="P55" i="1"/>
  <c r="N55" i="1"/>
  <c r="P54" i="1"/>
  <c r="N54" i="1"/>
  <c r="P53" i="1"/>
  <c r="N53" i="1"/>
  <c r="P52" i="1"/>
  <c r="N52" i="1"/>
  <c r="P50" i="1"/>
  <c r="N50" i="1"/>
  <c r="L50" i="1"/>
  <c r="J50" i="1"/>
  <c r="P47" i="1"/>
  <c r="N47" i="1"/>
  <c r="P45" i="1"/>
  <c r="N45" i="1"/>
  <c r="P44" i="1"/>
  <c r="N44" i="1"/>
  <c r="L44" i="1"/>
  <c r="J44" i="1"/>
  <c r="P43" i="1"/>
  <c r="N43" i="1"/>
  <c r="P40" i="1"/>
  <c r="N40" i="1"/>
  <c r="P39" i="1"/>
  <c r="N39" i="1"/>
  <c r="P38" i="1"/>
  <c r="N38" i="1"/>
  <c r="P37" i="1"/>
  <c r="N37" i="1"/>
  <c r="P35" i="1"/>
  <c r="N35" i="1"/>
  <c r="L35" i="1"/>
  <c r="J35" i="1"/>
  <c r="P33" i="1"/>
  <c r="N33" i="1"/>
  <c r="P32" i="1"/>
  <c r="N32" i="1"/>
  <c r="P28" i="1"/>
  <c r="N28" i="1"/>
  <c r="L28" i="1"/>
  <c r="J28" i="1"/>
  <c r="P27" i="1"/>
  <c r="N27" i="1"/>
  <c r="L27" i="1"/>
  <c r="J27" i="1"/>
  <c r="P26" i="1"/>
  <c r="N26" i="1"/>
  <c r="L26" i="1"/>
  <c r="J26" i="1"/>
  <c r="P21" i="1"/>
  <c r="N21" i="1"/>
  <c r="P20" i="1"/>
  <c r="N20" i="1"/>
  <c r="P18" i="1"/>
  <c r="N18" i="1"/>
  <c r="P17" i="1"/>
  <c r="N17" i="1"/>
  <c r="P16" i="1"/>
  <c r="N16" i="1"/>
  <c r="P15" i="1"/>
  <c r="N15" i="1"/>
  <c r="P14" i="1"/>
  <c r="N14" i="1"/>
  <c r="P10" i="1"/>
  <c r="N10" i="1"/>
  <c r="P9" i="1"/>
  <c r="N9" i="1"/>
  <c r="P8" i="1"/>
  <c r="N8" i="1"/>
</calcChain>
</file>

<file path=xl/sharedStrings.xml><?xml version="1.0" encoding="utf-8"?>
<sst xmlns="http://schemas.openxmlformats.org/spreadsheetml/2006/main" count="278" uniqueCount="277">
  <si>
    <t>Jan - Dec 23</t>
  </si>
  <si>
    <t>Budget</t>
  </si>
  <si>
    <t>$ Over Budget</t>
  </si>
  <si>
    <t>% of Budget</t>
  </si>
  <si>
    <t>Ordinary Income/Expense</t>
  </si>
  <si>
    <t>Income</t>
  </si>
  <si>
    <t>4082 · Medical Training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</si>
  <si>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</si>
  <si>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</si>
  <si>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</si>
  <si>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</si>
  <si>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</si>
  <si>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</si>
  <si>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</si>
  <si>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</si>
  <si>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</si>
  <si>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</si>
  <si>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</si>
  <si>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</si>
  <si>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</si>
  <si>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</si>
  <si>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</si>
  <si>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</si>
  <si>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</si>
  <si>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</si>
  <si>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</si>
  <si>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4100 · Tax Rev - Other</t>
  </si>
  <si>
    <t>Total 4100 · Tax Rev</t>
  </si>
  <si>
    <t>Total Income</t>
  </si>
  <si>
    <t>Gross Profit</t>
  </si>
  <si>
    <t>Expense</t>
  </si>
  <si>
    <t>66900 · Reconciliation Discrepancies</t>
  </si>
  <si>
    <t>9000 · CAPITAL OUTLAY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</si>
  <si>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</si>
  <si>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</si>
  <si>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</si>
  <si>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</si>
  <si>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</si>
  <si>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</si>
  <si>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</si>
  <si>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</si>
  <si>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</si>
  <si>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</si>
  <si>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</si>
  <si>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</si>
  <si>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</si>
  <si>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</si>
  <si>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</si>
  <si>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</si>
  <si>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</si>
  <si>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</si>
  <si>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</si>
  <si>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</si>
  <si>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</si>
  <si>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</si>
  <si>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</si>
  <si>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</si>
  <si>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</si>
  <si>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</si>
  <si>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</si>
  <si>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</si>
  <si>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</si>
  <si>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</si>
  <si>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</si>
  <si>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</si>
  <si>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</si>
  <si>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</si>
  <si>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</si>
  <si>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</si>
  <si>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</si>
  <si>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</si>
  <si>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</si>
  <si>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</si>
  <si>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</si>
  <si>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</si>
  <si>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</si>
  <si>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</si>
  <si>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6410 · Chief - Other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</si>
  <si>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</si>
  <si>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</si>
  <si>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</si>
  <si>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</si>
  <si>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</si>
  <si>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</si>
  <si>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</si>
  <si>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</si>
  <si>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</si>
  <si>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</si>
  <si>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</si>
  <si>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</si>
  <si>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</si>
  <si>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</si>
  <si>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6464 · Backfill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</si>
  <si>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</si>
  <si>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</si>
  <si>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</si>
  <si>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</si>
  <si>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</si>
  <si>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</si>
  <si>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</si>
  <si>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</si>
  <si>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</si>
  <si>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</si>
  <si>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</si>
  <si>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</si>
  <si>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</si>
  <si>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</si>
  <si>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</si>
  <si>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</si>
  <si>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</si>
  <si>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</si>
  <si>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</si>
  <si>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</si>
  <si>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</si>
  <si>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</si>
  <si>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</si>
  <si>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</si>
  <si>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</si>
  <si>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</si>
  <si>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</si>
  <si>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</si>
  <si>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</si>
  <si>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</si>
  <si>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</si>
  <si>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</si>
  <si>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</si>
  <si>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</si>
  <si>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</si>
  <si>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</si>
  <si>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</si>
  <si>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</si>
  <si>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</si>
  <si>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</si>
  <si>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</si>
  <si>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</si>
  <si>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</si>
  <si>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</si>
  <si>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</si>
  <si>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</si>
  <si>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</si>
  <si>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</si>
  <si>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</si>
  <si>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</si>
  <si>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</si>
  <si>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</si>
  <si>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</si>
  <si>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</si>
  <si>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</si>
  <si>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</si>
  <si>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</si>
  <si>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</si>
  <si>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</si>
  <si>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</si>
  <si>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</si>
  <si>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</si>
  <si>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</si>
  <si>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</si>
  <si>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</si>
  <si>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</si>
  <si>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</si>
  <si>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</si>
  <si>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</si>
  <si>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</si>
  <si>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</si>
  <si>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</si>
  <si>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6720 · Fire Equipment - Other</t>
  </si>
  <si>
    <t>Total 6720 · Fire Equipment</t>
  </si>
  <si>
    <t>6800 · Vehicle Maintenance</t>
  </si>
  <si>
    <t>5601 Engine 1 - Pierce (NEW)</t>
  </si>
  <si>
    <t>5601 Engine 1 - HME</t>
  </si>
  <si>
    <t>5617-Ladder Truck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</si>
  <si>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</si>
  <si>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</si>
  <si>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</si>
  <si>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</si>
  <si>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</si>
  <si>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</si>
  <si>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</si>
  <si>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</si>
  <si>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</si>
  <si>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</si>
  <si>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</si>
  <si>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</si>
  <si>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</si>
  <si>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</si>
  <si>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</si>
  <si>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</si>
  <si>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</si>
  <si>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</si>
  <si>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</si>
  <si>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</si>
  <si>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</si>
  <si>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</si>
  <si>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</si>
  <si>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</si>
  <si>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</si>
  <si>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</si>
  <si>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</si>
  <si>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</si>
  <si>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</si>
  <si>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</si>
  <si>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</si>
  <si>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</si>
  <si>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</si>
  <si>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</si>
  <si>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</si>
  <si>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</si>
  <si>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</si>
  <si>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</si>
  <si>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</si>
  <si>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</si>
  <si>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</si>
  <si>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</si>
  <si>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</si>
  <si>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</si>
  <si>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</si>
  <si>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</si>
  <si>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</si>
  <si>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6899 · Training Center Usage Fees</t>
  </si>
  <si>
    <t>Fire Training - Other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</si>
  <si>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</si>
  <si>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</si>
  <si>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</si>
  <si>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</si>
  <si>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</si>
  <si>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</si>
  <si>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</si>
  <si>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</si>
  <si>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</si>
  <si>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EMSAC Conference Scholarships</t>
  </si>
  <si>
    <t>FFSDP Grant</t>
  </si>
  <si>
    <t>Total 4200 · Grant Income</t>
  </si>
  <si>
    <t>4300 · Other Income</t>
  </si>
  <si>
    <t>4380 · Fire Inspection</t>
  </si>
  <si>
    <t>4384 · Scholarships, Grants &amp; Donation</t>
  </si>
  <si>
    <t>4383 · Violations/Fees</t>
  </si>
  <si>
    <t>4381 · Permitting/Plan Review</t>
  </si>
  <si>
    <t>Total 4380 · Fire Inspection</t>
  </si>
  <si>
    <t>4370 · Medical Supplies</t>
  </si>
  <si>
    <t>4360 · Medical Training</t>
  </si>
  <si>
    <t>4363 · CPR/BLS</t>
  </si>
  <si>
    <t>Total 4360 · Medical Training</t>
  </si>
  <si>
    <t>4350 · NFPD Auxiliary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</si>
  <si>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</si>
  <si>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</si>
  <si>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</si>
  <si>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</si>
  <si>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</si>
  <si>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</si>
  <si>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</si>
  <si>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</si>
  <si>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</si>
  <si>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</si>
  <si>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</si>
  <si>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AFG Expense</t>
  </si>
  <si>
    <t>8200 · Grant Expenses - Other</t>
  </si>
  <si>
    <t>Total 8200 · Grant Expenses</t>
  </si>
  <si>
    <t>8300 · Other Expenses</t>
  </si>
  <si>
    <t>8500 · Fire Inspection</t>
  </si>
  <si>
    <t>8584 · Scholarships, Grants &amp; Donation</t>
  </si>
  <si>
    <t>Total 8500 · Fire Inspection</t>
  </si>
  <si>
    <t>8320 · UTV (5630)</t>
  </si>
  <si>
    <t>8400 · Wild Fire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</si>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</sst>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49" fontId="3" fillId="0" borderId="0" xfId="0" applyNumberFormat="1" applyFont="1"/>
    <xf numFmtId="164" fontId="3" fillId="0" borderId="6" xfId="0" applyNumberFormat="1" applyFont="1" applyBorder="1"/>
    <xf numFmtId="165" fontId="3" fillId="0" borderId="6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</xdr:colOff>
          <xdr:row>0</xdr:row>
          <xdr:rowOff>161925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BE6CD12-C583-9F43-339D-72778F841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</xdr:colOff>
          <xdr:row>0</xdr:row>
          <xdr:rowOff>161925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BBD18CC-6DE7-6696-FC71-CC034BDA0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D722D-81A3-4C10-8414-F38C375C0C98}">
  <sheetPr codeName="Sheet1"/>
  <dimension ref="A1:P277"/>
  <sheetViews>
    <sheetView tabSelected="1" workbookViewId="0">
      <pane xSplit="9" ySplit="2" topLeftCell="J163" activePane="bottomRight" state="frozenSplit"/>
      <selection pane="bottomRight"/>
      <selection pane="bottomLeft" activeCell="A3" sqref="A3"/>
      <selection pane="topRight" activeCell="J1" sqref="J1"/>
    </sheetView>
  </sheetViews>
  <sheetFormatPr defaultRowHeight="15"/>
  <cols>
    <col min="1" max="8" width="3" style="21" customWidth="1"/>
    <col min="9" max="9" width="31.28515625" style="21" customWidth="1"/>
    <col min="10" max="10" width="10.140625" bestFit="1" customWidth="1"/>
    <col min="11" max="11" width="2.28515625" customWidth="1"/>
    <col min="12" max="12" width="10" bestFit="1" customWidth="1"/>
    <col min="13" max="13" width="2.28515625" customWidth="1"/>
    <col min="14" max="14" width="12" bestFit="1" customWidth="1"/>
    <col min="15" max="15" width="2.28515625" customWidth="1"/>
    <col min="16" max="16" width="10.28515625" bestFit="1" customWidth="1"/>
  </cols>
  <sheetData>
    <row r="1" spans="1:16" ht="15.75" thickBot="1">
      <c r="A1" s="1"/>
      <c r="B1" s="1"/>
      <c r="C1" s="1"/>
      <c r="D1" s="1"/>
      <c r="E1" s="1"/>
      <c r="F1" s="1"/>
      <c r="G1" s="1"/>
      <c r="H1" s="1"/>
      <c r="I1" s="1"/>
      <c r="J1" s="3"/>
      <c r="K1" s="2"/>
      <c r="L1" s="3"/>
      <c r="M1" s="2"/>
      <c r="N1" s="3"/>
      <c r="O1" s="2"/>
      <c r="P1" s="3"/>
    </row>
    <row r="2" spans="1:16" s="20" customFormat="1" ht="16.5" thickTop="1" thickBot="1">
      <c r="A2" s="17"/>
      <c r="B2" s="17"/>
      <c r="C2" s="17"/>
      <c r="D2" s="17"/>
      <c r="E2" s="17"/>
      <c r="F2" s="17"/>
      <c r="G2" s="17"/>
      <c r="H2" s="17"/>
      <c r="I2" s="17"/>
      <c r="J2" s="18" t="s">
        <v>0</v>
      </c>
      <c r="K2" s="19"/>
      <c r="L2" s="18" t="s">
        <v>1</v>
      </c>
      <c r="M2" s="19"/>
      <c r="N2" s="18" t="s">
        <v>2</v>
      </c>
      <c r="O2" s="19"/>
      <c r="P2" s="18" t="s">
        <v>3</v>
      </c>
    </row>
    <row r="3" spans="1:16" ht="15.75" thickTop="1">
      <c r="A3" s="1"/>
      <c r="B3" s="1" t="s">
        <v>4</v>
      </c>
      <c r="C3" s="1"/>
      <c r="D3" s="1"/>
      <c r="E3" s="1"/>
      <c r="F3" s="1"/>
      <c r="G3" s="1"/>
      <c r="H3" s="1"/>
      <c r="I3" s="1"/>
      <c r="J3" s="4"/>
      <c r="K3" s="5"/>
      <c r="L3" s="4"/>
      <c r="M3" s="5"/>
      <c r="N3" s="4"/>
      <c r="O3" s="5"/>
      <c r="P3" s="6"/>
    </row>
    <row r="4" spans="1:16">
      <c r="A4" s="1"/>
      <c r="B4" s="1"/>
      <c r="C4" s="1"/>
      <c r="D4" s="1" t="s">
        <v>5</v>
      </c>
      <c r="E4" s="1"/>
      <c r="F4" s="1"/>
      <c r="G4" s="1"/>
      <c r="H4" s="1"/>
      <c r="I4" s="1"/>
      <c r="J4" s="4"/>
      <c r="K4" s="5"/>
      <c r="L4" s="4"/>
      <c r="M4" s="5"/>
      <c r="N4" s="4"/>
      <c r="O4" s="5"/>
      <c r="P4" s="6"/>
    </row>
    <row r="5" spans="1:16">
      <c r="A5" s="1"/>
      <c r="B5" s="1"/>
      <c r="C5" s="1"/>
      <c r="D5" s="1"/>
      <c r="E5" s="1" t="s">
        <v>6</v>
      </c>
      <c r="F5" s="1"/>
      <c r="G5" s="1"/>
      <c r="H5" s="1"/>
      <c r="I5" s="1"/>
      <c r="J5" s="4">
        <v>4200</v>
      </c>
      <c r="K5" s="5"/>
      <c r="L5" s="4"/>
      <c r="M5" s="5"/>
      <c r="N5" s="4"/>
      <c r="O5" s="5"/>
      <c r="P5" s="6"/>
    </row>
    <row r="6" spans="1:16">
      <c r="A6" s="1"/>
      <c r="B6" s="1"/>
      <c r="C6" s="1"/>
      <c r="D6" s="1"/>
      <c r="E6" s="1" t="s">
        <v>7</v>
      </c>
      <c r="F6" s="1"/>
      <c r="G6" s="1"/>
      <c r="H6" s="1"/>
      <c r="I6" s="1"/>
      <c r="J6" s="4">
        <v>2124.4</v>
      </c>
      <c r="K6" s="5"/>
      <c r="L6" s="4"/>
      <c r="M6" s="5"/>
      <c r="N6" s="4"/>
      <c r="O6" s="5"/>
      <c r="P6" s="6"/>
    </row>
    <row r="7" spans="1:16">
      <c r="A7" s="1"/>
      <c r="B7" s="1"/>
      <c r="C7" s="1"/>
      <c r="D7" s="1"/>
      <c r="E7" s="1" t="s">
        <v>8</v>
      </c>
      <c r="F7" s="1"/>
      <c r="G7" s="1"/>
      <c r="H7" s="1"/>
      <c r="I7" s="1"/>
      <c r="J7" s="4">
        <v>2500</v>
      </c>
      <c r="K7" s="5"/>
      <c r="L7" s="4"/>
      <c r="M7" s="5"/>
      <c r="N7" s="4"/>
      <c r="O7" s="5"/>
      <c r="P7" s="6"/>
    </row>
    <row r="8" spans="1:16">
      <c r="A8" s="1"/>
      <c r="B8" s="1"/>
      <c r="C8" s="1"/>
      <c r="D8" s="1"/>
      <c r="E8" s="1" t="s">
        <v>9</v>
      </c>
      <c r="F8" s="1"/>
      <c r="G8" s="1"/>
      <c r="H8" s="1"/>
      <c r="I8" s="1"/>
      <c r="J8" s="4">
        <v>23549.87</v>
      </c>
      <c r="K8" s="5"/>
      <c r="L8" s="4">
        <v>26688.5</v>
      </c>
      <c r="M8" s="5"/>
      <c r="N8" s="4">
        <f>ROUND((J8-L8),5)</f>
        <v>-3138.63</v>
      </c>
      <c r="O8" s="5"/>
      <c r="P8" s="6">
        <f>ROUND(IF(L8=0, IF(J8=0, 0, 1), J8/L8),5)</f>
        <v>0.88239999999999996</v>
      </c>
    </row>
    <row r="9" spans="1:16">
      <c r="A9" s="1"/>
      <c r="B9" s="1"/>
      <c r="C9" s="1"/>
      <c r="D9" s="1"/>
      <c r="E9" s="1" t="s">
        <v>10</v>
      </c>
      <c r="F9" s="1"/>
      <c r="G9" s="1"/>
      <c r="H9" s="1"/>
      <c r="I9" s="1"/>
      <c r="J9" s="4">
        <v>47994.51</v>
      </c>
      <c r="K9" s="5"/>
      <c r="L9" s="4">
        <v>500</v>
      </c>
      <c r="M9" s="5"/>
      <c r="N9" s="4">
        <f>ROUND((J9-L9),5)</f>
        <v>47494.51</v>
      </c>
      <c r="O9" s="5"/>
      <c r="P9" s="6">
        <f>ROUND(IF(L9=0, IF(J9=0, 0, 1), J9/L9),5)</f>
        <v>95.989019999999996</v>
      </c>
    </row>
    <row r="10" spans="1:16">
      <c r="A10" s="1"/>
      <c r="B10" s="1"/>
      <c r="C10" s="1"/>
      <c r="D10" s="1"/>
      <c r="E10" s="1" t="s">
        <v>11</v>
      </c>
      <c r="F10" s="1"/>
      <c r="G10" s="1"/>
      <c r="H10" s="1"/>
      <c r="I10" s="1"/>
      <c r="J10" s="4">
        <v>30928.62</v>
      </c>
      <c r="K10" s="5"/>
      <c r="L10" s="4">
        <v>150</v>
      </c>
      <c r="M10" s="5"/>
      <c r="N10" s="4">
        <f>ROUND((J10-L10),5)</f>
        <v>30778.62</v>
      </c>
      <c r="O10" s="5"/>
      <c r="P10" s="6">
        <f>ROUND(IF(L10=0, IF(J10=0, 0, 1), J10/L10),5)</f>
        <v>206.1908</v>
      </c>
    </row>
    <row r="11" spans="1:16">
      <c r="A11" s="1"/>
      <c r="B11" s="1"/>
      <c r="C11" s="1"/>
      <c r="D11" s="1"/>
      <c r="E11" s="1" t="s">
        <v>12</v>
      </c>
      <c r="F11" s="1"/>
      <c r="G11" s="1"/>
      <c r="H11" s="1"/>
      <c r="I11" s="1"/>
      <c r="J11" s="4"/>
      <c r="K11" s="5"/>
      <c r="L11" s="4"/>
      <c r="M11" s="5"/>
      <c r="N11" s="4"/>
      <c r="O11" s="5"/>
      <c r="P11" s="6"/>
    </row>
    <row r="12" spans="1:16">
      <c r="A12" s="1"/>
      <c r="B12" s="1"/>
      <c r="C12" s="1"/>
      <c r="D12" s="1"/>
      <c r="E12" s="1"/>
      <c r="F12" s="1" t="s">
        <v>13</v>
      </c>
      <c r="G12" s="1"/>
      <c r="H12" s="1"/>
      <c r="I12" s="1"/>
      <c r="J12" s="4">
        <v>-450.15</v>
      </c>
      <c r="K12" s="5"/>
      <c r="L12" s="4"/>
      <c r="M12" s="5"/>
      <c r="N12" s="4"/>
      <c r="O12" s="5"/>
      <c r="P12" s="6"/>
    </row>
    <row r="13" spans="1:16">
      <c r="A13" s="1"/>
      <c r="B13" s="1"/>
      <c r="C13" s="1"/>
      <c r="D13" s="1"/>
      <c r="E13" s="1"/>
      <c r="F13" s="1" t="s">
        <v>14</v>
      </c>
      <c r="G13" s="1"/>
      <c r="H13" s="1"/>
      <c r="I13" s="1"/>
      <c r="J13" s="4">
        <v>1413.13</v>
      </c>
      <c r="K13" s="5"/>
      <c r="L13" s="4"/>
      <c r="M13" s="5"/>
      <c r="N13" s="4"/>
      <c r="O13" s="5"/>
      <c r="P13" s="6"/>
    </row>
    <row r="14" spans="1:16">
      <c r="A14" s="1"/>
      <c r="B14" s="1"/>
      <c r="C14" s="1"/>
      <c r="D14" s="1"/>
      <c r="E14" s="1"/>
      <c r="F14" s="1" t="s">
        <v>15</v>
      </c>
      <c r="G14" s="1"/>
      <c r="H14" s="1"/>
      <c r="I14" s="1"/>
      <c r="J14" s="4">
        <v>0</v>
      </c>
      <c r="K14" s="5"/>
      <c r="L14" s="4">
        <v>74433</v>
      </c>
      <c r="M14" s="5"/>
      <c r="N14" s="4">
        <f>ROUND((J14-L14),5)</f>
        <v>-74433</v>
      </c>
      <c r="O14" s="5"/>
      <c r="P14" s="6">
        <f>ROUND(IF(L14=0, IF(J14=0, 0, 1), J14/L14),5)</f>
        <v>0</v>
      </c>
    </row>
    <row r="15" spans="1:16">
      <c r="A15" s="1"/>
      <c r="B15" s="1"/>
      <c r="C15" s="1"/>
      <c r="D15" s="1"/>
      <c r="E15" s="1"/>
      <c r="F15" s="1" t="s">
        <v>16</v>
      </c>
      <c r="G15" s="1"/>
      <c r="H15" s="1"/>
      <c r="I15" s="1"/>
      <c r="J15" s="4">
        <v>1164842.8600000001</v>
      </c>
      <c r="K15" s="5"/>
      <c r="L15" s="4">
        <v>1063427.01</v>
      </c>
      <c r="M15" s="5"/>
      <c r="N15" s="4">
        <f>ROUND((J15-L15),5)</f>
        <v>101415.85</v>
      </c>
      <c r="O15" s="5"/>
      <c r="P15" s="6">
        <f>ROUND(IF(L15=0, IF(J15=0, 0, 1), J15/L15),5)</f>
        <v>1.09537</v>
      </c>
    </row>
    <row r="16" spans="1:16">
      <c r="A16" s="1"/>
      <c r="B16" s="1"/>
      <c r="C16" s="1"/>
      <c r="D16" s="1"/>
      <c r="E16" s="1"/>
      <c r="F16" s="1" t="s">
        <v>17</v>
      </c>
      <c r="G16" s="1"/>
      <c r="H16" s="1"/>
      <c r="I16" s="1"/>
      <c r="J16" s="4">
        <v>49445.73</v>
      </c>
      <c r="K16" s="5"/>
      <c r="L16" s="4">
        <v>53171.35</v>
      </c>
      <c r="M16" s="5"/>
      <c r="N16" s="4">
        <f>ROUND((J16-L16),5)</f>
        <v>-3725.62</v>
      </c>
      <c r="O16" s="5"/>
      <c r="P16" s="6">
        <f>ROUND(IF(L16=0, IF(J16=0, 0, 1), J16/L16),5)</f>
        <v>0.92993000000000003</v>
      </c>
    </row>
    <row r="17" spans="1:16">
      <c r="A17" s="1"/>
      <c r="B17" s="1"/>
      <c r="C17" s="1"/>
      <c r="D17" s="1"/>
      <c r="E17" s="1"/>
      <c r="F17" s="1" t="s">
        <v>18</v>
      </c>
      <c r="G17" s="1"/>
      <c r="H17" s="1"/>
      <c r="I17" s="1"/>
      <c r="J17" s="4">
        <v>38100.400000000001</v>
      </c>
      <c r="K17" s="5"/>
      <c r="L17" s="4">
        <v>37216.6</v>
      </c>
      <c r="M17" s="5"/>
      <c r="N17" s="4">
        <f>ROUND((J17-L17),5)</f>
        <v>883.8</v>
      </c>
      <c r="O17" s="5"/>
      <c r="P17" s="6">
        <f>ROUND(IF(L17=0, IF(J17=0, 0, 1), J17/L17),5)</f>
        <v>1.0237499999999999</v>
      </c>
    </row>
    <row r="18" spans="1:16">
      <c r="A18" s="1"/>
      <c r="B18" s="1"/>
      <c r="C18" s="1"/>
      <c r="D18" s="1"/>
      <c r="E18" s="1"/>
      <c r="F18" s="1" t="s">
        <v>19</v>
      </c>
      <c r="G18" s="1"/>
      <c r="H18" s="1"/>
      <c r="I18" s="1"/>
      <c r="J18" s="4">
        <v>1776.52</v>
      </c>
      <c r="K18" s="5"/>
      <c r="L18" s="4">
        <v>1860.83</v>
      </c>
      <c r="M18" s="5"/>
      <c r="N18" s="4">
        <f>ROUND((J18-L18),5)</f>
        <v>-84.31</v>
      </c>
      <c r="O18" s="5"/>
      <c r="P18" s="6">
        <f>ROUND(IF(L18=0, IF(J18=0, 0, 1), J18/L18),5)</f>
        <v>0.95469000000000004</v>
      </c>
    </row>
    <row r="19" spans="1:16">
      <c r="A19" s="1"/>
      <c r="B19" s="1"/>
      <c r="C19" s="1"/>
      <c r="D19" s="1"/>
      <c r="E19" s="1"/>
      <c r="F19" s="1" t="s">
        <v>20</v>
      </c>
      <c r="G19" s="1"/>
      <c r="H19" s="1"/>
      <c r="I19" s="1"/>
      <c r="J19" s="4">
        <v>5925.78</v>
      </c>
      <c r="K19" s="5"/>
      <c r="L19" s="4"/>
      <c r="M19" s="5"/>
      <c r="N19" s="4"/>
      <c r="O19" s="5"/>
      <c r="P19" s="6"/>
    </row>
    <row r="20" spans="1:16">
      <c r="A20" s="1"/>
      <c r="B20" s="1"/>
      <c r="C20" s="1"/>
      <c r="D20" s="1"/>
      <c r="E20" s="1"/>
      <c r="F20" s="1" t="s">
        <v>21</v>
      </c>
      <c r="G20" s="1"/>
      <c r="H20" s="1"/>
      <c r="I20" s="1"/>
      <c r="J20" s="4">
        <v>992.4</v>
      </c>
      <c r="K20" s="5"/>
      <c r="L20" s="4">
        <v>971</v>
      </c>
      <c r="M20" s="5"/>
      <c r="N20" s="4">
        <f>ROUND((J20-L20),5)</f>
        <v>21.4</v>
      </c>
      <c r="O20" s="5"/>
      <c r="P20" s="6">
        <f>ROUND(IF(L20=0, IF(J20=0, 0, 1), J20/L20),5)</f>
        <v>1.0220400000000001</v>
      </c>
    </row>
    <row r="21" spans="1:16">
      <c r="A21" s="1"/>
      <c r="B21" s="1"/>
      <c r="C21" s="1"/>
      <c r="D21" s="1"/>
      <c r="E21" s="1"/>
      <c r="F21" s="1" t="s">
        <v>22</v>
      </c>
      <c r="G21" s="1"/>
      <c r="H21" s="1"/>
      <c r="I21" s="1"/>
      <c r="J21" s="4">
        <v>34909.57</v>
      </c>
      <c r="K21" s="5"/>
      <c r="L21" s="4">
        <v>25741</v>
      </c>
      <c r="M21" s="5"/>
      <c r="N21" s="4">
        <f>ROUND((J21-L21),5)</f>
        <v>9168.57</v>
      </c>
      <c r="O21" s="5"/>
      <c r="P21" s="6">
        <f>ROUND(IF(L21=0, IF(J21=0, 0, 1), J21/L21),5)</f>
        <v>1.35619</v>
      </c>
    </row>
    <row r="22" spans="1:16">
      <c r="A22" s="1"/>
      <c r="B22" s="1"/>
      <c r="C22" s="1"/>
      <c r="D22" s="1"/>
      <c r="E22" s="1"/>
      <c r="F22" s="1" t="s">
        <v>23</v>
      </c>
      <c r="G22" s="1"/>
      <c r="H22" s="1"/>
      <c r="I22" s="1"/>
      <c r="J22" s="4">
        <v>-46730.27</v>
      </c>
      <c r="K22" s="5"/>
      <c r="L22" s="4"/>
      <c r="M22" s="5"/>
      <c r="N22" s="4"/>
      <c r="O22" s="5"/>
      <c r="P22" s="6"/>
    </row>
    <row r="23" spans="1:16">
      <c r="A23" s="1"/>
      <c r="B23" s="1"/>
      <c r="C23" s="1"/>
      <c r="D23" s="1"/>
      <c r="E23" s="1"/>
      <c r="F23" s="1" t="s">
        <v>24</v>
      </c>
      <c r="G23" s="1"/>
      <c r="H23" s="1"/>
      <c r="I23" s="1"/>
      <c r="J23" s="4">
        <v>-1542.26</v>
      </c>
      <c r="K23" s="5"/>
      <c r="L23" s="4"/>
      <c r="M23" s="5"/>
      <c r="N23" s="4"/>
      <c r="O23" s="5"/>
      <c r="P23" s="6"/>
    </row>
    <row r="24" spans="1:16">
      <c r="A24" s="1"/>
      <c r="B24" s="1"/>
      <c r="C24" s="1"/>
      <c r="D24" s="1"/>
      <c r="E24" s="1"/>
      <c r="F24" s="1" t="s">
        <v>25</v>
      </c>
      <c r="G24" s="1"/>
      <c r="H24" s="1"/>
      <c r="I24" s="1"/>
      <c r="J24" s="4">
        <v>-10949.81</v>
      </c>
      <c r="K24" s="5"/>
      <c r="L24" s="4"/>
      <c r="M24" s="5"/>
      <c r="N24" s="4"/>
      <c r="O24" s="5"/>
      <c r="P24" s="6"/>
    </row>
    <row r="25" spans="1:16" ht="15.75" thickBot="1">
      <c r="A25" s="1"/>
      <c r="B25" s="1"/>
      <c r="C25" s="1"/>
      <c r="D25" s="1"/>
      <c r="E25" s="1"/>
      <c r="F25" s="1" t="s">
        <v>26</v>
      </c>
      <c r="G25" s="1"/>
      <c r="H25" s="1"/>
      <c r="I25" s="1"/>
      <c r="J25" s="4">
        <v>19654.23</v>
      </c>
      <c r="K25" s="5"/>
      <c r="L25" s="4"/>
      <c r="M25" s="5"/>
      <c r="N25" s="4"/>
      <c r="O25" s="5"/>
      <c r="P25" s="6"/>
    </row>
    <row r="26" spans="1:16" ht="15.75" thickBot="1">
      <c r="A26" s="1"/>
      <c r="B26" s="1"/>
      <c r="C26" s="1"/>
      <c r="D26" s="1"/>
      <c r="E26" s="1" t="s">
        <v>27</v>
      </c>
      <c r="F26" s="1"/>
      <c r="G26" s="1"/>
      <c r="H26" s="1"/>
      <c r="I26" s="1"/>
      <c r="J26" s="7">
        <f>ROUND(SUM(J11:J25),5)</f>
        <v>1257388.1299999999</v>
      </c>
      <c r="K26" s="5"/>
      <c r="L26" s="7">
        <f>ROUND(SUM(L11:L25),5)</f>
        <v>1256820.79</v>
      </c>
      <c r="M26" s="5"/>
      <c r="N26" s="7">
        <f>ROUND((J26-L26),5)</f>
        <v>567.34</v>
      </c>
      <c r="O26" s="5"/>
      <c r="P26" s="8">
        <f>ROUND(IF(L26=0, IF(J26=0, 0, 1), J26/L26),5)</f>
        <v>1.0004500000000001</v>
      </c>
    </row>
    <row r="27" spans="1:16" ht="15.75" thickBot="1">
      <c r="A27" s="1"/>
      <c r="B27" s="1"/>
      <c r="C27" s="1"/>
      <c r="D27" s="1" t="s">
        <v>28</v>
      </c>
      <c r="E27" s="1"/>
      <c r="F27" s="1"/>
      <c r="G27" s="1"/>
      <c r="H27" s="1"/>
      <c r="I27" s="1"/>
      <c r="J27" s="9">
        <f>ROUND(SUM(J4:J10)+J26,5)</f>
        <v>1368685.53</v>
      </c>
      <c r="K27" s="5"/>
      <c r="L27" s="9">
        <f>ROUND(SUM(L4:L10)+L26,5)</f>
        <v>1284159.29</v>
      </c>
      <c r="M27" s="5"/>
      <c r="N27" s="9">
        <f>ROUND((J27-L27),5)</f>
        <v>84526.24</v>
      </c>
      <c r="O27" s="5"/>
      <c r="P27" s="10">
        <f>ROUND(IF(L27=0, IF(J27=0, 0, 1), J27/L27),5)</f>
        <v>1.06582</v>
      </c>
    </row>
    <row r="28" spans="1:16">
      <c r="A28" s="1"/>
      <c r="B28" s="1"/>
      <c r="C28" s="1" t="s">
        <v>29</v>
      </c>
      <c r="D28" s="1"/>
      <c r="E28" s="1"/>
      <c r="F28" s="1"/>
      <c r="G28" s="1"/>
      <c r="H28" s="1"/>
      <c r="I28" s="1"/>
      <c r="J28" s="4">
        <f>J27</f>
        <v>1368685.53</v>
      </c>
      <c r="K28" s="5"/>
      <c r="L28" s="4">
        <f>L27</f>
        <v>1284159.29</v>
      </c>
      <c r="M28" s="5"/>
      <c r="N28" s="4">
        <f>ROUND((J28-L28),5)</f>
        <v>84526.24</v>
      </c>
      <c r="O28" s="5"/>
      <c r="P28" s="6">
        <f>ROUND(IF(L28=0, IF(J28=0, 0, 1), J28/L28),5)</f>
        <v>1.06582</v>
      </c>
    </row>
    <row r="29" spans="1:16">
      <c r="A29" s="1"/>
      <c r="B29" s="1"/>
      <c r="C29" s="1"/>
      <c r="D29" s="1" t="s">
        <v>30</v>
      </c>
      <c r="E29" s="1"/>
      <c r="F29" s="1"/>
      <c r="G29" s="1"/>
      <c r="H29" s="1"/>
      <c r="I29" s="1"/>
      <c r="J29" s="4"/>
      <c r="K29" s="5"/>
      <c r="L29" s="4"/>
      <c r="M29" s="5"/>
      <c r="N29" s="4"/>
      <c r="O29" s="5"/>
      <c r="P29" s="6"/>
    </row>
    <row r="30" spans="1:16">
      <c r="A30" s="1"/>
      <c r="B30" s="1"/>
      <c r="C30" s="1"/>
      <c r="D30" s="1"/>
      <c r="E30" s="1" t="s">
        <v>31</v>
      </c>
      <c r="F30" s="1"/>
      <c r="G30" s="1"/>
      <c r="H30" s="1"/>
      <c r="I30" s="1"/>
      <c r="J30" s="4">
        <v>29.74</v>
      </c>
      <c r="K30" s="5"/>
      <c r="L30" s="4"/>
      <c r="M30" s="5"/>
      <c r="N30" s="4"/>
      <c r="O30" s="5"/>
      <c r="P30" s="6"/>
    </row>
    <row r="31" spans="1:16">
      <c r="A31" s="1"/>
      <c r="B31" s="1"/>
      <c r="C31" s="1"/>
      <c r="D31" s="1"/>
      <c r="E31" s="1" t="s">
        <v>32</v>
      </c>
      <c r="F31" s="1"/>
      <c r="G31" s="1"/>
      <c r="H31" s="1"/>
      <c r="I31" s="1"/>
      <c r="J31" s="4"/>
      <c r="K31" s="5"/>
      <c r="L31" s="4"/>
      <c r="M31" s="5"/>
      <c r="N31" s="4"/>
      <c r="O31" s="5"/>
      <c r="P31" s="6"/>
    </row>
    <row r="32" spans="1:16">
      <c r="A32" s="1"/>
      <c r="B32" s="1"/>
      <c r="C32" s="1"/>
      <c r="D32" s="1"/>
      <c r="E32" s="1"/>
      <c r="F32" s="1" t="s">
        <v>33</v>
      </c>
      <c r="G32" s="1"/>
      <c r="H32" s="1"/>
      <c r="I32" s="1"/>
      <c r="J32" s="4">
        <v>13073.59</v>
      </c>
      <c r="K32" s="5"/>
      <c r="L32" s="4">
        <v>13100</v>
      </c>
      <c r="M32" s="5"/>
      <c r="N32" s="4">
        <f>ROUND((J32-L32),5)</f>
        <v>-26.41</v>
      </c>
      <c r="O32" s="5"/>
      <c r="P32" s="6">
        <f>ROUND(IF(L32=0, IF(J32=0, 0, 1), J32/L32),5)</f>
        <v>0.99797999999999998</v>
      </c>
    </row>
    <row r="33" spans="1:16">
      <c r="A33" s="1"/>
      <c r="B33" s="1"/>
      <c r="C33" s="1"/>
      <c r="D33" s="1"/>
      <c r="E33" s="1"/>
      <c r="F33" s="1" t="s">
        <v>34</v>
      </c>
      <c r="G33" s="1"/>
      <c r="H33" s="1"/>
      <c r="I33" s="1"/>
      <c r="J33" s="4">
        <v>0</v>
      </c>
      <c r="K33" s="5"/>
      <c r="L33" s="4">
        <v>20000</v>
      </c>
      <c r="M33" s="5"/>
      <c r="N33" s="4">
        <f>ROUND((J33-L33),5)</f>
        <v>-20000</v>
      </c>
      <c r="O33" s="5"/>
      <c r="P33" s="6">
        <f>ROUND(IF(L33=0, IF(J33=0, 0, 1), J33/L33),5)</f>
        <v>0</v>
      </c>
    </row>
    <row r="34" spans="1:16" ht="15.75" thickBot="1">
      <c r="A34" s="1"/>
      <c r="B34" s="1"/>
      <c r="C34" s="1"/>
      <c r="D34" s="1"/>
      <c r="E34" s="1"/>
      <c r="F34" s="1" t="s">
        <v>35</v>
      </c>
      <c r="G34" s="1"/>
      <c r="H34" s="1"/>
      <c r="I34" s="1"/>
      <c r="J34" s="11">
        <v>46093</v>
      </c>
      <c r="K34" s="5"/>
      <c r="L34" s="11"/>
      <c r="M34" s="5"/>
      <c r="N34" s="11"/>
      <c r="O34" s="5"/>
      <c r="P34" s="12"/>
    </row>
    <row r="35" spans="1:16">
      <c r="A35" s="1"/>
      <c r="B35" s="1"/>
      <c r="C35" s="1"/>
      <c r="D35" s="1"/>
      <c r="E35" s="1" t="s">
        <v>36</v>
      </c>
      <c r="F35" s="1"/>
      <c r="G35" s="1"/>
      <c r="H35" s="1"/>
      <c r="I35" s="1"/>
      <c r="J35" s="4">
        <f>ROUND(SUM(J31:J34),5)</f>
        <v>59166.59</v>
      </c>
      <c r="K35" s="5"/>
      <c r="L35" s="4">
        <f>ROUND(SUM(L31:L34),5)</f>
        <v>33100</v>
      </c>
      <c r="M35" s="5"/>
      <c r="N35" s="4">
        <f>ROUND((J35-L35),5)</f>
        <v>26066.59</v>
      </c>
      <c r="O35" s="5"/>
      <c r="P35" s="6">
        <f>ROUND(IF(L35=0, IF(J35=0, 0, 1), J35/L35),5)</f>
        <v>1.7875099999999999</v>
      </c>
    </row>
    <row r="36" spans="1:16">
      <c r="A36" s="1"/>
      <c r="B36" s="1"/>
      <c r="C36" s="1"/>
      <c r="D36" s="1"/>
      <c r="E36" s="1" t="s">
        <v>37</v>
      </c>
      <c r="F36" s="1"/>
      <c r="G36" s="1"/>
      <c r="H36" s="1"/>
      <c r="I36" s="1"/>
      <c r="J36" s="4"/>
      <c r="K36" s="5"/>
      <c r="L36" s="4"/>
      <c r="M36" s="5"/>
      <c r="N36" s="4"/>
      <c r="O36" s="5"/>
      <c r="P36" s="6"/>
    </row>
    <row r="37" spans="1:16">
      <c r="A37" s="1"/>
      <c r="B37" s="1"/>
      <c r="C37" s="1"/>
      <c r="D37" s="1"/>
      <c r="E37" s="1"/>
      <c r="F37" s="1" t="s">
        <v>38</v>
      </c>
      <c r="G37" s="1"/>
      <c r="H37" s="1"/>
      <c r="I37" s="1"/>
      <c r="J37" s="4">
        <v>984.24</v>
      </c>
      <c r="K37" s="5"/>
      <c r="L37" s="4">
        <v>3300</v>
      </c>
      <c r="M37" s="5"/>
      <c r="N37" s="4">
        <f>ROUND((J37-L37),5)</f>
        <v>-2315.7600000000002</v>
      </c>
      <c r="O37" s="5"/>
      <c r="P37" s="6">
        <f>ROUND(IF(L37=0, IF(J37=0, 0, 1), J37/L37),5)</f>
        <v>0.29825000000000002</v>
      </c>
    </row>
    <row r="38" spans="1:16">
      <c r="A38" s="1"/>
      <c r="B38" s="1"/>
      <c r="C38" s="1"/>
      <c r="D38" s="1"/>
      <c r="E38" s="1"/>
      <c r="F38" s="1" t="s">
        <v>39</v>
      </c>
      <c r="G38" s="1"/>
      <c r="H38" s="1"/>
      <c r="I38" s="1"/>
      <c r="J38" s="4">
        <v>6561.52</v>
      </c>
      <c r="K38" s="5"/>
      <c r="L38" s="4">
        <v>2500</v>
      </c>
      <c r="M38" s="5"/>
      <c r="N38" s="4">
        <f>ROUND((J38-L38),5)</f>
        <v>4061.52</v>
      </c>
      <c r="O38" s="5"/>
      <c r="P38" s="6">
        <f>ROUND(IF(L38=0, IF(J38=0, 0, 1), J38/L38),5)</f>
        <v>2.6246100000000001</v>
      </c>
    </row>
    <row r="39" spans="1:16">
      <c r="A39" s="1"/>
      <c r="B39" s="1"/>
      <c r="C39" s="1"/>
      <c r="D39" s="1"/>
      <c r="E39" s="1"/>
      <c r="F39" s="1" t="s">
        <v>40</v>
      </c>
      <c r="G39" s="1"/>
      <c r="H39" s="1"/>
      <c r="I39" s="1"/>
      <c r="J39" s="4">
        <v>602.13</v>
      </c>
      <c r="K39" s="5"/>
      <c r="L39" s="4">
        <v>250</v>
      </c>
      <c r="M39" s="5"/>
      <c r="N39" s="4">
        <f>ROUND((J39-L39),5)</f>
        <v>352.13</v>
      </c>
      <c r="O39" s="5"/>
      <c r="P39" s="6">
        <f>ROUND(IF(L39=0, IF(J39=0, 0, 1), J39/L39),5)</f>
        <v>2.4085200000000002</v>
      </c>
    </row>
    <row r="40" spans="1:16">
      <c r="A40" s="1"/>
      <c r="B40" s="1"/>
      <c r="C40" s="1"/>
      <c r="D40" s="1"/>
      <c r="E40" s="1"/>
      <c r="F40" s="1" t="s">
        <v>41</v>
      </c>
      <c r="G40" s="1"/>
      <c r="H40" s="1"/>
      <c r="I40" s="1"/>
      <c r="J40" s="4">
        <v>546.12</v>
      </c>
      <c r="K40" s="5"/>
      <c r="L40" s="4">
        <v>600</v>
      </c>
      <c r="M40" s="5"/>
      <c r="N40" s="4">
        <f>ROUND((J40-L40),5)</f>
        <v>-53.88</v>
      </c>
      <c r="O40" s="5"/>
      <c r="P40" s="6">
        <f>ROUND(IF(L40=0, IF(J40=0, 0, 1), J40/L40),5)</f>
        <v>0.91020000000000001</v>
      </c>
    </row>
    <row r="41" spans="1:16">
      <c r="A41" s="1"/>
      <c r="B41" s="1"/>
      <c r="C41" s="1"/>
      <c r="D41" s="1"/>
      <c r="E41" s="1"/>
      <c r="F41" s="1" t="s">
        <v>42</v>
      </c>
      <c r="G41" s="1"/>
      <c r="H41" s="1"/>
      <c r="I41" s="1"/>
      <c r="J41" s="4"/>
      <c r="K41" s="5"/>
      <c r="L41" s="4"/>
      <c r="M41" s="5"/>
      <c r="N41" s="4"/>
      <c r="O41" s="5"/>
      <c r="P41" s="6"/>
    </row>
    <row r="42" spans="1:16">
      <c r="A42" s="1"/>
      <c r="B42" s="1"/>
      <c r="C42" s="1"/>
      <c r="D42" s="1"/>
      <c r="E42" s="1"/>
      <c r="F42" s="1"/>
      <c r="G42" s="1" t="s">
        <v>43</v>
      </c>
      <c r="H42" s="1"/>
      <c r="I42" s="1"/>
      <c r="J42" s="4">
        <v>20.59</v>
      </c>
      <c r="K42" s="5"/>
      <c r="L42" s="4"/>
      <c r="M42" s="5"/>
      <c r="N42" s="4"/>
      <c r="O42" s="5"/>
      <c r="P42" s="6"/>
    </row>
    <row r="43" spans="1:16" ht="15.75" thickBot="1">
      <c r="A43" s="1"/>
      <c r="B43" s="1"/>
      <c r="C43" s="1"/>
      <c r="D43" s="1"/>
      <c r="E43" s="1"/>
      <c r="F43" s="1"/>
      <c r="G43" s="1" t="s">
        <v>44</v>
      </c>
      <c r="H43" s="1"/>
      <c r="I43" s="1"/>
      <c r="J43" s="11">
        <v>1526.98</v>
      </c>
      <c r="K43" s="5"/>
      <c r="L43" s="11">
        <v>500</v>
      </c>
      <c r="M43" s="5"/>
      <c r="N43" s="11">
        <f>ROUND((J43-L43),5)</f>
        <v>1026.98</v>
      </c>
      <c r="O43" s="5"/>
      <c r="P43" s="12">
        <f>ROUND(IF(L43=0, IF(J43=0, 0, 1), J43/L43),5)</f>
        <v>3.05396</v>
      </c>
    </row>
    <row r="44" spans="1:16">
      <c r="A44" s="1"/>
      <c r="B44" s="1"/>
      <c r="C44" s="1"/>
      <c r="D44" s="1"/>
      <c r="E44" s="1"/>
      <c r="F44" s="1" t="s">
        <v>45</v>
      </c>
      <c r="G44" s="1"/>
      <c r="H44" s="1"/>
      <c r="I44" s="1"/>
      <c r="J44" s="4">
        <f>ROUND(SUM(J41:J43),5)</f>
        <v>1547.57</v>
      </c>
      <c r="K44" s="5"/>
      <c r="L44" s="4">
        <f>ROUND(SUM(L41:L43),5)</f>
        <v>500</v>
      </c>
      <c r="M44" s="5"/>
      <c r="N44" s="4">
        <f>ROUND((J44-L44),5)</f>
        <v>1047.57</v>
      </c>
      <c r="O44" s="5"/>
      <c r="P44" s="6">
        <f>ROUND(IF(L44=0, IF(J44=0, 0, 1), J44/L44),5)</f>
        <v>3.0951399999999998</v>
      </c>
    </row>
    <row r="45" spans="1:16">
      <c r="A45" s="1"/>
      <c r="B45" s="1"/>
      <c r="C45" s="1"/>
      <c r="D45" s="1"/>
      <c r="E45" s="1"/>
      <c r="F45" s="1" t="s">
        <v>46</v>
      </c>
      <c r="G45" s="1"/>
      <c r="H45" s="1"/>
      <c r="I45" s="1"/>
      <c r="J45" s="4">
        <v>25.96</v>
      </c>
      <c r="K45" s="5"/>
      <c r="L45" s="4">
        <v>1500</v>
      </c>
      <c r="M45" s="5"/>
      <c r="N45" s="4">
        <f>ROUND((J45-L45),5)</f>
        <v>-1474.04</v>
      </c>
      <c r="O45" s="5"/>
      <c r="P45" s="6">
        <f>ROUND(IF(L45=0, IF(J45=0, 0, 1), J45/L45),5)</f>
        <v>1.7309999999999999E-2</v>
      </c>
    </row>
    <row r="46" spans="1:16">
      <c r="A46" s="1"/>
      <c r="B46" s="1"/>
      <c r="C46" s="1"/>
      <c r="D46" s="1"/>
      <c r="E46" s="1"/>
      <c r="F46" s="1" t="s">
        <v>47</v>
      </c>
      <c r="G46" s="1"/>
      <c r="H46" s="1"/>
      <c r="I46" s="1"/>
      <c r="J46" s="4"/>
      <c r="K46" s="5"/>
      <c r="L46" s="4"/>
      <c r="M46" s="5"/>
      <c r="N46" s="4"/>
      <c r="O46" s="5"/>
      <c r="P46" s="6"/>
    </row>
    <row r="47" spans="1:16">
      <c r="A47" s="1"/>
      <c r="B47" s="1"/>
      <c r="C47" s="1"/>
      <c r="D47" s="1"/>
      <c r="E47" s="1"/>
      <c r="F47" s="1"/>
      <c r="G47" s="1" t="s">
        <v>48</v>
      </c>
      <c r="H47" s="1"/>
      <c r="I47" s="1"/>
      <c r="J47" s="4">
        <v>17766.23</v>
      </c>
      <c r="K47" s="5"/>
      <c r="L47" s="4">
        <v>17529.68</v>
      </c>
      <c r="M47" s="5"/>
      <c r="N47" s="4">
        <f>ROUND((J47-L47),5)</f>
        <v>236.55</v>
      </c>
      <c r="O47" s="5"/>
      <c r="P47" s="6">
        <f>ROUND(IF(L47=0, IF(J47=0, 0, 1), J47/L47),5)</f>
        <v>1.01349</v>
      </c>
    </row>
    <row r="48" spans="1:16">
      <c r="A48" s="1"/>
      <c r="B48" s="1"/>
      <c r="C48" s="1"/>
      <c r="D48" s="1"/>
      <c r="E48" s="1"/>
      <c r="F48" s="1"/>
      <c r="G48" s="1" t="s">
        <v>49</v>
      </c>
      <c r="H48" s="1"/>
      <c r="I48" s="1"/>
      <c r="J48" s="4">
        <v>215.35</v>
      </c>
      <c r="K48" s="5"/>
      <c r="L48" s="4"/>
      <c r="M48" s="5"/>
      <c r="N48" s="4"/>
      <c r="O48" s="5"/>
      <c r="P48" s="6"/>
    </row>
    <row r="49" spans="1:16" ht="15.75" thickBot="1">
      <c r="A49" s="1"/>
      <c r="B49" s="1"/>
      <c r="C49" s="1"/>
      <c r="D49" s="1"/>
      <c r="E49" s="1"/>
      <c r="F49" s="1"/>
      <c r="G49" s="1" t="s">
        <v>50</v>
      </c>
      <c r="H49" s="1"/>
      <c r="I49" s="1"/>
      <c r="J49" s="11">
        <v>50.13</v>
      </c>
      <c r="K49" s="5"/>
      <c r="L49" s="11"/>
      <c r="M49" s="5"/>
      <c r="N49" s="11"/>
      <c r="O49" s="5"/>
      <c r="P49" s="12"/>
    </row>
    <row r="50" spans="1:16">
      <c r="A50" s="1"/>
      <c r="B50" s="1"/>
      <c r="C50" s="1"/>
      <c r="D50" s="1"/>
      <c r="E50" s="1"/>
      <c r="F50" s="1" t="s">
        <v>51</v>
      </c>
      <c r="G50" s="1"/>
      <c r="H50" s="1"/>
      <c r="I50" s="1"/>
      <c r="J50" s="4">
        <f>ROUND(SUM(J46:J49),5)</f>
        <v>18031.71</v>
      </c>
      <c r="K50" s="5"/>
      <c r="L50" s="4">
        <f>ROUND(SUM(L46:L49),5)</f>
        <v>17529.68</v>
      </c>
      <c r="M50" s="5"/>
      <c r="N50" s="4">
        <f>ROUND((J50-L50),5)</f>
        <v>502.03</v>
      </c>
      <c r="O50" s="5"/>
      <c r="P50" s="6">
        <f>ROUND(IF(L50=0, IF(J50=0, 0, 1), J50/L50),5)</f>
        <v>1.02864</v>
      </c>
    </row>
    <row r="51" spans="1:16">
      <c r="A51" s="1"/>
      <c r="B51" s="1"/>
      <c r="C51" s="1"/>
      <c r="D51" s="1"/>
      <c r="E51" s="1"/>
      <c r="F51" s="1" t="s">
        <v>52</v>
      </c>
      <c r="G51" s="1"/>
      <c r="H51" s="1"/>
      <c r="I51" s="1"/>
      <c r="J51" s="4"/>
      <c r="K51" s="5"/>
      <c r="L51" s="4"/>
      <c r="M51" s="5"/>
      <c r="N51" s="4"/>
      <c r="O51" s="5"/>
      <c r="P51" s="6"/>
    </row>
    <row r="52" spans="1:16">
      <c r="A52" s="1"/>
      <c r="B52" s="1"/>
      <c r="C52" s="1"/>
      <c r="D52" s="1"/>
      <c r="E52" s="1"/>
      <c r="F52" s="1"/>
      <c r="G52" s="1" t="s">
        <v>53</v>
      </c>
      <c r="H52" s="1"/>
      <c r="I52" s="1"/>
      <c r="J52" s="4">
        <v>0</v>
      </c>
      <c r="K52" s="5"/>
      <c r="L52" s="4">
        <v>3300</v>
      </c>
      <c r="M52" s="5"/>
      <c r="N52" s="4">
        <f>ROUND((J52-L52),5)</f>
        <v>-3300</v>
      </c>
      <c r="O52" s="5"/>
      <c r="P52" s="6">
        <f>ROUND(IF(L52=0, IF(J52=0, 0, 1), J52/L52),5)</f>
        <v>0</v>
      </c>
    </row>
    <row r="53" spans="1:16">
      <c r="A53" s="1"/>
      <c r="B53" s="1"/>
      <c r="C53" s="1"/>
      <c r="D53" s="1"/>
      <c r="E53" s="1"/>
      <c r="F53" s="1"/>
      <c r="G53" s="1" t="s">
        <v>54</v>
      </c>
      <c r="H53" s="1"/>
      <c r="I53" s="1"/>
      <c r="J53" s="4">
        <v>1993.61</v>
      </c>
      <c r="K53" s="5"/>
      <c r="L53" s="4">
        <v>2250</v>
      </c>
      <c r="M53" s="5"/>
      <c r="N53" s="4">
        <f>ROUND((J53-L53),5)</f>
        <v>-256.39</v>
      </c>
      <c r="O53" s="5"/>
      <c r="P53" s="6">
        <f>ROUND(IF(L53=0, IF(J53=0, 0, 1), J53/L53),5)</f>
        <v>0.88605</v>
      </c>
    </row>
    <row r="54" spans="1:16">
      <c r="A54" s="1"/>
      <c r="B54" s="1"/>
      <c r="C54" s="1"/>
      <c r="D54" s="1"/>
      <c r="E54" s="1"/>
      <c r="F54" s="1"/>
      <c r="G54" s="1" t="s">
        <v>55</v>
      </c>
      <c r="H54" s="1"/>
      <c r="I54" s="1"/>
      <c r="J54" s="4">
        <v>27354</v>
      </c>
      <c r="K54" s="5"/>
      <c r="L54" s="4">
        <v>25000</v>
      </c>
      <c r="M54" s="5"/>
      <c r="N54" s="4">
        <f>ROUND((J54-L54),5)</f>
        <v>2354</v>
      </c>
      <c r="O54" s="5"/>
      <c r="P54" s="6">
        <f>ROUND(IF(L54=0, IF(J54=0, 0, 1), J54/L54),5)</f>
        <v>1.09416</v>
      </c>
    </row>
    <row r="55" spans="1:16">
      <c r="A55" s="1"/>
      <c r="B55" s="1"/>
      <c r="C55" s="1"/>
      <c r="D55" s="1"/>
      <c r="E55" s="1"/>
      <c r="F55" s="1"/>
      <c r="G55" s="1" t="s">
        <v>56</v>
      </c>
      <c r="H55" s="1"/>
      <c r="I55" s="1"/>
      <c r="J55" s="4">
        <v>39779</v>
      </c>
      <c r="K55" s="5"/>
      <c r="L55" s="4">
        <v>25000</v>
      </c>
      <c r="M55" s="5"/>
      <c r="N55" s="4">
        <f>ROUND((J55-L55),5)</f>
        <v>14779</v>
      </c>
      <c r="O55" s="5"/>
      <c r="P55" s="6">
        <f>ROUND(IF(L55=0, IF(J55=0, 0, 1), J55/L55),5)</f>
        <v>1.5911599999999999</v>
      </c>
    </row>
    <row r="56" spans="1:16" ht="15.75" thickBot="1">
      <c r="A56" s="1"/>
      <c r="B56" s="1"/>
      <c r="C56" s="1"/>
      <c r="D56" s="1"/>
      <c r="E56" s="1"/>
      <c r="F56" s="1"/>
      <c r="G56" s="1" t="s">
        <v>57</v>
      </c>
      <c r="H56" s="1"/>
      <c r="I56" s="1"/>
      <c r="J56" s="11">
        <v>100</v>
      </c>
      <c r="K56" s="5"/>
      <c r="L56" s="11"/>
      <c r="M56" s="5"/>
      <c r="N56" s="11"/>
      <c r="O56" s="5"/>
      <c r="P56" s="12"/>
    </row>
    <row r="57" spans="1:16">
      <c r="A57" s="1"/>
      <c r="B57" s="1"/>
      <c r="C57" s="1"/>
      <c r="D57" s="1"/>
      <c r="E57" s="1"/>
      <c r="F57" s="1" t="s">
        <v>58</v>
      </c>
      <c r="G57" s="1"/>
      <c r="H57" s="1"/>
      <c r="I57" s="1"/>
      <c r="J57" s="4">
        <f>ROUND(SUM(J51:J56),5)</f>
        <v>69226.61</v>
      </c>
      <c r="K57" s="5"/>
      <c r="L57" s="4">
        <f>ROUND(SUM(L51:L56),5)</f>
        <v>55550</v>
      </c>
      <c r="M57" s="5"/>
      <c r="N57" s="4">
        <f>ROUND((J57-L57),5)</f>
        <v>13676.61</v>
      </c>
      <c r="O57" s="5"/>
      <c r="P57" s="6">
        <f>ROUND(IF(L57=0, IF(J57=0, 0, 1), J57/L57),5)</f>
        <v>1.2462</v>
      </c>
    </row>
    <row r="58" spans="1:16">
      <c r="A58" s="1"/>
      <c r="B58" s="1"/>
      <c r="C58" s="1"/>
      <c r="D58" s="1"/>
      <c r="E58" s="1"/>
      <c r="F58" s="1" t="s">
        <v>59</v>
      </c>
      <c r="G58" s="1"/>
      <c r="H58" s="1"/>
      <c r="I58" s="1"/>
      <c r="J58" s="4"/>
      <c r="K58" s="5"/>
      <c r="L58" s="4"/>
      <c r="M58" s="5"/>
      <c r="N58" s="4"/>
      <c r="O58" s="5"/>
      <c r="P58" s="6"/>
    </row>
    <row r="59" spans="1:16">
      <c r="A59" s="1"/>
      <c r="B59" s="1"/>
      <c r="C59" s="1"/>
      <c r="D59" s="1"/>
      <c r="E59" s="1"/>
      <c r="F59" s="1"/>
      <c r="G59" s="1" t="s">
        <v>60</v>
      </c>
      <c r="H59" s="1"/>
      <c r="I59" s="1"/>
      <c r="J59" s="4">
        <v>330</v>
      </c>
      <c r="K59" s="5"/>
      <c r="L59" s="4">
        <v>4400</v>
      </c>
      <c r="M59" s="5"/>
      <c r="N59" s="4">
        <f>ROUND((J59-L59),5)</f>
        <v>-4070</v>
      </c>
      <c r="O59" s="5"/>
      <c r="P59" s="6">
        <f>ROUND(IF(L59=0, IF(J59=0, 0, 1), J59/L59),5)</f>
        <v>7.4999999999999997E-2</v>
      </c>
    </row>
    <row r="60" spans="1:16">
      <c r="A60" s="1"/>
      <c r="B60" s="1"/>
      <c r="C60" s="1"/>
      <c r="D60" s="1"/>
      <c r="E60" s="1"/>
      <c r="F60" s="1"/>
      <c r="G60" s="1" t="s">
        <v>61</v>
      </c>
      <c r="H60" s="1"/>
      <c r="I60" s="1"/>
      <c r="J60" s="4">
        <v>4500</v>
      </c>
      <c r="K60" s="5"/>
      <c r="L60" s="4">
        <v>4500</v>
      </c>
      <c r="M60" s="5"/>
      <c r="N60" s="4">
        <f>ROUND((J60-L60),5)</f>
        <v>0</v>
      </c>
      <c r="O60" s="5"/>
      <c r="P60" s="6">
        <f>ROUND(IF(L60=0, IF(J60=0, 0, 1), J60/L60),5)</f>
        <v>1</v>
      </c>
    </row>
    <row r="61" spans="1:16">
      <c r="A61" s="1"/>
      <c r="B61" s="1"/>
      <c r="C61" s="1"/>
      <c r="D61" s="1"/>
      <c r="E61" s="1"/>
      <c r="F61" s="1"/>
      <c r="G61" s="1" t="s">
        <v>62</v>
      </c>
      <c r="H61" s="1"/>
      <c r="I61" s="1"/>
      <c r="J61" s="4">
        <v>720</v>
      </c>
      <c r="K61" s="5"/>
      <c r="L61" s="4">
        <v>720</v>
      </c>
      <c r="M61" s="5"/>
      <c r="N61" s="4">
        <f>ROUND((J61-L61),5)</f>
        <v>0</v>
      </c>
      <c r="O61" s="5"/>
      <c r="P61" s="6">
        <f>ROUND(IF(L61=0, IF(J61=0, 0, 1), J61/L61),5)</f>
        <v>1</v>
      </c>
    </row>
    <row r="62" spans="1:16">
      <c r="A62" s="1"/>
      <c r="B62" s="1"/>
      <c r="C62" s="1"/>
      <c r="D62" s="1"/>
      <c r="E62" s="1"/>
      <c r="F62" s="1"/>
      <c r="G62" s="1" t="s">
        <v>63</v>
      </c>
      <c r="H62" s="1"/>
      <c r="I62" s="1"/>
      <c r="J62" s="4">
        <v>5400.13</v>
      </c>
      <c r="K62" s="5"/>
      <c r="L62" s="4">
        <v>3200</v>
      </c>
      <c r="M62" s="5"/>
      <c r="N62" s="4">
        <f>ROUND((J62-L62),5)</f>
        <v>2200.13</v>
      </c>
      <c r="O62" s="5"/>
      <c r="P62" s="6">
        <f>ROUND(IF(L62=0, IF(J62=0, 0, 1), J62/L62),5)</f>
        <v>1.68754</v>
      </c>
    </row>
    <row r="63" spans="1:16">
      <c r="A63" s="1"/>
      <c r="B63" s="1"/>
      <c r="C63" s="1"/>
      <c r="D63" s="1"/>
      <c r="E63" s="1"/>
      <c r="F63" s="1"/>
      <c r="G63" s="1" t="s">
        <v>64</v>
      </c>
      <c r="H63" s="1"/>
      <c r="I63" s="1"/>
      <c r="J63" s="4">
        <v>1709</v>
      </c>
      <c r="K63" s="5"/>
      <c r="L63" s="4">
        <v>1800</v>
      </c>
      <c r="M63" s="5"/>
      <c r="N63" s="4">
        <f>ROUND((J63-L63),5)</f>
        <v>-91</v>
      </c>
      <c r="O63" s="5"/>
      <c r="P63" s="6">
        <f>ROUND(IF(L63=0, IF(J63=0, 0, 1), J63/L63),5)</f>
        <v>0.94943999999999995</v>
      </c>
    </row>
    <row r="64" spans="1:16">
      <c r="A64" s="1"/>
      <c r="B64" s="1"/>
      <c r="C64" s="1"/>
      <c r="D64" s="1"/>
      <c r="E64" s="1"/>
      <c r="F64" s="1"/>
      <c r="G64" s="1" t="s">
        <v>65</v>
      </c>
      <c r="H64" s="1"/>
      <c r="I64" s="1"/>
      <c r="J64" s="4">
        <v>601.88</v>
      </c>
      <c r="K64" s="5"/>
      <c r="L64" s="4"/>
      <c r="M64" s="5"/>
      <c r="N64" s="4"/>
      <c r="O64" s="5"/>
      <c r="P64" s="6"/>
    </row>
    <row r="65" spans="1:16" ht="15.75" thickBot="1">
      <c r="A65" s="1"/>
      <c r="B65" s="1"/>
      <c r="C65" s="1"/>
      <c r="D65" s="1"/>
      <c r="E65" s="1"/>
      <c r="F65" s="1"/>
      <c r="G65" s="1" t="s">
        <v>66</v>
      </c>
      <c r="H65" s="1"/>
      <c r="I65" s="1"/>
      <c r="J65" s="11">
        <v>2791.37</v>
      </c>
      <c r="K65" s="5"/>
      <c r="L65" s="11">
        <v>0</v>
      </c>
      <c r="M65" s="5"/>
      <c r="N65" s="11">
        <f>ROUND((J65-L65),5)</f>
        <v>2791.37</v>
      </c>
      <c r="O65" s="5"/>
      <c r="P65" s="12">
        <f>ROUND(IF(L65=0, IF(J65=0, 0, 1), J65/L65),5)</f>
        <v>1</v>
      </c>
    </row>
    <row r="66" spans="1:16">
      <c r="A66" s="1"/>
      <c r="B66" s="1"/>
      <c r="C66" s="1"/>
      <c r="D66" s="1"/>
      <c r="E66" s="1"/>
      <c r="F66" s="1" t="s">
        <v>67</v>
      </c>
      <c r="G66" s="1"/>
      <c r="H66" s="1"/>
      <c r="I66" s="1"/>
      <c r="J66" s="4">
        <f>ROUND(SUM(J58:J65),5)</f>
        <v>16052.38</v>
      </c>
      <c r="K66" s="5"/>
      <c r="L66" s="4">
        <f>ROUND(SUM(L58:L65),5)</f>
        <v>14620</v>
      </c>
      <c r="M66" s="5"/>
      <c r="N66" s="4">
        <f>ROUND((J66-L66),5)</f>
        <v>1432.38</v>
      </c>
      <c r="O66" s="5"/>
      <c r="P66" s="6">
        <f>ROUND(IF(L66=0, IF(J66=0, 0, 1), J66/L66),5)</f>
        <v>1.0979699999999999</v>
      </c>
    </row>
    <row r="67" spans="1:16">
      <c r="A67" s="1"/>
      <c r="B67" s="1"/>
      <c r="C67" s="1"/>
      <c r="D67" s="1"/>
      <c r="E67" s="1"/>
      <c r="F67" s="1" t="s">
        <v>68</v>
      </c>
      <c r="G67" s="1"/>
      <c r="H67" s="1"/>
      <c r="I67" s="1"/>
      <c r="J67" s="4"/>
      <c r="K67" s="5"/>
      <c r="L67" s="4"/>
      <c r="M67" s="5"/>
      <c r="N67" s="4"/>
      <c r="O67" s="5"/>
      <c r="P67" s="6"/>
    </row>
    <row r="68" spans="1:16">
      <c r="A68" s="1"/>
      <c r="B68" s="1"/>
      <c r="C68" s="1"/>
      <c r="D68" s="1"/>
      <c r="E68" s="1"/>
      <c r="F68" s="1"/>
      <c r="G68" s="1" t="s">
        <v>69</v>
      </c>
      <c r="H68" s="1"/>
      <c r="I68" s="1"/>
      <c r="J68" s="4"/>
      <c r="K68" s="5"/>
      <c r="L68" s="4"/>
      <c r="M68" s="5"/>
      <c r="N68" s="4"/>
      <c r="O68" s="5"/>
      <c r="P68" s="6"/>
    </row>
    <row r="69" spans="1:16">
      <c r="A69" s="1"/>
      <c r="B69" s="1"/>
      <c r="C69" s="1"/>
      <c r="D69" s="1"/>
      <c r="E69" s="1"/>
      <c r="F69" s="1"/>
      <c r="G69" s="1"/>
      <c r="H69" s="1" t="s">
        <v>70</v>
      </c>
      <c r="I69" s="1"/>
      <c r="J69" s="4">
        <v>77735.75</v>
      </c>
      <c r="K69" s="5"/>
      <c r="L69" s="4"/>
      <c r="M69" s="5"/>
      <c r="N69" s="4"/>
      <c r="O69" s="5"/>
      <c r="P69" s="6"/>
    </row>
    <row r="70" spans="1:16">
      <c r="A70" s="1"/>
      <c r="B70" s="1"/>
      <c r="C70" s="1"/>
      <c r="D70" s="1"/>
      <c r="E70" s="1"/>
      <c r="F70" s="1"/>
      <c r="G70" s="1"/>
      <c r="H70" s="1" t="s">
        <v>71</v>
      </c>
      <c r="I70" s="1"/>
      <c r="J70" s="4"/>
      <c r="K70" s="5"/>
      <c r="L70" s="4"/>
      <c r="M70" s="5"/>
      <c r="N70" s="4"/>
      <c r="O70" s="5"/>
      <c r="P70" s="6"/>
    </row>
    <row r="71" spans="1:16">
      <c r="A71" s="1"/>
      <c r="B71" s="1"/>
      <c r="C71" s="1"/>
      <c r="D71" s="1"/>
      <c r="E71" s="1"/>
      <c r="F71" s="1"/>
      <c r="G71" s="1"/>
      <c r="H71" s="1"/>
      <c r="I71" s="1" t="s">
        <v>72</v>
      </c>
      <c r="J71" s="4">
        <v>91552.52</v>
      </c>
      <c r="K71" s="5"/>
      <c r="L71" s="4">
        <v>132563.26</v>
      </c>
      <c r="M71" s="5"/>
      <c r="N71" s="4">
        <f>ROUND((J71-L71),5)</f>
        <v>-41010.74</v>
      </c>
      <c r="O71" s="5"/>
      <c r="P71" s="6">
        <f>ROUND(IF(L71=0, IF(J71=0, 0, 1), J71/L71),5)</f>
        <v>0.69062999999999997</v>
      </c>
    </row>
    <row r="72" spans="1:16">
      <c r="A72" s="1"/>
      <c r="B72" s="1"/>
      <c r="C72" s="1"/>
      <c r="D72" s="1"/>
      <c r="E72" s="1"/>
      <c r="F72" s="1"/>
      <c r="G72" s="1"/>
      <c r="H72" s="1"/>
      <c r="I72" s="1" t="s">
        <v>73</v>
      </c>
      <c r="J72" s="4">
        <v>2082.7399999999998</v>
      </c>
      <c r="K72" s="5"/>
      <c r="L72" s="4">
        <v>12593.51</v>
      </c>
      <c r="M72" s="5"/>
      <c r="N72" s="4">
        <f>ROUND((J72-L72),5)</f>
        <v>-10510.77</v>
      </c>
      <c r="O72" s="5"/>
      <c r="P72" s="6">
        <f>ROUND(IF(L72=0, IF(J72=0, 0, 1), J72/L72),5)</f>
        <v>0.16538</v>
      </c>
    </row>
    <row r="73" spans="1:16">
      <c r="A73" s="1"/>
      <c r="B73" s="1"/>
      <c r="C73" s="1"/>
      <c r="D73" s="1"/>
      <c r="E73" s="1"/>
      <c r="F73" s="1"/>
      <c r="G73" s="1"/>
      <c r="H73" s="1"/>
      <c r="I73" s="1" t="s">
        <v>74</v>
      </c>
      <c r="J73" s="4">
        <v>745.41</v>
      </c>
      <c r="K73" s="5"/>
      <c r="L73" s="4">
        <v>4032</v>
      </c>
      <c r="M73" s="5"/>
      <c r="N73" s="4">
        <f>ROUND((J73-L73),5)</f>
        <v>-3286.59</v>
      </c>
      <c r="O73" s="5"/>
      <c r="P73" s="6">
        <f>ROUND(IF(L73=0, IF(J73=0, 0, 1), J73/L73),5)</f>
        <v>0.18487000000000001</v>
      </c>
    </row>
    <row r="74" spans="1:16">
      <c r="A74" s="1"/>
      <c r="B74" s="1"/>
      <c r="C74" s="1"/>
      <c r="D74" s="1"/>
      <c r="E74" s="1"/>
      <c r="F74" s="1"/>
      <c r="G74" s="1"/>
      <c r="H74" s="1"/>
      <c r="I74" s="1" t="s">
        <v>75</v>
      </c>
      <c r="J74" s="4">
        <v>1317</v>
      </c>
      <c r="K74" s="5"/>
      <c r="L74" s="4"/>
      <c r="M74" s="5"/>
      <c r="N74" s="4"/>
      <c r="O74" s="5"/>
      <c r="P74" s="6"/>
    </row>
    <row r="75" spans="1:16">
      <c r="A75" s="1"/>
      <c r="B75" s="1"/>
      <c r="C75" s="1"/>
      <c r="D75" s="1"/>
      <c r="E75" s="1"/>
      <c r="F75" s="1"/>
      <c r="G75" s="1"/>
      <c r="H75" s="1"/>
      <c r="I75" s="1" t="s">
        <v>76</v>
      </c>
      <c r="J75" s="4">
        <v>0</v>
      </c>
      <c r="K75" s="5"/>
      <c r="L75" s="4">
        <v>360</v>
      </c>
      <c r="M75" s="5"/>
      <c r="N75" s="4">
        <f>ROUND((J75-L75),5)</f>
        <v>-360</v>
      </c>
      <c r="O75" s="5"/>
      <c r="P75" s="6">
        <f>ROUND(IF(L75=0, IF(J75=0, 0, 1), J75/L75),5)</f>
        <v>0</v>
      </c>
    </row>
    <row r="76" spans="1:16" ht="15.75" thickBot="1">
      <c r="A76" s="1"/>
      <c r="B76" s="1"/>
      <c r="C76" s="1"/>
      <c r="D76" s="1"/>
      <c r="E76" s="1"/>
      <c r="F76" s="1"/>
      <c r="G76" s="1"/>
      <c r="H76" s="1"/>
      <c r="I76" s="1" t="s">
        <v>77</v>
      </c>
      <c r="J76" s="11">
        <v>2685</v>
      </c>
      <c r="K76" s="5"/>
      <c r="L76" s="11"/>
      <c r="M76" s="5"/>
      <c r="N76" s="11"/>
      <c r="O76" s="5"/>
      <c r="P76" s="12"/>
    </row>
    <row r="77" spans="1:16">
      <c r="A77" s="1"/>
      <c r="B77" s="1"/>
      <c r="C77" s="1"/>
      <c r="D77" s="1"/>
      <c r="E77" s="1"/>
      <c r="F77" s="1"/>
      <c r="G77" s="1"/>
      <c r="H77" s="1" t="s">
        <v>78</v>
      </c>
      <c r="I77" s="1"/>
      <c r="J77" s="4">
        <f>ROUND(SUM(J70:J76),5)</f>
        <v>98382.67</v>
      </c>
      <c r="K77" s="5"/>
      <c r="L77" s="4">
        <f>ROUND(SUM(L70:L76),5)</f>
        <v>149548.76999999999</v>
      </c>
      <c r="M77" s="5"/>
      <c r="N77" s="4">
        <f>ROUND((J77-L77),5)</f>
        <v>-51166.1</v>
      </c>
      <c r="O77" s="5"/>
      <c r="P77" s="6">
        <f>ROUND(IF(L77=0, IF(J77=0, 0, 1), J77/L77),5)</f>
        <v>0.65786</v>
      </c>
    </row>
    <row r="78" spans="1:16">
      <c r="A78" s="1"/>
      <c r="B78" s="1"/>
      <c r="C78" s="1"/>
      <c r="D78" s="1"/>
      <c r="E78" s="1"/>
      <c r="F78" s="1"/>
      <c r="G78" s="1"/>
      <c r="H78" s="1" t="s">
        <v>79</v>
      </c>
      <c r="I78" s="1"/>
      <c r="J78" s="4">
        <v>251916.91</v>
      </c>
      <c r="K78" s="5"/>
      <c r="L78" s="4">
        <v>294311.19</v>
      </c>
      <c r="M78" s="5"/>
      <c r="N78" s="4">
        <f>ROUND((J78-L78),5)</f>
        <v>-42394.28</v>
      </c>
      <c r="O78" s="5"/>
      <c r="P78" s="6">
        <f>ROUND(IF(L78=0, IF(J78=0, 0, 1), J78/L78),5)</f>
        <v>0.85594999999999999</v>
      </c>
    </row>
    <row r="79" spans="1:16">
      <c r="A79" s="1"/>
      <c r="B79" s="1"/>
      <c r="C79" s="1"/>
      <c r="D79" s="1"/>
      <c r="E79" s="1"/>
      <c r="F79" s="1"/>
      <c r="G79" s="1"/>
      <c r="H79" s="1" t="s">
        <v>80</v>
      </c>
      <c r="I79" s="1"/>
      <c r="J79" s="4">
        <v>42189.36</v>
      </c>
      <c r="K79" s="5"/>
      <c r="L79" s="4">
        <v>41000</v>
      </c>
      <c r="M79" s="5"/>
      <c r="N79" s="4">
        <f>ROUND((J79-L79),5)</f>
        <v>1189.3599999999999</v>
      </c>
      <c r="O79" s="5"/>
      <c r="P79" s="6">
        <f>ROUND(IF(L79=0, IF(J79=0, 0, 1), J79/L79),5)</f>
        <v>1.02901</v>
      </c>
    </row>
    <row r="80" spans="1:16">
      <c r="A80" s="1"/>
      <c r="B80" s="1"/>
      <c r="C80" s="1"/>
      <c r="D80" s="1"/>
      <c r="E80" s="1"/>
      <c r="F80" s="1"/>
      <c r="G80" s="1"/>
      <c r="H80" s="1" t="s">
        <v>81</v>
      </c>
      <c r="I80" s="1"/>
      <c r="J80" s="4">
        <v>12466.73</v>
      </c>
      <c r="K80" s="5"/>
      <c r="L80" s="4">
        <v>40000</v>
      </c>
      <c r="M80" s="5"/>
      <c r="N80" s="4">
        <f>ROUND((J80-L80),5)</f>
        <v>-27533.27</v>
      </c>
      <c r="O80" s="5"/>
      <c r="P80" s="6">
        <f>ROUND(IF(L80=0, IF(J80=0, 0, 1), J80/L80),5)</f>
        <v>0.31167</v>
      </c>
    </row>
    <row r="81" spans="1:16">
      <c r="A81" s="1"/>
      <c r="B81" s="1"/>
      <c r="C81" s="1"/>
      <c r="D81" s="1"/>
      <c r="E81" s="1"/>
      <c r="F81" s="1"/>
      <c r="G81" s="1"/>
      <c r="H81" s="1" t="s">
        <v>82</v>
      </c>
      <c r="I81" s="1"/>
      <c r="J81" s="4">
        <v>1957.06</v>
      </c>
      <c r="K81" s="5"/>
      <c r="L81" s="4">
        <v>24000</v>
      </c>
      <c r="M81" s="5"/>
      <c r="N81" s="4">
        <f>ROUND((J81-L81),5)</f>
        <v>-22042.94</v>
      </c>
      <c r="O81" s="5"/>
      <c r="P81" s="6">
        <f>ROUND(IF(L81=0, IF(J81=0, 0, 1), J81/L81),5)</f>
        <v>8.1540000000000001E-2</v>
      </c>
    </row>
    <row r="82" spans="1:16">
      <c r="A82" s="1"/>
      <c r="B82" s="1"/>
      <c r="C82" s="1"/>
      <c r="D82" s="1"/>
      <c r="E82" s="1"/>
      <c r="F82" s="1"/>
      <c r="G82" s="1"/>
      <c r="H82" s="1" t="s">
        <v>83</v>
      </c>
      <c r="I82" s="1"/>
      <c r="J82" s="4">
        <v>74160.59</v>
      </c>
      <c r="K82" s="5"/>
      <c r="L82" s="4">
        <v>58250</v>
      </c>
      <c r="M82" s="5"/>
      <c r="N82" s="4">
        <f>ROUND((J82-L82),5)</f>
        <v>15910.59</v>
      </c>
      <c r="O82" s="5"/>
      <c r="P82" s="6">
        <f>ROUND(IF(L82=0, IF(J82=0, 0, 1), J82/L82),5)</f>
        <v>1.2731399999999999</v>
      </c>
    </row>
    <row r="83" spans="1:16" ht="15.75" thickBot="1">
      <c r="A83" s="1"/>
      <c r="B83" s="1"/>
      <c r="C83" s="1"/>
      <c r="D83" s="1"/>
      <c r="E83" s="1"/>
      <c r="F83" s="1"/>
      <c r="G83" s="1"/>
      <c r="H83" s="1" t="s">
        <v>84</v>
      </c>
      <c r="I83" s="1"/>
      <c r="J83" s="11">
        <v>906.2</v>
      </c>
      <c r="K83" s="5"/>
      <c r="L83" s="11"/>
      <c r="M83" s="5"/>
      <c r="N83" s="11"/>
      <c r="O83" s="5"/>
      <c r="P83" s="12"/>
    </row>
    <row r="84" spans="1:16">
      <c r="A84" s="1"/>
      <c r="B84" s="1"/>
      <c r="C84" s="1"/>
      <c r="D84" s="1"/>
      <c r="E84" s="1"/>
      <c r="F84" s="1"/>
      <c r="G84" s="1" t="s">
        <v>85</v>
      </c>
      <c r="H84" s="1"/>
      <c r="I84" s="1"/>
      <c r="J84" s="4">
        <f>ROUND(SUM(J68:J69)+SUM(J77:J83),5)</f>
        <v>559715.27</v>
      </c>
      <c r="K84" s="5"/>
      <c r="L84" s="4">
        <f>ROUND(SUM(L68:L69)+SUM(L77:L83),5)</f>
        <v>607109.96</v>
      </c>
      <c r="M84" s="5"/>
      <c r="N84" s="4">
        <f>ROUND((J84-L84),5)</f>
        <v>-47394.69</v>
      </c>
      <c r="O84" s="5"/>
      <c r="P84" s="6">
        <f>ROUND(IF(L84=0, IF(J84=0, 0, 1), J84/L84),5)</f>
        <v>0.92193000000000003</v>
      </c>
    </row>
    <row r="85" spans="1:16">
      <c r="A85" s="1"/>
      <c r="B85" s="1"/>
      <c r="C85" s="1"/>
      <c r="D85" s="1"/>
      <c r="E85" s="1"/>
      <c r="F85" s="1"/>
      <c r="G85" s="1" t="s">
        <v>86</v>
      </c>
      <c r="H85" s="1"/>
      <c r="I85" s="1"/>
      <c r="J85" s="4">
        <v>23147.43</v>
      </c>
      <c r="K85" s="5"/>
      <c r="L85" s="4"/>
      <c r="M85" s="5"/>
      <c r="N85" s="4"/>
      <c r="O85" s="5"/>
      <c r="P85" s="6"/>
    </row>
    <row r="86" spans="1:16">
      <c r="A86" s="1"/>
      <c r="B86" s="1"/>
      <c r="C86" s="1"/>
      <c r="D86" s="1"/>
      <c r="E86" s="1"/>
      <c r="F86" s="1"/>
      <c r="G86" s="1" t="s">
        <v>87</v>
      </c>
      <c r="H86" s="1"/>
      <c r="I86" s="1"/>
      <c r="J86" s="4"/>
      <c r="K86" s="5"/>
      <c r="L86" s="4"/>
      <c r="M86" s="5"/>
      <c r="N86" s="4"/>
      <c r="O86" s="5"/>
      <c r="P86" s="6"/>
    </row>
    <row r="87" spans="1:16">
      <c r="A87" s="1"/>
      <c r="B87" s="1"/>
      <c r="C87" s="1"/>
      <c r="D87" s="1"/>
      <c r="E87" s="1"/>
      <c r="F87" s="1"/>
      <c r="G87" s="1"/>
      <c r="H87" s="1" t="s">
        <v>88</v>
      </c>
      <c r="I87" s="1"/>
      <c r="J87" s="4">
        <v>311.08</v>
      </c>
      <c r="K87" s="5"/>
      <c r="L87" s="4"/>
      <c r="M87" s="5"/>
      <c r="N87" s="4"/>
      <c r="O87" s="5"/>
      <c r="P87" s="6"/>
    </row>
    <row r="88" spans="1:16">
      <c r="A88" s="1"/>
      <c r="B88" s="1"/>
      <c r="C88" s="1"/>
      <c r="D88" s="1"/>
      <c r="E88" s="1"/>
      <c r="F88" s="1"/>
      <c r="G88" s="1"/>
      <c r="H88" s="1" t="s">
        <v>89</v>
      </c>
      <c r="I88" s="1"/>
      <c r="J88" s="4">
        <v>35106.239999999998</v>
      </c>
      <c r="K88" s="5"/>
      <c r="L88" s="4">
        <v>37388.31</v>
      </c>
      <c r="M88" s="5"/>
      <c r="N88" s="4">
        <f>ROUND((J88-L88),5)</f>
        <v>-2282.0700000000002</v>
      </c>
      <c r="O88" s="5"/>
      <c r="P88" s="6">
        <f>ROUND(IF(L88=0, IF(J88=0, 0, 1), J88/L88),5)</f>
        <v>0.93896000000000002</v>
      </c>
    </row>
    <row r="89" spans="1:16">
      <c r="A89" s="1"/>
      <c r="B89" s="1"/>
      <c r="C89" s="1"/>
      <c r="D89" s="1"/>
      <c r="E89" s="1"/>
      <c r="F89" s="1"/>
      <c r="G89" s="1"/>
      <c r="H89" s="1" t="s">
        <v>90</v>
      </c>
      <c r="I89" s="1"/>
      <c r="J89" s="4">
        <v>11326.01</v>
      </c>
      <c r="K89" s="5"/>
      <c r="L89" s="4">
        <v>15000</v>
      </c>
      <c r="M89" s="5"/>
      <c r="N89" s="4">
        <f>ROUND((J89-L89),5)</f>
        <v>-3673.99</v>
      </c>
      <c r="O89" s="5"/>
      <c r="P89" s="6">
        <f>ROUND(IF(L89=0, IF(J89=0, 0, 1), J89/L89),5)</f>
        <v>0.75507000000000002</v>
      </c>
    </row>
    <row r="90" spans="1:16">
      <c r="A90" s="1"/>
      <c r="B90" s="1"/>
      <c r="C90" s="1"/>
      <c r="D90" s="1"/>
      <c r="E90" s="1"/>
      <c r="F90" s="1"/>
      <c r="G90" s="1"/>
      <c r="H90" s="1" t="s">
        <v>91</v>
      </c>
      <c r="I90" s="1"/>
      <c r="J90" s="4">
        <v>34144.54</v>
      </c>
      <c r="K90" s="5"/>
      <c r="L90" s="4">
        <v>96938.1</v>
      </c>
      <c r="M90" s="5"/>
      <c r="N90" s="4">
        <f>ROUND((J90-L90),5)</f>
        <v>-62793.56</v>
      </c>
      <c r="O90" s="5"/>
      <c r="P90" s="6">
        <f>ROUND(IF(L90=0, IF(J90=0, 0, 1), J90/L90),5)</f>
        <v>0.35222999999999999</v>
      </c>
    </row>
    <row r="91" spans="1:16">
      <c r="A91" s="1"/>
      <c r="B91" s="1"/>
      <c r="C91" s="1"/>
      <c r="D91" s="1"/>
      <c r="E91" s="1"/>
      <c r="F91" s="1"/>
      <c r="G91" s="1"/>
      <c r="H91" s="1" t="s">
        <v>92</v>
      </c>
      <c r="I91" s="1"/>
      <c r="J91" s="4">
        <v>0</v>
      </c>
      <c r="K91" s="5"/>
      <c r="L91" s="4">
        <v>30000</v>
      </c>
      <c r="M91" s="5"/>
      <c r="N91" s="4">
        <f>ROUND((J91-L91),5)</f>
        <v>-30000</v>
      </c>
      <c r="O91" s="5"/>
      <c r="P91" s="6">
        <f>ROUND(IF(L91=0, IF(J91=0, 0, 1), J91/L91),5)</f>
        <v>0</v>
      </c>
    </row>
    <row r="92" spans="1:16">
      <c r="A92" s="1"/>
      <c r="B92" s="1"/>
      <c r="C92" s="1"/>
      <c r="D92" s="1"/>
      <c r="E92" s="1"/>
      <c r="F92" s="1"/>
      <c r="G92" s="1"/>
      <c r="H92" s="1" t="s">
        <v>93</v>
      </c>
      <c r="I92" s="1"/>
      <c r="J92" s="4">
        <v>103.71</v>
      </c>
      <c r="K92" s="5"/>
      <c r="L92" s="4">
        <v>4000</v>
      </c>
      <c r="M92" s="5"/>
      <c r="N92" s="4">
        <f>ROUND((J92-L92),5)</f>
        <v>-3896.29</v>
      </c>
      <c r="O92" s="5"/>
      <c r="P92" s="6">
        <f>ROUND(IF(L92=0, IF(J92=0, 0, 1), J92/L92),5)</f>
        <v>2.5930000000000002E-2</v>
      </c>
    </row>
    <row r="93" spans="1:16" ht="15.75" thickBot="1">
      <c r="A93" s="1"/>
      <c r="B93" s="1"/>
      <c r="C93" s="1"/>
      <c r="D93" s="1"/>
      <c r="E93" s="1"/>
      <c r="F93" s="1"/>
      <c r="G93" s="1"/>
      <c r="H93" s="1" t="s">
        <v>94</v>
      </c>
      <c r="I93" s="1"/>
      <c r="J93" s="11">
        <v>90</v>
      </c>
      <c r="K93" s="5"/>
      <c r="L93" s="11">
        <v>500</v>
      </c>
      <c r="M93" s="5"/>
      <c r="N93" s="11">
        <f>ROUND((J93-L93),5)</f>
        <v>-410</v>
      </c>
      <c r="O93" s="5"/>
      <c r="P93" s="12">
        <f>ROUND(IF(L93=0, IF(J93=0, 0, 1), J93/L93),5)</f>
        <v>0.18</v>
      </c>
    </row>
    <row r="94" spans="1:16">
      <c r="A94" s="1"/>
      <c r="B94" s="1"/>
      <c r="C94" s="1"/>
      <c r="D94" s="1"/>
      <c r="E94" s="1"/>
      <c r="F94" s="1"/>
      <c r="G94" s="1" t="s">
        <v>95</v>
      </c>
      <c r="H94" s="1"/>
      <c r="I94" s="1"/>
      <c r="J94" s="4">
        <f>ROUND(SUM(J86:J93),5)</f>
        <v>81081.58</v>
      </c>
      <c r="K94" s="5"/>
      <c r="L94" s="4">
        <f>ROUND(SUM(L86:L93),5)</f>
        <v>183826.41</v>
      </c>
      <c r="M94" s="5"/>
      <c r="N94" s="4">
        <f>ROUND((J94-L94),5)</f>
        <v>-102744.83</v>
      </c>
      <c r="O94" s="5"/>
      <c r="P94" s="6">
        <f>ROUND(IF(L94=0, IF(J94=0, 0, 1), J94/L94),5)</f>
        <v>0.44108000000000003</v>
      </c>
    </row>
    <row r="95" spans="1:16">
      <c r="A95" s="1"/>
      <c r="B95" s="1"/>
      <c r="C95" s="1"/>
      <c r="D95" s="1"/>
      <c r="E95" s="1"/>
      <c r="F95" s="1"/>
      <c r="G95" s="1" t="s">
        <v>96</v>
      </c>
      <c r="H95" s="1"/>
      <c r="I95" s="1"/>
      <c r="J95" s="4"/>
      <c r="K95" s="5"/>
      <c r="L95" s="4"/>
      <c r="M95" s="5"/>
      <c r="N95" s="4"/>
      <c r="O95" s="5"/>
      <c r="P95" s="6"/>
    </row>
    <row r="96" spans="1:16">
      <c r="A96" s="1"/>
      <c r="B96" s="1"/>
      <c r="C96" s="1"/>
      <c r="D96" s="1"/>
      <c r="E96" s="1"/>
      <c r="F96" s="1"/>
      <c r="G96" s="1"/>
      <c r="H96" s="1" t="s">
        <v>97</v>
      </c>
      <c r="I96" s="1"/>
      <c r="J96" s="4">
        <v>10062.129999999999</v>
      </c>
      <c r="K96" s="5"/>
      <c r="L96" s="4">
        <v>6480</v>
      </c>
      <c r="M96" s="5"/>
      <c r="N96" s="4">
        <f>ROUND((J96-L96),5)</f>
        <v>3582.13</v>
      </c>
      <c r="O96" s="5"/>
      <c r="P96" s="6">
        <f>ROUND(IF(L96=0, IF(J96=0, 0, 1), J96/L96),5)</f>
        <v>1.5528</v>
      </c>
    </row>
    <row r="97" spans="1:16">
      <c r="A97" s="1"/>
      <c r="B97" s="1"/>
      <c r="C97" s="1"/>
      <c r="D97" s="1"/>
      <c r="E97" s="1"/>
      <c r="F97" s="1"/>
      <c r="G97" s="1"/>
      <c r="H97" s="1" t="s">
        <v>98</v>
      </c>
      <c r="I97" s="1"/>
      <c r="J97" s="4">
        <v>8710.4599999999991</v>
      </c>
      <c r="K97" s="5"/>
      <c r="L97" s="4">
        <v>9084.49</v>
      </c>
      <c r="M97" s="5"/>
      <c r="N97" s="4">
        <f>ROUND((J97-L97),5)</f>
        <v>-374.03</v>
      </c>
      <c r="O97" s="5"/>
      <c r="P97" s="6">
        <f>ROUND(IF(L97=0, IF(J97=0, 0, 1), J97/L97),5)</f>
        <v>0.95882999999999996</v>
      </c>
    </row>
    <row r="98" spans="1:16" ht="15.75" thickBot="1">
      <c r="A98" s="1"/>
      <c r="B98" s="1"/>
      <c r="C98" s="1"/>
      <c r="D98" s="1"/>
      <c r="E98" s="1"/>
      <c r="F98" s="1"/>
      <c r="G98" s="1"/>
      <c r="H98" s="1" t="s">
        <v>99</v>
      </c>
      <c r="I98" s="1"/>
      <c r="J98" s="11">
        <v>1098.45</v>
      </c>
      <c r="K98" s="5"/>
      <c r="L98" s="11">
        <v>2109.06</v>
      </c>
      <c r="M98" s="5"/>
      <c r="N98" s="11">
        <f>ROUND((J98-L98),5)</f>
        <v>-1010.61</v>
      </c>
      <c r="O98" s="5"/>
      <c r="P98" s="12">
        <f>ROUND(IF(L98=0, IF(J98=0, 0, 1), J98/L98),5)</f>
        <v>0.52081999999999995</v>
      </c>
    </row>
    <row r="99" spans="1:16">
      <c r="A99" s="1"/>
      <c r="B99" s="1"/>
      <c r="C99" s="1"/>
      <c r="D99" s="1"/>
      <c r="E99" s="1"/>
      <c r="F99" s="1"/>
      <c r="G99" s="1" t="s">
        <v>100</v>
      </c>
      <c r="H99" s="1"/>
      <c r="I99" s="1"/>
      <c r="J99" s="4">
        <f>ROUND(SUM(J95:J98),5)</f>
        <v>19871.04</v>
      </c>
      <c r="K99" s="5"/>
      <c r="L99" s="4">
        <f>ROUND(SUM(L95:L98),5)</f>
        <v>17673.55</v>
      </c>
      <c r="M99" s="5"/>
      <c r="N99" s="4">
        <f>ROUND((J99-L99),5)</f>
        <v>2197.4899999999998</v>
      </c>
      <c r="O99" s="5"/>
      <c r="P99" s="6">
        <f>ROUND(IF(L99=0, IF(J99=0, 0, 1), J99/L99),5)</f>
        <v>1.1243399999999999</v>
      </c>
    </row>
    <row r="100" spans="1:16" ht="15.75" thickBot="1">
      <c r="A100" s="1"/>
      <c r="B100" s="1"/>
      <c r="C100" s="1"/>
      <c r="D100" s="1"/>
      <c r="E100" s="1"/>
      <c r="F100" s="1"/>
      <c r="G100" s="1" t="s">
        <v>101</v>
      </c>
      <c r="H100" s="1"/>
      <c r="I100" s="1"/>
      <c r="J100" s="11">
        <v>1539</v>
      </c>
      <c r="K100" s="5"/>
      <c r="L100" s="11"/>
      <c r="M100" s="5"/>
      <c r="N100" s="11"/>
      <c r="O100" s="5"/>
      <c r="P100" s="12"/>
    </row>
    <row r="101" spans="1:16">
      <c r="A101" s="1"/>
      <c r="B101" s="1"/>
      <c r="C101" s="1"/>
      <c r="D101" s="1"/>
      <c r="E101" s="1"/>
      <c r="F101" s="1" t="s">
        <v>102</v>
      </c>
      <c r="G101" s="1"/>
      <c r="H101" s="1"/>
      <c r="I101" s="1"/>
      <c r="J101" s="4">
        <f>ROUND(J67+SUM(J84:J85)+J94+SUM(J99:J100),5)</f>
        <v>685354.32</v>
      </c>
      <c r="K101" s="5"/>
      <c r="L101" s="4">
        <f>ROUND(L67+SUM(L84:L85)+L94+SUM(L99:L100),5)</f>
        <v>808609.92</v>
      </c>
      <c r="M101" s="5"/>
      <c r="N101" s="4">
        <f>ROUND((J101-L101),5)</f>
        <v>-123255.6</v>
      </c>
      <c r="O101" s="5"/>
      <c r="P101" s="6">
        <f>ROUND(IF(L101=0, IF(J101=0, 0, 1), J101/L101),5)</f>
        <v>0.84757000000000005</v>
      </c>
    </row>
    <row r="102" spans="1:16">
      <c r="A102" s="1"/>
      <c r="B102" s="1"/>
      <c r="C102" s="1"/>
      <c r="D102" s="1"/>
      <c r="E102" s="1"/>
      <c r="F102" s="1" t="s">
        <v>103</v>
      </c>
      <c r="G102" s="1"/>
      <c r="H102" s="1"/>
      <c r="I102" s="1"/>
      <c r="J102" s="4"/>
      <c r="K102" s="5"/>
      <c r="L102" s="4"/>
      <c r="M102" s="5"/>
      <c r="N102" s="4"/>
      <c r="O102" s="5"/>
      <c r="P102" s="6"/>
    </row>
    <row r="103" spans="1:16">
      <c r="A103" s="1"/>
      <c r="B103" s="1"/>
      <c r="C103" s="1"/>
      <c r="D103" s="1"/>
      <c r="E103" s="1"/>
      <c r="F103" s="1"/>
      <c r="G103" s="1" t="s">
        <v>104</v>
      </c>
      <c r="H103" s="1"/>
      <c r="I103" s="1"/>
      <c r="J103" s="4">
        <v>4875.47</v>
      </c>
      <c r="K103" s="5"/>
      <c r="L103" s="4">
        <v>2000</v>
      </c>
      <c r="M103" s="5"/>
      <c r="N103" s="4">
        <f>ROUND((J103-L103),5)</f>
        <v>2875.47</v>
      </c>
      <c r="O103" s="5"/>
      <c r="P103" s="6">
        <f>ROUND(IF(L103=0, IF(J103=0, 0, 1), J103/L103),5)</f>
        <v>2.4377399999999998</v>
      </c>
    </row>
    <row r="104" spans="1:16">
      <c r="A104" s="1"/>
      <c r="B104" s="1"/>
      <c r="C104" s="1"/>
      <c r="D104" s="1"/>
      <c r="E104" s="1"/>
      <c r="F104" s="1"/>
      <c r="G104" s="1" t="s">
        <v>105</v>
      </c>
      <c r="H104" s="1"/>
      <c r="I104" s="1"/>
      <c r="J104" s="4">
        <v>34865</v>
      </c>
      <c r="K104" s="5"/>
      <c r="L104" s="4">
        <v>32000</v>
      </c>
      <c r="M104" s="5"/>
      <c r="N104" s="4">
        <f>ROUND((J104-L104),5)</f>
        <v>2865</v>
      </c>
      <c r="O104" s="5"/>
      <c r="P104" s="6">
        <f>ROUND(IF(L104=0, IF(J104=0, 0, 1), J104/L104),5)</f>
        <v>1.0895300000000001</v>
      </c>
    </row>
    <row r="105" spans="1:16">
      <c r="A105" s="1"/>
      <c r="B105" s="1"/>
      <c r="C105" s="1"/>
      <c r="D105" s="1"/>
      <c r="E105" s="1"/>
      <c r="F105" s="1"/>
      <c r="G105" s="1" t="s">
        <v>106</v>
      </c>
      <c r="H105" s="1"/>
      <c r="I105" s="1"/>
      <c r="J105" s="4">
        <v>13638.21</v>
      </c>
      <c r="K105" s="5"/>
      <c r="L105" s="4">
        <v>5000</v>
      </c>
      <c r="M105" s="5"/>
      <c r="N105" s="4">
        <f>ROUND((J105-L105),5)</f>
        <v>8638.2099999999991</v>
      </c>
      <c r="O105" s="5"/>
      <c r="P105" s="6">
        <f>ROUND(IF(L105=0, IF(J105=0, 0, 1), J105/L105),5)</f>
        <v>2.7276400000000001</v>
      </c>
    </row>
    <row r="106" spans="1:16" ht="15.75" thickBot="1">
      <c r="A106" s="1"/>
      <c r="B106" s="1"/>
      <c r="C106" s="1"/>
      <c r="D106" s="1"/>
      <c r="E106" s="1"/>
      <c r="F106" s="1"/>
      <c r="G106" s="1" t="s">
        <v>107</v>
      </c>
      <c r="H106" s="1"/>
      <c r="I106" s="1"/>
      <c r="J106" s="11">
        <v>5000</v>
      </c>
      <c r="K106" s="5"/>
      <c r="L106" s="11"/>
      <c r="M106" s="5"/>
      <c r="N106" s="11"/>
      <c r="O106" s="5"/>
      <c r="P106" s="12"/>
    </row>
    <row r="107" spans="1:16">
      <c r="A107" s="1"/>
      <c r="B107" s="1"/>
      <c r="C107" s="1"/>
      <c r="D107" s="1"/>
      <c r="E107" s="1"/>
      <c r="F107" s="1" t="s">
        <v>108</v>
      </c>
      <c r="G107" s="1"/>
      <c r="H107" s="1"/>
      <c r="I107" s="1"/>
      <c r="J107" s="4">
        <f>ROUND(SUM(J102:J106),5)</f>
        <v>58378.68</v>
      </c>
      <c r="K107" s="5"/>
      <c r="L107" s="4">
        <f>ROUND(SUM(L102:L106),5)</f>
        <v>39000</v>
      </c>
      <c r="M107" s="5"/>
      <c r="N107" s="4">
        <f>ROUND((J107-L107),5)</f>
        <v>19378.68</v>
      </c>
      <c r="O107" s="5"/>
      <c r="P107" s="6">
        <f>ROUND(IF(L107=0, IF(J107=0, 0, 1), J107/L107),5)</f>
        <v>1.4968900000000001</v>
      </c>
    </row>
    <row r="108" spans="1:16">
      <c r="A108" s="1"/>
      <c r="B108" s="1"/>
      <c r="C108" s="1"/>
      <c r="D108" s="1"/>
      <c r="E108" s="1"/>
      <c r="F108" s="1" t="s">
        <v>109</v>
      </c>
      <c r="G108" s="1"/>
      <c r="H108" s="1"/>
      <c r="I108" s="1"/>
      <c r="J108" s="4"/>
      <c r="K108" s="5"/>
      <c r="L108" s="4"/>
      <c r="M108" s="5"/>
      <c r="N108" s="4"/>
      <c r="O108" s="5"/>
      <c r="P108" s="6"/>
    </row>
    <row r="109" spans="1:16">
      <c r="A109" s="1"/>
      <c r="B109" s="1"/>
      <c r="C109" s="1"/>
      <c r="D109" s="1"/>
      <c r="E109" s="1"/>
      <c r="F109" s="1"/>
      <c r="G109" s="1" t="s">
        <v>110</v>
      </c>
      <c r="H109" s="1"/>
      <c r="I109" s="1"/>
      <c r="J109" s="4"/>
      <c r="K109" s="5"/>
      <c r="L109" s="4"/>
      <c r="M109" s="5"/>
      <c r="N109" s="4"/>
      <c r="O109" s="5"/>
      <c r="P109" s="6"/>
    </row>
    <row r="110" spans="1:16">
      <c r="A110" s="1"/>
      <c r="B110" s="1"/>
      <c r="C110" s="1"/>
      <c r="D110" s="1"/>
      <c r="E110" s="1"/>
      <c r="F110" s="1"/>
      <c r="G110" s="1"/>
      <c r="H110" s="1" t="s">
        <v>111</v>
      </c>
      <c r="I110" s="1"/>
      <c r="J110" s="4"/>
      <c r="K110" s="5"/>
      <c r="L110" s="4"/>
      <c r="M110" s="5"/>
      <c r="N110" s="4"/>
      <c r="O110" s="5"/>
      <c r="P110" s="6"/>
    </row>
    <row r="111" spans="1:16">
      <c r="A111" s="1"/>
      <c r="B111" s="1"/>
      <c r="C111" s="1"/>
      <c r="D111" s="1"/>
      <c r="E111" s="1"/>
      <c r="F111" s="1"/>
      <c r="G111" s="1"/>
      <c r="H111" s="1"/>
      <c r="I111" s="1" t="s">
        <v>112</v>
      </c>
      <c r="J111" s="4">
        <v>3181.13</v>
      </c>
      <c r="K111" s="5"/>
      <c r="L111" s="4"/>
      <c r="M111" s="5"/>
      <c r="N111" s="4"/>
      <c r="O111" s="5"/>
      <c r="P111" s="6"/>
    </row>
    <row r="112" spans="1:16" ht="15.75" thickBot="1">
      <c r="A112" s="1"/>
      <c r="B112" s="1"/>
      <c r="C112" s="1"/>
      <c r="D112" s="1"/>
      <c r="E112" s="1"/>
      <c r="F112" s="1"/>
      <c r="G112" s="1"/>
      <c r="H112" s="1"/>
      <c r="I112" s="1" t="s">
        <v>113</v>
      </c>
      <c r="J112" s="11">
        <v>12353.49</v>
      </c>
      <c r="K112" s="5"/>
      <c r="L112" s="11">
        <v>12000</v>
      </c>
      <c r="M112" s="5"/>
      <c r="N112" s="11">
        <f>ROUND((J112-L112),5)</f>
        <v>353.49</v>
      </c>
      <c r="O112" s="5"/>
      <c r="P112" s="12">
        <f>ROUND(IF(L112=0, IF(J112=0, 0, 1), J112/L112),5)</f>
        <v>1.02946</v>
      </c>
    </row>
    <row r="113" spans="1:16">
      <c r="A113" s="1"/>
      <c r="B113" s="1"/>
      <c r="C113" s="1"/>
      <c r="D113" s="1"/>
      <c r="E113" s="1"/>
      <c r="F113" s="1"/>
      <c r="G113" s="1"/>
      <c r="H113" s="1" t="s">
        <v>114</v>
      </c>
      <c r="I113" s="1"/>
      <c r="J113" s="4">
        <f>ROUND(SUM(J110:J112),5)</f>
        <v>15534.62</v>
      </c>
      <c r="K113" s="5"/>
      <c r="L113" s="4">
        <f>ROUND(SUM(L110:L112),5)</f>
        <v>12000</v>
      </c>
      <c r="M113" s="5"/>
      <c r="N113" s="4">
        <f>ROUND((J113-L113),5)</f>
        <v>3534.62</v>
      </c>
      <c r="O113" s="5"/>
      <c r="P113" s="6">
        <f>ROUND(IF(L113=0, IF(J113=0, 0, 1), J113/L113),5)</f>
        <v>1.2945500000000001</v>
      </c>
    </row>
    <row r="114" spans="1:16">
      <c r="A114" s="1"/>
      <c r="B114" s="1"/>
      <c r="C114" s="1"/>
      <c r="D114" s="1"/>
      <c r="E114" s="1"/>
      <c r="F114" s="1"/>
      <c r="G114" s="1"/>
      <c r="H114" s="1" t="s">
        <v>115</v>
      </c>
      <c r="I114" s="1"/>
      <c r="J114" s="4">
        <v>0</v>
      </c>
      <c r="K114" s="5"/>
      <c r="L114" s="4">
        <v>1500</v>
      </c>
      <c r="M114" s="5"/>
      <c r="N114" s="4">
        <f>ROUND((J114-L114),5)</f>
        <v>-1500</v>
      </c>
      <c r="O114" s="5"/>
      <c r="P114" s="6">
        <f>ROUND(IF(L114=0, IF(J114=0, 0, 1), J114/L114),5)</f>
        <v>0</v>
      </c>
    </row>
    <row r="115" spans="1:16">
      <c r="A115" s="1"/>
      <c r="B115" s="1"/>
      <c r="C115" s="1"/>
      <c r="D115" s="1"/>
      <c r="E115" s="1"/>
      <c r="F115" s="1"/>
      <c r="G115" s="1"/>
      <c r="H115" s="1" t="s">
        <v>116</v>
      </c>
      <c r="I115" s="1"/>
      <c r="J115" s="4">
        <v>250</v>
      </c>
      <c r="K115" s="5"/>
      <c r="L115" s="4">
        <v>1500</v>
      </c>
      <c r="M115" s="5"/>
      <c r="N115" s="4">
        <f>ROUND((J115-L115),5)</f>
        <v>-1250</v>
      </c>
      <c r="O115" s="5"/>
      <c r="P115" s="6">
        <f>ROUND(IF(L115=0, IF(J115=0, 0, 1), J115/L115),5)</f>
        <v>0.16667000000000001</v>
      </c>
    </row>
    <row r="116" spans="1:16" ht="15.75" thickBot="1">
      <c r="A116" s="1"/>
      <c r="B116" s="1"/>
      <c r="C116" s="1"/>
      <c r="D116" s="1"/>
      <c r="E116" s="1"/>
      <c r="F116" s="1"/>
      <c r="G116" s="1"/>
      <c r="H116" s="1" t="s">
        <v>117</v>
      </c>
      <c r="I116" s="1"/>
      <c r="J116" s="11">
        <v>0</v>
      </c>
      <c r="K116" s="5"/>
      <c r="L116" s="11">
        <v>1500</v>
      </c>
      <c r="M116" s="5"/>
      <c r="N116" s="11">
        <f>ROUND((J116-L116),5)</f>
        <v>-1500</v>
      </c>
      <c r="O116" s="5"/>
      <c r="P116" s="12">
        <f>ROUND(IF(L116=0, IF(J116=0, 0, 1), J116/L116),5)</f>
        <v>0</v>
      </c>
    </row>
    <row r="117" spans="1:16">
      <c r="A117" s="1"/>
      <c r="B117" s="1"/>
      <c r="C117" s="1"/>
      <c r="D117" s="1"/>
      <c r="E117" s="1"/>
      <c r="F117" s="1"/>
      <c r="G117" s="1" t="s">
        <v>118</v>
      </c>
      <c r="H117" s="1"/>
      <c r="I117" s="1"/>
      <c r="J117" s="4">
        <f>ROUND(J109+SUM(J113:J116),5)</f>
        <v>15784.62</v>
      </c>
      <c r="K117" s="5"/>
      <c r="L117" s="4">
        <f>ROUND(L109+SUM(L113:L116),5)</f>
        <v>16500</v>
      </c>
      <c r="M117" s="5"/>
      <c r="N117" s="4">
        <f>ROUND((J117-L117),5)</f>
        <v>-715.38</v>
      </c>
      <c r="O117" s="5"/>
      <c r="P117" s="6">
        <f>ROUND(IF(L117=0, IF(J117=0, 0, 1), J117/L117),5)</f>
        <v>0.95664000000000005</v>
      </c>
    </row>
    <row r="118" spans="1:16">
      <c r="A118" s="1"/>
      <c r="B118" s="1"/>
      <c r="C118" s="1"/>
      <c r="D118" s="1"/>
      <c r="E118" s="1"/>
      <c r="F118" s="1"/>
      <c r="G118" s="1" t="s">
        <v>119</v>
      </c>
      <c r="H118" s="1"/>
      <c r="I118" s="1"/>
      <c r="J118" s="4">
        <v>6.25</v>
      </c>
      <c r="K118" s="5"/>
      <c r="L118" s="4"/>
      <c r="M118" s="5"/>
      <c r="N118" s="4"/>
      <c r="O118" s="5"/>
      <c r="P118" s="6"/>
    </row>
    <row r="119" spans="1:16">
      <c r="A119" s="1"/>
      <c r="B119" s="1"/>
      <c r="C119" s="1"/>
      <c r="D119" s="1"/>
      <c r="E119" s="1"/>
      <c r="F119" s="1"/>
      <c r="G119" s="1" t="s">
        <v>120</v>
      </c>
      <c r="H119" s="1"/>
      <c r="I119" s="1"/>
      <c r="J119" s="4"/>
      <c r="K119" s="5"/>
      <c r="L119" s="4"/>
      <c r="M119" s="5"/>
      <c r="N119" s="4"/>
      <c r="O119" s="5"/>
      <c r="P119" s="6"/>
    </row>
    <row r="120" spans="1:16">
      <c r="A120" s="1"/>
      <c r="B120" s="1"/>
      <c r="C120" s="1"/>
      <c r="D120" s="1"/>
      <c r="E120" s="1"/>
      <c r="F120" s="1"/>
      <c r="G120" s="1"/>
      <c r="H120" s="1" t="s">
        <v>121</v>
      </c>
      <c r="I120" s="1"/>
      <c r="J120" s="4">
        <v>1070.25</v>
      </c>
      <c r="K120" s="5"/>
      <c r="L120" s="4">
        <v>1200</v>
      </c>
      <c r="M120" s="5"/>
      <c r="N120" s="4">
        <f>ROUND((J120-L120),5)</f>
        <v>-129.75</v>
      </c>
      <c r="O120" s="5"/>
      <c r="P120" s="6">
        <f>ROUND(IF(L120=0, IF(J120=0, 0, 1), J120/L120),5)</f>
        <v>0.89188000000000001</v>
      </c>
    </row>
    <row r="121" spans="1:16">
      <c r="A121" s="1"/>
      <c r="B121" s="1"/>
      <c r="C121" s="1"/>
      <c r="D121" s="1"/>
      <c r="E121" s="1"/>
      <c r="F121" s="1"/>
      <c r="G121" s="1"/>
      <c r="H121" s="1" t="s">
        <v>122</v>
      </c>
      <c r="I121" s="1"/>
      <c r="J121" s="4">
        <v>800.8</v>
      </c>
      <c r="K121" s="5"/>
      <c r="L121" s="4">
        <v>1500</v>
      </c>
      <c r="M121" s="5"/>
      <c r="N121" s="4">
        <f>ROUND((J121-L121),5)</f>
        <v>-699.2</v>
      </c>
      <c r="O121" s="5"/>
      <c r="P121" s="6">
        <f>ROUND(IF(L121=0, IF(J121=0, 0, 1), J121/L121),5)</f>
        <v>0.53386999999999996</v>
      </c>
    </row>
    <row r="122" spans="1:16">
      <c r="A122" s="1"/>
      <c r="B122" s="1"/>
      <c r="C122" s="1"/>
      <c r="D122" s="1"/>
      <c r="E122" s="1"/>
      <c r="F122" s="1"/>
      <c r="G122" s="1"/>
      <c r="H122" s="1" t="s">
        <v>123</v>
      </c>
      <c r="I122" s="1"/>
      <c r="J122" s="4">
        <v>3833.57</v>
      </c>
      <c r="K122" s="5"/>
      <c r="L122" s="4">
        <v>4200</v>
      </c>
      <c r="M122" s="5"/>
      <c r="N122" s="4">
        <f>ROUND((J122-L122),5)</f>
        <v>-366.43</v>
      </c>
      <c r="O122" s="5"/>
      <c r="P122" s="6">
        <f>ROUND(IF(L122=0, IF(J122=0, 0, 1), J122/L122),5)</f>
        <v>0.91274999999999995</v>
      </c>
    </row>
    <row r="123" spans="1:16">
      <c r="A123" s="1"/>
      <c r="B123" s="1"/>
      <c r="C123" s="1"/>
      <c r="D123" s="1"/>
      <c r="E123" s="1"/>
      <c r="F123" s="1"/>
      <c r="G123" s="1"/>
      <c r="H123" s="1" t="s">
        <v>124</v>
      </c>
      <c r="I123" s="1"/>
      <c r="J123" s="4">
        <v>949.63</v>
      </c>
      <c r="K123" s="5"/>
      <c r="L123" s="4">
        <v>900</v>
      </c>
      <c r="M123" s="5"/>
      <c r="N123" s="4">
        <f>ROUND((J123-L123),5)</f>
        <v>49.63</v>
      </c>
      <c r="O123" s="5"/>
      <c r="P123" s="6">
        <f>ROUND(IF(L123=0, IF(J123=0, 0, 1), J123/L123),5)</f>
        <v>1.05514</v>
      </c>
    </row>
    <row r="124" spans="1:16" ht="15.75" thickBot="1">
      <c r="A124" s="1"/>
      <c r="B124" s="1"/>
      <c r="C124" s="1"/>
      <c r="D124" s="1"/>
      <c r="E124" s="1"/>
      <c r="F124" s="1"/>
      <c r="G124" s="1"/>
      <c r="H124" s="1" t="s">
        <v>125</v>
      </c>
      <c r="I124" s="1"/>
      <c r="J124" s="11">
        <v>949.63</v>
      </c>
      <c r="K124" s="5"/>
      <c r="L124" s="11">
        <v>900</v>
      </c>
      <c r="M124" s="5"/>
      <c r="N124" s="11">
        <f>ROUND((J124-L124),5)</f>
        <v>49.63</v>
      </c>
      <c r="O124" s="5"/>
      <c r="P124" s="12">
        <f>ROUND(IF(L124=0, IF(J124=0, 0, 1), J124/L124),5)</f>
        <v>1.05514</v>
      </c>
    </row>
    <row r="125" spans="1:16">
      <c r="A125" s="1"/>
      <c r="B125" s="1"/>
      <c r="C125" s="1"/>
      <c r="D125" s="1"/>
      <c r="E125" s="1"/>
      <c r="F125" s="1"/>
      <c r="G125" s="1" t="s">
        <v>126</v>
      </c>
      <c r="H125" s="1"/>
      <c r="I125" s="1"/>
      <c r="J125" s="4">
        <f>ROUND(SUM(J119:J124),5)</f>
        <v>7603.88</v>
      </c>
      <c r="K125" s="5"/>
      <c r="L125" s="4">
        <f>ROUND(SUM(L119:L124),5)</f>
        <v>8700</v>
      </c>
      <c r="M125" s="5"/>
      <c r="N125" s="4">
        <f>ROUND((J125-L125),5)</f>
        <v>-1096.1199999999999</v>
      </c>
      <c r="O125" s="5"/>
      <c r="P125" s="6">
        <f>ROUND(IF(L125=0, IF(J125=0, 0, 1), J125/L125),5)</f>
        <v>0.87400999999999995</v>
      </c>
    </row>
    <row r="126" spans="1:16">
      <c r="A126" s="1"/>
      <c r="B126" s="1"/>
      <c r="C126" s="1"/>
      <c r="D126" s="1"/>
      <c r="E126" s="1"/>
      <c r="F126" s="1"/>
      <c r="G126" s="1" t="s">
        <v>127</v>
      </c>
      <c r="H126" s="1"/>
      <c r="I126" s="1"/>
      <c r="J126" s="4"/>
      <c r="K126" s="5"/>
      <c r="L126" s="4"/>
      <c r="M126" s="5"/>
      <c r="N126" s="4"/>
      <c r="O126" s="5"/>
      <c r="P126" s="6"/>
    </row>
    <row r="127" spans="1:16">
      <c r="A127" s="1"/>
      <c r="B127" s="1"/>
      <c r="C127" s="1"/>
      <c r="D127" s="1"/>
      <c r="E127" s="1"/>
      <c r="F127" s="1"/>
      <c r="G127" s="1"/>
      <c r="H127" s="1" t="s">
        <v>128</v>
      </c>
      <c r="I127" s="1"/>
      <c r="J127" s="4"/>
      <c r="K127" s="5"/>
      <c r="L127" s="4"/>
      <c r="M127" s="5"/>
      <c r="N127" s="4"/>
      <c r="O127" s="5"/>
      <c r="P127" s="6"/>
    </row>
    <row r="128" spans="1:16">
      <c r="A128" s="1"/>
      <c r="B128" s="1"/>
      <c r="C128" s="1"/>
      <c r="D128" s="1"/>
      <c r="E128" s="1"/>
      <c r="F128" s="1"/>
      <c r="G128" s="1"/>
      <c r="H128" s="1"/>
      <c r="I128" s="1" t="s">
        <v>129</v>
      </c>
      <c r="J128" s="4">
        <v>18412.580000000002</v>
      </c>
      <c r="K128" s="5"/>
      <c r="L128" s="4">
        <v>14000</v>
      </c>
      <c r="M128" s="5"/>
      <c r="N128" s="4">
        <f>ROUND((J128-L128),5)</f>
        <v>4412.58</v>
      </c>
      <c r="O128" s="5"/>
      <c r="P128" s="6">
        <f>ROUND(IF(L128=0, IF(J128=0, 0, 1), J128/L128),5)</f>
        <v>1.31518</v>
      </c>
    </row>
    <row r="129" spans="1:16">
      <c r="A129" s="1"/>
      <c r="B129" s="1"/>
      <c r="C129" s="1"/>
      <c r="D129" s="1"/>
      <c r="E129" s="1"/>
      <c r="F129" s="1"/>
      <c r="G129" s="1"/>
      <c r="H129" s="1"/>
      <c r="I129" s="1" t="s">
        <v>130</v>
      </c>
      <c r="J129" s="4">
        <v>3347.36</v>
      </c>
      <c r="K129" s="5"/>
      <c r="L129" s="4">
        <v>3000</v>
      </c>
      <c r="M129" s="5"/>
      <c r="N129" s="4">
        <f>ROUND((J129-L129),5)</f>
        <v>347.36</v>
      </c>
      <c r="O129" s="5"/>
      <c r="P129" s="6">
        <f>ROUND(IF(L129=0, IF(J129=0, 0, 1), J129/L129),5)</f>
        <v>1.1157900000000001</v>
      </c>
    </row>
    <row r="130" spans="1:16">
      <c r="A130" s="1"/>
      <c r="B130" s="1"/>
      <c r="C130" s="1"/>
      <c r="D130" s="1"/>
      <c r="E130" s="1"/>
      <c r="F130" s="1"/>
      <c r="G130" s="1"/>
      <c r="H130" s="1"/>
      <c r="I130" s="1" t="s">
        <v>131</v>
      </c>
      <c r="J130" s="4">
        <v>1062.21</v>
      </c>
      <c r="K130" s="5"/>
      <c r="L130" s="4">
        <v>3000</v>
      </c>
      <c r="M130" s="5"/>
      <c r="N130" s="4">
        <f>ROUND((J130-L130),5)</f>
        <v>-1937.79</v>
      </c>
      <c r="O130" s="5"/>
      <c r="P130" s="6">
        <f>ROUND(IF(L130=0, IF(J130=0, 0, 1), J130/L130),5)</f>
        <v>0.35407</v>
      </c>
    </row>
    <row r="131" spans="1:16" ht="15.75" thickBot="1">
      <c r="A131" s="1"/>
      <c r="B131" s="1"/>
      <c r="C131" s="1"/>
      <c r="D131" s="1"/>
      <c r="E131" s="1"/>
      <c r="F131" s="1"/>
      <c r="G131" s="1"/>
      <c r="H131" s="1"/>
      <c r="I131" s="1" t="s">
        <v>132</v>
      </c>
      <c r="J131" s="11">
        <v>50</v>
      </c>
      <c r="K131" s="5"/>
      <c r="L131" s="11"/>
      <c r="M131" s="5"/>
      <c r="N131" s="11"/>
      <c r="O131" s="5"/>
      <c r="P131" s="12"/>
    </row>
    <row r="132" spans="1:16">
      <c r="A132" s="1"/>
      <c r="B132" s="1"/>
      <c r="C132" s="1"/>
      <c r="D132" s="1"/>
      <c r="E132" s="1"/>
      <c r="F132" s="1"/>
      <c r="G132" s="1"/>
      <c r="H132" s="1" t="s">
        <v>133</v>
      </c>
      <c r="I132" s="1"/>
      <c r="J132" s="4">
        <f>ROUND(SUM(J127:J131),5)</f>
        <v>22872.15</v>
      </c>
      <c r="K132" s="5"/>
      <c r="L132" s="4">
        <f>ROUND(SUM(L127:L131),5)</f>
        <v>20000</v>
      </c>
      <c r="M132" s="5"/>
      <c r="N132" s="4">
        <f>ROUND((J132-L132),5)</f>
        <v>2872.15</v>
      </c>
      <c r="O132" s="5"/>
      <c r="P132" s="6">
        <f>ROUND(IF(L132=0, IF(J132=0, 0, 1), J132/L132),5)</f>
        <v>1.14361</v>
      </c>
    </row>
    <row r="133" spans="1:16">
      <c r="A133" s="1"/>
      <c r="B133" s="1"/>
      <c r="C133" s="1"/>
      <c r="D133" s="1"/>
      <c r="E133" s="1"/>
      <c r="F133" s="1"/>
      <c r="G133" s="1"/>
      <c r="H133" s="1" t="s">
        <v>134</v>
      </c>
      <c r="I133" s="1"/>
      <c r="J133" s="4">
        <v>1875.61</v>
      </c>
      <c r="K133" s="5"/>
      <c r="L133" s="4">
        <v>1700</v>
      </c>
      <c r="M133" s="5"/>
      <c r="N133" s="4">
        <f>ROUND((J133-L133),5)</f>
        <v>175.61</v>
      </c>
      <c r="O133" s="5"/>
      <c r="P133" s="6">
        <f>ROUND(IF(L133=0, IF(J133=0, 0, 1), J133/L133),5)</f>
        <v>1.1032999999999999</v>
      </c>
    </row>
    <row r="134" spans="1:16" ht="15.75" thickBot="1">
      <c r="A134" s="1"/>
      <c r="B134" s="1"/>
      <c r="C134" s="1"/>
      <c r="D134" s="1"/>
      <c r="E134" s="1"/>
      <c r="F134" s="1"/>
      <c r="G134" s="1"/>
      <c r="H134" s="1" t="s">
        <v>135</v>
      </c>
      <c r="I134" s="1"/>
      <c r="J134" s="11">
        <v>1949.61</v>
      </c>
      <c r="K134" s="5"/>
      <c r="L134" s="11">
        <v>1560</v>
      </c>
      <c r="M134" s="5"/>
      <c r="N134" s="11">
        <f>ROUND((J134-L134),5)</f>
        <v>389.61</v>
      </c>
      <c r="O134" s="5"/>
      <c r="P134" s="12">
        <f>ROUND(IF(L134=0, IF(J134=0, 0, 1), J134/L134),5)</f>
        <v>1.2497499999999999</v>
      </c>
    </row>
    <row r="135" spans="1:16">
      <c r="A135" s="1"/>
      <c r="B135" s="1"/>
      <c r="C135" s="1"/>
      <c r="D135" s="1"/>
      <c r="E135" s="1"/>
      <c r="F135" s="1"/>
      <c r="G135" s="1" t="s">
        <v>136</v>
      </c>
      <c r="H135" s="1"/>
      <c r="I135" s="1"/>
      <c r="J135" s="4">
        <f>ROUND(J126+SUM(J132:J134),5)</f>
        <v>26697.37</v>
      </c>
      <c r="K135" s="5"/>
      <c r="L135" s="4">
        <f>ROUND(L126+SUM(L132:L134),5)</f>
        <v>23260</v>
      </c>
      <c r="M135" s="5"/>
      <c r="N135" s="4">
        <f>ROUND((J135-L135),5)</f>
        <v>3437.37</v>
      </c>
      <c r="O135" s="5"/>
      <c r="P135" s="6">
        <f>ROUND(IF(L135=0, IF(J135=0, 0, 1), J135/L135),5)</f>
        <v>1.14778</v>
      </c>
    </row>
    <row r="136" spans="1:16" ht="15.75" thickBot="1">
      <c r="A136" s="1"/>
      <c r="B136" s="1"/>
      <c r="C136" s="1"/>
      <c r="D136" s="1"/>
      <c r="E136" s="1"/>
      <c r="F136" s="1"/>
      <c r="G136" s="1" t="s">
        <v>137</v>
      </c>
      <c r="H136" s="1"/>
      <c r="I136" s="1"/>
      <c r="J136" s="4">
        <v>793.25</v>
      </c>
      <c r="K136" s="5"/>
      <c r="L136" s="4">
        <v>1000</v>
      </c>
      <c r="M136" s="5"/>
      <c r="N136" s="4">
        <f>ROUND((J136-L136),5)</f>
        <v>-206.75</v>
      </c>
      <c r="O136" s="5"/>
      <c r="P136" s="6">
        <f>ROUND(IF(L136=0, IF(J136=0, 0, 1), J136/L136),5)</f>
        <v>0.79325000000000001</v>
      </c>
    </row>
    <row r="137" spans="1:16" ht="15.75" thickBot="1">
      <c r="A137" s="1"/>
      <c r="B137" s="1"/>
      <c r="C137" s="1"/>
      <c r="D137" s="1"/>
      <c r="E137" s="1"/>
      <c r="F137" s="1" t="s">
        <v>138</v>
      </c>
      <c r="G137" s="1"/>
      <c r="H137" s="1"/>
      <c r="I137" s="1"/>
      <c r="J137" s="9">
        <f>ROUND(J108+SUM(J117:J118)+J125+SUM(J135:J136),5)</f>
        <v>50885.37</v>
      </c>
      <c r="K137" s="5"/>
      <c r="L137" s="9">
        <f>ROUND(L108+SUM(L117:L118)+L125+SUM(L135:L136),5)</f>
        <v>49460</v>
      </c>
      <c r="M137" s="5"/>
      <c r="N137" s="9">
        <f>ROUND((J137-L137),5)</f>
        <v>1425.37</v>
      </c>
      <c r="O137" s="5"/>
      <c r="P137" s="10">
        <f>ROUND(IF(L137=0, IF(J137=0, 0, 1), J137/L137),5)</f>
        <v>1.0288200000000001</v>
      </c>
    </row>
    <row r="138" spans="1:16">
      <c r="A138" s="1"/>
      <c r="B138" s="1"/>
      <c r="C138" s="1"/>
      <c r="D138" s="1"/>
      <c r="E138" s="1" t="s">
        <v>139</v>
      </c>
      <c r="F138" s="1"/>
      <c r="G138" s="1"/>
      <c r="H138" s="1"/>
      <c r="I138" s="1"/>
      <c r="J138" s="4">
        <f>ROUND(SUM(J36:J40)+SUM(J44:J45)+J50+J57+J66+J101+J107+J137,5)</f>
        <v>908196.61</v>
      </c>
      <c r="K138" s="5"/>
      <c r="L138" s="4">
        <f>ROUND(SUM(L36:L40)+SUM(L44:L45)+L50+L57+L66+L101+L107+L137,5)</f>
        <v>993419.6</v>
      </c>
      <c r="M138" s="5"/>
      <c r="N138" s="4">
        <f>ROUND((J138-L138),5)</f>
        <v>-85222.99</v>
      </c>
      <c r="O138" s="5"/>
      <c r="P138" s="6">
        <f>ROUND(IF(L138=0, IF(J138=0, 0, 1), J138/L138),5)</f>
        <v>0.91420999999999997</v>
      </c>
    </row>
    <row r="139" spans="1:16">
      <c r="A139" s="1"/>
      <c r="B139" s="1"/>
      <c r="C139" s="1"/>
      <c r="D139" s="1"/>
      <c r="E139" s="1" t="s">
        <v>140</v>
      </c>
      <c r="F139" s="1"/>
      <c r="G139" s="1"/>
      <c r="H139" s="1"/>
      <c r="I139" s="1"/>
      <c r="J139" s="4"/>
      <c r="K139" s="5"/>
      <c r="L139" s="4"/>
      <c r="M139" s="5"/>
      <c r="N139" s="4"/>
      <c r="O139" s="5"/>
      <c r="P139" s="6"/>
    </row>
    <row r="140" spans="1:16">
      <c r="A140" s="1"/>
      <c r="B140" s="1"/>
      <c r="C140" s="1"/>
      <c r="D140" s="1"/>
      <c r="E140" s="1"/>
      <c r="F140" s="1" t="s">
        <v>141</v>
      </c>
      <c r="G140" s="1"/>
      <c r="H140" s="1"/>
      <c r="I140" s="1"/>
      <c r="J140" s="4">
        <v>1117.3499999999999</v>
      </c>
      <c r="K140" s="5"/>
      <c r="L140" s="4">
        <v>5000</v>
      </c>
      <c r="M140" s="5"/>
      <c r="N140" s="4">
        <f>ROUND((J140-L140),5)</f>
        <v>-3882.65</v>
      </c>
      <c r="O140" s="5"/>
      <c r="P140" s="6">
        <f>ROUND(IF(L140=0, IF(J140=0, 0, 1), J140/L140),5)</f>
        <v>0.22347</v>
      </c>
    </row>
    <row r="141" spans="1:16" ht="15.75" thickBot="1">
      <c r="A141" s="1"/>
      <c r="B141" s="1"/>
      <c r="C141" s="1"/>
      <c r="D141" s="1"/>
      <c r="E141" s="1"/>
      <c r="F141" s="1" t="s">
        <v>142</v>
      </c>
      <c r="G141" s="1"/>
      <c r="H141" s="1"/>
      <c r="I141" s="1"/>
      <c r="J141" s="11">
        <v>28.55</v>
      </c>
      <c r="K141" s="5"/>
      <c r="L141" s="11">
        <v>1000</v>
      </c>
      <c r="M141" s="5"/>
      <c r="N141" s="11">
        <f>ROUND((J141-L141),5)</f>
        <v>-971.45</v>
      </c>
      <c r="O141" s="5"/>
      <c r="P141" s="12">
        <f>ROUND(IF(L141=0, IF(J141=0, 0, 1), J141/L141),5)</f>
        <v>2.8549999999999999E-2</v>
      </c>
    </row>
    <row r="142" spans="1:16">
      <c r="A142" s="1"/>
      <c r="B142" s="1"/>
      <c r="C142" s="1"/>
      <c r="D142" s="1"/>
      <c r="E142" s="1" t="s">
        <v>143</v>
      </c>
      <c r="F142" s="1"/>
      <c r="G142" s="1"/>
      <c r="H142" s="1"/>
      <c r="I142" s="1"/>
      <c r="J142" s="4">
        <f>ROUND(SUM(J139:J141),5)</f>
        <v>1145.9000000000001</v>
      </c>
      <c r="K142" s="5"/>
      <c r="L142" s="4">
        <f>ROUND(SUM(L139:L141),5)</f>
        <v>6000</v>
      </c>
      <c r="M142" s="5"/>
      <c r="N142" s="4">
        <f>ROUND((J142-L142),5)</f>
        <v>-4854.1000000000004</v>
      </c>
      <c r="O142" s="5"/>
      <c r="P142" s="6">
        <f>ROUND(IF(L142=0, IF(J142=0, 0, 1), J142/L142),5)</f>
        <v>0.19098000000000001</v>
      </c>
    </row>
    <row r="143" spans="1:16">
      <c r="A143" s="1"/>
      <c r="B143" s="1"/>
      <c r="C143" s="1"/>
      <c r="D143" s="1"/>
      <c r="E143" s="1" t="s">
        <v>144</v>
      </c>
      <c r="F143" s="1"/>
      <c r="G143" s="1"/>
      <c r="H143" s="1"/>
      <c r="I143" s="1"/>
      <c r="J143" s="4"/>
      <c r="K143" s="5"/>
      <c r="L143" s="4"/>
      <c r="M143" s="5"/>
      <c r="N143" s="4"/>
      <c r="O143" s="5"/>
      <c r="P143" s="6"/>
    </row>
    <row r="144" spans="1:16">
      <c r="A144" s="1"/>
      <c r="B144" s="1"/>
      <c r="C144" s="1"/>
      <c r="D144" s="1"/>
      <c r="E144" s="1"/>
      <c r="F144" s="1" t="s">
        <v>145</v>
      </c>
      <c r="G144" s="1"/>
      <c r="H144" s="1"/>
      <c r="I144" s="1"/>
      <c r="J144" s="4">
        <v>7000</v>
      </c>
      <c r="K144" s="5"/>
      <c r="L144" s="4">
        <v>7200</v>
      </c>
      <c r="M144" s="5"/>
      <c r="N144" s="4">
        <f>ROUND((J144-L144),5)</f>
        <v>-200</v>
      </c>
      <c r="O144" s="5"/>
      <c r="P144" s="6">
        <f>ROUND(IF(L144=0, IF(J144=0, 0, 1), J144/L144),5)</f>
        <v>0.97221999999999997</v>
      </c>
    </row>
    <row r="145" spans="1:16">
      <c r="A145" s="1"/>
      <c r="B145" s="1"/>
      <c r="C145" s="1"/>
      <c r="D145" s="1"/>
      <c r="E145" s="1"/>
      <c r="F145" s="1" t="s">
        <v>146</v>
      </c>
      <c r="G145" s="1"/>
      <c r="H145" s="1"/>
      <c r="I145" s="1"/>
      <c r="J145" s="4">
        <v>140.47999999999999</v>
      </c>
      <c r="K145" s="5"/>
      <c r="L145" s="4">
        <v>2000</v>
      </c>
      <c r="M145" s="5"/>
      <c r="N145" s="4">
        <f>ROUND((J145-L145),5)</f>
        <v>-1859.52</v>
      </c>
      <c r="O145" s="5"/>
      <c r="P145" s="6">
        <f>ROUND(IF(L145=0, IF(J145=0, 0, 1), J145/L145),5)</f>
        <v>7.0239999999999997E-2</v>
      </c>
    </row>
    <row r="146" spans="1:16">
      <c r="A146" s="1"/>
      <c r="B146" s="1"/>
      <c r="C146" s="1"/>
      <c r="D146" s="1"/>
      <c r="E146" s="1"/>
      <c r="F146" s="1" t="s">
        <v>147</v>
      </c>
      <c r="G146" s="1"/>
      <c r="H146" s="1"/>
      <c r="I146" s="1"/>
      <c r="J146" s="4">
        <v>9291.86</v>
      </c>
      <c r="K146" s="5"/>
      <c r="L146" s="4">
        <v>7500</v>
      </c>
      <c r="M146" s="5"/>
      <c r="N146" s="4">
        <f>ROUND((J146-L146),5)</f>
        <v>1791.86</v>
      </c>
      <c r="O146" s="5"/>
      <c r="P146" s="6">
        <f>ROUND(IF(L146=0, IF(J146=0, 0, 1), J146/L146),5)</f>
        <v>1.23891</v>
      </c>
    </row>
    <row r="147" spans="1:16">
      <c r="A147" s="1"/>
      <c r="B147" s="1"/>
      <c r="C147" s="1"/>
      <c r="D147" s="1"/>
      <c r="E147" s="1"/>
      <c r="F147" s="1" t="s">
        <v>148</v>
      </c>
      <c r="G147" s="1"/>
      <c r="H147" s="1"/>
      <c r="I147" s="1"/>
      <c r="J147" s="4">
        <v>2220.3200000000002</v>
      </c>
      <c r="K147" s="5"/>
      <c r="L147" s="4">
        <v>1500</v>
      </c>
      <c r="M147" s="5"/>
      <c r="N147" s="4">
        <f>ROUND((J147-L147),5)</f>
        <v>720.32</v>
      </c>
      <c r="O147" s="5"/>
      <c r="P147" s="6">
        <f>ROUND(IF(L147=0, IF(J147=0, 0, 1), J147/L147),5)</f>
        <v>1.48021</v>
      </c>
    </row>
    <row r="148" spans="1:16" ht="15.75" thickBot="1">
      <c r="A148" s="1"/>
      <c r="B148" s="1"/>
      <c r="C148" s="1"/>
      <c r="D148" s="1"/>
      <c r="E148" s="1"/>
      <c r="F148" s="1" t="s">
        <v>149</v>
      </c>
      <c r="G148" s="1"/>
      <c r="H148" s="1"/>
      <c r="I148" s="1"/>
      <c r="J148" s="11">
        <v>12711.2</v>
      </c>
      <c r="K148" s="5"/>
      <c r="L148" s="11">
        <v>5430</v>
      </c>
      <c r="M148" s="5"/>
      <c r="N148" s="11">
        <f>ROUND((J148-L148),5)</f>
        <v>7281.2</v>
      </c>
      <c r="O148" s="5"/>
      <c r="P148" s="12">
        <f>ROUND(IF(L148=0, IF(J148=0, 0, 1), J148/L148),5)</f>
        <v>2.3409200000000001</v>
      </c>
    </row>
    <row r="149" spans="1:16">
      <c r="A149" s="1"/>
      <c r="B149" s="1"/>
      <c r="C149" s="1"/>
      <c r="D149" s="1"/>
      <c r="E149" s="1" t="s">
        <v>150</v>
      </c>
      <c r="F149" s="1"/>
      <c r="G149" s="1"/>
      <c r="H149" s="1"/>
      <c r="I149" s="1"/>
      <c r="J149" s="4">
        <f>ROUND(SUM(J143:J148),5)</f>
        <v>31363.86</v>
      </c>
      <c r="K149" s="5"/>
      <c r="L149" s="4">
        <f>ROUND(SUM(L143:L148),5)</f>
        <v>23630</v>
      </c>
      <c r="M149" s="5"/>
      <c r="N149" s="4">
        <f>ROUND((J149-L149),5)</f>
        <v>7733.86</v>
      </c>
      <c r="O149" s="5"/>
      <c r="P149" s="6">
        <f>ROUND(IF(L149=0, IF(J149=0, 0, 1), J149/L149),5)</f>
        <v>1.3272900000000001</v>
      </c>
    </row>
    <row r="150" spans="1:16">
      <c r="A150" s="1"/>
      <c r="B150" s="1"/>
      <c r="C150" s="1"/>
      <c r="D150" s="1"/>
      <c r="E150" s="1" t="s">
        <v>151</v>
      </c>
      <c r="F150" s="1"/>
      <c r="G150" s="1"/>
      <c r="H150" s="1"/>
      <c r="I150" s="1"/>
      <c r="J150" s="4"/>
      <c r="K150" s="5"/>
      <c r="L150" s="4"/>
      <c r="M150" s="5"/>
      <c r="N150" s="4"/>
      <c r="O150" s="5"/>
      <c r="P150" s="6"/>
    </row>
    <row r="151" spans="1:16">
      <c r="A151" s="1"/>
      <c r="B151" s="1"/>
      <c r="C151" s="1"/>
      <c r="D151" s="1"/>
      <c r="E151" s="1"/>
      <c r="F151" s="1" t="s">
        <v>152</v>
      </c>
      <c r="G151" s="1"/>
      <c r="H151" s="1"/>
      <c r="I151" s="1"/>
      <c r="J151" s="4">
        <v>0</v>
      </c>
      <c r="K151" s="5"/>
      <c r="L151" s="4">
        <v>1000</v>
      </c>
      <c r="M151" s="5"/>
      <c r="N151" s="4">
        <f>ROUND((J151-L151),5)</f>
        <v>-1000</v>
      </c>
      <c r="O151" s="5"/>
      <c r="P151" s="6">
        <f>ROUND(IF(L151=0, IF(J151=0, 0, 1), J151/L151),5)</f>
        <v>0</v>
      </c>
    </row>
    <row r="152" spans="1:16">
      <c r="A152" s="1"/>
      <c r="B152" s="1"/>
      <c r="C152" s="1"/>
      <c r="D152" s="1"/>
      <c r="E152" s="1"/>
      <c r="F152" s="1" t="s">
        <v>153</v>
      </c>
      <c r="G152" s="1"/>
      <c r="H152" s="1"/>
      <c r="I152" s="1"/>
      <c r="J152" s="4">
        <v>10034.86</v>
      </c>
      <c r="K152" s="5"/>
      <c r="L152" s="4">
        <v>8000</v>
      </c>
      <c r="M152" s="5"/>
      <c r="N152" s="4">
        <f>ROUND((J152-L152),5)</f>
        <v>2034.86</v>
      </c>
      <c r="O152" s="5"/>
      <c r="P152" s="6">
        <f>ROUND(IF(L152=0, IF(J152=0, 0, 1), J152/L152),5)</f>
        <v>1.2543599999999999</v>
      </c>
    </row>
    <row r="153" spans="1:16">
      <c r="A153" s="1"/>
      <c r="B153" s="1"/>
      <c r="C153" s="1"/>
      <c r="D153" s="1"/>
      <c r="E153" s="1"/>
      <c r="F153" s="1" t="s">
        <v>154</v>
      </c>
      <c r="G153" s="1"/>
      <c r="H153" s="1"/>
      <c r="I153" s="1"/>
      <c r="J153" s="4"/>
      <c r="K153" s="5"/>
      <c r="L153" s="4"/>
      <c r="M153" s="5"/>
      <c r="N153" s="4"/>
      <c r="O153" s="5"/>
      <c r="P153" s="6"/>
    </row>
    <row r="154" spans="1:16">
      <c r="A154" s="1"/>
      <c r="B154" s="1"/>
      <c r="C154" s="1"/>
      <c r="D154" s="1"/>
      <c r="E154" s="1"/>
      <c r="F154" s="1"/>
      <c r="G154" s="1" t="s">
        <v>155</v>
      </c>
      <c r="H154" s="1"/>
      <c r="I154" s="1"/>
      <c r="J154" s="4">
        <v>362.58</v>
      </c>
      <c r="K154" s="5"/>
      <c r="L154" s="4">
        <v>6000</v>
      </c>
      <c r="M154" s="5"/>
      <c r="N154" s="4">
        <f>ROUND((J154-L154),5)</f>
        <v>-5637.42</v>
      </c>
      <c r="O154" s="5"/>
      <c r="P154" s="6">
        <f>ROUND(IF(L154=0, IF(J154=0, 0, 1), J154/L154),5)</f>
        <v>6.0429999999999998E-2</v>
      </c>
    </row>
    <row r="155" spans="1:16">
      <c r="A155" s="1"/>
      <c r="B155" s="1"/>
      <c r="C155" s="1"/>
      <c r="D155" s="1"/>
      <c r="E155" s="1"/>
      <c r="F155" s="1"/>
      <c r="G155" s="1" t="s">
        <v>156</v>
      </c>
      <c r="H155" s="1"/>
      <c r="I155" s="1"/>
      <c r="J155" s="4">
        <v>0</v>
      </c>
      <c r="K155" s="5"/>
      <c r="L155" s="4">
        <v>8000</v>
      </c>
      <c r="M155" s="5"/>
      <c r="N155" s="4">
        <f>ROUND((J155-L155),5)</f>
        <v>-8000</v>
      </c>
      <c r="O155" s="5"/>
      <c r="P155" s="6">
        <f>ROUND(IF(L155=0, IF(J155=0, 0, 1), J155/L155),5)</f>
        <v>0</v>
      </c>
    </row>
    <row r="156" spans="1:16">
      <c r="A156" s="1"/>
      <c r="B156" s="1"/>
      <c r="C156" s="1"/>
      <c r="D156" s="1"/>
      <c r="E156" s="1"/>
      <c r="F156" s="1"/>
      <c r="G156" s="1" t="s">
        <v>157</v>
      </c>
      <c r="H156" s="1"/>
      <c r="I156" s="1"/>
      <c r="J156" s="4">
        <v>1406.74</v>
      </c>
      <c r="K156" s="5"/>
      <c r="L156" s="4">
        <v>5000</v>
      </c>
      <c r="M156" s="5"/>
      <c r="N156" s="4">
        <f>ROUND((J156-L156),5)</f>
        <v>-3593.26</v>
      </c>
      <c r="O156" s="5"/>
      <c r="P156" s="6">
        <f>ROUND(IF(L156=0, IF(J156=0, 0, 1), J156/L156),5)</f>
        <v>0.28134999999999999</v>
      </c>
    </row>
    <row r="157" spans="1:16">
      <c r="A157" s="1"/>
      <c r="B157" s="1"/>
      <c r="C157" s="1"/>
      <c r="D157" s="1"/>
      <c r="E157" s="1"/>
      <c r="F157" s="1"/>
      <c r="G157" s="1" t="s">
        <v>158</v>
      </c>
      <c r="H157" s="1"/>
      <c r="I157" s="1"/>
      <c r="J157" s="4">
        <v>2298.1</v>
      </c>
      <c r="K157" s="5"/>
      <c r="L157" s="4">
        <v>15000</v>
      </c>
      <c r="M157" s="5"/>
      <c r="N157" s="4">
        <f>ROUND((J157-L157),5)</f>
        <v>-12701.9</v>
      </c>
      <c r="O157" s="5"/>
      <c r="P157" s="6">
        <f>ROUND(IF(L157=0, IF(J157=0, 0, 1), J157/L157),5)</f>
        <v>0.15321000000000001</v>
      </c>
    </row>
    <row r="158" spans="1:16">
      <c r="A158" s="1"/>
      <c r="B158" s="1"/>
      <c r="C158" s="1"/>
      <c r="D158" s="1"/>
      <c r="E158" s="1"/>
      <c r="F158" s="1"/>
      <c r="G158" s="1" t="s">
        <v>159</v>
      </c>
      <c r="H158" s="1"/>
      <c r="I158" s="1"/>
      <c r="J158" s="4">
        <v>0</v>
      </c>
      <c r="K158" s="5"/>
      <c r="L158" s="4">
        <v>1500</v>
      </c>
      <c r="M158" s="5"/>
      <c r="N158" s="4">
        <f>ROUND((J158-L158),5)</f>
        <v>-1500</v>
      </c>
      <c r="O158" s="5"/>
      <c r="P158" s="6">
        <f>ROUND(IF(L158=0, IF(J158=0, 0, 1), J158/L158),5)</f>
        <v>0</v>
      </c>
    </row>
    <row r="159" spans="1:16">
      <c r="A159" s="1"/>
      <c r="B159" s="1"/>
      <c r="C159" s="1"/>
      <c r="D159" s="1"/>
      <c r="E159" s="1"/>
      <c r="F159" s="1"/>
      <c r="G159" s="1" t="s">
        <v>160</v>
      </c>
      <c r="H159" s="1"/>
      <c r="I159" s="1"/>
      <c r="J159" s="4">
        <v>3885.38</v>
      </c>
      <c r="K159" s="5"/>
      <c r="L159" s="4">
        <v>1000</v>
      </c>
      <c r="M159" s="5"/>
      <c r="N159" s="4">
        <f>ROUND((J159-L159),5)</f>
        <v>2885.38</v>
      </c>
      <c r="O159" s="5"/>
      <c r="P159" s="6">
        <f>ROUND(IF(L159=0, IF(J159=0, 0, 1), J159/L159),5)</f>
        <v>3.8853800000000001</v>
      </c>
    </row>
    <row r="160" spans="1:16">
      <c r="A160" s="1"/>
      <c r="B160" s="1"/>
      <c r="C160" s="1"/>
      <c r="D160" s="1"/>
      <c r="E160" s="1"/>
      <c r="F160" s="1"/>
      <c r="G160" s="1" t="s">
        <v>161</v>
      </c>
      <c r="H160" s="1"/>
      <c r="I160" s="1"/>
      <c r="J160" s="4">
        <v>4360.01</v>
      </c>
      <c r="K160" s="5"/>
      <c r="L160" s="4">
        <v>3600</v>
      </c>
      <c r="M160" s="5"/>
      <c r="N160" s="4">
        <f>ROUND((J160-L160),5)</f>
        <v>760.01</v>
      </c>
      <c r="O160" s="5"/>
      <c r="P160" s="6">
        <f>ROUND(IF(L160=0, IF(J160=0, 0, 1), J160/L160),5)</f>
        <v>1.2111099999999999</v>
      </c>
    </row>
    <row r="161" spans="1:16">
      <c r="A161" s="1"/>
      <c r="B161" s="1"/>
      <c r="C161" s="1"/>
      <c r="D161" s="1"/>
      <c r="E161" s="1"/>
      <c r="F161" s="1"/>
      <c r="G161" s="1" t="s">
        <v>162</v>
      </c>
      <c r="H161" s="1"/>
      <c r="I161" s="1"/>
      <c r="J161" s="4">
        <v>1000</v>
      </c>
      <c r="K161" s="5"/>
      <c r="L161" s="4">
        <v>3000</v>
      </c>
      <c r="M161" s="5"/>
      <c r="N161" s="4">
        <f>ROUND((J161-L161),5)</f>
        <v>-2000</v>
      </c>
      <c r="O161" s="5"/>
      <c r="P161" s="6">
        <f>ROUND(IF(L161=0, IF(J161=0, 0, 1), J161/L161),5)</f>
        <v>0.33333000000000002</v>
      </c>
    </row>
    <row r="162" spans="1:16">
      <c r="A162" s="1"/>
      <c r="B162" s="1"/>
      <c r="C162" s="1"/>
      <c r="D162" s="1"/>
      <c r="E162" s="1"/>
      <c r="F162" s="1"/>
      <c r="G162" s="1" t="s">
        <v>163</v>
      </c>
      <c r="H162" s="1"/>
      <c r="I162" s="1"/>
      <c r="J162" s="4">
        <v>961.63</v>
      </c>
      <c r="K162" s="5"/>
      <c r="L162" s="4"/>
      <c r="M162" s="5"/>
      <c r="N162" s="4"/>
      <c r="O162" s="5"/>
      <c r="P162" s="6"/>
    </row>
    <row r="163" spans="1:16">
      <c r="A163" s="1"/>
      <c r="B163" s="1"/>
      <c r="C163" s="1"/>
      <c r="D163" s="1"/>
      <c r="E163" s="1"/>
      <c r="F163" s="1"/>
      <c r="G163" s="1" t="s">
        <v>164</v>
      </c>
      <c r="H163" s="1"/>
      <c r="I163" s="1"/>
      <c r="J163" s="4">
        <v>709.41</v>
      </c>
      <c r="K163" s="5"/>
      <c r="L163" s="4"/>
      <c r="M163" s="5"/>
      <c r="N163" s="4"/>
      <c r="O163" s="5"/>
      <c r="P163" s="6"/>
    </row>
    <row r="164" spans="1:16" ht="15.75" thickBot="1">
      <c r="A164" s="1"/>
      <c r="B164" s="1"/>
      <c r="C164" s="1"/>
      <c r="D164" s="1"/>
      <c r="E164" s="1"/>
      <c r="F164" s="1"/>
      <c r="G164" s="1" t="s">
        <v>165</v>
      </c>
      <c r="H164" s="1"/>
      <c r="I164" s="1"/>
      <c r="J164" s="11">
        <v>1158.8699999999999</v>
      </c>
      <c r="K164" s="5"/>
      <c r="L164" s="11"/>
      <c r="M164" s="5"/>
      <c r="N164" s="11"/>
      <c r="O164" s="5"/>
      <c r="P164" s="12"/>
    </row>
    <row r="165" spans="1:16">
      <c r="A165" s="1"/>
      <c r="B165" s="1"/>
      <c r="C165" s="1"/>
      <c r="D165" s="1"/>
      <c r="E165" s="1"/>
      <c r="F165" s="1" t="s">
        <v>166</v>
      </c>
      <c r="G165" s="1"/>
      <c r="H165" s="1"/>
      <c r="I165" s="1"/>
      <c r="J165" s="4">
        <f>ROUND(SUM(J153:J164),5)</f>
        <v>16142.72</v>
      </c>
      <c r="K165" s="5"/>
      <c r="L165" s="4">
        <f>ROUND(SUM(L153:L164),5)</f>
        <v>43100</v>
      </c>
      <c r="M165" s="5"/>
      <c r="N165" s="4">
        <f>ROUND((J165-L165),5)</f>
        <v>-26957.279999999999</v>
      </c>
      <c r="O165" s="5"/>
      <c r="P165" s="6">
        <f>ROUND(IF(L165=0, IF(J165=0, 0, 1), J165/L165),5)</f>
        <v>0.37453999999999998</v>
      </c>
    </row>
    <row r="166" spans="1:16">
      <c r="A166" s="1"/>
      <c r="B166" s="1"/>
      <c r="C166" s="1"/>
      <c r="D166" s="1"/>
      <c r="E166" s="1"/>
      <c r="F166" s="1" t="s">
        <v>167</v>
      </c>
      <c r="G166" s="1"/>
      <c r="H166" s="1"/>
      <c r="I166" s="1"/>
      <c r="J166" s="4"/>
      <c r="K166" s="5"/>
      <c r="L166" s="4"/>
      <c r="M166" s="5"/>
      <c r="N166" s="4"/>
      <c r="O166" s="5"/>
      <c r="P166" s="6"/>
    </row>
    <row r="167" spans="1:16">
      <c r="A167" s="1"/>
      <c r="B167" s="1"/>
      <c r="C167" s="1"/>
      <c r="D167" s="1"/>
      <c r="E167" s="1"/>
      <c r="F167" s="1"/>
      <c r="G167" s="1" t="s">
        <v>168</v>
      </c>
      <c r="H167" s="1"/>
      <c r="I167" s="1"/>
      <c r="J167" s="4">
        <v>18150.41</v>
      </c>
      <c r="K167" s="5"/>
      <c r="L167" s="4"/>
      <c r="M167" s="5"/>
      <c r="N167" s="4"/>
      <c r="O167" s="5"/>
      <c r="P167" s="6"/>
    </row>
    <row r="168" spans="1:16">
      <c r="A168" s="1"/>
      <c r="B168" s="1"/>
      <c r="C168" s="1"/>
      <c r="D168" s="1"/>
      <c r="E168" s="1"/>
      <c r="F168" s="1"/>
      <c r="G168" s="1" t="s">
        <v>169</v>
      </c>
      <c r="H168" s="1"/>
      <c r="I168" s="1"/>
      <c r="J168" s="4">
        <v>5806.42</v>
      </c>
      <c r="K168" s="5"/>
      <c r="L168" s="4"/>
      <c r="M168" s="5"/>
      <c r="N168" s="4"/>
      <c r="O168" s="5"/>
      <c r="P168" s="6"/>
    </row>
    <row r="169" spans="1:16">
      <c r="A169" s="1"/>
      <c r="B169" s="1"/>
      <c r="C169" s="1"/>
      <c r="D169" s="1"/>
      <c r="E169" s="1"/>
      <c r="F169" s="1"/>
      <c r="G169" s="1" t="s">
        <v>170</v>
      </c>
      <c r="H169" s="1"/>
      <c r="I169" s="1"/>
      <c r="J169" s="4">
        <v>11754</v>
      </c>
      <c r="K169" s="5"/>
      <c r="L169" s="4"/>
      <c r="M169" s="5"/>
      <c r="N169" s="4"/>
      <c r="O169" s="5"/>
      <c r="P169" s="6"/>
    </row>
    <row r="170" spans="1:16">
      <c r="A170" s="1"/>
      <c r="B170" s="1"/>
      <c r="C170" s="1"/>
      <c r="D170" s="1"/>
      <c r="E170" s="1"/>
      <c r="F170" s="1"/>
      <c r="G170" s="1" t="s">
        <v>171</v>
      </c>
      <c r="H170" s="1"/>
      <c r="I170" s="1"/>
      <c r="J170" s="4">
        <v>1373.05</v>
      </c>
      <c r="K170" s="5"/>
      <c r="L170" s="4"/>
      <c r="M170" s="5"/>
      <c r="N170" s="4"/>
      <c r="O170" s="5"/>
      <c r="P170" s="6"/>
    </row>
    <row r="171" spans="1:16">
      <c r="A171" s="1"/>
      <c r="B171" s="1"/>
      <c r="C171" s="1"/>
      <c r="D171" s="1"/>
      <c r="E171" s="1"/>
      <c r="F171" s="1"/>
      <c r="G171" s="1" t="s">
        <v>172</v>
      </c>
      <c r="H171" s="1"/>
      <c r="I171" s="1"/>
      <c r="J171" s="4">
        <v>365.91</v>
      </c>
      <c r="K171" s="5"/>
      <c r="L171" s="4"/>
      <c r="M171" s="5"/>
      <c r="N171" s="4"/>
      <c r="O171" s="5"/>
      <c r="P171" s="6"/>
    </row>
    <row r="172" spans="1:16">
      <c r="A172" s="1"/>
      <c r="B172" s="1"/>
      <c r="C172" s="1"/>
      <c r="D172" s="1"/>
      <c r="E172" s="1"/>
      <c r="F172" s="1"/>
      <c r="G172" s="1" t="s">
        <v>173</v>
      </c>
      <c r="H172" s="1"/>
      <c r="I172" s="1"/>
      <c r="J172" s="4">
        <v>3021.97</v>
      </c>
      <c r="K172" s="5"/>
      <c r="L172" s="4"/>
      <c r="M172" s="5"/>
      <c r="N172" s="4"/>
      <c r="O172" s="5"/>
      <c r="P172" s="6"/>
    </row>
    <row r="173" spans="1:16">
      <c r="A173" s="1"/>
      <c r="B173" s="1"/>
      <c r="C173" s="1"/>
      <c r="D173" s="1"/>
      <c r="E173" s="1"/>
      <c r="F173" s="1"/>
      <c r="G173" s="1" t="s">
        <v>174</v>
      </c>
      <c r="H173" s="1"/>
      <c r="I173" s="1"/>
      <c r="J173" s="4">
        <v>1444.98</v>
      </c>
      <c r="K173" s="5"/>
      <c r="L173" s="4"/>
      <c r="M173" s="5"/>
      <c r="N173" s="4"/>
      <c r="O173" s="5"/>
      <c r="P173" s="6"/>
    </row>
    <row r="174" spans="1:16">
      <c r="A174" s="1"/>
      <c r="B174" s="1"/>
      <c r="C174" s="1"/>
      <c r="D174" s="1"/>
      <c r="E174" s="1"/>
      <c r="F174" s="1"/>
      <c r="G174" s="1" t="s">
        <v>175</v>
      </c>
      <c r="H174" s="1"/>
      <c r="I174" s="1"/>
      <c r="J174" s="4">
        <v>6737.94</v>
      </c>
      <c r="K174" s="5"/>
      <c r="L174" s="4"/>
      <c r="M174" s="5"/>
      <c r="N174" s="4"/>
      <c r="O174" s="5"/>
      <c r="P174" s="6"/>
    </row>
    <row r="175" spans="1:16">
      <c r="A175" s="1"/>
      <c r="B175" s="1"/>
      <c r="C175" s="1"/>
      <c r="D175" s="1"/>
      <c r="E175" s="1"/>
      <c r="F175" s="1"/>
      <c r="G175" s="1" t="s">
        <v>176</v>
      </c>
      <c r="H175" s="1"/>
      <c r="I175" s="1"/>
      <c r="J175" s="4">
        <v>6799.79</v>
      </c>
      <c r="K175" s="5"/>
      <c r="L175" s="4"/>
      <c r="M175" s="5"/>
      <c r="N175" s="4"/>
      <c r="O175" s="5"/>
      <c r="P175" s="6"/>
    </row>
    <row r="176" spans="1:16">
      <c r="A176" s="1"/>
      <c r="B176" s="1"/>
      <c r="C176" s="1"/>
      <c r="D176" s="1"/>
      <c r="E176" s="1"/>
      <c r="F176" s="1"/>
      <c r="G176" s="1" t="s">
        <v>177</v>
      </c>
      <c r="H176" s="1"/>
      <c r="I176" s="1"/>
      <c r="J176" s="4">
        <v>285.82</v>
      </c>
      <c r="K176" s="5"/>
      <c r="L176" s="4"/>
      <c r="M176" s="5"/>
      <c r="N176" s="4"/>
      <c r="O176" s="5"/>
      <c r="P176" s="6"/>
    </row>
    <row r="177" spans="1:16">
      <c r="A177" s="1"/>
      <c r="B177" s="1"/>
      <c r="C177" s="1"/>
      <c r="D177" s="1"/>
      <c r="E177" s="1"/>
      <c r="F177" s="1"/>
      <c r="G177" s="1" t="s">
        <v>178</v>
      </c>
      <c r="H177" s="1"/>
      <c r="I177" s="1"/>
      <c r="J177" s="4">
        <v>200</v>
      </c>
      <c r="K177" s="5"/>
      <c r="L177" s="4"/>
      <c r="M177" s="5"/>
      <c r="N177" s="4"/>
      <c r="O177" s="5"/>
      <c r="P177" s="6"/>
    </row>
    <row r="178" spans="1:16">
      <c r="A178" s="1"/>
      <c r="B178" s="1"/>
      <c r="C178" s="1"/>
      <c r="D178" s="1"/>
      <c r="E178" s="1"/>
      <c r="F178" s="1"/>
      <c r="G178" s="1" t="s">
        <v>179</v>
      </c>
      <c r="H178" s="1"/>
      <c r="I178" s="1"/>
      <c r="J178" s="4">
        <v>1039.1300000000001</v>
      </c>
      <c r="K178" s="5"/>
      <c r="L178" s="4"/>
      <c r="M178" s="5"/>
      <c r="N178" s="4"/>
      <c r="O178" s="5"/>
      <c r="P178" s="6"/>
    </row>
    <row r="179" spans="1:16">
      <c r="A179" s="1"/>
      <c r="B179" s="1"/>
      <c r="C179" s="1"/>
      <c r="D179" s="1"/>
      <c r="E179" s="1"/>
      <c r="F179" s="1"/>
      <c r="G179" s="1" t="s">
        <v>180</v>
      </c>
      <c r="H179" s="1"/>
      <c r="I179" s="1"/>
      <c r="J179" s="4">
        <v>16</v>
      </c>
      <c r="K179" s="5"/>
      <c r="L179" s="4"/>
      <c r="M179" s="5"/>
      <c r="N179" s="4"/>
      <c r="O179" s="5"/>
      <c r="P179" s="6"/>
    </row>
    <row r="180" spans="1:16">
      <c r="A180" s="1"/>
      <c r="B180" s="1"/>
      <c r="C180" s="1"/>
      <c r="D180" s="1"/>
      <c r="E180" s="1"/>
      <c r="F180" s="1"/>
      <c r="G180" s="1" t="s">
        <v>181</v>
      </c>
      <c r="H180" s="1"/>
      <c r="I180" s="1"/>
      <c r="J180" s="4">
        <v>200</v>
      </c>
      <c r="K180" s="5"/>
      <c r="L180" s="4"/>
      <c r="M180" s="5"/>
      <c r="N180" s="4"/>
      <c r="O180" s="5"/>
      <c r="P180" s="6"/>
    </row>
    <row r="181" spans="1:16">
      <c r="A181" s="1"/>
      <c r="B181" s="1"/>
      <c r="C181" s="1"/>
      <c r="D181" s="1"/>
      <c r="E181" s="1"/>
      <c r="F181" s="1"/>
      <c r="G181" s="1" t="s">
        <v>182</v>
      </c>
      <c r="H181" s="1"/>
      <c r="I181" s="1"/>
      <c r="J181" s="4">
        <v>1439.43</v>
      </c>
      <c r="K181" s="5"/>
      <c r="L181" s="4"/>
      <c r="M181" s="5"/>
      <c r="N181" s="4"/>
      <c r="O181" s="5"/>
      <c r="P181" s="6"/>
    </row>
    <row r="182" spans="1:16">
      <c r="A182" s="1"/>
      <c r="B182" s="1"/>
      <c r="C182" s="1"/>
      <c r="D182" s="1"/>
      <c r="E182" s="1"/>
      <c r="F182" s="1"/>
      <c r="G182" s="1" t="s">
        <v>183</v>
      </c>
      <c r="H182" s="1"/>
      <c r="I182" s="1"/>
      <c r="J182" s="4">
        <v>1568.65</v>
      </c>
      <c r="K182" s="5"/>
      <c r="L182" s="4"/>
      <c r="M182" s="5"/>
      <c r="N182" s="4"/>
      <c r="O182" s="5"/>
      <c r="P182" s="6"/>
    </row>
    <row r="183" spans="1:16">
      <c r="A183" s="1"/>
      <c r="B183" s="1"/>
      <c r="C183" s="1"/>
      <c r="D183" s="1"/>
      <c r="E183" s="1"/>
      <c r="F183" s="1"/>
      <c r="G183" s="1" t="s">
        <v>184</v>
      </c>
      <c r="H183" s="1"/>
      <c r="I183" s="1"/>
      <c r="J183" s="4">
        <v>819.04</v>
      </c>
      <c r="K183" s="5"/>
      <c r="L183" s="4"/>
      <c r="M183" s="5"/>
      <c r="N183" s="4"/>
      <c r="O183" s="5"/>
      <c r="P183" s="6"/>
    </row>
    <row r="184" spans="1:16">
      <c r="A184" s="1"/>
      <c r="B184" s="1"/>
      <c r="C184" s="1"/>
      <c r="D184" s="1"/>
      <c r="E184" s="1"/>
      <c r="F184" s="1"/>
      <c r="G184" s="1" t="s">
        <v>185</v>
      </c>
      <c r="H184" s="1"/>
      <c r="I184" s="1"/>
      <c r="J184" s="4">
        <v>4165.83</v>
      </c>
      <c r="K184" s="5"/>
      <c r="L184" s="4"/>
      <c r="M184" s="5"/>
      <c r="N184" s="4"/>
      <c r="O184" s="5"/>
      <c r="P184" s="6"/>
    </row>
    <row r="185" spans="1:16" ht="15.75" thickBot="1">
      <c r="A185" s="1"/>
      <c r="B185" s="1"/>
      <c r="C185" s="1"/>
      <c r="D185" s="1"/>
      <c r="E185" s="1"/>
      <c r="F185" s="1"/>
      <c r="G185" s="1" t="s">
        <v>186</v>
      </c>
      <c r="H185" s="1"/>
      <c r="I185" s="1"/>
      <c r="J185" s="4">
        <v>2875.92</v>
      </c>
      <c r="K185" s="5"/>
      <c r="L185" s="4">
        <v>35000</v>
      </c>
      <c r="M185" s="5"/>
      <c r="N185" s="4">
        <f>ROUND((J185-L185),5)</f>
        <v>-32124.080000000002</v>
      </c>
      <c r="O185" s="5"/>
      <c r="P185" s="6">
        <f>ROUND(IF(L185=0, IF(J185=0, 0, 1), J185/L185),5)</f>
        <v>8.2170000000000007E-2</v>
      </c>
    </row>
    <row r="186" spans="1:16" ht="15.75" thickBot="1">
      <c r="A186" s="1"/>
      <c r="B186" s="1"/>
      <c r="C186" s="1"/>
      <c r="D186" s="1"/>
      <c r="E186" s="1"/>
      <c r="F186" s="1" t="s">
        <v>187</v>
      </c>
      <c r="G186" s="1"/>
      <c r="H186" s="1"/>
      <c r="I186" s="1"/>
      <c r="J186" s="9">
        <f>ROUND(SUM(J166:J185),5)</f>
        <v>68064.289999999994</v>
      </c>
      <c r="K186" s="5"/>
      <c r="L186" s="9">
        <f>ROUND(SUM(L166:L185),5)</f>
        <v>35000</v>
      </c>
      <c r="M186" s="5"/>
      <c r="N186" s="9">
        <f>ROUND((J186-L186),5)</f>
        <v>33064.29</v>
      </c>
      <c r="O186" s="5"/>
      <c r="P186" s="10">
        <f>ROUND(IF(L186=0, IF(J186=0, 0, 1), J186/L186),5)</f>
        <v>1.94469</v>
      </c>
    </row>
    <row r="187" spans="1:16">
      <c r="A187" s="1"/>
      <c r="B187" s="1"/>
      <c r="C187" s="1"/>
      <c r="D187" s="1"/>
      <c r="E187" s="1" t="s">
        <v>188</v>
      </c>
      <c r="F187" s="1"/>
      <c r="G187" s="1"/>
      <c r="H187" s="1"/>
      <c r="I187" s="1"/>
      <c r="J187" s="4">
        <f>ROUND(SUM(J150:J152)+J165+J186,5)</f>
        <v>94241.87</v>
      </c>
      <c r="K187" s="5"/>
      <c r="L187" s="4">
        <f>ROUND(SUM(L150:L152)+L165+L186,5)</f>
        <v>87100</v>
      </c>
      <c r="M187" s="5"/>
      <c r="N187" s="4">
        <f>ROUND((J187-L187),5)</f>
        <v>7141.87</v>
      </c>
      <c r="O187" s="5"/>
      <c r="P187" s="6">
        <f>ROUND(IF(L187=0, IF(J187=0, 0, 1), J187/L187),5)</f>
        <v>1.0820000000000001</v>
      </c>
    </row>
    <row r="188" spans="1:16">
      <c r="A188" s="1"/>
      <c r="B188" s="1"/>
      <c r="C188" s="1"/>
      <c r="D188" s="1"/>
      <c r="E188" s="1" t="s">
        <v>189</v>
      </c>
      <c r="F188" s="1"/>
      <c r="G188" s="1"/>
      <c r="H188" s="1"/>
      <c r="I188" s="1"/>
      <c r="J188" s="4"/>
      <c r="K188" s="5"/>
      <c r="L188" s="4"/>
      <c r="M188" s="5"/>
      <c r="N188" s="4"/>
      <c r="O188" s="5"/>
      <c r="P188" s="6"/>
    </row>
    <row r="189" spans="1:16">
      <c r="A189" s="1"/>
      <c r="B189" s="1"/>
      <c r="C189" s="1"/>
      <c r="D189" s="1"/>
      <c r="E189" s="1"/>
      <c r="F189" s="1" t="s">
        <v>190</v>
      </c>
      <c r="G189" s="1"/>
      <c r="H189" s="1"/>
      <c r="I189" s="1"/>
      <c r="J189" s="4">
        <v>736.93</v>
      </c>
      <c r="K189" s="5"/>
      <c r="L189" s="4">
        <v>1500</v>
      </c>
      <c r="M189" s="5"/>
      <c r="N189" s="4">
        <f>ROUND((J189-L189),5)</f>
        <v>-763.07</v>
      </c>
      <c r="O189" s="5"/>
      <c r="P189" s="6">
        <f>ROUND(IF(L189=0, IF(J189=0, 0, 1), J189/L189),5)</f>
        <v>0.49129</v>
      </c>
    </row>
    <row r="190" spans="1:16" ht="15.75" thickBot="1">
      <c r="A190" s="1"/>
      <c r="B190" s="1"/>
      <c r="C190" s="1"/>
      <c r="D190" s="1"/>
      <c r="E190" s="1"/>
      <c r="F190" s="1" t="s">
        <v>191</v>
      </c>
      <c r="G190" s="1"/>
      <c r="H190" s="1"/>
      <c r="I190" s="1"/>
      <c r="J190" s="11">
        <v>429.54</v>
      </c>
      <c r="K190" s="5"/>
      <c r="L190" s="11"/>
      <c r="M190" s="5"/>
      <c r="N190" s="11"/>
      <c r="O190" s="5"/>
      <c r="P190" s="12"/>
    </row>
    <row r="191" spans="1:16">
      <c r="A191" s="1"/>
      <c r="B191" s="1"/>
      <c r="C191" s="1"/>
      <c r="D191" s="1"/>
      <c r="E191" s="1" t="s">
        <v>192</v>
      </c>
      <c r="F191" s="1"/>
      <c r="G191" s="1"/>
      <c r="H191" s="1"/>
      <c r="I191" s="1"/>
      <c r="J191" s="4">
        <f>ROUND(SUM(J188:J190),5)</f>
        <v>1166.47</v>
      </c>
      <c r="K191" s="5"/>
      <c r="L191" s="4">
        <f>ROUND(SUM(L188:L190),5)</f>
        <v>1500</v>
      </c>
      <c r="M191" s="5"/>
      <c r="N191" s="4">
        <f>ROUND((J191-L191),5)</f>
        <v>-333.53</v>
      </c>
      <c r="O191" s="5"/>
      <c r="P191" s="6">
        <f>ROUND(IF(L191=0, IF(J191=0, 0, 1), J191/L191),5)</f>
        <v>0.77764999999999995</v>
      </c>
    </row>
    <row r="192" spans="1:16">
      <c r="A192" s="1"/>
      <c r="B192" s="1"/>
      <c r="C192" s="1"/>
      <c r="D192" s="1"/>
      <c r="E192" s="1" t="s">
        <v>193</v>
      </c>
      <c r="F192" s="1"/>
      <c r="G192" s="1"/>
      <c r="H192" s="1"/>
      <c r="I192" s="1"/>
      <c r="J192" s="4"/>
      <c r="K192" s="5"/>
      <c r="L192" s="4"/>
      <c r="M192" s="5"/>
      <c r="N192" s="4"/>
      <c r="O192" s="5"/>
      <c r="P192" s="6"/>
    </row>
    <row r="193" spans="1:16">
      <c r="A193" s="1"/>
      <c r="B193" s="1"/>
      <c r="C193" s="1"/>
      <c r="D193" s="1"/>
      <c r="E193" s="1"/>
      <c r="F193" s="1" t="s">
        <v>194</v>
      </c>
      <c r="G193" s="1"/>
      <c r="H193" s="1"/>
      <c r="I193" s="1"/>
      <c r="J193" s="4">
        <v>3098.71</v>
      </c>
      <c r="K193" s="5"/>
      <c r="L193" s="4">
        <v>2100</v>
      </c>
      <c r="M193" s="5"/>
      <c r="N193" s="4">
        <f>ROUND((J193-L193),5)</f>
        <v>998.71</v>
      </c>
      <c r="O193" s="5"/>
      <c r="P193" s="6">
        <f>ROUND(IF(L193=0, IF(J193=0, 0, 1), J193/L193),5)</f>
        <v>1.4755799999999999</v>
      </c>
    </row>
    <row r="194" spans="1:16">
      <c r="A194" s="1"/>
      <c r="B194" s="1"/>
      <c r="C194" s="1"/>
      <c r="D194" s="1"/>
      <c r="E194" s="1"/>
      <c r="F194" s="1" t="s">
        <v>195</v>
      </c>
      <c r="G194" s="1"/>
      <c r="H194" s="1"/>
      <c r="I194" s="1"/>
      <c r="J194" s="4"/>
      <c r="K194" s="5"/>
      <c r="L194" s="4"/>
      <c r="M194" s="5"/>
      <c r="N194" s="4"/>
      <c r="O194" s="5"/>
      <c r="P194" s="6"/>
    </row>
    <row r="195" spans="1:16">
      <c r="A195" s="1"/>
      <c r="B195" s="1"/>
      <c r="C195" s="1"/>
      <c r="D195" s="1"/>
      <c r="E195" s="1"/>
      <c r="F195" s="1"/>
      <c r="G195" s="1" t="s">
        <v>196</v>
      </c>
      <c r="H195" s="1"/>
      <c r="I195" s="1"/>
      <c r="J195" s="4">
        <v>4563.54</v>
      </c>
      <c r="K195" s="5"/>
      <c r="L195" s="4"/>
      <c r="M195" s="5"/>
      <c r="N195" s="4"/>
      <c r="O195" s="5"/>
      <c r="P195" s="6"/>
    </row>
    <row r="196" spans="1:16">
      <c r="A196" s="1"/>
      <c r="B196" s="1"/>
      <c r="C196" s="1"/>
      <c r="D196" s="1"/>
      <c r="E196" s="1"/>
      <c r="F196" s="1"/>
      <c r="G196" s="1" t="s">
        <v>197</v>
      </c>
      <c r="H196" s="1"/>
      <c r="I196" s="1"/>
      <c r="J196" s="4">
        <v>1384.03</v>
      </c>
      <c r="K196" s="5"/>
      <c r="L196" s="4">
        <v>5000</v>
      </c>
      <c r="M196" s="5"/>
      <c r="N196" s="4">
        <f>ROUND((J196-L196),5)</f>
        <v>-3615.97</v>
      </c>
      <c r="O196" s="5"/>
      <c r="P196" s="6">
        <f>ROUND(IF(L196=0, IF(J196=0, 0, 1), J196/L196),5)</f>
        <v>0.27681</v>
      </c>
    </row>
    <row r="197" spans="1:16">
      <c r="A197" s="1"/>
      <c r="B197" s="1"/>
      <c r="C197" s="1"/>
      <c r="D197" s="1"/>
      <c r="E197" s="1"/>
      <c r="F197" s="1"/>
      <c r="G197" s="1" t="s">
        <v>198</v>
      </c>
      <c r="H197" s="1"/>
      <c r="I197" s="1"/>
      <c r="J197" s="4">
        <v>0</v>
      </c>
      <c r="K197" s="5"/>
      <c r="L197" s="4">
        <v>1100</v>
      </c>
      <c r="M197" s="5"/>
      <c r="N197" s="4">
        <f>ROUND((J197-L197),5)</f>
        <v>-1100</v>
      </c>
      <c r="O197" s="5"/>
      <c r="P197" s="6">
        <f>ROUND(IF(L197=0, IF(J197=0, 0, 1), J197/L197),5)</f>
        <v>0</v>
      </c>
    </row>
    <row r="198" spans="1:16">
      <c r="A198" s="1"/>
      <c r="B198" s="1"/>
      <c r="C198" s="1"/>
      <c r="D198" s="1"/>
      <c r="E198" s="1"/>
      <c r="F198" s="1"/>
      <c r="G198" s="1" t="s">
        <v>199</v>
      </c>
      <c r="H198" s="1"/>
      <c r="I198" s="1"/>
      <c r="J198" s="4">
        <v>0</v>
      </c>
      <c r="K198" s="5"/>
      <c r="L198" s="4">
        <v>6000</v>
      </c>
      <c r="M198" s="5"/>
      <c r="N198" s="4">
        <f>ROUND((J198-L198),5)</f>
        <v>-6000</v>
      </c>
      <c r="O198" s="5"/>
      <c r="P198" s="6">
        <f>ROUND(IF(L198=0, IF(J198=0, 0, 1), J198/L198),5)</f>
        <v>0</v>
      </c>
    </row>
    <row r="199" spans="1:16" ht="15.75" thickBot="1">
      <c r="A199" s="1"/>
      <c r="B199" s="1"/>
      <c r="C199" s="1"/>
      <c r="D199" s="1"/>
      <c r="E199" s="1"/>
      <c r="F199" s="1"/>
      <c r="G199" s="1" t="s">
        <v>200</v>
      </c>
      <c r="H199" s="1"/>
      <c r="I199" s="1"/>
      <c r="J199" s="11">
        <v>20451.21</v>
      </c>
      <c r="K199" s="5"/>
      <c r="L199" s="11">
        <v>6000</v>
      </c>
      <c r="M199" s="5"/>
      <c r="N199" s="11">
        <f>ROUND((J199-L199),5)</f>
        <v>14451.21</v>
      </c>
      <c r="O199" s="5"/>
      <c r="P199" s="12">
        <f>ROUND(IF(L199=0, IF(J199=0, 0, 1), J199/L199),5)</f>
        <v>3.4085399999999999</v>
      </c>
    </row>
    <row r="200" spans="1:16">
      <c r="A200" s="1"/>
      <c r="B200" s="1"/>
      <c r="C200" s="1"/>
      <c r="D200" s="1"/>
      <c r="E200" s="1"/>
      <c r="F200" s="1" t="s">
        <v>201</v>
      </c>
      <c r="G200" s="1"/>
      <c r="H200" s="1"/>
      <c r="I200" s="1"/>
      <c r="J200" s="4">
        <f>ROUND(SUM(J194:J199),5)</f>
        <v>26398.78</v>
      </c>
      <c r="K200" s="5"/>
      <c r="L200" s="4">
        <f>ROUND(SUM(L194:L199),5)</f>
        <v>18100</v>
      </c>
      <c r="M200" s="5"/>
      <c r="N200" s="4">
        <f>ROUND((J200-L200),5)</f>
        <v>8298.7800000000007</v>
      </c>
      <c r="O200" s="5"/>
      <c r="P200" s="6">
        <f>ROUND(IF(L200=0, IF(J200=0, 0, 1), J200/L200),5)</f>
        <v>1.4584999999999999</v>
      </c>
    </row>
    <row r="201" spans="1:16">
      <c r="A201" s="1"/>
      <c r="B201" s="1"/>
      <c r="C201" s="1"/>
      <c r="D201" s="1"/>
      <c r="E201" s="1"/>
      <c r="F201" s="1" t="s">
        <v>202</v>
      </c>
      <c r="G201" s="1"/>
      <c r="H201" s="1"/>
      <c r="I201" s="1"/>
      <c r="J201" s="4">
        <v>5000</v>
      </c>
      <c r="K201" s="5"/>
      <c r="L201" s="4"/>
      <c r="M201" s="5"/>
      <c r="N201" s="4"/>
      <c r="O201" s="5"/>
      <c r="P201" s="6"/>
    </row>
    <row r="202" spans="1:16">
      <c r="A202" s="1"/>
      <c r="B202" s="1"/>
      <c r="C202" s="1"/>
      <c r="D202" s="1"/>
      <c r="E202" s="1"/>
      <c r="F202" s="1" t="s">
        <v>203</v>
      </c>
      <c r="G202" s="1"/>
      <c r="H202" s="1"/>
      <c r="I202" s="1"/>
      <c r="J202" s="4">
        <v>1539</v>
      </c>
      <c r="K202" s="5"/>
      <c r="L202" s="4"/>
      <c r="M202" s="5"/>
      <c r="N202" s="4"/>
      <c r="O202" s="5"/>
      <c r="P202" s="6"/>
    </row>
    <row r="203" spans="1:16">
      <c r="A203" s="1"/>
      <c r="B203" s="1"/>
      <c r="C203" s="1"/>
      <c r="D203" s="1"/>
      <c r="E203" s="1"/>
      <c r="F203" s="1" t="s">
        <v>204</v>
      </c>
      <c r="G203" s="1"/>
      <c r="H203" s="1"/>
      <c r="I203" s="1"/>
      <c r="J203" s="4"/>
      <c r="K203" s="5"/>
      <c r="L203" s="4"/>
      <c r="M203" s="5"/>
      <c r="N203" s="4"/>
      <c r="O203" s="5"/>
      <c r="P203" s="6"/>
    </row>
    <row r="204" spans="1:16">
      <c r="A204" s="1"/>
      <c r="B204" s="1"/>
      <c r="C204" s="1"/>
      <c r="D204" s="1"/>
      <c r="E204" s="1"/>
      <c r="F204" s="1"/>
      <c r="G204" s="1" t="s">
        <v>205</v>
      </c>
      <c r="H204" s="1"/>
      <c r="I204" s="1"/>
      <c r="J204" s="4">
        <v>3597.05</v>
      </c>
      <c r="K204" s="5"/>
      <c r="L204" s="4">
        <v>1500</v>
      </c>
      <c r="M204" s="5"/>
      <c r="N204" s="4">
        <f>ROUND((J204-L204),5)</f>
        <v>2097.0500000000002</v>
      </c>
      <c r="O204" s="5"/>
      <c r="P204" s="6">
        <f>ROUND(IF(L204=0, IF(J204=0, 0, 1), J204/L204),5)</f>
        <v>2.3980299999999999</v>
      </c>
    </row>
    <row r="205" spans="1:16">
      <c r="A205" s="1"/>
      <c r="B205" s="1"/>
      <c r="C205" s="1"/>
      <c r="D205" s="1"/>
      <c r="E205" s="1"/>
      <c r="F205" s="1"/>
      <c r="G205" s="1" t="s">
        <v>206</v>
      </c>
      <c r="H205" s="1"/>
      <c r="I205" s="1"/>
      <c r="J205" s="4">
        <v>289.42</v>
      </c>
      <c r="K205" s="5"/>
      <c r="L205" s="4"/>
      <c r="M205" s="5"/>
      <c r="N205" s="4"/>
      <c r="O205" s="5"/>
      <c r="P205" s="6"/>
    </row>
    <row r="206" spans="1:16" ht="15.75" thickBot="1">
      <c r="A206" s="1"/>
      <c r="B206" s="1"/>
      <c r="C206" s="1"/>
      <c r="D206" s="1"/>
      <c r="E206" s="1"/>
      <c r="F206" s="1"/>
      <c r="G206" s="1" t="s">
        <v>207</v>
      </c>
      <c r="H206" s="1"/>
      <c r="I206" s="1"/>
      <c r="J206" s="4">
        <v>2.5499999999999998</v>
      </c>
      <c r="K206" s="5"/>
      <c r="L206" s="4"/>
      <c r="M206" s="5"/>
      <c r="N206" s="4"/>
      <c r="O206" s="5"/>
      <c r="P206" s="6"/>
    </row>
    <row r="207" spans="1:16" ht="15.75" thickBot="1">
      <c r="A207" s="1"/>
      <c r="B207" s="1"/>
      <c r="C207" s="1"/>
      <c r="D207" s="1"/>
      <c r="E207" s="1"/>
      <c r="F207" s="1" t="s">
        <v>208</v>
      </c>
      <c r="G207" s="1"/>
      <c r="H207" s="1"/>
      <c r="I207" s="1"/>
      <c r="J207" s="9">
        <f>ROUND(SUM(J203:J206),5)</f>
        <v>3889.02</v>
      </c>
      <c r="K207" s="5"/>
      <c r="L207" s="9">
        <f>ROUND(SUM(L203:L206),5)</f>
        <v>1500</v>
      </c>
      <c r="M207" s="5"/>
      <c r="N207" s="9">
        <f>ROUND((J207-L207),5)</f>
        <v>2389.02</v>
      </c>
      <c r="O207" s="5"/>
      <c r="P207" s="10">
        <f>ROUND(IF(L207=0, IF(J207=0, 0, 1), J207/L207),5)</f>
        <v>2.5926800000000001</v>
      </c>
    </row>
    <row r="208" spans="1:16">
      <c r="A208" s="1"/>
      <c r="B208" s="1"/>
      <c r="C208" s="1"/>
      <c r="D208" s="1"/>
      <c r="E208" s="1" t="s">
        <v>209</v>
      </c>
      <c r="F208" s="1"/>
      <c r="G208" s="1"/>
      <c r="H208" s="1"/>
      <c r="I208" s="1"/>
      <c r="J208" s="4">
        <f>ROUND(SUM(J192:J193)+SUM(J200:J202)+J207,5)</f>
        <v>39925.51</v>
      </c>
      <c r="K208" s="5"/>
      <c r="L208" s="4">
        <f>ROUND(SUM(L192:L193)+SUM(L200:L202)+L207,5)</f>
        <v>21700</v>
      </c>
      <c r="M208" s="5"/>
      <c r="N208" s="4">
        <f>ROUND((J208-L208),5)</f>
        <v>18225.509999999998</v>
      </c>
      <c r="O208" s="5"/>
      <c r="P208" s="6">
        <f>ROUND(IF(L208=0, IF(J208=0, 0, 1), J208/L208),5)</f>
        <v>1.83989</v>
      </c>
    </row>
    <row r="209" spans="1:16">
      <c r="A209" s="1"/>
      <c r="B209" s="1"/>
      <c r="C209" s="1"/>
      <c r="D209" s="1"/>
      <c r="E209" s="1" t="s">
        <v>210</v>
      </c>
      <c r="F209" s="1"/>
      <c r="G209" s="1"/>
      <c r="H209" s="1"/>
      <c r="I209" s="1"/>
      <c r="J209" s="4"/>
      <c r="K209" s="5"/>
      <c r="L209" s="4"/>
      <c r="M209" s="5"/>
      <c r="N209" s="4"/>
      <c r="O209" s="5"/>
      <c r="P209" s="6"/>
    </row>
    <row r="210" spans="1:16">
      <c r="A210" s="1"/>
      <c r="B210" s="1"/>
      <c r="C210" s="1"/>
      <c r="D210" s="1"/>
      <c r="E210" s="1"/>
      <c r="F210" s="1" t="s">
        <v>211</v>
      </c>
      <c r="G210" s="1"/>
      <c r="H210" s="1"/>
      <c r="I210" s="1"/>
      <c r="J210" s="4">
        <v>5443.1</v>
      </c>
      <c r="K210" s="5"/>
      <c r="L210" s="4"/>
      <c r="M210" s="5"/>
      <c r="N210" s="4"/>
      <c r="O210" s="5"/>
      <c r="P210" s="6"/>
    </row>
    <row r="211" spans="1:16">
      <c r="A211" s="1"/>
      <c r="B211" s="1"/>
      <c r="C211" s="1"/>
      <c r="D211" s="1"/>
      <c r="E211" s="1"/>
      <c r="F211" s="1" t="s">
        <v>212</v>
      </c>
      <c r="G211" s="1"/>
      <c r="H211" s="1"/>
      <c r="I211" s="1"/>
      <c r="J211" s="4">
        <v>787.33</v>
      </c>
      <c r="K211" s="5"/>
      <c r="L211" s="4">
        <v>4100</v>
      </c>
      <c r="M211" s="5"/>
      <c r="N211" s="4">
        <f>ROUND((J211-L211),5)</f>
        <v>-3312.67</v>
      </c>
      <c r="O211" s="5"/>
      <c r="P211" s="6">
        <f>ROUND(IF(L211=0, IF(J211=0, 0, 1), J211/L211),5)</f>
        <v>0.19203000000000001</v>
      </c>
    </row>
    <row r="212" spans="1:16">
      <c r="A212" s="1"/>
      <c r="B212" s="1"/>
      <c r="C212" s="1"/>
      <c r="D212" s="1"/>
      <c r="E212" s="1"/>
      <c r="F212" s="1" t="s">
        <v>213</v>
      </c>
      <c r="G212" s="1"/>
      <c r="H212" s="1"/>
      <c r="I212" s="1"/>
      <c r="J212" s="4">
        <v>4115.21</v>
      </c>
      <c r="K212" s="5"/>
      <c r="L212" s="4">
        <v>2500</v>
      </c>
      <c r="M212" s="5"/>
      <c r="N212" s="4">
        <f>ROUND((J212-L212),5)</f>
        <v>1615.21</v>
      </c>
      <c r="O212" s="5"/>
      <c r="P212" s="6">
        <f>ROUND(IF(L212=0, IF(J212=0, 0, 1), J212/L212),5)</f>
        <v>1.64608</v>
      </c>
    </row>
    <row r="213" spans="1:16">
      <c r="A213" s="1"/>
      <c r="B213" s="1"/>
      <c r="C213" s="1"/>
      <c r="D213" s="1"/>
      <c r="E213" s="1"/>
      <c r="F213" s="1" t="s">
        <v>214</v>
      </c>
      <c r="G213" s="1"/>
      <c r="H213" s="1"/>
      <c r="I213" s="1"/>
      <c r="J213" s="4">
        <v>0</v>
      </c>
      <c r="K213" s="5"/>
      <c r="L213" s="4">
        <v>5700</v>
      </c>
      <c r="M213" s="5"/>
      <c r="N213" s="4">
        <f>ROUND((J213-L213),5)</f>
        <v>-5700</v>
      </c>
      <c r="O213" s="5"/>
      <c r="P213" s="6">
        <f>ROUND(IF(L213=0, IF(J213=0, 0, 1), J213/L213),5)</f>
        <v>0</v>
      </c>
    </row>
    <row r="214" spans="1:16">
      <c r="A214" s="1"/>
      <c r="B214" s="1"/>
      <c r="C214" s="1"/>
      <c r="D214" s="1"/>
      <c r="E214" s="1"/>
      <c r="F214" s="1" t="s">
        <v>215</v>
      </c>
      <c r="G214" s="1"/>
      <c r="H214" s="1"/>
      <c r="I214" s="1"/>
      <c r="J214" s="4">
        <v>3447.78</v>
      </c>
      <c r="K214" s="5"/>
      <c r="L214" s="4">
        <v>5650</v>
      </c>
      <c r="M214" s="5"/>
      <c r="N214" s="4">
        <f>ROUND((J214-L214),5)</f>
        <v>-2202.2199999999998</v>
      </c>
      <c r="O214" s="5"/>
      <c r="P214" s="6">
        <f>ROUND(IF(L214=0, IF(J214=0, 0, 1), J214/L214),5)</f>
        <v>0.61023000000000005</v>
      </c>
    </row>
    <row r="215" spans="1:16">
      <c r="A215" s="1"/>
      <c r="B215" s="1"/>
      <c r="C215" s="1"/>
      <c r="D215" s="1"/>
      <c r="E215" s="1"/>
      <c r="F215" s="1" t="s">
        <v>216</v>
      </c>
      <c r="G215" s="1"/>
      <c r="H215" s="1"/>
      <c r="I215" s="1"/>
      <c r="J215" s="4">
        <v>6943.55</v>
      </c>
      <c r="K215" s="5"/>
      <c r="L215" s="4">
        <v>11500</v>
      </c>
      <c r="M215" s="5"/>
      <c r="N215" s="4">
        <f>ROUND((J215-L215),5)</f>
        <v>-4556.45</v>
      </c>
      <c r="O215" s="5"/>
      <c r="P215" s="6">
        <f>ROUND(IF(L215=0, IF(J215=0, 0, 1), J215/L215),5)</f>
        <v>0.60379000000000005</v>
      </c>
    </row>
    <row r="216" spans="1:16">
      <c r="A216" s="1"/>
      <c r="B216" s="1"/>
      <c r="C216" s="1"/>
      <c r="D216" s="1"/>
      <c r="E216" s="1"/>
      <c r="F216" s="1" t="s">
        <v>217</v>
      </c>
      <c r="G216" s="1"/>
      <c r="H216" s="1"/>
      <c r="I216" s="1"/>
      <c r="J216" s="4"/>
      <c r="K216" s="5"/>
      <c r="L216" s="4"/>
      <c r="M216" s="5"/>
      <c r="N216" s="4"/>
      <c r="O216" s="5"/>
      <c r="P216" s="6"/>
    </row>
    <row r="217" spans="1:16">
      <c r="A217" s="1"/>
      <c r="B217" s="1"/>
      <c r="C217" s="1"/>
      <c r="D217" s="1"/>
      <c r="E217" s="1"/>
      <c r="F217" s="1"/>
      <c r="G217" s="1" t="s">
        <v>218</v>
      </c>
      <c r="H217" s="1"/>
      <c r="I217" s="1"/>
      <c r="J217" s="4">
        <v>550</v>
      </c>
      <c r="K217" s="5"/>
      <c r="L217" s="4">
        <v>550</v>
      </c>
      <c r="M217" s="5"/>
      <c r="N217" s="4">
        <f>ROUND((J217-L217),5)</f>
        <v>0</v>
      </c>
      <c r="O217" s="5"/>
      <c r="P217" s="6">
        <f>ROUND(IF(L217=0, IF(J217=0, 0, 1), J217/L217),5)</f>
        <v>1</v>
      </c>
    </row>
    <row r="218" spans="1:16" ht="15.75" thickBot="1">
      <c r="A218" s="1"/>
      <c r="B218" s="1"/>
      <c r="C218" s="1"/>
      <c r="D218" s="1"/>
      <c r="E218" s="1"/>
      <c r="F218" s="1"/>
      <c r="G218" s="1" t="s">
        <v>219</v>
      </c>
      <c r="H218" s="1"/>
      <c r="I218" s="1"/>
      <c r="J218" s="11">
        <v>2292.31</v>
      </c>
      <c r="K218" s="5"/>
      <c r="L218" s="11">
        <v>10500</v>
      </c>
      <c r="M218" s="5"/>
      <c r="N218" s="11">
        <f>ROUND((J218-L218),5)</f>
        <v>-8207.69</v>
      </c>
      <c r="O218" s="5"/>
      <c r="P218" s="12">
        <f>ROUND(IF(L218=0, IF(J218=0, 0, 1), J218/L218),5)</f>
        <v>0.21831999999999999</v>
      </c>
    </row>
    <row r="219" spans="1:16">
      <c r="A219" s="1"/>
      <c r="B219" s="1"/>
      <c r="C219" s="1"/>
      <c r="D219" s="1"/>
      <c r="E219" s="1"/>
      <c r="F219" s="1" t="s">
        <v>220</v>
      </c>
      <c r="G219" s="1"/>
      <c r="H219" s="1"/>
      <c r="I219" s="1"/>
      <c r="J219" s="4">
        <f>ROUND(SUM(J216:J218),5)</f>
        <v>2842.31</v>
      </c>
      <c r="K219" s="5"/>
      <c r="L219" s="4">
        <f>ROUND(SUM(L216:L218),5)</f>
        <v>11050</v>
      </c>
      <c r="M219" s="5"/>
      <c r="N219" s="4">
        <f>ROUND((J219-L219),5)</f>
        <v>-8207.69</v>
      </c>
      <c r="O219" s="5"/>
      <c r="P219" s="6">
        <f>ROUND(IF(L219=0, IF(J219=0, 0, 1), J219/L219),5)</f>
        <v>0.25722</v>
      </c>
    </row>
    <row r="220" spans="1:16" ht="15.75" thickBot="1">
      <c r="A220" s="1"/>
      <c r="B220" s="1"/>
      <c r="C220" s="1"/>
      <c r="D220" s="1"/>
      <c r="E220" s="1"/>
      <c r="F220" s="1" t="s">
        <v>221</v>
      </c>
      <c r="G220" s="1"/>
      <c r="H220" s="1"/>
      <c r="I220" s="1"/>
      <c r="J220" s="11">
        <v>796.73</v>
      </c>
      <c r="K220" s="5"/>
      <c r="L220" s="11"/>
      <c r="M220" s="5"/>
      <c r="N220" s="11"/>
      <c r="O220" s="5"/>
      <c r="P220" s="12"/>
    </row>
    <row r="221" spans="1:16">
      <c r="A221" s="1"/>
      <c r="B221" s="1"/>
      <c r="C221" s="1"/>
      <c r="D221" s="1"/>
      <c r="E221" s="1" t="s">
        <v>222</v>
      </c>
      <c r="F221" s="1"/>
      <c r="G221" s="1"/>
      <c r="H221" s="1"/>
      <c r="I221" s="1"/>
      <c r="J221" s="4">
        <f>ROUND(SUM(J209:J215)+SUM(J219:J220),5)</f>
        <v>24376.01</v>
      </c>
      <c r="K221" s="5"/>
      <c r="L221" s="4">
        <f>ROUND(SUM(L209:L215)+SUM(L219:L220),5)</f>
        <v>40500</v>
      </c>
      <c r="M221" s="5"/>
      <c r="N221" s="4">
        <f>ROUND((J221-L221),5)</f>
        <v>-16123.99</v>
      </c>
      <c r="O221" s="5"/>
      <c r="P221" s="6">
        <f>ROUND(IF(L221=0, IF(J221=0, 0, 1), J221/L221),5)</f>
        <v>0.60187999999999997</v>
      </c>
    </row>
    <row r="222" spans="1:16" ht="15.75" thickBot="1">
      <c r="A222" s="1"/>
      <c r="B222" s="1"/>
      <c r="C222" s="1"/>
      <c r="D222" s="1"/>
      <c r="E222" s="1" t="s">
        <v>223</v>
      </c>
      <c r="F222" s="1"/>
      <c r="G222" s="1"/>
      <c r="H222" s="1"/>
      <c r="I222" s="1"/>
      <c r="J222" s="4">
        <v>49.99</v>
      </c>
      <c r="K222" s="5"/>
      <c r="L222" s="4"/>
      <c r="M222" s="5"/>
      <c r="N222" s="4"/>
      <c r="O222" s="5"/>
      <c r="P222" s="6"/>
    </row>
    <row r="223" spans="1:16" ht="15.75" thickBot="1">
      <c r="A223" s="1"/>
      <c r="B223" s="1"/>
      <c r="C223" s="1"/>
      <c r="D223" s="1" t="s">
        <v>224</v>
      </c>
      <c r="E223" s="1"/>
      <c r="F223" s="1"/>
      <c r="G223" s="1"/>
      <c r="H223" s="1"/>
      <c r="I223" s="1"/>
      <c r="J223" s="9">
        <f>ROUND(SUM(J29:J30)+J35+J138+J142+J149+J187+J191+J208+SUM(J221:J222),5)</f>
        <v>1159662.55</v>
      </c>
      <c r="K223" s="5"/>
      <c r="L223" s="9">
        <f>ROUND(SUM(L29:L30)+L35+L138+L142+L149+L187+L191+L208+SUM(L221:L222),5)</f>
        <v>1206949.6000000001</v>
      </c>
      <c r="M223" s="5"/>
      <c r="N223" s="9">
        <f>ROUND((J223-L223),5)</f>
        <v>-47287.05</v>
      </c>
      <c r="O223" s="5"/>
      <c r="P223" s="10">
        <f>ROUND(IF(L223=0, IF(J223=0, 0, 1), J223/L223),5)</f>
        <v>0.96082000000000001</v>
      </c>
    </row>
    <row r="224" spans="1:16">
      <c r="A224" s="1"/>
      <c r="B224" s="1" t="s">
        <v>225</v>
      </c>
      <c r="C224" s="1"/>
      <c r="D224" s="1"/>
      <c r="E224" s="1"/>
      <c r="F224" s="1"/>
      <c r="G224" s="1"/>
      <c r="H224" s="1"/>
      <c r="I224" s="1"/>
      <c r="J224" s="4">
        <f>ROUND(J3+J28-J223,5)</f>
        <v>209022.98</v>
      </c>
      <c r="K224" s="5"/>
      <c r="L224" s="4">
        <f>ROUND(L3+L28-L223,5)</f>
        <v>77209.69</v>
      </c>
      <c r="M224" s="5"/>
      <c r="N224" s="4">
        <f>ROUND((J224-L224),5)</f>
        <v>131813.29</v>
      </c>
      <c r="O224" s="5"/>
      <c r="P224" s="6">
        <f>ROUND(IF(L224=0, IF(J224=0, 0, 1), J224/L224),5)</f>
        <v>2.7072099999999999</v>
      </c>
    </row>
    <row r="225" spans="1:16">
      <c r="A225" s="1"/>
      <c r="B225" s="1" t="s">
        <v>226</v>
      </c>
      <c r="C225" s="1"/>
      <c r="D225" s="1"/>
      <c r="E225" s="1"/>
      <c r="F225" s="1"/>
      <c r="G225" s="1"/>
      <c r="H225" s="1"/>
      <c r="I225" s="1"/>
      <c r="J225" s="4"/>
      <c r="K225" s="5"/>
      <c r="L225" s="4"/>
      <c r="M225" s="5"/>
      <c r="N225" s="4"/>
      <c r="O225" s="5"/>
      <c r="P225" s="6"/>
    </row>
    <row r="226" spans="1:16">
      <c r="A226" s="1"/>
      <c r="B226" s="1"/>
      <c r="C226" s="1" t="s">
        <v>227</v>
      </c>
      <c r="D226" s="1"/>
      <c r="E226" s="1"/>
      <c r="F226" s="1"/>
      <c r="G226" s="1"/>
      <c r="H226" s="1"/>
      <c r="I226" s="1"/>
      <c r="J226" s="4"/>
      <c r="K226" s="5"/>
      <c r="L226" s="4"/>
      <c r="M226" s="5"/>
      <c r="N226" s="4"/>
      <c r="O226" s="5"/>
      <c r="P226" s="6"/>
    </row>
    <row r="227" spans="1:16">
      <c r="A227" s="1"/>
      <c r="B227" s="1"/>
      <c r="C227" s="1"/>
      <c r="D227" s="1" t="s">
        <v>228</v>
      </c>
      <c r="E227" s="1"/>
      <c r="F227" s="1"/>
      <c r="G227" s="1"/>
      <c r="H227" s="1"/>
      <c r="I227" s="1"/>
      <c r="J227" s="4"/>
      <c r="K227" s="5"/>
      <c r="L227" s="4"/>
      <c r="M227" s="5"/>
      <c r="N227" s="4"/>
      <c r="O227" s="5"/>
      <c r="P227" s="6"/>
    </row>
    <row r="228" spans="1:16">
      <c r="A228" s="1"/>
      <c r="B228" s="1"/>
      <c r="C228" s="1"/>
      <c r="D228" s="1"/>
      <c r="E228" s="1" t="s">
        <v>229</v>
      </c>
      <c r="F228" s="1"/>
      <c r="G228" s="1"/>
      <c r="H228" s="1"/>
      <c r="I228" s="1"/>
      <c r="J228" s="4">
        <v>1028</v>
      </c>
      <c r="K228" s="5"/>
      <c r="L228" s="4"/>
      <c r="M228" s="5"/>
      <c r="N228" s="4"/>
      <c r="O228" s="5"/>
      <c r="P228" s="6"/>
    </row>
    <row r="229" spans="1:16" ht="15.75" thickBot="1">
      <c r="A229" s="1"/>
      <c r="B229" s="1"/>
      <c r="C229" s="1"/>
      <c r="D229" s="1"/>
      <c r="E229" s="1" t="s">
        <v>230</v>
      </c>
      <c r="F229" s="1"/>
      <c r="G229" s="1"/>
      <c r="H229" s="1"/>
      <c r="I229" s="1"/>
      <c r="J229" s="11">
        <v>-98</v>
      </c>
      <c r="K229" s="5"/>
      <c r="L229" s="4"/>
      <c r="M229" s="5"/>
      <c r="N229" s="4"/>
      <c r="O229" s="5"/>
      <c r="P229" s="6"/>
    </row>
    <row r="230" spans="1:16">
      <c r="A230" s="1"/>
      <c r="B230" s="1"/>
      <c r="C230" s="1"/>
      <c r="D230" s="1" t="s">
        <v>231</v>
      </c>
      <c r="E230" s="1"/>
      <c r="F230" s="1"/>
      <c r="G230" s="1"/>
      <c r="H230" s="1"/>
      <c r="I230" s="1"/>
      <c r="J230" s="4">
        <f>ROUND(SUM(J227:J229),5)</f>
        <v>930</v>
      </c>
      <c r="K230" s="5"/>
      <c r="L230" s="4"/>
      <c r="M230" s="5"/>
      <c r="N230" s="4"/>
      <c r="O230" s="5"/>
      <c r="P230" s="6"/>
    </row>
    <row r="231" spans="1:16">
      <c r="A231" s="1"/>
      <c r="B231" s="1"/>
      <c r="C231" s="1"/>
      <c r="D231" s="1" t="s">
        <v>232</v>
      </c>
      <c r="E231" s="1"/>
      <c r="F231" s="1"/>
      <c r="G231" s="1"/>
      <c r="H231" s="1"/>
      <c r="I231" s="1"/>
      <c r="J231" s="4"/>
      <c r="K231" s="5"/>
      <c r="L231" s="4"/>
      <c r="M231" s="5"/>
      <c r="N231" s="4"/>
      <c r="O231" s="5"/>
      <c r="P231" s="6"/>
    </row>
    <row r="232" spans="1:16">
      <c r="A232" s="1"/>
      <c r="B232" s="1"/>
      <c r="C232" s="1"/>
      <c r="D232" s="1"/>
      <c r="E232" s="1" t="s">
        <v>233</v>
      </c>
      <c r="F232" s="1"/>
      <c r="G232" s="1"/>
      <c r="H232" s="1"/>
      <c r="I232" s="1"/>
      <c r="J232" s="4"/>
      <c r="K232" s="5"/>
      <c r="L232" s="4"/>
      <c r="M232" s="5"/>
      <c r="N232" s="4"/>
      <c r="O232" s="5"/>
      <c r="P232" s="6"/>
    </row>
    <row r="233" spans="1:16">
      <c r="A233" s="1"/>
      <c r="B233" s="1"/>
      <c r="C233" s="1"/>
      <c r="D233" s="1"/>
      <c r="E233" s="1"/>
      <c r="F233" s="1" t="s">
        <v>234</v>
      </c>
      <c r="G233" s="1"/>
      <c r="H233" s="1"/>
      <c r="I233" s="1"/>
      <c r="J233" s="4">
        <v>1000</v>
      </c>
      <c r="K233" s="5"/>
      <c r="L233" s="4"/>
      <c r="M233" s="5"/>
      <c r="N233" s="4"/>
      <c r="O233" s="5"/>
      <c r="P233" s="6"/>
    </row>
    <row r="234" spans="1:16">
      <c r="A234" s="1"/>
      <c r="B234" s="1"/>
      <c r="C234" s="1"/>
      <c r="D234" s="1"/>
      <c r="E234" s="1"/>
      <c r="F234" s="1" t="s">
        <v>235</v>
      </c>
      <c r="G234" s="1"/>
      <c r="H234" s="1"/>
      <c r="I234" s="1"/>
      <c r="J234" s="4">
        <v>300</v>
      </c>
      <c r="K234" s="5"/>
      <c r="L234" s="4"/>
      <c r="M234" s="5"/>
      <c r="N234" s="4"/>
      <c r="O234" s="5"/>
      <c r="P234" s="6"/>
    </row>
    <row r="235" spans="1:16" ht="15.75" thickBot="1">
      <c r="A235" s="1"/>
      <c r="B235" s="1"/>
      <c r="C235" s="1"/>
      <c r="D235" s="1"/>
      <c r="E235" s="1"/>
      <c r="F235" s="1" t="s">
        <v>236</v>
      </c>
      <c r="G235" s="1"/>
      <c r="H235" s="1"/>
      <c r="I235" s="1"/>
      <c r="J235" s="11">
        <v>942</v>
      </c>
      <c r="K235" s="5"/>
      <c r="L235" s="4"/>
      <c r="M235" s="5"/>
      <c r="N235" s="4"/>
      <c r="O235" s="5"/>
      <c r="P235" s="6"/>
    </row>
    <row r="236" spans="1:16">
      <c r="A236" s="1"/>
      <c r="B236" s="1"/>
      <c r="C236" s="1"/>
      <c r="D236" s="1"/>
      <c r="E236" s="1" t="s">
        <v>237</v>
      </c>
      <c r="F236" s="1"/>
      <c r="G236" s="1"/>
      <c r="H236" s="1"/>
      <c r="I236" s="1"/>
      <c r="J236" s="4">
        <f>ROUND(SUM(J232:J235),5)</f>
        <v>2242</v>
      </c>
      <c r="K236" s="5"/>
      <c r="L236" s="4"/>
      <c r="M236" s="5"/>
      <c r="N236" s="4"/>
      <c r="O236" s="5"/>
      <c r="P236" s="6"/>
    </row>
    <row r="237" spans="1:16">
      <c r="A237" s="1"/>
      <c r="B237" s="1"/>
      <c r="C237" s="1"/>
      <c r="D237" s="1"/>
      <c r="E237" s="1" t="s">
        <v>238</v>
      </c>
      <c r="F237" s="1"/>
      <c r="G237" s="1"/>
      <c r="H237" s="1"/>
      <c r="I237" s="1"/>
      <c r="J237" s="4">
        <v>282.32</v>
      </c>
      <c r="K237" s="5"/>
      <c r="L237" s="4"/>
      <c r="M237" s="5"/>
      <c r="N237" s="4"/>
      <c r="O237" s="5"/>
      <c r="P237" s="6"/>
    </row>
    <row r="238" spans="1:16">
      <c r="A238" s="1"/>
      <c r="B238" s="1"/>
      <c r="C238" s="1"/>
      <c r="D238" s="1"/>
      <c r="E238" s="1" t="s">
        <v>239</v>
      </c>
      <c r="F238" s="1"/>
      <c r="G238" s="1"/>
      <c r="H238" s="1"/>
      <c r="I238" s="1"/>
      <c r="J238" s="4"/>
      <c r="K238" s="5"/>
      <c r="L238" s="4"/>
      <c r="M238" s="5"/>
      <c r="N238" s="4"/>
      <c r="O238" s="5"/>
      <c r="P238" s="6"/>
    </row>
    <row r="239" spans="1:16" ht="15.75" thickBot="1">
      <c r="A239" s="1"/>
      <c r="B239" s="1"/>
      <c r="C239" s="1"/>
      <c r="D239" s="1"/>
      <c r="E239" s="1"/>
      <c r="F239" s="1" t="s">
        <v>240</v>
      </c>
      <c r="G239" s="1"/>
      <c r="H239" s="1"/>
      <c r="I239" s="1"/>
      <c r="J239" s="11">
        <v>550</v>
      </c>
      <c r="K239" s="5"/>
      <c r="L239" s="4"/>
      <c r="M239" s="5"/>
      <c r="N239" s="4"/>
      <c r="O239" s="5"/>
      <c r="P239" s="6"/>
    </row>
    <row r="240" spans="1:16">
      <c r="A240" s="1"/>
      <c r="B240" s="1"/>
      <c r="C240" s="1"/>
      <c r="D240" s="1"/>
      <c r="E240" s="1" t="s">
        <v>241</v>
      </c>
      <c r="F240" s="1"/>
      <c r="G240" s="1"/>
      <c r="H240" s="1"/>
      <c r="I240" s="1"/>
      <c r="J240" s="4">
        <f>ROUND(SUM(J238:J239),5)</f>
        <v>550</v>
      </c>
      <c r="K240" s="5"/>
      <c r="L240" s="4"/>
      <c r="M240" s="5"/>
      <c r="N240" s="4"/>
      <c r="O240" s="5"/>
      <c r="P240" s="6"/>
    </row>
    <row r="241" spans="1:16">
      <c r="A241" s="1"/>
      <c r="B241" s="1"/>
      <c r="C241" s="1"/>
      <c r="D241" s="1"/>
      <c r="E241" s="1" t="s">
        <v>242</v>
      </c>
      <c r="F241" s="1"/>
      <c r="G241" s="1"/>
      <c r="H241" s="1"/>
      <c r="I241" s="1"/>
      <c r="J241" s="4">
        <v>2850.88</v>
      </c>
      <c r="K241" s="5"/>
      <c r="L241" s="4"/>
      <c r="M241" s="5"/>
      <c r="N241" s="4"/>
      <c r="O241" s="5"/>
      <c r="P241" s="6"/>
    </row>
    <row r="242" spans="1:16">
      <c r="A242" s="1"/>
      <c r="B242" s="1"/>
      <c r="C242" s="1"/>
      <c r="D242" s="1"/>
      <c r="E242" s="1" t="s">
        <v>243</v>
      </c>
      <c r="F242" s="1"/>
      <c r="G242" s="1"/>
      <c r="H242" s="1"/>
      <c r="I242" s="1"/>
      <c r="J242" s="4">
        <v>725</v>
      </c>
      <c r="K242" s="5"/>
      <c r="L242" s="4">
        <v>2000</v>
      </c>
      <c r="M242" s="5"/>
      <c r="N242" s="4">
        <f>ROUND((J242-L242),5)</f>
        <v>-1275</v>
      </c>
      <c r="O242" s="5"/>
      <c r="P242" s="6">
        <f>ROUND(IF(L242=0, IF(J242=0, 0, 1), J242/L242),5)</f>
        <v>0.36249999999999999</v>
      </c>
    </row>
    <row r="243" spans="1:16">
      <c r="A243" s="1"/>
      <c r="B243" s="1"/>
      <c r="C243" s="1"/>
      <c r="D243" s="1"/>
      <c r="E243" s="1" t="s">
        <v>244</v>
      </c>
      <c r="F243" s="1"/>
      <c r="G243" s="1"/>
      <c r="H243" s="1"/>
      <c r="I243" s="1"/>
      <c r="J243" s="4"/>
      <c r="K243" s="5"/>
      <c r="L243" s="4"/>
      <c r="M243" s="5"/>
      <c r="N243" s="4"/>
      <c r="O243" s="5"/>
      <c r="P243" s="6"/>
    </row>
    <row r="244" spans="1:16">
      <c r="A244" s="1"/>
      <c r="B244" s="1"/>
      <c r="C244" s="1"/>
      <c r="D244" s="1"/>
      <c r="E244" s="1"/>
      <c r="F244" s="1" t="s">
        <v>245</v>
      </c>
      <c r="G244" s="1"/>
      <c r="H244" s="1"/>
      <c r="I244" s="1"/>
      <c r="J244" s="4">
        <v>31363.88</v>
      </c>
      <c r="K244" s="5"/>
      <c r="L244" s="4"/>
      <c r="M244" s="5"/>
      <c r="N244" s="4"/>
      <c r="O244" s="5"/>
      <c r="P244" s="6"/>
    </row>
    <row r="245" spans="1:16">
      <c r="A245" s="1"/>
      <c r="B245" s="1"/>
      <c r="C245" s="1"/>
      <c r="D245" s="1"/>
      <c r="E245" s="1"/>
      <c r="F245" s="1" t="s">
        <v>246</v>
      </c>
      <c r="G245" s="1"/>
      <c r="H245" s="1"/>
      <c r="I245" s="1"/>
      <c r="J245" s="4">
        <v>61650.14</v>
      </c>
      <c r="K245" s="5"/>
      <c r="L245" s="4"/>
      <c r="M245" s="5"/>
      <c r="N245" s="4"/>
      <c r="O245" s="5"/>
      <c r="P245" s="6"/>
    </row>
    <row r="246" spans="1:16">
      <c r="A246" s="1"/>
      <c r="B246" s="1"/>
      <c r="C246" s="1"/>
      <c r="D246" s="1"/>
      <c r="E246" s="1"/>
      <c r="F246" s="1" t="s">
        <v>247</v>
      </c>
      <c r="G246" s="1"/>
      <c r="H246" s="1"/>
      <c r="I246" s="1"/>
      <c r="J246" s="4">
        <v>10202.82</v>
      </c>
      <c r="K246" s="5"/>
      <c r="L246" s="4"/>
      <c r="M246" s="5"/>
      <c r="N246" s="4"/>
      <c r="O246" s="5"/>
      <c r="P246" s="6"/>
    </row>
    <row r="247" spans="1:16" ht="15.75" thickBot="1">
      <c r="A247" s="1"/>
      <c r="B247" s="1"/>
      <c r="C247" s="1"/>
      <c r="D247" s="1"/>
      <c r="E247" s="1"/>
      <c r="F247" s="1" t="s">
        <v>248</v>
      </c>
      <c r="G247" s="1"/>
      <c r="H247" s="1"/>
      <c r="I247" s="1"/>
      <c r="J247" s="4">
        <v>1020.26</v>
      </c>
      <c r="K247" s="5"/>
      <c r="L247" s="4"/>
      <c r="M247" s="5"/>
      <c r="N247" s="4"/>
      <c r="O247" s="5"/>
      <c r="P247" s="6"/>
    </row>
    <row r="248" spans="1:16" ht="15.75" thickBot="1">
      <c r="A248" s="1"/>
      <c r="B248" s="1"/>
      <c r="C248" s="1"/>
      <c r="D248" s="1"/>
      <c r="E248" s="1" t="s">
        <v>249</v>
      </c>
      <c r="F248" s="1"/>
      <c r="G248" s="1"/>
      <c r="H248" s="1"/>
      <c r="I248" s="1"/>
      <c r="J248" s="7">
        <f>ROUND(SUM(J243:J247),5)</f>
        <v>104237.1</v>
      </c>
      <c r="K248" s="5"/>
      <c r="L248" s="4"/>
      <c r="M248" s="5"/>
      <c r="N248" s="4"/>
      <c r="O248" s="5"/>
      <c r="P248" s="6"/>
    </row>
    <row r="249" spans="1:16" ht="15.75" thickBot="1">
      <c r="A249" s="1"/>
      <c r="B249" s="1"/>
      <c r="C249" s="1"/>
      <c r="D249" s="1" t="s">
        <v>250</v>
      </c>
      <c r="E249" s="1"/>
      <c r="F249" s="1"/>
      <c r="G249" s="1"/>
      <c r="H249" s="1"/>
      <c r="I249" s="1"/>
      <c r="J249" s="9">
        <f>ROUND(J231+SUM(J236:J237)+SUM(J240:J242)+J248,5)</f>
        <v>110887.3</v>
      </c>
      <c r="K249" s="5"/>
      <c r="L249" s="9">
        <f>ROUND(L231+SUM(L236:L237)+SUM(L240:L242)+L248,5)</f>
        <v>2000</v>
      </c>
      <c r="M249" s="5"/>
      <c r="N249" s="9">
        <f>ROUND((J249-L249),5)</f>
        <v>108887.3</v>
      </c>
      <c r="O249" s="5"/>
      <c r="P249" s="10">
        <f>ROUND(IF(L249=0, IF(J249=0, 0, 1), J249/L249),5)</f>
        <v>55.443649999999998</v>
      </c>
    </row>
    <row r="250" spans="1:16">
      <c r="A250" s="1"/>
      <c r="B250" s="1"/>
      <c r="C250" s="1" t="s">
        <v>251</v>
      </c>
      <c r="D250" s="1"/>
      <c r="E250" s="1"/>
      <c r="F250" s="1"/>
      <c r="G250" s="1"/>
      <c r="H250" s="1"/>
      <c r="I250" s="1"/>
      <c r="J250" s="4">
        <f>ROUND(J226+J230+J249,5)</f>
        <v>111817.3</v>
      </c>
      <c r="K250" s="5"/>
      <c r="L250" s="4">
        <f>ROUND(L226+L230+L249,5)</f>
        <v>2000</v>
      </c>
      <c r="M250" s="5"/>
      <c r="N250" s="4">
        <f>ROUND((J250-L250),5)</f>
        <v>109817.3</v>
      </c>
      <c r="O250" s="5"/>
      <c r="P250" s="6">
        <f>ROUND(IF(L250=0, IF(J250=0, 0, 1), J250/L250),5)</f>
        <v>55.908650000000002</v>
      </c>
    </row>
    <row r="251" spans="1:16">
      <c r="A251" s="1"/>
      <c r="B251" s="1"/>
      <c r="C251" s="1" t="s">
        <v>252</v>
      </c>
      <c r="D251" s="1"/>
      <c r="E251" s="1"/>
      <c r="F251" s="1"/>
      <c r="G251" s="1"/>
      <c r="H251" s="1"/>
      <c r="I251" s="1"/>
      <c r="J251" s="4"/>
      <c r="K251" s="5"/>
      <c r="L251" s="4"/>
      <c r="M251" s="5"/>
      <c r="N251" s="4"/>
      <c r="O251" s="5"/>
      <c r="P251" s="6"/>
    </row>
    <row r="252" spans="1:16">
      <c r="A252" s="1"/>
      <c r="B252" s="1"/>
      <c r="C252" s="1"/>
      <c r="D252" s="1" t="s">
        <v>253</v>
      </c>
      <c r="E252" s="1"/>
      <c r="F252" s="1"/>
      <c r="G252" s="1"/>
      <c r="H252" s="1"/>
      <c r="I252" s="1"/>
      <c r="J252" s="4"/>
      <c r="K252" s="5"/>
      <c r="L252" s="4"/>
      <c r="M252" s="5"/>
      <c r="N252" s="4"/>
      <c r="O252" s="5"/>
      <c r="P252" s="6"/>
    </row>
    <row r="253" spans="1:16">
      <c r="A253" s="1"/>
      <c r="B253" s="1"/>
      <c r="C253" s="1"/>
      <c r="D253" s="1"/>
      <c r="E253" s="1" t="s">
        <v>229</v>
      </c>
      <c r="F253" s="1"/>
      <c r="G253" s="1"/>
      <c r="H253" s="1"/>
      <c r="I253" s="1"/>
      <c r="J253" s="4">
        <v>1349</v>
      </c>
      <c r="K253" s="5"/>
      <c r="L253" s="4"/>
      <c r="M253" s="5"/>
      <c r="N253" s="4"/>
      <c r="O253" s="5"/>
      <c r="P253" s="6"/>
    </row>
    <row r="254" spans="1:16">
      <c r="A254" s="1"/>
      <c r="B254" s="1"/>
      <c r="C254" s="1"/>
      <c r="D254" s="1"/>
      <c r="E254" s="1" t="s">
        <v>254</v>
      </c>
      <c r="F254" s="1"/>
      <c r="G254" s="1"/>
      <c r="H254" s="1"/>
      <c r="I254" s="1"/>
      <c r="J254" s="4">
        <v>2798</v>
      </c>
      <c r="K254" s="5"/>
      <c r="L254" s="4"/>
      <c r="M254" s="5"/>
      <c r="N254" s="4"/>
      <c r="O254" s="5"/>
      <c r="P254" s="6"/>
    </row>
    <row r="255" spans="1:16" ht="15.75" thickBot="1">
      <c r="A255" s="1"/>
      <c r="B255" s="1"/>
      <c r="C255" s="1"/>
      <c r="D255" s="1"/>
      <c r="E255" s="1" t="s">
        <v>255</v>
      </c>
      <c r="F255" s="1"/>
      <c r="G255" s="1"/>
      <c r="H255" s="1"/>
      <c r="I255" s="1"/>
      <c r="J255" s="11">
        <v>-1399</v>
      </c>
      <c r="K255" s="5"/>
      <c r="L255" s="4"/>
      <c r="M255" s="5"/>
      <c r="N255" s="4"/>
      <c r="O255" s="5"/>
      <c r="P255" s="6"/>
    </row>
    <row r="256" spans="1:16">
      <c r="A256" s="1"/>
      <c r="B256" s="1"/>
      <c r="C256" s="1"/>
      <c r="D256" s="1" t="s">
        <v>256</v>
      </c>
      <c r="E256" s="1"/>
      <c r="F256" s="1"/>
      <c r="G256" s="1"/>
      <c r="H256" s="1"/>
      <c r="I256" s="1"/>
      <c r="J256" s="4">
        <f>ROUND(SUM(J252:J255),5)</f>
        <v>2748</v>
      </c>
      <c r="K256" s="5"/>
      <c r="L256" s="4"/>
      <c r="M256" s="5"/>
      <c r="N256" s="4"/>
      <c r="O256" s="5"/>
      <c r="P256" s="6"/>
    </row>
    <row r="257" spans="1:16">
      <c r="A257" s="1"/>
      <c r="B257" s="1"/>
      <c r="C257" s="1"/>
      <c r="D257" s="1" t="s">
        <v>257</v>
      </c>
      <c r="E257" s="1"/>
      <c r="F257" s="1"/>
      <c r="G257" s="1"/>
      <c r="H257" s="1"/>
      <c r="I257" s="1"/>
      <c r="J257" s="4"/>
      <c r="K257" s="5"/>
      <c r="L257" s="4"/>
      <c r="M257" s="5"/>
      <c r="N257" s="4"/>
      <c r="O257" s="5"/>
      <c r="P257" s="6"/>
    </row>
    <row r="258" spans="1:16">
      <c r="A258" s="1"/>
      <c r="B258" s="1"/>
      <c r="C258" s="1"/>
      <c r="D258" s="1"/>
      <c r="E258" s="1" t="s">
        <v>258</v>
      </c>
      <c r="F258" s="1"/>
      <c r="G258" s="1"/>
      <c r="H258" s="1"/>
      <c r="I258" s="1"/>
      <c r="J258" s="4"/>
      <c r="K258" s="5"/>
      <c r="L258" s="4"/>
      <c r="M258" s="5"/>
      <c r="N258" s="4"/>
      <c r="O258" s="5"/>
      <c r="P258" s="6"/>
    </row>
    <row r="259" spans="1:16" ht="15.75" thickBot="1">
      <c r="A259" s="1"/>
      <c r="B259" s="1"/>
      <c r="C259" s="1"/>
      <c r="D259" s="1"/>
      <c r="E259" s="1"/>
      <c r="F259" s="1" t="s">
        <v>259</v>
      </c>
      <c r="G259" s="1"/>
      <c r="H259" s="1"/>
      <c r="I259" s="1"/>
      <c r="J259" s="11">
        <v>178.24</v>
      </c>
      <c r="K259" s="5"/>
      <c r="L259" s="4"/>
      <c r="M259" s="5"/>
      <c r="N259" s="4"/>
      <c r="O259" s="5"/>
      <c r="P259" s="6"/>
    </row>
    <row r="260" spans="1:16">
      <c r="A260" s="1"/>
      <c r="B260" s="1"/>
      <c r="C260" s="1"/>
      <c r="D260" s="1"/>
      <c r="E260" s="1" t="s">
        <v>260</v>
      </c>
      <c r="F260" s="1"/>
      <c r="G260" s="1"/>
      <c r="H260" s="1"/>
      <c r="I260" s="1"/>
      <c r="J260" s="4">
        <f>ROUND(SUM(J258:J259),5)</f>
        <v>178.24</v>
      </c>
      <c r="K260" s="5"/>
      <c r="L260" s="4"/>
      <c r="M260" s="5"/>
      <c r="N260" s="4"/>
      <c r="O260" s="5"/>
      <c r="P260" s="6"/>
    </row>
    <row r="261" spans="1:16">
      <c r="A261" s="1"/>
      <c r="B261" s="1"/>
      <c r="C261" s="1"/>
      <c r="D261" s="1"/>
      <c r="E261" s="1" t="s">
        <v>261</v>
      </c>
      <c r="F261" s="1"/>
      <c r="G261" s="1"/>
      <c r="H261" s="1"/>
      <c r="I261" s="1"/>
      <c r="J261" s="4">
        <v>27142.36</v>
      </c>
      <c r="K261" s="5"/>
      <c r="L261" s="4"/>
      <c r="M261" s="5"/>
      <c r="N261" s="4"/>
      <c r="O261" s="5"/>
      <c r="P261" s="6"/>
    </row>
    <row r="262" spans="1:16">
      <c r="A262" s="1"/>
      <c r="B262" s="1"/>
      <c r="C262" s="1"/>
      <c r="D262" s="1"/>
      <c r="E262" s="1" t="s">
        <v>262</v>
      </c>
      <c r="F262" s="1"/>
      <c r="G262" s="1"/>
      <c r="H262" s="1"/>
      <c r="I262" s="1"/>
      <c r="J262" s="4"/>
      <c r="K262" s="5"/>
      <c r="L262" s="4"/>
      <c r="M262" s="5"/>
      <c r="N262" s="4"/>
      <c r="O262" s="5"/>
      <c r="P262" s="6"/>
    </row>
    <row r="263" spans="1:16">
      <c r="A263" s="1"/>
      <c r="B263" s="1"/>
      <c r="C263" s="1"/>
      <c r="D263" s="1"/>
      <c r="E263" s="1"/>
      <c r="F263" s="1" t="s">
        <v>263</v>
      </c>
      <c r="G263" s="1"/>
      <c r="H263" s="1"/>
      <c r="I263" s="1"/>
      <c r="J263" s="4">
        <v>70627.179999999993</v>
      </c>
      <c r="K263" s="5"/>
      <c r="L263" s="4"/>
      <c r="M263" s="5"/>
      <c r="N263" s="4"/>
      <c r="O263" s="5"/>
      <c r="P263" s="6"/>
    </row>
    <row r="264" spans="1:16">
      <c r="A264" s="1"/>
      <c r="B264" s="1"/>
      <c r="C264" s="1"/>
      <c r="D264" s="1"/>
      <c r="E264" s="1"/>
      <c r="F264" s="1" t="s">
        <v>264</v>
      </c>
      <c r="G264" s="1"/>
      <c r="H264" s="1"/>
      <c r="I264" s="1"/>
      <c r="J264" s="4">
        <v>7184.38</v>
      </c>
      <c r="K264" s="5"/>
      <c r="L264" s="4"/>
      <c r="M264" s="5"/>
      <c r="N264" s="4"/>
      <c r="O264" s="5"/>
      <c r="P264" s="6"/>
    </row>
    <row r="265" spans="1:16" ht="15.75" thickBot="1">
      <c r="A265" s="1"/>
      <c r="B265" s="1"/>
      <c r="C265" s="1"/>
      <c r="D265" s="1"/>
      <c r="E265" s="1"/>
      <c r="F265" s="1" t="s">
        <v>265</v>
      </c>
      <c r="G265" s="1"/>
      <c r="H265" s="1"/>
      <c r="I265" s="1"/>
      <c r="J265" s="11">
        <v>2059.61</v>
      </c>
      <c r="K265" s="5"/>
      <c r="L265" s="4"/>
      <c r="M265" s="5"/>
      <c r="N265" s="4"/>
      <c r="O265" s="5"/>
      <c r="P265" s="6"/>
    </row>
    <row r="266" spans="1:16">
      <c r="A266" s="1"/>
      <c r="B266" s="1"/>
      <c r="C266" s="1"/>
      <c r="D266" s="1"/>
      <c r="E266" s="1" t="s">
        <v>266</v>
      </c>
      <c r="F266" s="1"/>
      <c r="G266" s="1"/>
      <c r="H266" s="1"/>
      <c r="I266" s="1"/>
      <c r="J266" s="4">
        <f>ROUND(SUM(J262:J265),5)</f>
        <v>79871.17</v>
      </c>
      <c r="K266" s="5"/>
      <c r="L266" s="4"/>
      <c r="M266" s="5"/>
      <c r="N266" s="4"/>
      <c r="O266" s="5"/>
      <c r="P266" s="6"/>
    </row>
    <row r="267" spans="1:16" ht="15.75" thickBot="1">
      <c r="A267" s="1"/>
      <c r="B267" s="1"/>
      <c r="C267" s="1"/>
      <c r="D267" s="1"/>
      <c r="E267" s="1" t="s">
        <v>267</v>
      </c>
      <c r="F267" s="1"/>
      <c r="G267" s="1"/>
      <c r="H267" s="1"/>
      <c r="I267" s="1"/>
      <c r="J267" s="11">
        <v>7862.22</v>
      </c>
      <c r="K267" s="5"/>
      <c r="L267" s="4"/>
      <c r="M267" s="5"/>
      <c r="N267" s="4"/>
      <c r="O267" s="5"/>
      <c r="P267" s="6"/>
    </row>
    <row r="268" spans="1:16">
      <c r="A268" s="1"/>
      <c r="B268" s="1"/>
      <c r="C268" s="1"/>
      <c r="D268" s="1" t="s">
        <v>268</v>
      </c>
      <c r="E268" s="1"/>
      <c r="F268" s="1"/>
      <c r="G268" s="1"/>
      <c r="H268" s="1"/>
      <c r="I268" s="1"/>
      <c r="J268" s="4">
        <f>ROUND(J257+SUM(J260:J261)+SUM(J266:J267),5)</f>
        <v>115053.99</v>
      </c>
      <c r="K268" s="5"/>
      <c r="L268" s="4"/>
      <c r="M268" s="5"/>
      <c r="N268" s="4"/>
      <c r="O268" s="5"/>
      <c r="P268" s="6"/>
    </row>
    <row r="269" spans="1:16">
      <c r="A269" s="1"/>
      <c r="B269" s="1"/>
      <c r="C269" s="1"/>
      <c r="D269" s="1" t="s">
        <v>269</v>
      </c>
      <c r="E269" s="1"/>
      <c r="F269" s="1"/>
      <c r="G269" s="1"/>
      <c r="H269" s="1"/>
      <c r="I269" s="1"/>
      <c r="J269" s="4"/>
      <c r="K269" s="5"/>
      <c r="L269" s="4"/>
      <c r="M269" s="5"/>
      <c r="N269" s="4"/>
      <c r="O269" s="5"/>
      <c r="P269" s="6"/>
    </row>
    <row r="270" spans="1:16">
      <c r="A270" s="1"/>
      <c r="B270" s="1"/>
      <c r="C270" s="1"/>
      <c r="D270" s="1"/>
      <c r="E270" s="1" t="s">
        <v>270</v>
      </c>
      <c r="F270" s="1"/>
      <c r="G270" s="1"/>
      <c r="H270" s="1"/>
      <c r="I270" s="1"/>
      <c r="J270" s="4">
        <v>0</v>
      </c>
      <c r="K270" s="5"/>
      <c r="L270" s="4">
        <v>18967</v>
      </c>
      <c r="M270" s="5"/>
      <c r="N270" s="4">
        <f>ROUND((J270-L270),5)</f>
        <v>-18967</v>
      </c>
      <c r="O270" s="5"/>
      <c r="P270" s="6">
        <f>ROUND(IF(L270=0, IF(J270=0, 0, 1), J270/L270),5)</f>
        <v>0</v>
      </c>
    </row>
    <row r="271" spans="1:16">
      <c r="A271" s="1"/>
      <c r="B271" s="1"/>
      <c r="C271" s="1"/>
      <c r="D271" s="1"/>
      <c r="E271" s="1" t="s">
        <v>271</v>
      </c>
      <c r="F271" s="1"/>
      <c r="G271" s="1"/>
      <c r="H271" s="1"/>
      <c r="I271" s="1"/>
      <c r="J271" s="4">
        <v>0</v>
      </c>
      <c r="K271" s="5"/>
      <c r="L271" s="4">
        <v>41333</v>
      </c>
      <c r="M271" s="5"/>
      <c r="N271" s="4">
        <f>ROUND((J271-L271),5)</f>
        <v>-41333</v>
      </c>
      <c r="O271" s="5"/>
      <c r="P271" s="6">
        <f>ROUND(IF(L271=0, IF(J271=0, 0, 1), J271/L271),5)</f>
        <v>0</v>
      </c>
    </row>
    <row r="272" spans="1:16" ht="15.75" thickBot="1">
      <c r="A272" s="1"/>
      <c r="B272" s="1"/>
      <c r="C272" s="1"/>
      <c r="D272" s="1"/>
      <c r="E272" s="1" t="s">
        <v>272</v>
      </c>
      <c r="F272" s="1"/>
      <c r="G272" s="1"/>
      <c r="H272" s="1"/>
      <c r="I272" s="1"/>
      <c r="J272" s="4">
        <v>0</v>
      </c>
      <c r="K272" s="5"/>
      <c r="L272" s="4">
        <v>4259.6899999999996</v>
      </c>
      <c r="M272" s="5"/>
      <c r="N272" s="4">
        <f>ROUND((J272-L272),5)</f>
        <v>-4259.6899999999996</v>
      </c>
      <c r="O272" s="5"/>
      <c r="P272" s="6">
        <f>ROUND(IF(L272=0, IF(J272=0, 0, 1), J272/L272),5)</f>
        <v>0</v>
      </c>
    </row>
    <row r="273" spans="1:16" ht="15.75" thickBot="1">
      <c r="A273" s="1"/>
      <c r="B273" s="1"/>
      <c r="C273" s="1"/>
      <c r="D273" s="1" t="s">
        <v>273</v>
      </c>
      <c r="E273" s="1"/>
      <c r="F273" s="1"/>
      <c r="G273" s="1"/>
      <c r="H273" s="1"/>
      <c r="I273" s="1"/>
      <c r="J273" s="7">
        <f>ROUND(SUM(J269:J272),5)</f>
        <v>0</v>
      </c>
      <c r="K273" s="5"/>
      <c r="L273" s="7">
        <f>ROUND(SUM(L269:L272),5)</f>
        <v>64559.69</v>
      </c>
      <c r="M273" s="5"/>
      <c r="N273" s="7">
        <f>ROUND((J273-L273),5)</f>
        <v>-64559.69</v>
      </c>
      <c r="O273" s="5"/>
      <c r="P273" s="8">
        <f>ROUND(IF(L273=0, IF(J273=0, 0, 1), J273/L273),5)</f>
        <v>0</v>
      </c>
    </row>
    <row r="274" spans="1:16" ht="15.75" thickBot="1">
      <c r="A274" s="1"/>
      <c r="B274" s="1"/>
      <c r="C274" s="1" t="s">
        <v>274</v>
      </c>
      <c r="D274" s="1"/>
      <c r="E274" s="1"/>
      <c r="F274" s="1"/>
      <c r="G274" s="1"/>
      <c r="H274" s="1"/>
      <c r="I274" s="1"/>
      <c r="J274" s="7">
        <f>ROUND(J251+J256+J268+J273,5)</f>
        <v>117801.99</v>
      </c>
      <c r="K274" s="5"/>
      <c r="L274" s="7">
        <f>ROUND(L251+L256+L268+L273,5)</f>
        <v>64559.69</v>
      </c>
      <c r="M274" s="5"/>
      <c r="N274" s="7">
        <f>ROUND((J274-L274),5)</f>
        <v>53242.3</v>
      </c>
      <c r="O274" s="5"/>
      <c r="P274" s="8">
        <f>ROUND(IF(L274=0, IF(J274=0, 0, 1), J274/L274),5)</f>
        <v>1.8247</v>
      </c>
    </row>
    <row r="275" spans="1:16" ht="15.75" thickBot="1">
      <c r="A275" s="1"/>
      <c r="B275" s="1" t="s">
        <v>275</v>
      </c>
      <c r="C275" s="1"/>
      <c r="D275" s="1"/>
      <c r="E275" s="1"/>
      <c r="F275" s="1"/>
      <c r="G275" s="1"/>
      <c r="H275" s="1"/>
      <c r="I275" s="1"/>
      <c r="J275" s="7">
        <f>ROUND(J225+J250-J274,5)</f>
        <v>-5984.69</v>
      </c>
      <c r="K275" s="5"/>
      <c r="L275" s="7">
        <f>ROUND(L225+L250-L274,5)</f>
        <v>-62559.69</v>
      </c>
      <c r="M275" s="5"/>
      <c r="N275" s="7">
        <f>ROUND((J275-L275),5)</f>
        <v>56575</v>
      </c>
      <c r="O275" s="5"/>
      <c r="P275" s="8">
        <f>ROUND(IF(L275=0, IF(J275=0, 0, 1), J275/L275),5)</f>
        <v>9.5659999999999995E-2</v>
      </c>
    </row>
    <row r="276" spans="1:16" s="16" customFormat="1" ht="12" thickBot="1">
      <c r="A276" s="13" t="s">
        <v>276</v>
      </c>
      <c r="B276" s="13"/>
      <c r="C276" s="13"/>
      <c r="D276" s="13"/>
      <c r="E276" s="13"/>
      <c r="F276" s="13"/>
      <c r="G276" s="13"/>
      <c r="H276" s="13"/>
      <c r="I276" s="13"/>
      <c r="J276" s="14">
        <f>ROUND(J224+J275,5)</f>
        <v>203038.29</v>
      </c>
      <c r="K276" s="13"/>
      <c r="L276" s="14">
        <f>ROUND(L224+L275,5)</f>
        <v>14650</v>
      </c>
      <c r="M276" s="13"/>
      <c r="N276" s="14">
        <f>ROUND((J276-L276),5)</f>
        <v>188388.29</v>
      </c>
      <c r="O276" s="13"/>
      <c r="P276" s="15">
        <f>ROUND(IF(L276=0, IF(J276=0, 0, 1), J276/L276),5)</f>
        <v>13.85927</v>
      </c>
    </row>
    <row r="277" spans="1:16" ht="15.75" thickTop="1"/>
  </sheetData>
  <pageMargins left="0.7" right="0.7" top="0.75" bottom="0.75" header="0.1" footer="0.3"/>
  <pageSetup orientation="portrait" horizontalDpi="1200" verticalDpi="1200" r:id="rId1"/>
  <headerFooter>
    <oddHeader>&amp;L&amp;"Arial,Bold"&amp;8 8:35 AM
&amp;"Arial,Bold"&amp;8 01/16/24
&amp;"Arial,Bold"&amp;8 Accrual Basis&amp;C&amp;"Arial,Bold"&amp;12 Nederland Fire Protection District
&amp;"Arial,Bold"&amp;14 Income &amp;&amp; Expense Budget vs. Actual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</xdr:colOff>
                <xdr:row>0</xdr:row>
                <xdr:rowOff>161925</xdr:rowOff>
              </to>
            </anchor>
          </controlPr>
        </control>
      </mc:Choice>
      <mc:Fallback>
        <control shapeId="1025" r:id="rId6" name="FILTER"/>
      </mc:Fallback>
    </mc:AlternateContent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</xdr:colOff>
                <xdr:row>0</xdr:row>
                <xdr:rowOff>161925</xdr:rowOff>
              </to>
            </anchor>
          </controlPr>
        </control>
      </mc:Choice>
      <mc:Fallback>
        <control shapeId="1026" r:id="rId4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19532-1636-4975-97EC-B17148186376}"/>
</file>

<file path=customXml/itemProps2.xml><?xml version="1.0" encoding="utf-8"?>
<ds:datastoreItem xmlns:ds="http://schemas.openxmlformats.org/officeDocument/2006/customXml" ds:itemID="{8BEE9DA9-237C-462B-990A-09F068CD5192}"/>
</file>

<file path=customXml/itemProps3.xml><?xml version="1.0" encoding="utf-8"?>
<ds:datastoreItem xmlns:ds="http://schemas.openxmlformats.org/officeDocument/2006/customXml" ds:itemID="{66501A82-FEAC-42F1-A44F-103E03993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 Snyder</dc:creator>
  <cp:keywords/>
  <dc:description/>
  <cp:lastModifiedBy>Russ Panneton</cp:lastModifiedBy>
  <cp:revision/>
  <dcterms:created xsi:type="dcterms:W3CDTF">2024-01-16T15:35:32Z</dcterms:created>
  <dcterms:modified xsi:type="dcterms:W3CDTF">2024-01-16T19:02:41Z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