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4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drawings/drawing5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hy\Documents\Nederland Fire's Documents\Kathy\Board Meeting\2021 Board Meetings\"/>
    </mc:Choice>
  </mc:AlternateContent>
  <xr:revisionPtr revIDLastSave="0" documentId="13_ncr:1_{65CECBB2-D02F-4FBC-A6A6-1CA33DCDAF0C}" xr6:coauthVersionLast="47" xr6:coauthVersionMax="47" xr10:uidLastSave="{00000000-0000-0000-0000-000000000000}"/>
  <bookViews>
    <workbookView xWindow="31800" yWindow="1890" windowWidth="16080" windowHeight="11055" firstSheet="3" activeTab="6" xr2:uid="{A554B1CE-2B7F-4A90-839B-AA714713F993}"/>
  </bookViews>
  <sheets>
    <sheet name="Check Register" sheetId="4" r:id="rId1"/>
    <sheet name="Fund Balance Worksheet" sheetId="1" r:id="rId2"/>
    <sheet name="QB Balance Sheet" sheetId="2" r:id="rId3"/>
    <sheet name="July Balance Sheet" sheetId="3" r:id="rId4"/>
    <sheet name="July I&amp;E" sheetId="6" r:id="rId5"/>
    <sheet name="Jan-Jul I&amp;E" sheetId="5" r:id="rId6"/>
    <sheet name="BVA" sheetId="7" r:id="rId7"/>
  </sheets>
  <definedNames>
    <definedName name="_xlnm.Print_Titles" localSheetId="6">BVA!$A:$I,BVA!$1:$2</definedName>
    <definedName name="_xlnm.Print_Titles" localSheetId="0">'Check Register'!$A:$A,'Check Register'!$1:$1</definedName>
    <definedName name="_xlnm.Print_Titles" localSheetId="5">'Jan-Jul I&amp;E'!$A:$I,'Jan-Jul I&amp;E'!$1:$2</definedName>
    <definedName name="_xlnm.Print_Titles" localSheetId="3">'July Balance Sheet'!$A:$G,'July Balance Sheet'!$1:$1</definedName>
    <definedName name="_xlnm.Print_Titles" localSheetId="4">'July I&amp;E'!$A:$I,'July I&amp;E'!$1:$2</definedName>
    <definedName name="QB_COLUMN_1" localSheetId="0" hidden="1">'Check Register'!$B$1</definedName>
    <definedName name="QB_COLUMN_22100" localSheetId="5" hidden="1">'Jan-Jul I&amp;E'!$J$1</definedName>
    <definedName name="QB_COLUMN_22100" localSheetId="4" hidden="1">'July I&amp;E'!$J$1</definedName>
    <definedName name="QB_COLUMN_29" localSheetId="3" hidden="1">'July Balance Sheet'!$H$1</definedName>
    <definedName name="QB_COLUMN_3" localSheetId="0" hidden="1">'Check Register'!$D$1</definedName>
    <definedName name="QB_COLUMN_30" localSheetId="0" hidden="1">'Check Register'!$N$1</definedName>
    <definedName name="QB_COLUMN_4" localSheetId="0" hidden="1">'Check Register'!$F$1</definedName>
    <definedName name="QB_COLUMN_423010" localSheetId="5" hidden="1">'Jan-Jul I&amp;E'!$N$1</definedName>
    <definedName name="QB_COLUMN_423010" localSheetId="4" hidden="1">'July I&amp;E'!$N$1</definedName>
    <definedName name="QB_COLUMN_5" localSheetId="0" hidden="1">'Check Register'!$H$1</definedName>
    <definedName name="QB_COLUMN_59200" localSheetId="6" hidden="1">BVA!$J$2</definedName>
    <definedName name="QB_COLUMN_59202" localSheetId="5" hidden="1">'Jan-Jul I&amp;E'!$J$2</definedName>
    <definedName name="QB_COLUMN_59202" localSheetId="4" hidden="1">'July I&amp;E'!$J$2</definedName>
    <definedName name="QB_COLUMN_59300" localSheetId="5" hidden="1">'Jan-Jul I&amp;E'!#REF!</definedName>
    <definedName name="QB_COLUMN_59300" localSheetId="4" hidden="1">'July I&amp;E'!#REF!</definedName>
    <definedName name="QB_COLUMN_63620" localSheetId="6" hidden="1">BVA!$N$2</definedName>
    <definedName name="QB_COLUMN_63620" localSheetId="5" hidden="1">'Jan-Jul I&amp;E'!#REF!</definedName>
    <definedName name="QB_COLUMN_63620" localSheetId="4" hidden="1">'July I&amp;E'!#REF!</definedName>
    <definedName name="QB_COLUMN_63622" localSheetId="5" hidden="1">'Jan-Jul I&amp;E'!$N$2</definedName>
    <definedName name="QB_COLUMN_63622" localSheetId="4" hidden="1">'July I&amp;E'!$N$2</definedName>
    <definedName name="QB_COLUMN_64430" localSheetId="6" hidden="1">BVA!$P$2</definedName>
    <definedName name="QB_COLUMN_64430" localSheetId="5" hidden="1">'Jan-Jul I&amp;E'!#REF!</definedName>
    <definedName name="QB_COLUMN_64430" localSheetId="4" hidden="1">'July I&amp;E'!#REF!</definedName>
    <definedName name="QB_COLUMN_64432" localSheetId="5" hidden="1">'Jan-Jul I&amp;E'!$P$2</definedName>
    <definedName name="QB_COLUMN_64432" localSheetId="4" hidden="1">'July I&amp;E'!$P$2</definedName>
    <definedName name="QB_COLUMN_7" localSheetId="0" hidden="1">'Check Register'!$J$1</definedName>
    <definedName name="QB_COLUMN_76210" localSheetId="6" hidden="1">BVA!$L$2</definedName>
    <definedName name="QB_COLUMN_76212" localSheetId="5" hidden="1">'Jan-Jul I&amp;E'!$L$2</definedName>
    <definedName name="QB_COLUMN_76212" localSheetId="4" hidden="1">'July I&amp;E'!$L$2</definedName>
    <definedName name="QB_COLUMN_76310" localSheetId="5" hidden="1">'Jan-Jul I&amp;E'!#REF!</definedName>
    <definedName name="QB_COLUMN_76310" localSheetId="4" hidden="1">'July I&amp;E'!#REF!</definedName>
    <definedName name="QB_COLUMN_8" localSheetId="0" hidden="1">'Check Register'!$L$1</definedName>
    <definedName name="QB_DATA_0" localSheetId="6" hidden="1">BVA!$5:$5,BVA!$6:$6,BVA!$8:$8,BVA!$9:$9,BVA!$10:$10,BVA!$11:$11,BVA!$12:$12,BVA!$13:$13,BVA!$14:$14,BVA!$15:$15,BVA!$16:$16,BVA!$17:$17,BVA!$18:$18,BVA!$19:$19,BVA!$20:$20,BVA!$27:$27</definedName>
    <definedName name="QB_DATA_0" localSheetId="0" hidden="1">'Check Register'!$3:$3,'Check Register'!$4:$4,'Check Register'!$5:$5,'Check Register'!$6:$6,'Check Register'!$7:$7,'Check Register'!$8:$8,'Check Register'!$9:$9,'Check Register'!$10:$10,'Check Register'!$11:$11,'Check Register'!$12:$12,'Check Register'!$13:$13,'Check Register'!$14:$14,'Check Register'!$15:$15,'Check Register'!$16:$16,'Check Register'!$17:$17,'Check Register'!$18:$18</definedName>
    <definedName name="QB_DATA_0" localSheetId="5" hidden="1">'Jan-Jul I&amp;E'!$5:$5,'Jan-Jul I&amp;E'!$6:$6,'Jan-Jul I&amp;E'!$8:$8,'Jan-Jul I&amp;E'!$9:$9,'Jan-Jul I&amp;E'!$10:$10,'Jan-Jul I&amp;E'!$11:$11,'Jan-Jul I&amp;E'!$12:$12,'Jan-Jul I&amp;E'!$13:$13,'Jan-Jul I&amp;E'!$14:$14,'Jan-Jul I&amp;E'!$15:$15,'Jan-Jul I&amp;E'!$16:$16,'Jan-Jul I&amp;E'!$17:$17,'Jan-Jul I&amp;E'!$18:$18,'Jan-Jul I&amp;E'!$19:$19,'Jan-Jul I&amp;E'!$20:$20,'Jan-Jul I&amp;E'!$27:$27</definedName>
    <definedName name="QB_DATA_0" localSheetId="3" hidden="1">'July Balance Sheet'!$6:$6,'July Balance Sheet'!$7:$7,'July Balance Sheet'!$8:$8,'July Balance Sheet'!$12:$12,'July Balance Sheet'!$13:$13,'July Balance Sheet'!$17:$17,'July Balance Sheet'!$18:$18,'July Balance Sheet'!$19:$19,'July Balance Sheet'!$20:$20,'July Balance Sheet'!$21:$21,'July Balance Sheet'!$22:$22,'July Balance Sheet'!$23:$23,'July Balance Sheet'!$24:$24,'July Balance Sheet'!$25:$25,'July Balance Sheet'!$32:$32,'July Balance Sheet'!$35:$35</definedName>
    <definedName name="QB_DATA_0" localSheetId="4" hidden="1">'July I&amp;E'!$5:$5,'July I&amp;E'!$6:$6,'July I&amp;E'!$8:$8,'July I&amp;E'!$9:$9,'July I&amp;E'!$10:$10,'July I&amp;E'!$11:$11,'July I&amp;E'!$12:$12,'July I&amp;E'!$13:$13,'July I&amp;E'!$14:$14,'July I&amp;E'!$15:$15,'July I&amp;E'!$16:$16,'July I&amp;E'!$17:$17,'July I&amp;E'!$18:$18,'July I&amp;E'!$24:$24,'July I&amp;E'!$26:$26,'July I&amp;E'!$27:$27</definedName>
    <definedName name="QB_DATA_1" localSheetId="6" hidden="1">BVA!$28:$28,BVA!$31:$31,BVA!$32:$32,BVA!$33:$33,BVA!$36:$36,BVA!$37:$37,BVA!$38:$38,BVA!$39:$39,BVA!$40:$40,BVA!$42:$42,BVA!$44:$44,BVA!$45:$45,BVA!$46:$46,BVA!$47:$47,BVA!$49:$49,BVA!$53:$53</definedName>
    <definedName name="QB_DATA_1" localSheetId="0" hidden="1">'Check Register'!$19:$19,'Check Register'!$20:$20,'Check Register'!$21:$21,'Check Register'!$22:$22,'Check Register'!$23:$23,'Check Register'!$24:$24,'Check Register'!$25:$25,'Check Register'!$26:$26,'Check Register'!$27:$27,'Check Register'!$28:$28,'Check Register'!$29:$29,'Check Register'!$30:$30,'Check Register'!$31:$31,'Check Register'!$32:$32,'Check Register'!$33:$33,'Check Register'!$34:$34</definedName>
    <definedName name="QB_DATA_1" localSheetId="5" hidden="1">'Jan-Jul I&amp;E'!$28:$28,'Jan-Jul I&amp;E'!$31:$31,'Jan-Jul I&amp;E'!$32:$32,'Jan-Jul I&amp;E'!$33:$33,'Jan-Jul I&amp;E'!$36:$36,'Jan-Jul I&amp;E'!$37:$37,'Jan-Jul I&amp;E'!$38:$38,'Jan-Jul I&amp;E'!$39:$39,'Jan-Jul I&amp;E'!$40:$40,'Jan-Jul I&amp;E'!$42:$42,'Jan-Jul I&amp;E'!$44:$44,'Jan-Jul I&amp;E'!$45:$45,'Jan-Jul I&amp;E'!$46:$46,'Jan-Jul I&amp;E'!$47:$47,'Jan-Jul I&amp;E'!$49:$49,'Jan-Jul I&amp;E'!$53:$53</definedName>
    <definedName name="QB_DATA_1" localSheetId="3" hidden="1">'July Balance Sheet'!$38:$38,'July Balance Sheet'!$40:$40,'July Balance Sheet'!$43:$43,'July Balance Sheet'!$45:$45,'July Balance Sheet'!$46:$46,'July Balance Sheet'!$49:$49,'July Balance Sheet'!$50:$50,'July Balance Sheet'!$52:$52,'July Balance Sheet'!$53:$53,'July Balance Sheet'!$59:$59,'July Balance Sheet'!$61:$61,'July Balance Sheet'!$62:$62,'July Balance Sheet'!$63:$63,'July Balance Sheet'!$64:$64,'July Balance Sheet'!$65:$65,'July Balance Sheet'!$67:$67</definedName>
    <definedName name="QB_DATA_1" localSheetId="4" hidden="1">'July I&amp;E'!$30:$30,'July I&amp;E'!$31:$31,'July I&amp;E'!$32:$32,'July I&amp;E'!$33:$33,'July I&amp;E'!$34:$34,'July I&amp;E'!$36:$36,'July I&amp;E'!$38:$38,'July I&amp;E'!$39:$39,'July I&amp;E'!$40:$40,'July I&amp;E'!$41:$41,'July I&amp;E'!$43:$43,'July I&amp;E'!$47:$47,'July I&amp;E'!$48:$48,'July I&amp;E'!$49:$49,'July I&amp;E'!$50:$50,'July I&amp;E'!$51:$51</definedName>
    <definedName name="QB_DATA_10" localSheetId="0" hidden="1">'Check Register'!$163:$163,'Check Register'!$164:$164,'Check Register'!$165:$165,'Check Register'!$166:$166,'Check Register'!$167:$167,'Check Register'!$168:$168,'Check Register'!$169:$169,'Check Register'!$170:$170,'Check Register'!$171:$171,'Check Register'!$172:$172,'Check Register'!$173:$173,'Check Register'!$174:$174,'Check Register'!$175:$175,'Check Register'!$176:$176,'Check Register'!$177:$177,'Check Register'!$178:$178</definedName>
    <definedName name="QB_DATA_11" localSheetId="0" hidden="1">'Check Register'!$179:$179,'Check Register'!$180:$180,'Check Register'!$181:$181,'Check Register'!$182:$182,'Check Register'!$183:$183,'Check Register'!$184:$184,'Check Register'!$185:$185,'Check Register'!$186:$186,'Check Register'!$187:$187,'Check Register'!$188:$188,'Check Register'!$189:$189,'Check Register'!$190:$190,'Check Register'!$191:$191,'Check Register'!$192:$192,'Check Register'!$193:$193,'Check Register'!$194:$194</definedName>
    <definedName name="QB_DATA_12" localSheetId="0" hidden="1">'Check Register'!$195:$195,'Check Register'!$196:$196,'Check Register'!$197:$197,'Check Register'!$198:$198,'Check Register'!$199:$199,'Check Register'!$200:$200,'Check Register'!$201:$201,'Check Register'!$202:$202,'Check Register'!$203:$203,'Check Register'!$204:$204,'Check Register'!$205:$205,'Check Register'!$206:$206,'Check Register'!$207:$207,'Check Register'!$208:$208,'Check Register'!$209:$209,'Check Register'!$210:$210</definedName>
    <definedName name="QB_DATA_13" localSheetId="0" hidden="1">'Check Register'!$211:$211,'Check Register'!$212:$212,'Check Register'!$213:$213,'Check Register'!$214:$214,'Check Register'!$215:$215,'Check Register'!$216:$216,'Check Register'!$217:$217,'Check Register'!$218:$218,'Check Register'!$219:$219,'Check Register'!$220:$220,'Check Register'!$221:$221,'Check Register'!$222:$222,'Check Register'!$223:$223,'Check Register'!$224:$224,'Check Register'!$225:$225,'Check Register'!$226:$226</definedName>
    <definedName name="QB_DATA_14" localSheetId="0" hidden="1">'Check Register'!$227:$227,'Check Register'!$228:$228,'Check Register'!$229:$229,'Check Register'!$230:$230,'Check Register'!$231:$231,'Check Register'!$232:$232,'Check Register'!$233:$233,'Check Register'!$234:$234,'Check Register'!$235:$235,'Check Register'!$236:$236,'Check Register'!$237:$237,'Check Register'!$238:$238,'Check Register'!$239:$239,'Check Register'!$240:$240,'Check Register'!$241:$241,'Check Register'!$242:$242</definedName>
    <definedName name="QB_DATA_15" localSheetId="0" hidden="1">'Check Register'!$243:$243,'Check Register'!$244:$244,'Check Register'!$245:$245,'Check Register'!$246:$246,'Check Register'!$247:$247,'Check Register'!$248:$248,'Check Register'!$249:$249,'Check Register'!$250:$250,'Check Register'!$251:$251,'Check Register'!$252:$252,'Check Register'!$253:$253,'Check Register'!$254:$254,'Check Register'!$255:$255,'Check Register'!$256:$256,'Check Register'!$257:$257,'Check Register'!$258:$258</definedName>
    <definedName name="QB_DATA_16" localSheetId="0" hidden="1">'Check Register'!$259:$259,'Check Register'!$260:$260,'Check Register'!$261:$261,'Check Register'!$262:$262,'Check Register'!$263:$263,'Check Register'!$264:$264,'Check Register'!$265:$265,'Check Register'!$266:$266,'Check Register'!$267:$267,'Check Register'!$268:$268,'Check Register'!$269:$269,'Check Register'!$270:$270,'Check Register'!$271:$271,'Check Register'!$272:$272,'Check Register'!$273:$273,'Check Register'!$274:$274</definedName>
    <definedName name="QB_DATA_17" localSheetId="0" hidden="1">'Check Register'!$275:$275,'Check Register'!$276:$276,'Check Register'!$277:$277,'Check Register'!$278:$278,'Check Register'!$279:$279,'Check Register'!$280:$280,'Check Register'!$281:$281,'Check Register'!$282:$282,'Check Register'!$283:$283,'Check Register'!$284:$284,'Check Register'!$285:$285,'Check Register'!$286:$286,'Check Register'!$287:$287,'Check Register'!$288:$288,'Check Register'!$289:$289,'Check Register'!$290:$290</definedName>
    <definedName name="QB_DATA_18" localSheetId="0" hidden="1">'Check Register'!$291:$291,'Check Register'!$292:$292,'Check Register'!$293:$293,'Check Register'!$294:$294,'Check Register'!$295:$295,'Check Register'!$296:$296,'Check Register'!$297:$297,'Check Register'!$298:$298,'Check Register'!$299:$299,'Check Register'!$300:$300,'Check Register'!$301:$301,'Check Register'!$302:$302,'Check Register'!$303:$303,'Check Register'!$304:$304,'Check Register'!$305:$305,'Check Register'!$306:$306</definedName>
    <definedName name="QB_DATA_19" localSheetId="0" hidden="1">'Check Register'!$307:$307,'Check Register'!$308:$308,'Check Register'!$309:$309,'Check Register'!$310:$310,'Check Register'!$311:$311,'Check Register'!$312:$312,'Check Register'!$313:$313,'Check Register'!$314:$314,'Check Register'!$315:$315,'Check Register'!$316:$316,'Check Register'!$317:$317,'Check Register'!$318:$318,'Check Register'!$319:$319,'Check Register'!$320:$320,'Check Register'!$321:$321,'Check Register'!$322:$322</definedName>
    <definedName name="QB_DATA_2" localSheetId="6" hidden="1">BVA!$54:$54,BVA!$55:$55,BVA!$56:$56,BVA!$57:$57,BVA!$59:$59,BVA!$60:$60,BVA!$61:$61,BVA!$62:$62,BVA!$63:$63,BVA!$64:$64,BVA!$65:$65,BVA!$68:$68,BVA!$69:$69,BVA!$70:$70,BVA!$71:$71,BVA!$72:$72</definedName>
    <definedName name="QB_DATA_2" localSheetId="0" hidden="1">'Check Register'!$35:$35,'Check Register'!$36:$36,'Check Register'!$37:$37,'Check Register'!$38:$38,'Check Register'!$39:$39,'Check Register'!$40:$40,'Check Register'!$41:$41,'Check Register'!$42:$42,'Check Register'!$43:$43,'Check Register'!$44:$44,'Check Register'!$45:$45,'Check Register'!$46:$46,'Check Register'!$47:$47,'Check Register'!$48:$48,'Check Register'!$49:$49,'Check Register'!$50:$50</definedName>
    <definedName name="QB_DATA_2" localSheetId="5" hidden="1">'Jan-Jul I&amp;E'!$54:$54,'Jan-Jul I&amp;E'!$55:$55,'Jan-Jul I&amp;E'!$56:$56,'Jan-Jul I&amp;E'!$57:$57,'Jan-Jul I&amp;E'!$59:$59,'Jan-Jul I&amp;E'!$60:$60,'Jan-Jul I&amp;E'!$61:$61,'Jan-Jul I&amp;E'!$62:$62,'Jan-Jul I&amp;E'!$63:$63,'Jan-Jul I&amp;E'!$64:$64,'Jan-Jul I&amp;E'!$65:$65,'Jan-Jul I&amp;E'!$68:$68,'Jan-Jul I&amp;E'!$69:$69,'Jan-Jul I&amp;E'!$70:$70,'Jan-Jul I&amp;E'!$71:$71,'Jan-Jul I&amp;E'!$72:$72</definedName>
    <definedName name="QB_DATA_2" localSheetId="3" hidden="1">'July Balance Sheet'!$68:$68,'July Balance Sheet'!$69:$69</definedName>
    <definedName name="QB_DATA_2" localSheetId="4" hidden="1">'July I&amp;E'!$53:$53,'July I&amp;E'!$54:$54,'July I&amp;E'!$55:$55,'July I&amp;E'!$56:$56,'July I&amp;E'!$57:$57,'July I&amp;E'!$60:$60,'July I&amp;E'!$61:$61,'July I&amp;E'!$62:$62,'July I&amp;E'!$63:$63,'July I&amp;E'!$64:$64,'July I&amp;E'!$65:$65,'July I&amp;E'!$66:$66,'July I&amp;E'!$67:$67,'July I&amp;E'!$70:$70,'July I&amp;E'!$71:$71,'July I&amp;E'!$72:$72</definedName>
    <definedName name="QB_DATA_20" localSheetId="0" hidden="1">'Check Register'!$323:$323,'Check Register'!$324:$324,'Check Register'!$325:$325,'Check Register'!$326:$326,'Check Register'!$327:$327,'Check Register'!$328:$328,'Check Register'!$329:$329,'Check Register'!$330:$330,'Check Register'!$331:$331,'Check Register'!$332:$332,'Check Register'!$333:$333,'Check Register'!$334:$334,'Check Register'!$335:$335,'Check Register'!$336:$336,'Check Register'!$337:$337,'Check Register'!$338:$338</definedName>
    <definedName name="QB_DATA_21" localSheetId="0" hidden="1">'Check Register'!$339:$339,'Check Register'!$340:$340,'Check Register'!$341:$341,'Check Register'!$342:$342,'Check Register'!$343:$343,'Check Register'!$344:$344,'Check Register'!$345:$345,'Check Register'!$346:$346,'Check Register'!$347:$347,'Check Register'!$348:$348,'Check Register'!$349:$349,'Check Register'!$350:$350,'Check Register'!$351:$351,'Check Register'!$352:$352,'Check Register'!$353:$353,'Check Register'!$354:$354</definedName>
    <definedName name="QB_DATA_22" localSheetId="0" hidden="1">'Check Register'!$355:$355,'Check Register'!$356:$356,'Check Register'!$357:$357,'Check Register'!$358:$358,'Check Register'!$359:$359,'Check Register'!$360:$360,'Check Register'!$361:$361,'Check Register'!$362:$362,'Check Register'!$363:$363,'Check Register'!$364:$364,'Check Register'!$365:$365,'Check Register'!$366:$366,'Check Register'!$367:$367,'Check Register'!$368:$368,'Check Register'!$369:$369,'Check Register'!$370:$370</definedName>
    <definedName name="QB_DATA_23" localSheetId="0" hidden="1">'Check Register'!$371:$371,'Check Register'!$372:$372,'Check Register'!$373:$373,'Check Register'!$374:$374,'Check Register'!$375:$375,'Check Register'!$376:$376,'Check Register'!$377:$377,'Check Register'!$378:$378,'Check Register'!$379:$379,'Check Register'!$380:$380,'Check Register'!$381:$381,'Check Register'!$382:$382,'Check Register'!$383:$383,'Check Register'!$384:$384,'Check Register'!$385:$385,'Check Register'!$386:$386</definedName>
    <definedName name="QB_DATA_24" localSheetId="0" hidden="1">'Check Register'!$387:$387,'Check Register'!$388:$388,'Check Register'!$389:$389,'Check Register'!$390:$390,'Check Register'!$391:$391,'Check Register'!$392:$392,'Check Register'!$393:$393,'Check Register'!$394:$394,'Check Register'!$395:$395,'Check Register'!$396:$396,'Check Register'!$397:$397,'Check Register'!$398:$398,'Check Register'!$399:$399,'Check Register'!$400:$400,'Check Register'!$401:$401,'Check Register'!$402:$402</definedName>
    <definedName name="QB_DATA_25" localSheetId="0" hidden="1">'Check Register'!$403:$403,'Check Register'!$404:$404,'Check Register'!$405:$405,'Check Register'!$406:$406,'Check Register'!$407:$407,'Check Register'!$408:$408,'Check Register'!$409:$409,'Check Register'!$410:$410,'Check Register'!$411:$411,'Check Register'!$412:$412,'Check Register'!$413:$413,'Check Register'!$414:$414,'Check Register'!$415:$415,'Check Register'!$416:$416,'Check Register'!$417:$417,'Check Register'!$418:$418</definedName>
    <definedName name="QB_DATA_26" localSheetId="0" hidden="1">'Check Register'!$419:$419,'Check Register'!$420:$420,'Check Register'!$421:$421,'Check Register'!$422:$422,'Check Register'!$423:$423,'Check Register'!$424:$424,'Check Register'!$425:$425,'Check Register'!$426:$426,'Check Register'!$427:$427,'Check Register'!$428:$428,'Check Register'!$429:$429,'Check Register'!$430:$430,'Check Register'!$431:$431,'Check Register'!$432:$432,'Check Register'!$433:$433,'Check Register'!$434:$434</definedName>
    <definedName name="QB_DATA_27" localSheetId="0" hidden="1">'Check Register'!$435:$435,'Check Register'!$436:$436,'Check Register'!$437:$437,'Check Register'!$438:$438,'Check Register'!$439:$439</definedName>
    <definedName name="QB_DATA_3" localSheetId="6" hidden="1">BVA!$73:$73,BVA!$74:$74,BVA!$75:$75,BVA!$78:$78,BVA!$79:$79,BVA!$80:$80,BVA!$83:$83,BVA!$84:$84,BVA!$86:$86,BVA!$87:$87,BVA!$88:$88,BVA!$92:$92,BVA!$93:$93,BVA!$94:$94,BVA!$95:$95,BVA!$98:$98</definedName>
    <definedName name="QB_DATA_3" localSheetId="0" hidden="1">'Check Register'!$51:$51,'Check Register'!$52:$52,'Check Register'!$53:$53,'Check Register'!$54:$54,'Check Register'!$55:$55,'Check Register'!$56:$56,'Check Register'!$57:$57,'Check Register'!$58:$58,'Check Register'!$59:$59,'Check Register'!$60:$60,'Check Register'!$61:$61,'Check Register'!$62:$62,'Check Register'!$63:$63,'Check Register'!$64:$64,'Check Register'!$65:$65,'Check Register'!$66:$66</definedName>
    <definedName name="QB_DATA_3" localSheetId="5" hidden="1">'Jan-Jul I&amp;E'!$73:$73,'Jan-Jul I&amp;E'!$74:$74,'Jan-Jul I&amp;E'!$75:$75,'Jan-Jul I&amp;E'!$78:$78,'Jan-Jul I&amp;E'!$79:$79,'Jan-Jul I&amp;E'!$80:$80,'Jan-Jul I&amp;E'!$83:$83,'Jan-Jul I&amp;E'!$84:$84,'Jan-Jul I&amp;E'!$86:$86,'Jan-Jul I&amp;E'!$87:$87,'Jan-Jul I&amp;E'!$88:$88,'Jan-Jul I&amp;E'!$92:$92,'Jan-Jul I&amp;E'!$93:$93,'Jan-Jul I&amp;E'!$94:$94,'Jan-Jul I&amp;E'!$95:$95,'Jan-Jul I&amp;E'!$98:$98</definedName>
    <definedName name="QB_DATA_3" localSheetId="4" hidden="1">'July I&amp;E'!$75:$75,'July I&amp;E'!$76:$76,'July I&amp;E'!$78:$78,'July I&amp;E'!$79:$79,'July I&amp;E'!$80:$80,'July I&amp;E'!$84:$84,'July I&amp;E'!$85:$85,'July I&amp;E'!$86:$86,'July I&amp;E'!$87:$87,'July I&amp;E'!$90:$90,'July I&amp;E'!$91:$91,'July I&amp;E'!$92:$92,'July I&amp;E'!$93:$93,'July I&amp;E'!$94:$94,'July I&amp;E'!$97:$97,'July I&amp;E'!$99:$99</definedName>
    <definedName name="QB_DATA_4" localSheetId="6" hidden="1">BVA!$99:$99,BVA!$100:$100,BVA!$101:$101,BVA!$102:$102,BVA!$105:$105,BVA!$107:$107,BVA!$108:$108,BVA!$109:$109,BVA!$111:$111,BVA!$113:$113,BVA!$117:$117,BVA!$118:$118,BVA!$119:$119,BVA!$122:$122,BVA!$123:$123,BVA!$124:$124</definedName>
    <definedName name="QB_DATA_4" localSheetId="0" hidden="1">'Check Register'!$67:$67,'Check Register'!$68:$68,'Check Register'!$69:$69,'Check Register'!$70:$70,'Check Register'!$71:$71,'Check Register'!$72:$72,'Check Register'!$73:$73,'Check Register'!$74:$74,'Check Register'!$75:$75,'Check Register'!$76:$76,'Check Register'!$77:$77,'Check Register'!$78:$78,'Check Register'!$79:$79,'Check Register'!$80:$80,'Check Register'!$81:$81,'Check Register'!$82:$82</definedName>
    <definedName name="QB_DATA_4" localSheetId="5" hidden="1">'Jan-Jul I&amp;E'!$99:$99,'Jan-Jul I&amp;E'!$100:$100,'Jan-Jul I&amp;E'!$101:$101,'Jan-Jul I&amp;E'!$102:$102,'Jan-Jul I&amp;E'!$105:$105,'Jan-Jul I&amp;E'!$107:$107,'Jan-Jul I&amp;E'!$108:$108,'Jan-Jul I&amp;E'!$109:$109,'Jan-Jul I&amp;E'!$111:$111,'Jan-Jul I&amp;E'!$113:$113,'Jan-Jul I&amp;E'!$117:$117,'Jan-Jul I&amp;E'!$118:$118,'Jan-Jul I&amp;E'!$119:$119,'Jan-Jul I&amp;E'!$122:$122,'Jan-Jul I&amp;E'!$123:$123,'Jan-Jul I&amp;E'!$124:$124</definedName>
    <definedName name="QB_DATA_4" localSheetId="4" hidden="1">'July I&amp;E'!$100:$100,'July I&amp;E'!$101:$101,'July I&amp;E'!$103:$103,'July I&amp;E'!$105:$105,'July I&amp;E'!$109:$109,'July I&amp;E'!$110:$110,'July I&amp;E'!$111:$111,'July I&amp;E'!$114:$114,'July I&amp;E'!$115:$115,'July I&amp;E'!$116:$116,'July I&amp;E'!$117:$117,'July I&amp;E'!$118:$118,'July I&amp;E'!$119:$119,'July I&amp;E'!$122:$122,'July I&amp;E'!$123:$123,'July I&amp;E'!$125:$125</definedName>
    <definedName name="QB_DATA_5" localSheetId="6" hidden="1">BVA!$125:$125,BVA!$126:$126,BVA!$127:$127,BVA!$128:$128,BVA!$131:$131,BVA!$132:$132,BVA!$133:$133,BVA!$135:$135,BVA!$136:$136,BVA!$137:$137,BVA!$138:$138,BVA!$139:$139,BVA!$140:$140,BVA!$141:$141,BVA!$142:$142,BVA!$144:$144</definedName>
    <definedName name="QB_DATA_5" localSheetId="0" hidden="1">'Check Register'!$83:$83,'Check Register'!$84:$84,'Check Register'!$85:$85,'Check Register'!$86:$86,'Check Register'!$87:$87,'Check Register'!$88:$88,'Check Register'!$89:$89,'Check Register'!$90:$90,'Check Register'!$91:$91,'Check Register'!$92:$92,'Check Register'!$93:$93,'Check Register'!$94:$94,'Check Register'!$95:$95,'Check Register'!$96:$96,'Check Register'!$97:$97,'Check Register'!$98:$98</definedName>
    <definedName name="QB_DATA_5" localSheetId="5" hidden="1">'Jan-Jul I&amp;E'!$125:$125,'Jan-Jul I&amp;E'!$126:$126,'Jan-Jul I&amp;E'!$127:$127,'Jan-Jul I&amp;E'!$128:$128,'Jan-Jul I&amp;E'!$131:$131,'Jan-Jul I&amp;E'!$132:$132,'Jan-Jul I&amp;E'!$133:$133,'Jan-Jul I&amp;E'!$135:$135,'Jan-Jul I&amp;E'!$136:$136,'Jan-Jul I&amp;E'!$137:$137,'Jan-Jul I&amp;E'!$138:$138,'Jan-Jul I&amp;E'!$139:$139,'Jan-Jul I&amp;E'!$140:$140,'Jan-Jul I&amp;E'!$141:$141,'Jan-Jul I&amp;E'!$142:$142,'Jan-Jul I&amp;E'!$144:$144</definedName>
    <definedName name="QB_DATA_5" localSheetId="4" hidden="1">'July I&amp;E'!$126:$126,'July I&amp;E'!$127:$127,'July I&amp;E'!$128:$128,'July I&amp;E'!$129:$129,'July I&amp;E'!$130:$130,'July I&amp;E'!$131:$131,'July I&amp;E'!$133:$133,'July I&amp;E'!$134:$134,'July I&amp;E'!$136:$136,'July I&amp;E'!$137:$137,'July I&amp;E'!$141:$141,'July I&amp;E'!$144:$144,'July I&amp;E'!$145:$145,'July I&amp;E'!$147:$147,'July I&amp;E'!$148:$148,'July I&amp;E'!$150:$150</definedName>
    <definedName name="QB_DATA_6" localSheetId="6" hidden="1">BVA!$145:$145,BVA!$147:$147,BVA!$148:$148,BVA!$149:$149,BVA!$150:$150,BVA!$151:$151,BVA!$152:$152,BVA!$153:$153,BVA!$154:$154,BVA!$155:$155,BVA!$156:$156,BVA!$157:$157,BVA!$158:$158,BVA!$159:$159,BVA!$160:$160,BVA!$164:$164</definedName>
    <definedName name="QB_DATA_6" localSheetId="0" hidden="1">'Check Register'!$99:$99,'Check Register'!$100:$100,'Check Register'!$101:$101,'Check Register'!$102:$102,'Check Register'!$103:$103,'Check Register'!$104:$104,'Check Register'!$105:$105,'Check Register'!$106:$106,'Check Register'!$107:$107,'Check Register'!$108:$108,'Check Register'!$109:$109,'Check Register'!$110:$110,'Check Register'!$111:$111,'Check Register'!$112:$112,'Check Register'!$113:$113,'Check Register'!$114:$114</definedName>
    <definedName name="QB_DATA_6" localSheetId="5" hidden="1">'Jan-Jul I&amp;E'!$145:$145,'Jan-Jul I&amp;E'!$147:$147,'Jan-Jul I&amp;E'!$148:$148,'Jan-Jul I&amp;E'!$149:$149,'Jan-Jul I&amp;E'!$150:$150,'Jan-Jul I&amp;E'!$151:$151,'Jan-Jul I&amp;E'!$152:$152,'Jan-Jul I&amp;E'!$153:$153,'Jan-Jul I&amp;E'!$154:$154,'Jan-Jul I&amp;E'!$155:$155,'Jan-Jul I&amp;E'!$156:$156,'Jan-Jul I&amp;E'!$157:$157,'Jan-Jul I&amp;E'!$158:$158,'Jan-Jul I&amp;E'!$159:$159,'Jan-Jul I&amp;E'!$160:$160,'Jan-Jul I&amp;E'!$164:$164</definedName>
    <definedName name="QB_DATA_6" localSheetId="4" hidden="1">'July I&amp;E'!$151:$151,'July I&amp;E'!$153:$153,'July I&amp;E'!$158:$158,'July I&amp;E'!$159:$159,'July I&amp;E'!$161:$161,'July I&amp;E'!$168:$168,'July I&amp;E'!$173:$173,'July I&amp;E'!$174:$174,'July I&amp;E'!$175:$175,'July I&amp;E'!$176:$176,'July I&amp;E'!$180:$180</definedName>
    <definedName name="QB_DATA_7" localSheetId="6" hidden="1">BVA!$165:$165,BVA!$168:$168,BVA!$169:$169,BVA!$171:$171,BVA!$172:$172,BVA!$174:$174,BVA!$175:$175,BVA!$176:$176,BVA!$178:$178,BVA!$183:$183,BVA!$184:$184,BVA!$186:$186,BVA!$192:$192,BVA!$193:$193,BVA!$195:$195,BVA!$196:$196</definedName>
    <definedName name="QB_DATA_7" localSheetId="0" hidden="1">'Check Register'!$115:$115,'Check Register'!$116:$116,'Check Register'!$117:$117,'Check Register'!$118:$118,'Check Register'!$119:$119,'Check Register'!$120:$120,'Check Register'!$121:$121,'Check Register'!$122:$122,'Check Register'!$123:$123,'Check Register'!$124:$124,'Check Register'!$125:$125,'Check Register'!$126:$126,'Check Register'!$127:$127,'Check Register'!$128:$128,'Check Register'!$129:$129,'Check Register'!$130:$130</definedName>
    <definedName name="QB_DATA_7" localSheetId="5" hidden="1">'Jan-Jul I&amp;E'!$165:$165,'Jan-Jul I&amp;E'!$168:$168,'Jan-Jul I&amp;E'!$169:$169,'Jan-Jul I&amp;E'!$171:$171,'Jan-Jul I&amp;E'!$172:$172,'Jan-Jul I&amp;E'!$174:$174,'Jan-Jul I&amp;E'!$175:$175,'Jan-Jul I&amp;E'!$176:$176,'Jan-Jul I&amp;E'!$178:$178,'Jan-Jul I&amp;E'!$183:$183,'Jan-Jul I&amp;E'!$184:$184,'Jan-Jul I&amp;E'!$186:$186,'Jan-Jul I&amp;E'!$192:$192,'Jan-Jul I&amp;E'!$193:$193,'Jan-Jul I&amp;E'!$195:$195,'Jan-Jul I&amp;E'!$196:$196</definedName>
    <definedName name="QB_DATA_8" localSheetId="6" hidden="1">BVA!$197:$197,BVA!$198:$198,BVA!$199:$199,BVA!$203:$203,BVA!$204:$204,BVA!$205:$205,BVA!$206:$206,BVA!$207:$207,BVA!$208:$208,BVA!$209:$209,BVA!$211:$211,BVA!$215:$215,BVA!$216:$216,BVA!$218:$218,BVA!$219:$219,BVA!$220:$220</definedName>
    <definedName name="QB_DATA_8" localSheetId="0" hidden="1">'Check Register'!$131:$131,'Check Register'!$132:$132,'Check Register'!$133:$133,'Check Register'!$134:$134,'Check Register'!$135:$135,'Check Register'!$136:$136,'Check Register'!$137:$137,'Check Register'!$138:$138,'Check Register'!$139:$139,'Check Register'!$140:$140,'Check Register'!$141:$141,'Check Register'!$142:$142,'Check Register'!$143:$143,'Check Register'!$144:$144,'Check Register'!$145:$145,'Check Register'!$146:$146</definedName>
    <definedName name="QB_DATA_8" localSheetId="5" hidden="1">'Jan-Jul I&amp;E'!$197:$197,'Jan-Jul I&amp;E'!$198:$198,'Jan-Jul I&amp;E'!$199:$199,'Jan-Jul I&amp;E'!$203:$203,'Jan-Jul I&amp;E'!$205:$205,'Jan-Jul I&amp;E'!$209:$209,'Jan-Jul I&amp;E'!$210:$210,'Jan-Jul I&amp;E'!$212:$212,'Jan-Jul I&amp;E'!$213:$213,'Jan-Jul I&amp;E'!$214:$214,'Jan-Jul I&amp;E'!$215:$215,'Jan-Jul I&amp;E'!$219:$219,'Jan-Jul I&amp;E'!$221:$221,'Jan-Jul I&amp;E'!$225:$225,'Jan-Jul I&amp;E'!$226:$226,'Jan-Jul I&amp;E'!$227:$227</definedName>
    <definedName name="QB_DATA_9" localSheetId="6" hidden="1">BVA!$221:$221,BVA!$225:$225,BVA!$227:$227,BVA!$231:$231,BVA!$232:$232,BVA!$233:$233</definedName>
    <definedName name="QB_DATA_9" localSheetId="0" hidden="1">'Check Register'!$147:$147,'Check Register'!$148:$148,'Check Register'!$149:$149,'Check Register'!$150:$150,'Check Register'!$151:$151,'Check Register'!$152:$152,'Check Register'!$153:$153,'Check Register'!$154:$154,'Check Register'!$155:$155,'Check Register'!$156:$156,'Check Register'!$157:$157,'Check Register'!$158:$158,'Check Register'!$159:$159,'Check Register'!$160:$160,'Check Register'!$161:$161,'Check Register'!$162:$162</definedName>
    <definedName name="QB_FORMULA_0" localSheetId="6" hidden="1">BVA!$N$5,BVA!$P$5,BVA!$N$6,BVA!$P$6,BVA!$N$8,BVA!$P$8,BVA!$N$9,BVA!$P$9,BVA!$N$10,BVA!$P$10,BVA!$N$11,BVA!$P$11,BVA!$N$12,BVA!$P$12,BVA!$N$20,BVA!$P$20</definedName>
    <definedName name="QB_FORMULA_0" localSheetId="0" hidden="1">'Check Register'!$N$440</definedName>
    <definedName name="QB_FORMULA_0" localSheetId="5" hidden="1">'Jan-Jul I&amp;E'!$N$5,'Jan-Jul I&amp;E'!$P$5,'Jan-Jul I&amp;E'!#REF!,'Jan-Jul I&amp;E'!#REF!,'Jan-Jul I&amp;E'!#REF!,'Jan-Jul I&amp;E'!#REF!,'Jan-Jul I&amp;E'!$N$6,'Jan-Jul I&amp;E'!$P$6,'Jan-Jul I&amp;E'!#REF!,'Jan-Jul I&amp;E'!#REF!,'Jan-Jul I&amp;E'!#REF!,'Jan-Jul I&amp;E'!#REF!,'Jan-Jul I&amp;E'!$N$8,'Jan-Jul I&amp;E'!$P$8,'Jan-Jul I&amp;E'!#REF!,'Jan-Jul I&amp;E'!#REF!</definedName>
    <definedName name="QB_FORMULA_0" localSheetId="3" hidden="1">'July Balance Sheet'!$H$9,'July Balance Sheet'!$H$10,'July Balance Sheet'!$H$14,'July Balance Sheet'!$H$15,'July Balance Sheet'!$H$26,'July Balance Sheet'!$H$27,'July Balance Sheet'!$H$33,'July Balance Sheet'!$H$36,'July Balance Sheet'!$H$41,'July Balance Sheet'!$H$47,'July Balance Sheet'!$H$51,'July Balance Sheet'!$H$54,'July Balance Sheet'!$H$55,'July Balance Sheet'!$H$56,'July Balance Sheet'!$H$57,'July Balance Sheet'!$H$66</definedName>
    <definedName name="QB_FORMULA_0" localSheetId="4" hidden="1">'July I&amp;E'!$N$5,'July I&amp;E'!$P$5,'July I&amp;E'!#REF!,'July I&amp;E'!#REF!,'July I&amp;E'!#REF!,'July I&amp;E'!#REF!,'July I&amp;E'!$N$6,'July I&amp;E'!$P$6,'July I&amp;E'!#REF!,'July I&amp;E'!#REF!,'July I&amp;E'!#REF!,'July I&amp;E'!#REF!,'July I&amp;E'!$N$8,'July I&amp;E'!$P$8,'July I&amp;E'!#REF!,'July I&amp;E'!#REF!</definedName>
    <definedName name="QB_FORMULA_1" localSheetId="6" hidden="1">BVA!$J$21,BVA!$L$21,BVA!$N$21,BVA!$P$21,BVA!$J$22,BVA!$L$22,BVA!$N$22,BVA!$P$22,BVA!$J$23,BVA!$L$23,BVA!$N$23,BVA!$P$23,BVA!$N$28,BVA!$P$28,BVA!$J$29,BVA!$L$29</definedName>
    <definedName name="QB_FORMULA_1" localSheetId="5" hidden="1">'Jan-Jul I&amp;E'!#REF!,'Jan-Jul I&amp;E'!#REF!,'Jan-Jul I&amp;E'!$N$9,'Jan-Jul I&amp;E'!$P$9,'Jan-Jul I&amp;E'!#REF!,'Jan-Jul I&amp;E'!#REF!,'Jan-Jul I&amp;E'!#REF!,'Jan-Jul I&amp;E'!#REF!,'Jan-Jul I&amp;E'!$N$10,'Jan-Jul I&amp;E'!$P$10,'Jan-Jul I&amp;E'!#REF!,'Jan-Jul I&amp;E'!#REF!,'Jan-Jul I&amp;E'!#REF!,'Jan-Jul I&amp;E'!#REF!,'Jan-Jul I&amp;E'!$N$11,'Jan-Jul I&amp;E'!$P$11</definedName>
    <definedName name="QB_FORMULA_1" localSheetId="3" hidden="1">'July Balance Sheet'!$H$70,'July Balance Sheet'!$H$71</definedName>
    <definedName name="QB_FORMULA_1" localSheetId="4" hidden="1">'July I&amp;E'!#REF!,'July I&amp;E'!#REF!,'July I&amp;E'!$N$9,'July I&amp;E'!$P$9,'July I&amp;E'!#REF!,'July I&amp;E'!#REF!,'July I&amp;E'!#REF!,'July I&amp;E'!#REF!,'July I&amp;E'!$N$10,'July I&amp;E'!$P$10,'July I&amp;E'!#REF!,'July I&amp;E'!#REF!,'July I&amp;E'!#REF!,'July I&amp;E'!#REF!,'July I&amp;E'!$N$11,'July I&amp;E'!$P$11</definedName>
    <definedName name="QB_FORMULA_10" localSheetId="6" hidden="1">BVA!$N$98,BVA!$P$98,BVA!$N$99,BVA!$P$99,BVA!$N$100,BVA!$P$100,BVA!$N$101,BVA!$P$101,BVA!$N$102,BVA!$P$102,BVA!$J$103,BVA!$L$103,BVA!$N$103,BVA!$P$103,BVA!$N$105,BVA!$P$105</definedName>
    <definedName name="QB_FORMULA_10" localSheetId="5" hidden="1">'Jan-Jul I&amp;E'!$N$39,'Jan-Jul I&amp;E'!$P$39,'Jan-Jul I&amp;E'!#REF!,'Jan-Jul I&amp;E'!#REF!,'Jan-Jul I&amp;E'!#REF!,'Jan-Jul I&amp;E'!#REF!,'Jan-Jul I&amp;E'!$N$40,'Jan-Jul I&amp;E'!$P$40,'Jan-Jul I&amp;E'!#REF!,'Jan-Jul I&amp;E'!#REF!,'Jan-Jul I&amp;E'!#REF!,'Jan-Jul I&amp;E'!#REF!,'Jan-Jul I&amp;E'!$J$41,'Jan-Jul I&amp;E'!$L$41,'Jan-Jul I&amp;E'!$N$41,'Jan-Jul I&amp;E'!$P$41</definedName>
    <definedName name="QB_FORMULA_10" localSheetId="4" hidden="1">'July I&amp;E'!#REF!,'July I&amp;E'!#REF!,'July I&amp;E'!$N$38,'July I&amp;E'!$P$38,'July I&amp;E'!#REF!,'July I&amp;E'!#REF!,'July I&amp;E'!#REF!,'July I&amp;E'!#REF!,'July I&amp;E'!$N$39,'July I&amp;E'!$P$39,'July I&amp;E'!#REF!,'July I&amp;E'!#REF!,'July I&amp;E'!#REF!,'July I&amp;E'!#REF!,'July I&amp;E'!$N$40,'July I&amp;E'!$P$40</definedName>
    <definedName name="QB_FORMULA_11" localSheetId="6" hidden="1">BVA!$N$107,BVA!$P$107,BVA!$N$108,BVA!$P$108,BVA!$N$109,BVA!$P$109,BVA!$J$110,BVA!$L$110,BVA!$N$110,BVA!$P$110,BVA!$N$111,BVA!$P$111,BVA!$J$112,BVA!$L$112,BVA!$N$112,BVA!$P$112</definedName>
    <definedName name="QB_FORMULA_11" localSheetId="5" hidden="1">'Jan-Jul I&amp;E'!#REF!,'Jan-Jul I&amp;E'!#REF!,'Jan-Jul I&amp;E'!#REF!,'Jan-Jul I&amp;E'!#REF!,'Jan-Jul I&amp;E'!$N$42,'Jan-Jul I&amp;E'!$P$42,'Jan-Jul I&amp;E'!#REF!,'Jan-Jul I&amp;E'!#REF!,'Jan-Jul I&amp;E'!#REF!,'Jan-Jul I&amp;E'!#REF!,'Jan-Jul I&amp;E'!$N$44,'Jan-Jul I&amp;E'!$P$44,'Jan-Jul I&amp;E'!#REF!,'Jan-Jul I&amp;E'!#REF!,'Jan-Jul I&amp;E'!#REF!,'Jan-Jul I&amp;E'!#REF!</definedName>
    <definedName name="QB_FORMULA_11" localSheetId="4" hidden="1">'July I&amp;E'!#REF!,'July I&amp;E'!#REF!,'July I&amp;E'!#REF!,'July I&amp;E'!#REF!,'July I&amp;E'!$N$41,'July I&amp;E'!$P$41,'July I&amp;E'!#REF!,'July I&amp;E'!#REF!,'July I&amp;E'!#REF!,'July I&amp;E'!#REF!,'July I&amp;E'!$J$42,'July I&amp;E'!$L$42,'July I&amp;E'!$N$42,'July I&amp;E'!$P$42,'July I&amp;E'!#REF!,'July I&amp;E'!#REF!</definedName>
    <definedName name="QB_FORMULA_12" localSheetId="6" hidden="1">BVA!$N$113,BVA!$P$113,BVA!$J$114,BVA!$L$114,BVA!$N$114,BVA!$P$114,BVA!$J$115,BVA!$L$115,BVA!$N$115,BVA!$P$115,BVA!$N$117,BVA!$P$117,BVA!$N$118,BVA!$P$118,BVA!$J$120,BVA!$L$120</definedName>
    <definedName name="QB_FORMULA_12" localSheetId="5" hidden="1">'Jan-Jul I&amp;E'!$N$45,'Jan-Jul I&amp;E'!$P$45,'Jan-Jul I&amp;E'!#REF!,'Jan-Jul I&amp;E'!#REF!,'Jan-Jul I&amp;E'!#REF!,'Jan-Jul I&amp;E'!#REF!,'Jan-Jul I&amp;E'!$N$46,'Jan-Jul I&amp;E'!$P$46,'Jan-Jul I&amp;E'!#REF!,'Jan-Jul I&amp;E'!#REF!,'Jan-Jul I&amp;E'!#REF!,'Jan-Jul I&amp;E'!#REF!,'Jan-Jul I&amp;E'!$N$47,'Jan-Jul I&amp;E'!$P$47,'Jan-Jul I&amp;E'!#REF!,'Jan-Jul I&amp;E'!#REF!</definedName>
    <definedName name="QB_FORMULA_12" localSheetId="4" hidden="1">'July I&amp;E'!#REF!,'July I&amp;E'!#REF!,'July I&amp;E'!$N$43,'July I&amp;E'!$P$43,'July I&amp;E'!#REF!,'July I&amp;E'!#REF!,'July I&amp;E'!#REF!,'July I&amp;E'!#REF!,'July I&amp;E'!$N$47,'July I&amp;E'!$P$47,'July I&amp;E'!#REF!,'July I&amp;E'!#REF!,'July I&amp;E'!#REF!,'July I&amp;E'!#REF!,'July I&amp;E'!$N$48,'July I&amp;E'!$P$48</definedName>
    <definedName name="QB_FORMULA_13" localSheetId="6" hidden="1">BVA!$N$120,BVA!$P$120,BVA!$N$122,BVA!$P$122,BVA!$N$123,BVA!$P$123,BVA!$N$124,BVA!$P$124,BVA!$N$125,BVA!$P$125,BVA!$N$126,BVA!$P$126,BVA!$N$127,BVA!$P$127,BVA!$J$129,BVA!$L$129</definedName>
    <definedName name="QB_FORMULA_13" localSheetId="5" hidden="1">'Jan-Jul I&amp;E'!#REF!,'Jan-Jul I&amp;E'!#REF!,'Jan-Jul I&amp;E'!$J$48,'Jan-Jul I&amp;E'!$L$48,'Jan-Jul I&amp;E'!$N$48,'Jan-Jul I&amp;E'!$P$48,'Jan-Jul I&amp;E'!#REF!,'Jan-Jul I&amp;E'!#REF!,'Jan-Jul I&amp;E'!#REF!,'Jan-Jul I&amp;E'!#REF!,'Jan-Jul I&amp;E'!$N$49,'Jan-Jul I&amp;E'!$P$49,'Jan-Jul I&amp;E'!#REF!,'Jan-Jul I&amp;E'!#REF!,'Jan-Jul I&amp;E'!#REF!,'Jan-Jul I&amp;E'!#REF!</definedName>
    <definedName name="QB_FORMULA_13" localSheetId="4" hidden="1">'July I&amp;E'!#REF!,'July I&amp;E'!#REF!,'July I&amp;E'!#REF!,'July I&amp;E'!#REF!,'July I&amp;E'!$N$49,'July I&amp;E'!$P$49,'July I&amp;E'!#REF!,'July I&amp;E'!#REF!,'July I&amp;E'!#REF!,'July I&amp;E'!#REF!,'July I&amp;E'!$N$50,'July I&amp;E'!$P$50,'July I&amp;E'!#REF!,'July I&amp;E'!#REF!,'July I&amp;E'!#REF!,'July I&amp;E'!#REF!</definedName>
    <definedName name="QB_FORMULA_14" localSheetId="6" hidden="1">BVA!$N$129,BVA!$P$129,BVA!$N$131,BVA!$P$131,BVA!$N$132,BVA!$P$132,BVA!$N$136,BVA!$P$136,BVA!$N$137,BVA!$P$137,BVA!$N$138,BVA!$P$138,BVA!$N$139,BVA!$P$139,BVA!$N$140,BVA!$P$140</definedName>
    <definedName name="QB_FORMULA_14" localSheetId="5" hidden="1">'Jan-Jul I&amp;E'!$N$53,'Jan-Jul I&amp;E'!$P$53,'Jan-Jul I&amp;E'!#REF!,'Jan-Jul I&amp;E'!#REF!,'Jan-Jul I&amp;E'!#REF!,'Jan-Jul I&amp;E'!#REF!,'Jan-Jul I&amp;E'!$N$54,'Jan-Jul I&amp;E'!$P$54,'Jan-Jul I&amp;E'!#REF!,'Jan-Jul I&amp;E'!#REF!,'Jan-Jul I&amp;E'!#REF!,'Jan-Jul I&amp;E'!#REF!,'Jan-Jul I&amp;E'!$N$55,'Jan-Jul I&amp;E'!$P$55,'Jan-Jul I&amp;E'!#REF!,'Jan-Jul I&amp;E'!#REF!</definedName>
    <definedName name="QB_FORMULA_14" localSheetId="4" hidden="1">'July I&amp;E'!$N$51,'July I&amp;E'!$P$51,'July I&amp;E'!#REF!,'July I&amp;E'!#REF!,'July I&amp;E'!#REF!,'July I&amp;E'!#REF!,'July I&amp;E'!$J$52,'July I&amp;E'!$L$52,'July I&amp;E'!$N$52,'July I&amp;E'!$P$52,'July I&amp;E'!#REF!,'July I&amp;E'!#REF!,'July I&amp;E'!#REF!,'July I&amp;E'!#REF!,'July I&amp;E'!$N$53,'July I&amp;E'!$P$53</definedName>
    <definedName name="QB_FORMULA_15" localSheetId="6" hidden="1">BVA!$N$142,BVA!$P$142,BVA!$J$143,BVA!$L$143,BVA!$N$143,BVA!$P$143,BVA!$N$144,BVA!$P$144,BVA!$N$145,BVA!$P$145,BVA!$N$160,BVA!$P$160,BVA!$J$161,BVA!$L$161,BVA!$N$161,BVA!$P$161</definedName>
    <definedName name="QB_FORMULA_15" localSheetId="5" hidden="1">'Jan-Jul I&amp;E'!#REF!,'Jan-Jul I&amp;E'!#REF!,'Jan-Jul I&amp;E'!$N$56,'Jan-Jul I&amp;E'!$P$56,'Jan-Jul I&amp;E'!#REF!,'Jan-Jul I&amp;E'!#REF!,'Jan-Jul I&amp;E'!#REF!,'Jan-Jul I&amp;E'!#REF!,'Jan-Jul I&amp;E'!$N$57,'Jan-Jul I&amp;E'!$P$57,'Jan-Jul I&amp;E'!#REF!,'Jan-Jul I&amp;E'!#REF!,'Jan-Jul I&amp;E'!#REF!,'Jan-Jul I&amp;E'!#REF!,'Jan-Jul I&amp;E'!$J$58,'Jan-Jul I&amp;E'!$L$58</definedName>
    <definedName name="QB_FORMULA_15" localSheetId="4" hidden="1">'July I&amp;E'!#REF!,'July I&amp;E'!#REF!,'July I&amp;E'!#REF!,'July I&amp;E'!#REF!,'July I&amp;E'!$N$54,'July I&amp;E'!$P$54,'July I&amp;E'!#REF!,'July I&amp;E'!#REF!,'July I&amp;E'!#REF!,'July I&amp;E'!#REF!,'July I&amp;E'!$N$55,'July I&amp;E'!$P$55,'July I&amp;E'!#REF!,'July I&amp;E'!#REF!,'July I&amp;E'!#REF!,'July I&amp;E'!#REF!</definedName>
    <definedName name="QB_FORMULA_16" localSheetId="6" hidden="1">BVA!$J$162,BVA!$L$162,BVA!$N$162,BVA!$P$162,BVA!$N$164,BVA!$P$164,BVA!$J$166,BVA!$L$166,BVA!$N$166,BVA!$P$166,BVA!$N$168,BVA!$P$168,BVA!$N$169,BVA!$P$169,BVA!$N$171,BVA!$P$171</definedName>
    <definedName name="QB_FORMULA_16" localSheetId="5" hidden="1">'Jan-Jul I&amp;E'!$N$58,'Jan-Jul I&amp;E'!$P$58,'Jan-Jul I&amp;E'!#REF!,'Jan-Jul I&amp;E'!#REF!,'Jan-Jul I&amp;E'!#REF!,'Jan-Jul I&amp;E'!#REF!,'Jan-Jul I&amp;E'!$N$59,'Jan-Jul I&amp;E'!$P$59,'Jan-Jul I&amp;E'!#REF!,'Jan-Jul I&amp;E'!#REF!,'Jan-Jul I&amp;E'!#REF!,'Jan-Jul I&amp;E'!#REF!,'Jan-Jul I&amp;E'!#REF!,'Jan-Jul I&amp;E'!#REF!,'Jan-Jul I&amp;E'!#REF!,'Jan-Jul I&amp;E'!#REF!</definedName>
    <definedName name="QB_FORMULA_16" localSheetId="4" hidden="1">'July I&amp;E'!$N$56,'July I&amp;E'!$P$56,'July I&amp;E'!#REF!,'July I&amp;E'!#REF!,'July I&amp;E'!#REF!,'July I&amp;E'!#REF!,'July I&amp;E'!$N$57,'July I&amp;E'!$P$57,'July I&amp;E'!#REF!,'July I&amp;E'!#REF!,'July I&amp;E'!#REF!,'July I&amp;E'!#REF!,'July I&amp;E'!$J$58,'July I&amp;E'!$L$58,'July I&amp;E'!$N$58,'July I&amp;E'!$P$58</definedName>
    <definedName name="QB_FORMULA_17" localSheetId="6" hidden="1">BVA!$N$172,BVA!$P$172,BVA!$J$173,BVA!$L$173,BVA!$N$173,BVA!$P$173,BVA!$N$174,BVA!$P$174,BVA!$N$175,BVA!$P$175,BVA!$N$178,BVA!$P$178,BVA!$J$179,BVA!$L$179,BVA!$N$179,BVA!$P$179</definedName>
    <definedName name="QB_FORMULA_17" localSheetId="5" hidden="1">'Jan-Jul I&amp;E'!#REF!,'Jan-Jul I&amp;E'!#REF!,'Jan-Jul I&amp;E'!#REF!,'Jan-Jul I&amp;E'!#REF!,'Jan-Jul I&amp;E'!$N$62,'Jan-Jul I&amp;E'!$P$62,'Jan-Jul I&amp;E'!#REF!,'Jan-Jul I&amp;E'!#REF!,'Jan-Jul I&amp;E'!#REF!,'Jan-Jul I&amp;E'!#REF!,'Jan-Jul I&amp;E'!$N$63,'Jan-Jul I&amp;E'!$P$63,'Jan-Jul I&amp;E'!#REF!,'Jan-Jul I&amp;E'!#REF!,'Jan-Jul I&amp;E'!#REF!,'Jan-Jul I&amp;E'!#REF!</definedName>
    <definedName name="QB_FORMULA_17" localSheetId="4" hidden="1">'July I&amp;E'!#REF!,'July I&amp;E'!#REF!,'July I&amp;E'!#REF!,'July I&amp;E'!#REF!,'July I&amp;E'!$N$60,'July I&amp;E'!$P$60,'July I&amp;E'!#REF!,'July I&amp;E'!#REF!,'July I&amp;E'!#REF!,'July I&amp;E'!#REF!,'July I&amp;E'!$N$61,'July I&amp;E'!$P$61,'July I&amp;E'!#REF!,'July I&amp;E'!#REF!,'July I&amp;E'!#REF!,'July I&amp;E'!#REF!</definedName>
    <definedName name="QB_FORMULA_18" localSheetId="6" hidden="1">BVA!$J$180,BVA!$L$180,BVA!$N$180,BVA!$P$180,BVA!$N$183,BVA!$P$183,BVA!$N$184,BVA!$P$184,BVA!$J$185,BVA!$L$185,BVA!$N$185,BVA!$P$185,BVA!$N$186,BVA!$P$186,BVA!$J$187,BVA!$L$187</definedName>
    <definedName name="QB_FORMULA_18" localSheetId="5" hidden="1">'Jan-Jul I&amp;E'!$N$64,'Jan-Jul I&amp;E'!$P$64,'Jan-Jul I&amp;E'!#REF!,'Jan-Jul I&amp;E'!#REF!,'Jan-Jul I&amp;E'!#REF!,'Jan-Jul I&amp;E'!#REF!,'Jan-Jul I&amp;E'!$N$65,'Jan-Jul I&amp;E'!$P$65,'Jan-Jul I&amp;E'!#REF!,'Jan-Jul I&amp;E'!#REF!,'Jan-Jul I&amp;E'!#REF!,'Jan-Jul I&amp;E'!#REF!,'Jan-Jul I&amp;E'!$J$66,'Jan-Jul I&amp;E'!$L$66,'Jan-Jul I&amp;E'!$N$66,'Jan-Jul I&amp;E'!$P$66</definedName>
    <definedName name="QB_FORMULA_18" localSheetId="4" hidden="1">'July I&amp;E'!$N$62,'July I&amp;E'!$P$62,'July I&amp;E'!#REF!,'July I&amp;E'!#REF!,'July I&amp;E'!#REF!,'July I&amp;E'!#REF!,'July I&amp;E'!$N$63,'July I&amp;E'!$P$63,'July I&amp;E'!#REF!,'July I&amp;E'!#REF!,'July I&amp;E'!#REF!,'July I&amp;E'!#REF!,'July I&amp;E'!$N$64,'July I&amp;E'!$P$64,'July I&amp;E'!#REF!,'July I&amp;E'!#REF!</definedName>
    <definedName name="QB_FORMULA_19" localSheetId="6" hidden="1">BVA!$N$187,BVA!$P$187,BVA!$J$188,BVA!$L$188,BVA!$N$188,BVA!$P$188,BVA!$J$189,BVA!$L$189,BVA!$N$189,BVA!$P$189,BVA!$J$200,BVA!$J$210,BVA!$J$212,BVA!$J$213,BVA!$N$218,BVA!$P$218</definedName>
    <definedName name="QB_FORMULA_19" localSheetId="5" hidden="1">'Jan-Jul I&amp;E'!#REF!,'Jan-Jul I&amp;E'!#REF!,'Jan-Jul I&amp;E'!#REF!,'Jan-Jul I&amp;E'!#REF!,'Jan-Jul I&amp;E'!$N$68,'Jan-Jul I&amp;E'!$P$68,'Jan-Jul I&amp;E'!#REF!,'Jan-Jul I&amp;E'!#REF!,'Jan-Jul I&amp;E'!#REF!,'Jan-Jul I&amp;E'!#REF!,'Jan-Jul I&amp;E'!$N$69,'Jan-Jul I&amp;E'!$P$69,'Jan-Jul I&amp;E'!#REF!,'Jan-Jul I&amp;E'!#REF!,'Jan-Jul I&amp;E'!#REF!,'Jan-Jul I&amp;E'!#REF!</definedName>
    <definedName name="QB_FORMULA_19" localSheetId="4" hidden="1">'July I&amp;E'!#REF!,'July I&amp;E'!#REF!,'July I&amp;E'!$N$65,'July I&amp;E'!$P$65,'July I&amp;E'!#REF!,'July I&amp;E'!#REF!,'July I&amp;E'!#REF!,'July I&amp;E'!#REF!,'July I&amp;E'!$N$66,'July I&amp;E'!$P$66,'July I&amp;E'!#REF!,'July I&amp;E'!#REF!,'July I&amp;E'!#REF!,'July I&amp;E'!#REF!,'July I&amp;E'!$N$67,'July I&amp;E'!$P$67</definedName>
    <definedName name="QB_FORMULA_2" localSheetId="6" hidden="1">BVA!$N$29,BVA!$P$29,BVA!$N$31,BVA!$P$31,BVA!$N$32,BVA!$P$32,BVA!$J$34,BVA!$L$34,BVA!$N$34,BVA!$P$34,BVA!$N$36,BVA!$P$36,BVA!$N$37,BVA!$P$37,BVA!$N$38,BVA!$P$38</definedName>
    <definedName name="QB_FORMULA_2" localSheetId="5" hidden="1">'Jan-Jul I&amp;E'!#REF!,'Jan-Jul I&amp;E'!#REF!,'Jan-Jul I&amp;E'!#REF!,'Jan-Jul I&amp;E'!#REF!,'Jan-Jul I&amp;E'!$N$12,'Jan-Jul I&amp;E'!$P$12,'Jan-Jul I&amp;E'!#REF!,'Jan-Jul I&amp;E'!#REF!,'Jan-Jul I&amp;E'!#REF!,'Jan-Jul I&amp;E'!#REF!,'Jan-Jul I&amp;E'!#REF!,'Jan-Jul I&amp;E'!#REF!,'Jan-Jul I&amp;E'!#REF!,'Jan-Jul I&amp;E'!#REF!,'Jan-Jul I&amp;E'!#REF!,'Jan-Jul I&amp;E'!#REF!</definedName>
    <definedName name="QB_FORMULA_2" localSheetId="4" hidden="1">'July I&amp;E'!#REF!,'July I&amp;E'!#REF!,'July I&amp;E'!#REF!,'July I&amp;E'!#REF!,'July I&amp;E'!$N$12,'July I&amp;E'!$P$12,'July I&amp;E'!#REF!,'July I&amp;E'!#REF!,'July I&amp;E'!#REF!,'July I&amp;E'!#REF!,'July I&amp;E'!#REF!,'July I&amp;E'!#REF!,'July I&amp;E'!#REF!,'July I&amp;E'!#REF!,'July I&amp;E'!#REF!,'July I&amp;E'!#REF!</definedName>
    <definedName name="QB_FORMULA_20" localSheetId="6" hidden="1">BVA!$N$219,BVA!$P$219,BVA!$N$220,BVA!$P$220,BVA!$N$221,BVA!$P$221,BVA!$J$222,BVA!$L$222,BVA!$N$222,BVA!$P$222,BVA!$J$226,BVA!$J$228,BVA!$J$234,BVA!$J$235,BVA!$J$236,BVA!$L$236</definedName>
    <definedName name="QB_FORMULA_20" localSheetId="5" hidden="1">'Jan-Jul I&amp;E'!$N$70,'Jan-Jul I&amp;E'!$P$70,'Jan-Jul I&amp;E'!#REF!,'Jan-Jul I&amp;E'!#REF!,'Jan-Jul I&amp;E'!#REF!,'Jan-Jul I&amp;E'!#REF!,'Jan-Jul I&amp;E'!$N$71,'Jan-Jul I&amp;E'!$P$71,'Jan-Jul I&amp;E'!#REF!,'Jan-Jul I&amp;E'!#REF!,'Jan-Jul I&amp;E'!#REF!,'Jan-Jul I&amp;E'!#REF!,'Jan-Jul I&amp;E'!$N$72,'Jan-Jul I&amp;E'!$P$72,'Jan-Jul I&amp;E'!#REF!,'Jan-Jul I&amp;E'!#REF!</definedName>
    <definedName name="QB_FORMULA_20" localSheetId="4" hidden="1">'July I&amp;E'!#REF!,'July I&amp;E'!#REF!,'July I&amp;E'!#REF!,'July I&amp;E'!#REF!,'July I&amp;E'!$J$68,'July I&amp;E'!$L$68,'July I&amp;E'!$N$68,'July I&amp;E'!$P$68,'July I&amp;E'!#REF!,'July I&amp;E'!#REF!,'July I&amp;E'!#REF!,'July I&amp;E'!#REF!,'July I&amp;E'!$N$70,'July I&amp;E'!$P$70,'July I&amp;E'!#REF!,'July I&amp;E'!#REF!</definedName>
    <definedName name="QB_FORMULA_21" localSheetId="6" hidden="1">BVA!$N$236,BVA!$P$236,BVA!$J$237,BVA!$L$237,BVA!$N$237,BVA!$P$237,BVA!$J$238,BVA!$L$238,BVA!$N$238,BVA!$P$238</definedName>
    <definedName name="QB_FORMULA_21" localSheetId="5" hidden="1">'Jan-Jul I&amp;E'!#REF!,'Jan-Jul I&amp;E'!#REF!,'Jan-Jul I&amp;E'!$N$73,'Jan-Jul I&amp;E'!$P$73,'Jan-Jul I&amp;E'!#REF!,'Jan-Jul I&amp;E'!#REF!,'Jan-Jul I&amp;E'!#REF!,'Jan-Jul I&amp;E'!#REF!,'Jan-Jul I&amp;E'!$N$74,'Jan-Jul I&amp;E'!$P$74,'Jan-Jul I&amp;E'!#REF!,'Jan-Jul I&amp;E'!#REF!,'Jan-Jul I&amp;E'!#REF!,'Jan-Jul I&amp;E'!#REF!,'Jan-Jul I&amp;E'!$N$75,'Jan-Jul I&amp;E'!$P$75</definedName>
    <definedName name="QB_FORMULA_21" localSheetId="4" hidden="1">'July I&amp;E'!#REF!,'July I&amp;E'!#REF!,'July I&amp;E'!$N$71,'July I&amp;E'!$P$71,'July I&amp;E'!#REF!,'July I&amp;E'!#REF!,'July I&amp;E'!#REF!,'July I&amp;E'!#REF!,'July I&amp;E'!$N$72,'July I&amp;E'!$P$72,'July I&amp;E'!#REF!,'July I&amp;E'!#REF!,'July I&amp;E'!#REF!,'July I&amp;E'!#REF!,'July I&amp;E'!$J$73,'July I&amp;E'!$L$73</definedName>
    <definedName name="QB_FORMULA_22" localSheetId="5" hidden="1">'Jan-Jul I&amp;E'!#REF!,'Jan-Jul I&amp;E'!#REF!,'Jan-Jul I&amp;E'!#REF!,'Jan-Jul I&amp;E'!#REF!,'Jan-Jul I&amp;E'!$J$76,'Jan-Jul I&amp;E'!$L$76,'Jan-Jul I&amp;E'!$N$76,'Jan-Jul I&amp;E'!$P$76,'Jan-Jul I&amp;E'!#REF!,'Jan-Jul I&amp;E'!#REF!,'Jan-Jul I&amp;E'!#REF!,'Jan-Jul I&amp;E'!#REF!,'Jan-Jul I&amp;E'!$N$78,'Jan-Jul I&amp;E'!$P$78,'Jan-Jul I&amp;E'!#REF!,'Jan-Jul I&amp;E'!#REF!</definedName>
    <definedName name="QB_FORMULA_22" localSheetId="4" hidden="1">'July I&amp;E'!$N$73,'July I&amp;E'!$P$73,'July I&amp;E'!#REF!,'July I&amp;E'!#REF!,'July I&amp;E'!#REF!,'July I&amp;E'!#REF!,'July I&amp;E'!$J$74,'July I&amp;E'!$L$74,'July I&amp;E'!$N$74,'July I&amp;E'!$P$74,'July I&amp;E'!#REF!,'July I&amp;E'!#REF!,'July I&amp;E'!#REF!,'July I&amp;E'!#REF!,'July I&amp;E'!$N$75,'July I&amp;E'!$P$75</definedName>
    <definedName name="QB_FORMULA_23" localSheetId="5" hidden="1">'Jan-Jul I&amp;E'!#REF!,'Jan-Jul I&amp;E'!#REF!,'Jan-Jul I&amp;E'!$N$79,'Jan-Jul I&amp;E'!$P$79,'Jan-Jul I&amp;E'!#REF!,'Jan-Jul I&amp;E'!#REF!,'Jan-Jul I&amp;E'!#REF!,'Jan-Jul I&amp;E'!#REF!,'Jan-Jul I&amp;E'!$N$80,'Jan-Jul I&amp;E'!$P$80,'Jan-Jul I&amp;E'!#REF!,'Jan-Jul I&amp;E'!#REF!,'Jan-Jul I&amp;E'!#REF!,'Jan-Jul I&amp;E'!#REF!,'Jan-Jul I&amp;E'!$J$81,'Jan-Jul I&amp;E'!$L$81</definedName>
    <definedName name="QB_FORMULA_23" localSheetId="4" hidden="1">'July I&amp;E'!#REF!,'July I&amp;E'!#REF!,'July I&amp;E'!#REF!,'July I&amp;E'!#REF!,'July I&amp;E'!$N$76,'July I&amp;E'!$P$76,'July I&amp;E'!#REF!,'July I&amp;E'!#REF!,'July I&amp;E'!#REF!,'July I&amp;E'!#REF!,'July I&amp;E'!$N$78,'July I&amp;E'!$P$78,'July I&amp;E'!#REF!,'July I&amp;E'!#REF!,'July I&amp;E'!#REF!,'July I&amp;E'!#REF!</definedName>
    <definedName name="QB_FORMULA_24" localSheetId="5" hidden="1">'Jan-Jul I&amp;E'!$N$81,'Jan-Jul I&amp;E'!$P$81,'Jan-Jul I&amp;E'!#REF!,'Jan-Jul I&amp;E'!#REF!,'Jan-Jul I&amp;E'!#REF!,'Jan-Jul I&amp;E'!#REF!,'Jan-Jul I&amp;E'!$J$82,'Jan-Jul I&amp;E'!$L$82,'Jan-Jul I&amp;E'!$N$82,'Jan-Jul I&amp;E'!$P$82,'Jan-Jul I&amp;E'!#REF!,'Jan-Jul I&amp;E'!#REF!,'Jan-Jul I&amp;E'!#REF!,'Jan-Jul I&amp;E'!#REF!,'Jan-Jul I&amp;E'!$N$83,'Jan-Jul I&amp;E'!$P$83</definedName>
    <definedName name="QB_FORMULA_24" localSheetId="4" hidden="1">'July I&amp;E'!#REF!,'July I&amp;E'!#REF!,'July I&amp;E'!#REF!,'July I&amp;E'!#REF!,'July I&amp;E'!$N$80,'July I&amp;E'!$P$80,'July I&amp;E'!#REF!,'July I&amp;E'!#REF!,'July I&amp;E'!#REF!,'July I&amp;E'!#REF!,'July I&amp;E'!$J$81,'July I&amp;E'!$L$81,'July I&amp;E'!$N$81,'July I&amp;E'!$P$81,'July I&amp;E'!#REF!,'July I&amp;E'!#REF!</definedName>
    <definedName name="QB_FORMULA_25" localSheetId="5" hidden="1">'Jan-Jul I&amp;E'!#REF!,'Jan-Jul I&amp;E'!#REF!,'Jan-Jul I&amp;E'!#REF!,'Jan-Jul I&amp;E'!#REF!,'Jan-Jul I&amp;E'!$N$84,'Jan-Jul I&amp;E'!$P$84,'Jan-Jul I&amp;E'!#REF!,'Jan-Jul I&amp;E'!#REF!,'Jan-Jul I&amp;E'!#REF!,'Jan-Jul I&amp;E'!#REF!,'Jan-Jul I&amp;E'!$N$86,'Jan-Jul I&amp;E'!$P$86,'Jan-Jul I&amp;E'!#REF!,'Jan-Jul I&amp;E'!#REF!,'Jan-Jul I&amp;E'!#REF!,'Jan-Jul I&amp;E'!#REF!</definedName>
    <definedName name="QB_FORMULA_25" localSheetId="4" hidden="1">'July I&amp;E'!#REF!,'July I&amp;E'!#REF!,'July I&amp;E'!$N$84,'July I&amp;E'!$P$84,'July I&amp;E'!#REF!,'July I&amp;E'!#REF!,'July I&amp;E'!#REF!,'July I&amp;E'!#REF!,'July I&amp;E'!$N$85,'July I&amp;E'!$P$85,'July I&amp;E'!#REF!,'July I&amp;E'!#REF!,'July I&amp;E'!#REF!,'July I&amp;E'!#REF!,'July I&amp;E'!$N$86,'July I&amp;E'!$P$86</definedName>
    <definedName name="QB_FORMULA_26" localSheetId="5" hidden="1">'Jan-Jul I&amp;E'!$N$87,'Jan-Jul I&amp;E'!$P$87,'Jan-Jul I&amp;E'!#REF!,'Jan-Jul I&amp;E'!#REF!,'Jan-Jul I&amp;E'!#REF!,'Jan-Jul I&amp;E'!#REF!,'Jan-Jul I&amp;E'!$N$88,'Jan-Jul I&amp;E'!$P$88,'Jan-Jul I&amp;E'!#REF!,'Jan-Jul I&amp;E'!#REF!,'Jan-Jul I&amp;E'!#REF!,'Jan-Jul I&amp;E'!#REF!,'Jan-Jul I&amp;E'!$J$89,'Jan-Jul I&amp;E'!$L$89,'Jan-Jul I&amp;E'!$N$89,'Jan-Jul I&amp;E'!$P$89</definedName>
    <definedName name="QB_FORMULA_26" localSheetId="4" hidden="1">'July I&amp;E'!#REF!,'July I&amp;E'!#REF!,'July I&amp;E'!#REF!,'July I&amp;E'!#REF!,'July I&amp;E'!$N$87,'July I&amp;E'!$P$87,'July I&amp;E'!#REF!,'July I&amp;E'!#REF!,'July I&amp;E'!#REF!,'July I&amp;E'!#REF!,'July I&amp;E'!$J$88,'July I&amp;E'!$L$88,'July I&amp;E'!$N$88,'July I&amp;E'!$P$88,'July I&amp;E'!#REF!,'July I&amp;E'!#REF!</definedName>
    <definedName name="QB_FORMULA_27" localSheetId="5" hidden="1">'Jan-Jul I&amp;E'!#REF!,'Jan-Jul I&amp;E'!#REF!,'Jan-Jul I&amp;E'!#REF!,'Jan-Jul I&amp;E'!#REF!,'Jan-Jul I&amp;E'!$N$92,'Jan-Jul I&amp;E'!$P$92,'Jan-Jul I&amp;E'!#REF!,'Jan-Jul I&amp;E'!#REF!,'Jan-Jul I&amp;E'!#REF!,'Jan-Jul I&amp;E'!#REF!,'Jan-Jul I&amp;E'!$N$93,'Jan-Jul I&amp;E'!$P$93,'Jan-Jul I&amp;E'!#REF!,'Jan-Jul I&amp;E'!#REF!,'Jan-Jul I&amp;E'!#REF!,'Jan-Jul I&amp;E'!#REF!</definedName>
    <definedName name="QB_FORMULA_27" localSheetId="4" hidden="1">'July I&amp;E'!#REF!,'July I&amp;E'!#REF!,'July I&amp;E'!$N$90,'July I&amp;E'!$P$90,'July I&amp;E'!#REF!,'July I&amp;E'!#REF!,'July I&amp;E'!#REF!,'July I&amp;E'!#REF!,'July I&amp;E'!$N$91,'July I&amp;E'!$P$91,'July I&amp;E'!#REF!,'July I&amp;E'!#REF!,'July I&amp;E'!#REF!,'July I&amp;E'!#REF!,'July I&amp;E'!$N$92,'July I&amp;E'!$P$92</definedName>
    <definedName name="QB_FORMULA_28" localSheetId="5" hidden="1">'Jan-Jul I&amp;E'!$N$94,'Jan-Jul I&amp;E'!$P$94,'Jan-Jul I&amp;E'!#REF!,'Jan-Jul I&amp;E'!#REF!,'Jan-Jul I&amp;E'!#REF!,'Jan-Jul I&amp;E'!#REF!,'Jan-Jul I&amp;E'!$N$95,'Jan-Jul I&amp;E'!$P$95,'Jan-Jul I&amp;E'!#REF!,'Jan-Jul I&amp;E'!#REF!,'Jan-Jul I&amp;E'!#REF!,'Jan-Jul I&amp;E'!#REF!,'Jan-Jul I&amp;E'!$J$96,'Jan-Jul I&amp;E'!$L$96,'Jan-Jul I&amp;E'!$N$96,'Jan-Jul I&amp;E'!$P$96</definedName>
    <definedName name="QB_FORMULA_28" localSheetId="4" hidden="1">'July I&amp;E'!#REF!,'July I&amp;E'!#REF!,'July I&amp;E'!#REF!,'July I&amp;E'!#REF!,'July I&amp;E'!$N$93,'July I&amp;E'!$P$93,'July I&amp;E'!#REF!,'July I&amp;E'!#REF!,'July I&amp;E'!#REF!,'July I&amp;E'!#REF!,'July I&amp;E'!$N$94,'July I&amp;E'!$P$94,'July I&amp;E'!#REF!,'July I&amp;E'!#REF!,'July I&amp;E'!#REF!,'July I&amp;E'!#REF!</definedName>
    <definedName name="QB_FORMULA_29" localSheetId="5" hidden="1">'Jan-Jul I&amp;E'!#REF!,'Jan-Jul I&amp;E'!#REF!,'Jan-Jul I&amp;E'!#REF!,'Jan-Jul I&amp;E'!#REF!,'Jan-Jul I&amp;E'!$N$98,'Jan-Jul I&amp;E'!$P$98,'Jan-Jul I&amp;E'!#REF!,'Jan-Jul I&amp;E'!#REF!,'Jan-Jul I&amp;E'!#REF!,'Jan-Jul I&amp;E'!#REF!,'Jan-Jul I&amp;E'!$N$99,'Jan-Jul I&amp;E'!$P$99,'Jan-Jul I&amp;E'!#REF!,'Jan-Jul I&amp;E'!#REF!,'Jan-Jul I&amp;E'!#REF!,'Jan-Jul I&amp;E'!#REF!</definedName>
    <definedName name="QB_FORMULA_29" localSheetId="4" hidden="1">'July I&amp;E'!$J$95,'July I&amp;E'!$L$95,'July I&amp;E'!$N$95,'July I&amp;E'!$P$95,'July I&amp;E'!#REF!,'July I&amp;E'!#REF!,'July I&amp;E'!#REF!,'July I&amp;E'!#REF!,'July I&amp;E'!$N$97,'July I&amp;E'!$P$97,'July I&amp;E'!#REF!,'July I&amp;E'!#REF!,'July I&amp;E'!#REF!,'July I&amp;E'!#REF!,'July I&amp;E'!$N$99,'July I&amp;E'!$P$99</definedName>
    <definedName name="QB_FORMULA_3" localSheetId="6" hidden="1">BVA!$N$39,BVA!$P$39,BVA!$N$40,BVA!$P$40,BVA!$J$41,BVA!$L$41,BVA!$N$41,BVA!$P$41,BVA!$N$42,BVA!$P$42,BVA!$N$44,BVA!$P$44,BVA!$N$45,BVA!$P$45,BVA!$N$46,BVA!$P$46</definedName>
    <definedName name="QB_FORMULA_3" localSheetId="5" hidden="1">'Jan-Jul I&amp;E'!#REF!,'Jan-Jul I&amp;E'!#REF!,'Jan-Jul I&amp;E'!#REF!,'Jan-Jul I&amp;E'!#REF!,'Jan-Jul I&amp;E'!#REF!,'Jan-Jul I&amp;E'!#REF!,'Jan-Jul I&amp;E'!#REF!,'Jan-Jul I&amp;E'!#REF!,'Jan-Jul I&amp;E'!#REF!,'Jan-Jul I&amp;E'!#REF!,'Jan-Jul I&amp;E'!#REF!,'Jan-Jul I&amp;E'!#REF!,'Jan-Jul I&amp;E'!#REF!,'Jan-Jul I&amp;E'!#REF!,'Jan-Jul I&amp;E'!#REF!,'Jan-Jul I&amp;E'!#REF!</definedName>
    <definedName name="QB_FORMULA_3" localSheetId="4" hidden="1">'July I&amp;E'!#REF!,'July I&amp;E'!#REF!,'July I&amp;E'!#REF!,'July I&amp;E'!#REF!,'July I&amp;E'!#REF!,'July I&amp;E'!#REF!,'July I&amp;E'!#REF!,'July I&amp;E'!#REF!,'July I&amp;E'!#REF!,'July I&amp;E'!#REF!,'July I&amp;E'!#REF!,'July I&amp;E'!#REF!,'July I&amp;E'!#REF!,'July I&amp;E'!#REF!,'July I&amp;E'!$N$18,'July I&amp;E'!$P$18</definedName>
    <definedName name="QB_FORMULA_30" localSheetId="5" hidden="1">'Jan-Jul I&amp;E'!$N$100,'Jan-Jul I&amp;E'!$P$100,'Jan-Jul I&amp;E'!#REF!,'Jan-Jul I&amp;E'!#REF!,'Jan-Jul I&amp;E'!#REF!,'Jan-Jul I&amp;E'!#REF!,'Jan-Jul I&amp;E'!$N$101,'Jan-Jul I&amp;E'!$P$101,'Jan-Jul I&amp;E'!#REF!,'Jan-Jul I&amp;E'!#REF!,'Jan-Jul I&amp;E'!#REF!,'Jan-Jul I&amp;E'!#REF!,'Jan-Jul I&amp;E'!$N$102,'Jan-Jul I&amp;E'!$P$102,'Jan-Jul I&amp;E'!#REF!,'Jan-Jul I&amp;E'!#REF!</definedName>
    <definedName name="QB_FORMULA_30" localSheetId="4" hidden="1">'July I&amp;E'!#REF!,'July I&amp;E'!#REF!,'July I&amp;E'!#REF!,'July I&amp;E'!#REF!,'July I&amp;E'!$N$100,'July I&amp;E'!$P$100,'July I&amp;E'!#REF!,'July I&amp;E'!#REF!,'July I&amp;E'!#REF!,'July I&amp;E'!#REF!,'July I&amp;E'!$N$101,'July I&amp;E'!$P$101,'July I&amp;E'!#REF!,'July I&amp;E'!#REF!,'July I&amp;E'!#REF!,'July I&amp;E'!#REF!</definedName>
    <definedName name="QB_FORMULA_31" localSheetId="5" hidden="1">'Jan-Jul I&amp;E'!#REF!,'Jan-Jul I&amp;E'!#REF!,'Jan-Jul I&amp;E'!$J$103,'Jan-Jul I&amp;E'!$L$103,'Jan-Jul I&amp;E'!$N$103,'Jan-Jul I&amp;E'!$P$103,'Jan-Jul I&amp;E'!#REF!,'Jan-Jul I&amp;E'!#REF!,'Jan-Jul I&amp;E'!#REF!,'Jan-Jul I&amp;E'!#REF!,'Jan-Jul I&amp;E'!$N$105,'Jan-Jul I&amp;E'!$P$105,'Jan-Jul I&amp;E'!#REF!,'Jan-Jul I&amp;E'!#REF!,'Jan-Jul I&amp;E'!#REF!,'Jan-Jul I&amp;E'!#REF!</definedName>
    <definedName name="QB_FORMULA_31" localSheetId="4" hidden="1">'July I&amp;E'!$J$102,'July I&amp;E'!$L$102,'July I&amp;E'!$N$102,'July I&amp;E'!$P$102,'July I&amp;E'!#REF!,'July I&amp;E'!#REF!,'July I&amp;E'!#REF!,'July I&amp;E'!#REF!,'July I&amp;E'!$N$103,'July I&amp;E'!$P$103,'July I&amp;E'!#REF!,'July I&amp;E'!#REF!,'July I&amp;E'!#REF!,'July I&amp;E'!#REF!,'July I&amp;E'!$J$104,'July I&amp;E'!$L$104</definedName>
    <definedName name="QB_FORMULA_32" localSheetId="5" hidden="1">'Jan-Jul I&amp;E'!$N$107,'Jan-Jul I&amp;E'!$P$107,'Jan-Jul I&amp;E'!#REF!,'Jan-Jul I&amp;E'!#REF!,'Jan-Jul I&amp;E'!#REF!,'Jan-Jul I&amp;E'!#REF!,'Jan-Jul I&amp;E'!$N$108,'Jan-Jul I&amp;E'!$P$108,'Jan-Jul I&amp;E'!#REF!,'Jan-Jul I&amp;E'!#REF!,'Jan-Jul I&amp;E'!#REF!,'Jan-Jul I&amp;E'!#REF!,'Jan-Jul I&amp;E'!$N$109,'Jan-Jul I&amp;E'!$P$109,'Jan-Jul I&amp;E'!#REF!,'Jan-Jul I&amp;E'!#REF!</definedName>
    <definedName name="QB_FORMULA_32" localSheetId="4" hidden="1">'July I&amp;E'!$N$104,'July I&amp;E'!$P$104,'July I&amp;E'!#REF!,'July I&amp;E'!#REF!,'July I&amp;E'!#REF!,'July I&amp;E'!#REF!,'July I&amp;E'!$N$105,'July I&amp;E'!$P$105,'July I&amp;E'!#REF!,'July I&amp;E'!#REF!,'July I&amp;E'!#REF!,'July I&amp;E'!#REF!,'July I&amp;E'!$J$106,'July I&amp;E'!$L$106,'July I&amp;E'!$N$106,'July I&amp;E'!$P$106</definedName>
    <definedName name="QB_FORMULA_33" localSheetId="5" hidden="1">'Jan-Jul I&amp;E'!#REF!,'Jan-Jul I&amp;E'!#REF!,'Jan-Jul I&amp;E'!$J$110,'Jan-Jul I&amp;E'!$L$110,'Jan-Jul I&amp;E'!$N$110,'Jan-Jul I&amp;E'!$P$110,'Jan-Jul I&amp;E'!#REF!,'Jan-Jul I&amp;E'!#REF!,'Jan-Jul I&amp;E'!#REF!,'Jan-Jul I&amp;E'!#REF!,'Jan-Jul I&amp;E'!$N$111,'Jan-Jul I&amp;E'!$P$111,'Jan-Jul I&amp;E'!#REF!,'Jan-Jul I&amp;E'!#REF!,'Jan-Jul I&amp;E'!#REF!,'Jan-Jul I&amp;E'!#REF!</definedName>
    <definedName name="QB_FORMULA_33" localSheetId="4" hidden="1">'July I&amp;E'!#REF!,'July I&amp;E'!#REF!,'July I&amp;E'!#REF!,'July I&amp;E'!#REF!,'July I&amp;E'!$J$107,'July I&amp;E'!$L$107,'July I&amp;E'!$N$107,'July I&amp;E'!$P$107,'July I&amp;E'!#REF!,'July I&amp;E'!#REF!,'July I&amp;E'!#REF!,'July I&amp;E'!#REF!,'July I&amp;E'!$N$109,'July I&amp;E'!$P$109,'July I&amp;E'!#REF!,'July I&amp;E'!#REF!</definedName>
    <definedName name="QB_FORMULA_34" localSheetId="5" hidden="1">'Jan-Jul I&amp;E'!$J$112,'Jan-Jul I&amp;E'!$L$112,'Jan-Jul I&amp;E'!$N$112,'Jan-Jul I&amp;E'!$P$112,'Jan-Jul I&amp;E'!#REF!,'Jan-Jul I&amp;E'!#REF!,'Jan-Jul I&amp;E'!#REF!,'Jan-Jul I&amp;E'!#REF!,'Jan-Jul I&amp;E'!$N$113,'Jan-Jul I&amp;E'!$P$113,'Jan-Jul I&amp;E'!#REF!,'Jan-Jul I&amp;E'!#REF!,'Jan-Jul I&amp;E'!#REF!,'Jan-Jul I&amp;E'!#REF!,'Jan-Jul I&amp;E'!$J$114,'Jan-Jul I&amp;E'!$L$114</definedName>
    <definedName name="QB_FORMULA_34" localSheetId="4" hidden="1">'July I&amp;E'!#REF!,'July I&amp;E'!#REF!,'July I&amp;E'!$N$110,'July I&amp;E'!$P$110,'July I&amp;E'!#REF!,'July I&amp;E'!#REF!,'July I&amp;E'!#REF!,'July I&amp;E'!#REF!,'July I&amp;E'!#REF!,'July I&amp;E'!#REF!,'July I&amp;E'!#REF!,'July I&amp;E'!#REF!,'July I&amp;E'!$J$112,'July I&amp;E'!$L$112,'July I&amp;E'!$N$112,'July I&amp;E'!$P$112</definedName>
    <definedName name="QB_FORMULA_35" localSheetId="5" hidden="1">'Jan-Jul I&amp;E'!$N$114,'Jan-Jul I&amp;E'!$P$114,'Jan-Jul I&amp;E'!#REF!,'Jan-Jul I&amp;E'!#REF!,'Jan-Jul I&amp;E'!#REF!,'Jan-Jul I&amp;E'!#REF!,'Jan-Jul I&amp;E'!$J$115,'Jan-Jul I&amp;E'!$L$115,'Jan-Jul I&amp;E'!$N$115,'Jan-Jul I&amp;E'!$P$115,'Jan-Jul I&amp;E'!#REF!,'Jan-Jul I&amp;E'!#REF!,'Jan-Jul I&amp;E'!#REF!,'Jan-Jul I&amp;E'!#REF!,'Jan-Jul I&amp;E'!$N$117,'Jan-Jul I&amp;E'!$P$117</definedName>
    <definedName name="QB_FORMULA_35" localSheetId="4" hidden="1">'July I&amp;E'!#REF!,'July I&amp;E'!#REF!,'July I&amp;E'!#REF!,'July I&amp;E'!#REF!,'July I&amp;E'!$N$114,'July I&amp;E'!$P$114,'July I&amp;E'!#REF!,'July I&amp;E'!#REF!,'July I&amp;E'!#REF!,'July I&amp;E'!#REF!,'July I&amp;E'!$N$115,'July I&amp;E'!$P$115,'July I&amp;E'!#REF!,'July I&amp;E'!#REF!,'July I&amp;E'!#REF!,'July I&amp;E'!#REF!</definedName>
    <definedName name="QB_FORMULA_36" localSheetId="5" hidden="1">'Jan-Jul I&amp;E'!#REF!,'Jan-Jul I&amp;E'!#REF!,'Jan-Jul I&amp;E'!#REF!,'Jan-Jul I&amp;E'!#REF!,'Jan-Jul I&amp;E'!$N$118,'Jan-Jul I&amp;E'!$P$118,'Jan-Jul I&amp;E'!#REF!,'Jan-Jul I&amp;E'!#REF!,'Jan-Jul I&amp;E'!#REF!,'Jan-Jul I&amp;E'!#REF!,'Jan-Jul I&amp;E'!#REF!,'Jan-Jul I&amp;E'!#REF!,'Jan-Jul I&amp;E'!#REF!,'Jan-Jul I&amp;E'!#REF!,'Jan-Jul I&amp;E'!$J$120,'Jan-Jul I&amp;E'!$L$120</definedName>
    <definedName name="QB_FORMULA_36" localSheetId="4" hidden="1">'July I&amp;E'!$N$116,'July I&amp;E'!$P$116,'July I&amp;E'!#REF!,'July I&amp;E'!#REF!,'July I&amp;E'!#REF!,'July I&amp;E'!#REF!,'July I&amp;E'!$N$117,'July I&amp;E'!$P$117,'July I&amp;E'!#REF!,'July I&amp;E'!#REF!,'July I&amp;E'!#REF!,'July I&amp;E'!#REF!,'July I&amp;E'!$N$118,'July I&amp;E'!$P$118,'July I&amp;E'!#REF!,'July I&amp;E'!#REF!</definedName>
    <definedName name="QB_FORMULA_37" localSheetId="5" hidden="1">'Jan-Jul I&amp;E'!$N$120,'Jan-Jul I&amp;E'!$P$120,'Jan-Jul I&amp;E'!#REF!,'Jan-Jul I&amp;E'!#REF!,'Jan-Jul I&amp;E'!#REF!,'Jan-Jul I&amp;E'!#REF!,'Jan-Jul I&amp;E'!$N$122,'Jan-Jul I&amp;E'!$P$122,'Jan-Jul I&amp;E'!#REF!,'Jan-Jul I&amp;E'!#REF!,'Jan-Jul I&amp;E'!#REF!,'Jan-Jul I&amp;E'!#REF!,'Jan-Jul I&amp;E'!$N$123,'Jan-Jul I&amp;E'!$P$123,'Jan-Jul I&amp;E'!#REF!,'Jan-Jul I&amp;E'!#REF!</definedName>
    <definedName name="QB_FORMULA_37" localSheetId="4" hidden="1">'July I&amp;E'!#REF!,'July I&amp;E'!#REF!,'July I&amp;E'!$N$119,'July I&amp;E'!$P$119,'July I&amp;E'!#REF!,'July I&amp;E'!#REF!,'July I&amp;E'!#REF!,'July I&amp;E'!#REF!,'July I&amp;E'!$J$120,'July I&amp;E'!$L$120,'July I&amp;E'!$N$120,'July I&amp;E'!$P$120,'July I&amp;E'!#REF!,'July I&amp;E'!#REF!,'July I&amp;E'!#REF!,'July I&amp;E'!#REF!</definedName>
    <definedName name="QB_FORMULA_38" localSheetId="5" hidden="1">'Jan-Jul I&amp;E'!#REF!,'Jan-Jul I&amp;E'!#REF!,'Jan-Jul I&amp;E'!$N$124,'Jan-Jul I&amp;E'!$P$124,'Jan-Jul I&amp;E'!#REF!,'Jan-Jul I&amp;E'!#REF!,'Jan-Jul I&amp;E'!#REF!,'Jan-Jul I&amp;E'!#REF!,'Jan-Jul I&amp;E'!$N$125,'Jan-Jul I&amp;E'!$P$125,'Jan-Jul I&amp;E'!#REF!,'Jan-Jul I&amp;E'!#REF!,'Jan-Jul I&amp;E'!#REF!,'Jan-Jul I&amp;E'!#REF!,'Jan-Jul I&amp;E'!$N$126,'Jan-Jul I&amp;E'!$P$126</definedName>
    <definedName name="QB_FORMULA_38" localSheetId="4" hidden="1">'July I&amp;E'!$N$122,'July I&amp;E'!$P$122,'July I&amp;E'!#REF!,'July I&amp;E'!#REF!,'July I&amp;E'!#REF!,'July I&amp;E'!#REF!,'July I&amp;E'!$N$123,'July I&amp;E'!$P$123,'July I&amp;E'!#REF!,'July I&amp;E'!#REF!,'July I&amp;E'!#REF!,'July I&amp;E'!#REF!,'July I&amp;E'!$N$125,'July I&amp;E'!$P$125,'July I&amp;E'!#REF!,'July I&amp;E'!#REF!</definedName>
    <definedName name="QB_FORMULA_39" localSheetId="5" hidden="1">'Jan-Jul I&amp;E'!#REF!,'Jan-Jul I&amp;E'!#REF!,'Jan-Jul I&amp;E'!#REF!,'Jan-Jul I&amp;E'!#REF!,'Jan-Jul I&amp;E'!$N$127,'Jan-Jul I&amp;E'!$P$127,'Jan-Jul I&amp;E'!#REF!,'Jan-Jul I&amp;E'!#REF!,'Jan-Jul I&amp;E'!#REF!,'Jan-Jul I&amp;E'!#REF!,'Jan-Jul I&amp;E'!#REF!,'Jan-Jul I&amp;E'!#REF!,'Jan-Jul I&amp;E'!#REF!,'Jan-Jul I&amp;E'!#REF!,'Jan-Jul I&amp;E'!$J$129,'Jan-Jul I&amp;E'!$L$129</definedName>
    <definedName name="QB_FORMULA_39" localSheetId="4" hidden="1">'July I&amp;E'!#REF!,'July I&amp;E'!#REF!,'July I&amp;E'!$N$126,'July I&amp;E'!$P$126,'July I&amp;E'!#REF!,'July I&amp;E'!#REF!,'July I&amp;E'!#REF!,'July I&amp;E'!#REF!,'July I&amp;E'!$N$127,'July I&amp;E'!$P$127,'July I&amp;E'!#REF!,'July I&amp;E'!#REF!,'July I&amp;E'!#REF!,'July I&amp;E'!#REF!,'July I&amp;E'!$N$128,'July I&amp;E'!$P$128</definedName>
    <definedName name="QB_FORMULA_4" localSheetId="6" hidden="1">BVA!$N$47,BVA!$P$47,BVA!$J$48,BVA!$L$48,BVA!$N$48,BVA!$P$48,BVA!$N$49,BVA!$P$49,BVA!$N$53,BVA!$P$53,BVA!$N$54,BVA!$P$54,BVA!$N$55,BVA!$P$55,BVA!$N$56,BVA!$P$56</definedName>
    <definedName name="QB_FORMULA_4" localSheetId="5" hidden="1">'Jan-Jul I&amp;E'!#REF!,'Jan-Jul I&amp;E'!#REF!,'Jan-Jul I&amp;E'!#REF!,'Jan-Jul I&amp;E'!#REF!,'Jan-Jul I&amp;E'!#REF!,'Jan-Jul I&amp;E'!#REF!,'Jan-Jul I&amp;E'!$N$20,'Jan-Jul I&amp;E'!$P$20,'Jan-Jul I&amp;E'!#REF!,'Jan-Jul I&amp;E'!#REF!,'Jan-Jul I&amp;E'!#REF!,'Jan-Jul I&amp;E'!#REF!,'Jan-Jul I&amp;E'!$J$21,'Jan-Jul I&amp;E'!$L$21,'Jan-Jul I&amp;E'!$N$21,'Jan-Jul I&amp;E'!$P$21</definedName>
    <definedName name="QB_FORMULA_4" localSheetId="4" hidden="1">'July I&amp;E'!#REF!,'July I&amp;E'!#REF!,'July I&amp;E'!#REF!,'July I&amp;E'!#REF!,'July I&amp;E'!$J$19,'July I&amp;E'!$L$19,'July I&amp;E'!$N$19,'July I&amp;E'!$P$19,'July I&amp;E'!#REF!,'July I&amp;E'!#REF!,'July I&amp;E'!#REF!,'July I&amp;E'!#REF!,'July I&amp;E'!$J$20,'July I&amp;E'!$L$20,'July I&amp;E'!$N$20,'July I&amp;E'!$P$20</definedName>
    <definedName name="QB_FORMULA_40" localSheetId="5" hidden="1">'Jan-Jul I&amp;E'!$N$129,'Jan-Jul I&amp;E'!$P$129,'Jan-Jul I&amp;E'!#REF!,'Jan-Jul I&amp;E'!#REF!,'Jan-Jul I&amp;E'!#REF!,'Jan-Jul I&amp;E'!#REF!,'Jan-Jul I&amp;E'!$N$131,'Jan-Jul I&amp;E'!$P$131,'Jan-Jul I&amp;E'!#REF!,'Jan-Jul I&amp;E'!#REF!,'Jan-Jul I&amp;E'!#REF!,'Jan-Jul I&amp;E'!#REF!,'Jan-Jul I&amp;E'!$N$132,'Jan-Jul I&amp;E'!$P$132,'Jan-Jul I&amp;E'!#REF!,'Jan-Jul I&amp;E'!#REF!</definedName>
    <definedName name="QB_FORMULA_40" localSheetId="4" hidden="1">'July I&amp;E'!#REF!,'July I&amp;E'!#REF!,'July I&amp;E'!#REF!,'July I&amp;E'!#REF!,'July I&amp;E'!$N$129,'July I&amp;E'!$P$129,'July I&amp;E'!#REF!,'July I&amp;E'!#REF!,'July I&amp;E'!#REF!,'July I&amp;E'!#REF!,'July I&amp;E'!#REF!,'July I&amp;E'!#REF!,'July I&amp;E'!#REF!,'July I&amp;E'!#REF!,'July I&amp;E'!$N$131,'July I&amp;E'!$P$131</definedName>
    <definedName name="QB_FORMULA_41" localSheetId="5" hidden="1">'Jan-Jul I&amp;E'!#REF!,'Jan-Jul I&amp;E'!#REF!,'Jan-Jul I&amp;E'!#REF!,'Jan-Jul I&amp;E'!#REF!,'Jan-Jul I&amp;E'!#REF!,'Jan-Jul I&amp;E'!#REF!,'Jan-Jul I&amp;E'!#REF!,'Jan-Jul I&amp;E'!#REF!,'Jan-Jul I&amp;E'!#REF!,'Jan-Jul I&amp;E'!#REF!,'Jan-Jul I&amp;E'!$N$136,'Jan-Jul I&amp;E'!$P$136,'Jan-Jul I&amp;E'!#REF!,'Jan-Jul I&amp;E'!#REF!,'Jan-Jul I&amp;E'!#REF!,'Jan-Jul I&amp;E'!#REF!</definedName>
    <definedName name="QB_FORMULA_41" localSheetId="4" hidden="1">'July I&amp;E'!#REF!,'July I&amp;E'!#REF!,'July I&amp;E'!#REF!,'July I&amp;E'!#REF!,'July I&amp;E'!$J$132,'July I&amp;E'!$L$132,'July I&amp;E'!$N$132,'July I&amp;E'!$P$132,'July I&amp;E'!#REF!,'July I&amp;E'!#REF!,'July I&amp;E'!#REF!,'July I&amp;E'!#REF!,'July I&amp;E'!$N$133,'July I&amp;E'!$P$133,'July I&amp;E'!#REF!,'July I&amp;E'!#REF!</definedName>
    <definedName name="QB_FORMULA_42" localSheetId="5" hidden="1">'Jan-Jul I&amp;E'!$N$137,'Jan-Jul I&amp;E'!$P$137,'Jan-Jul I&amp;E'!#REF!,'Jan-Jul I&amp;E'!#REF!,'Jan-Jul I&amp;E'!#REF!,'Jan-Jul I&amp;E'!#REF!,'Jan-Jul I&amp;E'!$N$138,'Jan-Jul I&amp;E'!$P$138,'Jan-Jul I&amp;E'!#REF!,'Jan-Jul I&amp;E'!#REF!,'Jan-Jul I&amp;E'!#REF!,'Jan-Jul I&amp;E'!#REF!,'Jan-Jul I&amp;E'!$N$139,'Jan-Jul I&amp;E'!$P$139,'Jan-Jul I&amp;E'!#REF!,'Jan-Jul I&amp;E'!#REF!</definedName>
    <definedName name="QB_FORMULA_42" localSheetId="4" hidden="1">'July I&amp;E'!#REF!,'July I&amp;E'!#REF!,'July I&amp;E'!$N$134,'July I&amp;E'!$P$134,'July I&amp;E'!#REF!,'July I&amp;E'!#REF!,'July I&amp;E'!#REF!,'July I&amp;E'!#REF!,'July I&amp;E'!#REF!,'July I&amp;E'!#REF!,'July I&amp;E'!#REF!,'July I&amp;E'!#REF!,'July I&amp;E'!$N$137,'July I&amp;E'!$P$137,'July I&amp;E'!#REF!,'July I&amp;E'!#REF!</definedName>
    <definedName name="QB_FORMULA_43" localSheetId="5" hidden="1">'Jan-Jul I&amp;E'!#REF!,'Jan-Jul I&amp;E'!#REF!,'Jan-Jul I&amp;E'!$N$140,'Jan-Jul I&amp;E'!$P$140,'Jan-Jul I&amp;E'!#REF!,'Jan-Jul I&amp;E'!#REF!,'Jan-Jul I&amp;E'!#REF!,'Jan-Jul I&amp;E'!#REF!,'Jan-Jul I&amp;E'!#REF!,'Jan-Jul I&amp;E'!#REF!,'Jan-Jul I&amp;E'!#REF!,'Jan-Jul I&amp;E'!#REF!,'Jan-Jul I&amp;E'!$N$142,'Jan-Jul I&amp;E'!$P$142,'Jan-Jul I&amp;E'!#REF!,'Jan-Jul I&amp;E'!#REF!</definedName>
    <definedName name="QB_FORMULA_43" localSheetId="4" hidden="1">'July I&amp;E'!#REF!,'July I&amp;E'!#REF!,'July I&amp;E'!$J$138,'July I&amp;E'!$L$138,'July I&amp;E'!$N$138,'July I&amp;E'!$P$138,'July I&amp;E'!#REF!,'July I&amp;E'!#REF!,'July I&amp;E'!#REF!,'July I&amp;E'!#REF!,'July I&amp;E'!$J$139,'July I&amp;E'!$L$139,'July I&amp;E'!$N$139,'July I&amp;E'!$P$139,'July I&amp;E'!#REF!,'July I&amp;E'!#REF!</definedName>
    <definedName name="QB_FORMULA_44" localSheetId="5" hidden="1">'Jan-Jul I&amp;E'!#REF!,'Jan-Jul I&amp;E'!#REF!,'Jan-Jul I&amp;E'!$J$143,'Jan-Jul I&amp;E'!$L$143,'Jan-Jul I&amp;E'!$N$143,'Jan-Jul I&amp;E'!$P$143,'Jan-Jul I&amp;E'!#REF!,'Jan-Jul I&amp;E'!#REF!,'Jan-Jul I&amp;E'!#REF!,'Jan-Jul I&amp;E'!#REF!,'Jan-Jul I&amp;E'!$N$144,'Jan-Jul I&amp;E'!$P$144,'Jan-Jul I&amp;E'!#REF!,'Jan-Jul I&amp;E'!#REF!,'Jan-Jul I&amp;E'!#REF!,'Jan-Jul I&amp;E'!#REF!</definedName>
    <definedName name="QB_FORMULA_44" localSheetId="4" hidden="1">'July I&amp;E'!#REF!,'July I&amp;E'!#REF!,'July I&amp;E'!$N$141,'July I&amp;E'!$P$141,'July I&amp;E'!#REF!,'July I&amp;E'!#REF!,'July I&amp;E'!#REF!,'July I&amp;E'!#REF!,'July I&amp;E'!$J$142,'July I&amp;E'!$L$142,'July I&amp;E'!$N$142,'July I&amp;E'!$P$142,'July I&amp;E'!#REF!,'July I&amp;E'!#REF!,'July I&amp;E'!#REF!,'July I&amp;E'!#REF!</definedName>
    <definedName name="QB_FORMULA_45" localSheetId="5" hidden="1">'Jan-Jul I&amp;E'!$N$145,'Jan-Jul I&amp;E'!$P$145,'Jan-Jul I&amp;E'!#REF!,'Jan-Jul I&amp;E'!#REF!,'Jan-Jul I&amp;E'!#REF!,'Jan-Jul I&amp;E'!#REF!,'Jan-Jul I&amp;E'!#REF!,'Jan-Jul I&amp;E'!#REF!,'Jan-Jul I&amp;E'!#REF!,'Jan-Jul I&amp;E'!#REF!,'Jan-Jul I&amp;E'!#REF!,'Jan-Jul I&amp;E'!#REF!,'Jan-Jul I&amp;E'!#REF!,'Jan-Jul I&amp;E'!#REF!,'Jan-Jul I&amp;E'!#REF!,'Jan-Jul I&amp;E'!#REF!</definedName>
    <definedName name="QB_FORMULA_45" localSheetId="4" hidden="1">'July I&amp;E'!$N$144,'July I&amp;E'!$P$144,'July I&amp;E'!#REF!,'July I&amp;E'!#REF!,'July I&amp;E'!#REF!,'July I&amp;E'!#REF!,'July I&amp;E'!$N$145,'July I&amp;E'!$P$145,'July I&amp;E'!#REF!,'July I&amp;E'!#REF!,'July I&amp;E'!#REF!,'July I&amp;E'!#REF!,'July I&amp;E'!$N$147,'July I&amp;E'!$P$147,'July I&amp;E'!#REF!,'July I&amp;E'!#REF!</definedName>
    <definedName name="QB_FORMULA_46" localSheetId="5" hidden="1">'Jan-Jul I&amp;E'!#REF!,'Jan-Jul I&amp;E'!#REF!,'Jan-Jul I&amp;E'!#REF!,'Jan-Jul I&amp;E'!#REF!,'Jan-Jul I&amp;E'!#REF!,'Jan-Jul I&amp;E'!#REF!,'Jan-Jul I&amp;E'!#REF!,'Jan-Jul I&amp;E'!#REF!,'Jan-Jul I&amp;E'!#REF!,'Jan-Jul I&amp;E'!#REF!,'Jan-Jul I&amp;E'!#REF!,'Jan-Jul I&amp;E'!#REF!,'Jan-Jul I&amp;E'!#REF!,'Jan-Jul I&amp;E'!#REF!,'Jan-Jul I&amp;E'!#REF!,'Jan-Jul I&amp;E'!#REF!</definedName>
    <definedName name="QB_FORMULA_46" localSheetId="4" hidden="1">'July I&amp;E'!#REF!,'July I&amp;E'!#REF!,'July I&amp;E'!$N$148,'July I&amp;E'!$P$148,'July I&amp;E'!#REF!,'July I&amp;E'!#REF!,'July I&amp;E'!#REF!,'July I&amp;E'!#REF!,'July I&amp;E'!$J$149,'July I&amp;E'!$L$149,'July I&amp;E'!$N$149,'July I&amp;E'!$P$149,'July I&amp;E'!#REF!,'July I&amp;E'!#REF!,'July I&amp;E'!#REF!,'July I&amp;E'!#REF!</definedName>
    <definedName name="QB_FORMULA_47" localSheetId="5" hidden="1">'Jan-Jul I&amp;E'!#REF!,'Jan-Jul I&amp;E'!#REF!,'Jan-Jul I&amp;E'!#REF!,'Jan-Jul I&amp;E'!#REF!,'Jan-Jul I&amp;E'!#REF!,'Jan-Jul I&amp;E'!#REF!,'Jan-Jul I&amp;E'!#REF!,'Jan-Jul I&amp;E'!#REF!,'Jan-Jul I&amp;E'!#REF!,'Jan-Jul I&amp;E'!#REF!,'Jan-Jul I&amp;E'!#REF!,'Jan-Jul I&amp;E'!#REF!,'Jan-Jul I&amp;E'!#REF!,'Jan-Jul I&amp;E'!#REF!,'Jan-Jul I&amp;E'!#REF!,'Jan-Jul I&amp;E'!#REF!</definedName>
    <definedName name="QB_FORMULA_47" localSheetId="4" hidden="1">'July I&amp;E'!$N$150,'July I&amp;E'!$P$150,'July I&amp;E'!#REF!,'July I&amp;E'!#REF!,'July I&amp;E'!#REF!,'July I&amp;E'!#REF!,'July I&amp;E'!$N$151,'July I&amp;E'!$P$151,'July I&amp;E'!#REF!,'July I&amp;E'!#REF!,'July I&amp;E'!#REF!,'July I&amp;E'!#REF!,'July I&amp;E'!$N$153,'July I&amp;E'!$P$153,'July I&amp;E'!#REF!,'July I&amp;E'!#REF!</definedName>
    <definedName name="QB_FORMULA_48" localSheetId="5" hidden="1">'Jan-Jul I&amp;E'!#REF!,'Jan-Jul I&amp;E'!#REF!,'Jan-Jul I&amp;E'!#REF!,'Jan-Jul I&amp;E'!#REF!,'Jan-Jul I&amp;E'!#REF!,'Jan-Jul I&amp;E'!#REF!,'Jan-Jul I&amp;E'!#REF!,'Jan-Jul I&amp;E'!#REF!,'Jan-Jul I&amp;E'!#REF!,'Jan-Jul I&amp;E'!#REF!,'Jan-Jul I&amp;E'!$N$160,'Jan-Jul I&amp;E'!$P$160,'Jan-Jul I&amp;E'!#REF!,'Jan-Jul I&amp;E'!#REF!,'Jan-Jul I&amp;E'!#REF!,'Jan-Jul I&amp;E'!#REF!</definedName>
    <definedName name="QB_FORMULA_48" localSheetId="4" hidden="1">'July I&amp;E'!#REF!,'July I&amp;E'!#REF!,'July I&amp;E'!$J$154,'July I&amp;E'!$L$154,'July I&amp;E'!$N$154,'July I&amp;E'!$P$154,'July I&amp;E'!#REF!,'July I&amp;E'!#REF!,'July I&amp;E'!#REF!,'July I&amp;E'!#REF!,'July I&amp;E'!$J$155,'July I&amp;E'!$L$155,'July I&amp;E'!$N$155,'July I&amp;E'!$P$155,'July I&amp;E'!#REF!,'July I&amp;E'!#REF!</definedName>
    <definedName name="QB_FORMULA_49" localSheetId="5" hidden="1">'Jan-Jul I&amp;E'!$J$161,'Jan-Jul I&amp;E'!$L$161,'Jan-Jul I&amp;E'!$N$161,'Jan-Jul I&amp;E'!$P$161,'Jan-Jul I&amp;E'!#REF!,'Jan-Jul I&amp;E'!#REF!,'Jan-Jul I&amp;E'!#REF!,'Jan-Jul I&amp;E'!#REF!,'Jan-Jul I&amp;E'!$J$162,'Jan-Jul I&amp;E'!$L$162,'Jan-Jul I&amp;E'!$N$162,'Jan-Jul I&amp;E'!$P$162,'Jan-Jul I&amp;E'!#REF!,'Jan-Jul I&amp;E'!#REF!,'Jan-Jul I&amp;E'!#REF!,'Jan-Jul I&amp;E'!#REF!</definedName>
    <definedName name="QB_FORMULA_49" localSheetId="4" hidden="1">'July I&amp;E'!#REF!,'July I&amp;E'!#REF!,'July I&amp;E'!$N$158,'July I&amp;E'!$P$158,'July I&amp;E'!#REF!,'July I&amp;E'!#REF!,'July I&amp;E'!#REF!,'July I&amp;E'!#REF!,'July I&amp;E'!$N$159,'July I&amp;E'!$P$159,'July I&amp;E'!#REF!,'July I&amp;E'!#REF!,'July I&amp;E'!#REF!,'July I&amp;E'!#REF!,'July I&amp;E'!$J$160,'July I&amp;E'!$L$160</definedName>
    <definedName name="QB_FORMULA_5" localSheetId="6" hidden="1">BVA!$N$57,BVA!$P$57,BVA!$J$58,BVA!$L$58,BVA!$N$58,BVA!$P$58,BVA!$N$59,BVA!$P$59,BVA!$N$62,BVA!$P$62,BVA!$N$63,BVA!$P$63,BVA!$N$64,BVA!$P$64,BVA!$N$65,BVA!$P$65</definedName>
    <definedName name="QB_FORMULA_5" localSheetId="5" hidden="1">'Jan-Jul I&amp;E'!#REF!,'Jan-Jul I&amp;E'!#REF!,'Jan-Jul I&amp;E'!#REF!,'Jan-Jul I&amp;E'!#REF!,'Jan-Jul I&amp;E'!$J$22,'Jan-Jul I&amp;E'!$L$22,'Jan-Jul I&amp;E'!$N$22,'Jan-Jul I&amp;E'!$P$22,'Jan-Jul I&amp;E'!#REF!,'Jan-Jul I&amp;E'!#REF!,'Jan-Jul I&amp;E'!#REF!,'Jan-Jul I&amp;E'!#REF!,'Jan-Jul I&amp;E'!$J$23,'Jan-Jul I&amp;E'!$L$23,'Jan-Jul I&amp;E'!$N$23,'Jan-Jul I&amp;E'!$P$23</definedName>
    <definedName name="QB_FORMULA_5" localSheetId="4" hidden="1">'July I&amp;E'!#REF!,'July I&amp;E'!#REF!,'July I&amp;E'!#REF!,'July I&amp;E'!#REF!,'July I&amp;E'!$J$21,'July I&amp;E'!$L$21,'July I&amp;E'!$N$21,'July I&amp;E'!$P$21,'July I&amp;E'!#REF!,'July I&amp;E'!#REF!,'July I&amp;E'!#REF!,'July I&amp;E'!#REF!,'July I&amp;E'!$N$24,'July I&amp;E'!$P$24,'July I&amp;E'!#REF!,'July I&amp;E'!#REF!</definedName>
    <definedName name="QB_FORMULA_50" localSheetId="5" hidden="1">'Jan-Jul I&amp;E'!$N$164,'Jan-Jul I&amp;E'!$P$164,'Jan-Jul I&amp;E'!#REF!,'Jan-Jul I&amp;E'!#REF!,'Jan-Jul I&amp;E'!#REF!,'Jan-Jul I&amp;E'!#REF!,'Jan-Jul I&amp;E'!#REF!,'Jan-Jul I&amp;E'!#REF!,'Jan-Jul I&amp;E'!#REF!,'Jan-Jul I&amp;E'!#REF!,'Jan-Jul I&amp;E'!$J$166,'Jan-Jul I&amp;E'!$L$166,'Jan-Jul I&amp;E'!$N$166,'Jan-Jul I&amp;E'!$P$166,'Jan-Jul I&amp;E'!#REF!,'Jan-Jul I&amp;E'!#REF!</definedName>
    <definedName name="QB_FORMULA_50" localSheetId="4" hidden="1">'July I&amp;E'!$N$160,'July I&amp;E'!$P$160,'July I&amp;E'!#REF!,'July I&amp;E'!#REF!,'July I&amp;E'!#REF!,'July I&amp;E'!#REF!,'July I&amp;E'!$N$161,'July I&amp;E'!$P$161,'July I&amp;E'!#REF!,'July I&amp;E'!#REF!,'July I&amp;E'!#REF!,'July I&amp;E'!#REF!,'July I&amp;E'!$J$162,'July I&amp;E'!$L$162,'July I&amp;E'!$N$162,'July I&amp;E'!$P$162</definedName>
    <definedName name="QB_FORMULA_51" localSheetId="5" hidden="1">'Jan-Jul I&amp;E'!#REF!,'Jan-Jul I&amp;E'!#REF!,'Jan-Jul I&amp;E'!$N$168,'Jan-Jul I&amp;E'!$P$168,'Jan-Jul I&amp;E'!#REF!,'Jan-Jul I&amp;E'!#REF!,'Jan-Jul I&amp;E'!#REF!,'Jan-Jul I&amp;E'!#REF!,'Jan-Jul I&amp;E'!$N$169,'Jan-Jul I&amp;E'!$P$169,'Jan-Jul I&amp;E'!#REF!,'Jan-Jul I&amp;E'!#REF!,'Jan-Jul I&amp;E'!#REF!,'Jan-Jul I&amp;E'!#REF!,'Jan-Jul I&amp;E'!$N$171,'Jan-Jul I&amp;E'!$P$171</definedName>
    <definedName name="QB_FORMULA_51" localSheetId="4" hidden="1">'July I&amp;E'!#REF!,'July I&amp;E'!#REF!,'July I&amp;E'!#REF!,'July I&amp;E'!#REF!,'July I&amp;E'!$J$163,'July I&amp;E'!$L$163,'July I&amp;E'!$N$163,'July I&amp;E'!$P$163,'July I&amp;E'!#REF!,'July I&amp;E'!#REF!,'July I&amp;E'!#REF!,'July I&amp;E'!#REF!,'July I&amp;E'!$J$164,'July I&amp;E'!$L$164,'July I&amp;E'!$N$164,'July I&amp;E'!$P$164</definedName>
    <definedName name="QB_FORMULA_52" localSheetId="5" hidden="1">'Jan-Jul I&amp;E'!#REF!,'Jan-Jul I&amp;E'!#REF!,'Jan-Jul I&amp;E'!#REF!,'Jan-Jul I&amp;E'!#REF!,'Jan-Jul I&amp;E'!$N$172,'Jan-Jul I&amp;E'!$P$172,'Jan-Jul I&amp;E'!#REF!,'Jan-Jul I&amp;E'!#REF!,'Jan-Jul I&amp;E'!#REF!,'Jan-Jul I&amp;E'!#REF!,'Jan-Jul I&amp;E'!$J$173,'Jan-Jul I&amp;E'!$L$173,'Jan-Jul I&amp;E'!$N$173,'Jan-Jul I&amp;E'!$P$173,'Jan-Jul I&amp;E'!#REF!,'Jan-Jul I&amp;E'!#REF!</definedName>
    <definedName name="QB_FORMULA_52" localSheetId="4" hidden="1">'July I&amp;E'!#REF!,'July I&amp;E'!#REF!,'July I&amp;E'!#REF!,'July I&amp;E'!#REF!,'July I&amp;E'!#REF!,'July I&amp;E'!#REF!,'July I&amp;E'!#REF!,'July I&amp;E'!#REF!,'July I&amp;E'!$J$169,'July I&amp;E'!#REF!,'July I&amp;E'!#REF!,'July I&amp;E'!#REF!,'July I&amp;E'!#REF!,'July I&amp;E'!$J$170,'July I&amp;E'!#REF!,'July I&amp;E'!#REF!</definedName>
    <definedName name="QB_FORMULA_53" localSheetId="5" hidden="1">'Jan-Jul I&amp;E'!#REF!,'Jan-Jul I&amp;E'!#REF!,'Jan-Jul I&amp;E'!$N$174,'Jan-Jul I&amp;E'!$P$174,'Jan-Jul I&amp;E'!#REF!,'Jan-Jul I&amp;E'!#REF!,'Jan-Jul I&amp;E'!#REF!,'Jan-Jul I&amp;E'!#REF!,'Jan-Jul I&amp;E'!$N$175,'Jan-Jul I&amp;E'!$P$175,'Jan-Jul I&amp;E'!#REF!,'Jan-Jul I&amp;E'!#REF!,'Jan-Jul I&amp;E'!#REF!,'Jan-Jul I&amp;E'!#REF!,'Jan-Jul I&amp;E'!#REF!,'Jan-Jul I&amp;E'!#REF!</definedName>
    <definedName name="QB_FORMULA_53" localSheetId="4" hidden="1">'July I&amp;E'!#REF!,'July I&amp;E'!#REF!,'July I&amp;E'!$N$173,'July I&amp;E'!$P$173,'July I&amp;E'!#REF!,'July I&amp;E'!#REF!,'July I&amp;E'!#REF!,'July I&amp;E'!#REF!,'July I&amp;E'!$N$174,'July I&amp;E'!$P$174,'July I&amp;E'!#REF!,'July I&amp;E'!#REF!,'July I&amp;E'!#REF!,'July I&amp;E'!#REF!,'July I&amp;E'!$N$175,'July I&amp;E'!$P$175</definedName>
    <definedName name="QB_FORMULA_54" localSheetId="5" hidden="1">'Jan-Jul I&amp;E'!#REF!,'Jan-Jul I&amp;E'!#REF!,'Jan-Jul I&amp;E'!$N$178,'Jan-Jul I&amp;E'!$P$178,'Jan-Jul I&amp;E'!#REF!,'Jan-Jul I&amp;E'!#REF!,'Jan-Jul I&amp;E'!#REF!,'Jan-Jul I&amp;E'!#REF!,'Jan-Jul I&amp;E'!$J$179,'Jan-Jul I&amp;E'!$L$179,'Jan-Jul I&amp;E'!$N$179,'Jan-Jul I&amp;E'!$P$179,'Jan-Jul I&amp;E'!#REF!,'Jan-Jul I&amp;E'!#REF!,'Jan-Jul I&amp;E'!#REF!,'Jan-Jul I&amp;E'!#REF!</definedName>
    <definedName name="QB_FORMULA_54" localSheetId="4" hidden="1">'July I&amp;E'!#REF!,'July I&amp;E'!#REF!,'July I&amp;E'!#REF!,'July I&amp;E'!#REF!,'July I&amp;E'!$N$176,'July I&amp;E'!$P$176,'July I&amp;E'!#REF!,'July I&amp;E'!#REF!,'July I&amp;E'!#REF!,'July I&amp;E'!#REF!,'July I&amp;E'!$J$177,'July I&amp;E'!$L$177,'July I&amp;E'!$N$177,'July I&amp;E'!$P$177,'July I&amp;E'!#REF!,'July I&amp;E'!#REF!</definedName>
    <definedName name="QB_FORMULA_55" localSheetId="5" hidden="1">'Jan-Jul I&amp;E'!$J$180,'Jan-Jul I&amp;E'!$L$180,'Jan-Jul I&amp;E'!$N$180,'Jan-Jul I&amp;E'!$P$180,'Jan-Jul I&amp;E'!#REF!,'Jan-Jul I&amp;E'!#REF!,'Jan-Jul I&amp;E'!#REF!,'Jan-Jul I&amp;E'!#REF!,'Jan-Jul I&amp;E'!$N$183,'Jan-Jul I&amp;E'!$P$183,'Jan-Jul I&amp;E'!#REF!,'Jan-Jul I&amp;E'!#REF!,'Jan-Jul I&amp;E'!#REF!,'Jan-Jul I&amp;E'!#REF!,'Jan-Jul I&amp;E'!$N$184,'Jan-Jul I&amp;E'!$P$184</definedName>
    <definedName name="QB_FORMULA_55" localSheetId="4" hidden="1">'July I&amp;E'!#REF!,'July I&amp;E'!#REF!,'July I&amp;E'!#REF!,'July I&amp;E'!#REF!,'July I&amp;E'!#REF!,'July I&amp;E'!#REF!,'July I&amp;E'!$J$181,'July I&amp;E'!#REF!,'July I&amp;E'!#REF!,'July I&amp;E'!#REF!,'July I&amp;E'!#REF!,'July I&amp;E'!$J$182,'July I&amp;E'!#REF!,'July I&amp;E'!#REF!,'July I&amp;E'!#REF!,'July I&amp;E'!#REF!</definedName>
    <definedName name="QB_FORMULA_56" localSheetId="5" hidden="1">'Jan-Jul I&amp;E'!#REF!,'Jan-Jul I&amp;E'!#REF!,'Jan-Jul I&amp;E'!#REF!,'Jan-Jul I&amp;E'!#REF!,'Jan-Jul I&amp;E'!$J$185,'Jan-Jul I&amp;E'!$L$185,'Jan-Jul I&amp;E'!$N$185,'Jan-Jul I&amp;E'!$P$185,'Jan-Jul I&amp;E'!#REF!,'Jan-Jul I&amp;E'!#REF!,'Jan-Jul I&amp;E'!#REF!,'Jan-Jul I&amp;E'!#REF!,'Jan-Jul I&amp;E'!$N$186,'Jan-Jul I&amp;E'!$P$186,'Jan-Jul I&amp;E'!#REF!,'Jan-Jul I&amp;E'!#REF!</definedName>
    <definedName name="QB_FORMULA_56" localSheetId="4" hidden="1">'July I&amp;E'!$J$183,'July I&amp;E'!$L$183,'July I&amp;E'!$N$183,'July I&amp;E'!$P$183,'July I&amp;E'!#REF!,'July I&amp;E'!#REF!,'July I&amp;E'!#REF!,'July I&amp;E'!#REF!,'July I&amp;E'!$J$184,'July I&amp;E'!$L$184,'July I&amp;E'!$N$184,'July I&amp;E'!$P$184,'July I&amp;E'!#REF!,'July I&amp;E'!#REF!,'July I&amp;E'!#REF!,'July I&amp;E'!#REF!</definedName>
    <definedName name="QB_FORMULA_57" localSheetId="5" hidden="1">'Jan-Jul I&amp;E'!#REF!,'Jan-Jul I&amp;E'!#REF!,'Jan-Jul I&amp;E'!$J$187,'Jan-Jul I&amp;E'!$L$187,'Jan-Jul I&amp;E'!$N$187,'Jan-Jul I&amp;E'!$P$187,'Jan-Jul I&amp;E'!#REF!,'Jan-Jul I&amp;E'!#REF!,'Jan-Jul I&amp;E'!#REF!,'Jan-Jul I&amp;E'!#REF!,'Jan-Jul I&amp;E'!$J$188,'Jan-Jul I&amp;E'!$L$188,'Jan-Jul I&amp;E'!$N$188,'Jan-Jul I&amp;E'!$P$188,'Jan-Jul I&amp;E'!#REF!,'Jan-Jul I&amp;E'!#REF!</definedName>
    <definedName name="QB_FORMULA_57" localSheetId="4" hidden="1">'July I&amp;E'!$J$185,'July I&amp;E'!$L$185,'July I&amp;E'!$N$185,'July I&amp;E'!$P$185,'July I&amp;E'!#REF!,'July I&amp;E'!#REF!,'July I&amp;E'!#REF!,'July I&amp;E'!#REF!</definedName>
    <definedName name="QB_FORMULA_58" localSheetId="5" hidden="1">'Jan-Jul I&amp;E'!#REF!,'Jan-Jul I&amp;E'!#REF!,'Jan-Jul I&amp;E'!$J$189,'Jan-Jul I&amp;E'!$L$189,'Jan-Jul I&amp;E'!$N$189,'Jan-Jul I&amp;E'!$P$189,'Jan-Jul I&amp;E'!#REF!,'Jan-Jul I&amp;E'!#REF!,'Jan-Jul I&amp;E'!#REF!,'Jan-Jul I&amp;E'!#REF!,'Jan-Jul I&amp;E'!#REF!,'Jan-Jul I&amp;E'!#REF!,'Jan-Jul I&amp;E'!#REF!,'Jan-Jul I&amp;E'!#REF!,'Jan-Jul I&amp;E'!#REF!,'Jan-Jul I&amp;E'!#REF!</definedName>
    <definedName name="QB_FORMULA_59" localSheetId="5" hidden="1">'Jan-Jul I&amp;E'!#REF!,'Jan-Jul I&amp;E'!#REF!,'Jan-Jul I&amp;E'!#REF!,'Jan-Jul I&amp;E'!#REF!,'Jan-Jul I&amp;E'!#REF!,'Jan-Jul I&amp;E'!#REF!,'Jan-Jul I&amp;E'!#REF!,'Jan-Jul I&amp;E'!#REF!,'Jan-Jul I&amp;E'!#REF!,'Jan-Jul I&amp;E'!#REF!,'Jan-Jul I&amp;E'!#REF!,'Jan-Jul I&amp;E'!#REF!,'Jan-Jul I&amp;E'!#REF!,'Jan-Jul I&amp;E'!#REF!,'Jan-Jul I&amp;E'!#REF!,'Jan-Jul I&amp;E'!#REF!</definedName>
    <definedName name="QB_FORMULA_6" localSheetId="6" hidden="1">BVA!$J$66,BVA!$L$66,BVA!$N$66,BVA!$P$66,BVA!$N$68,BVA!$P$68,BVA!$N$69,BVA!$P$69,BVA!$N$70,BVA!$P$70,BVA!$N$71,BVA!$P$71,BVA!$N$72,BVA!$P$72,BVA!$N$73,BVA!$P$73</definedName>
    <definedName name="QB_FORMULA_6" localSheetId="5" hidden="1">'Jan-Jul I&amp;E'!#REF!,'Jan-Jul I&amp;E'!#REF!,'Jan-Jul I&amp;E'!#REF!,'Jan-Jul I&amp;E'!#REF!,'Jan-Jul I&amp;E'!#REF!,'Jan-Jul I&amp;E'!#REF!,'Jan-Jul I&amp;E'!#REF!,'Jan-Jul I&amp;E'!#REF!,'Jan-Jul I&amp;E'!$N$28,'Jan-Jul I&amp;E'!$P$28,'Jan-Jul I&amp;E'!#REF!,'Jan-Jul I&amp;E'!#REF!,'Jan-Jul I&amp;E'!#REF!,'Jan-Jul I&amp;E'!#REF!,'Jan-Jul I&amp;E'!$J$29,'Jan-Jul I&amp;E'!$L$29</definedName>
    <definedName name="QB_FORMULA_6" localSheetId="4" hidden="1">'July I&amp;E'!#REF!,'July I&amp;E'!#REF!,'July I&amp;E'!$N$26,'July I&amp;E'!$P$26,'July I&amp;E'!#REF!,'July I&amp;E'!#REF!,'July I&amp;E'!#REF!,'July I&amp;E'!#REF!,'July I&amp;E'!$N$27,'July I&amp;E'!$P$27,'July I&amp;E'!#REF!,'July I&amp;E'!#REF!,'July I&amp;E'!#REF!,'July I&amp;E'!#REF!,'July I&amp;E'!$J$28,'July I&amp;E'!$L$28</definedName>
    <definedName name="QB_FORMULA_60" localSheetId="5" hidden="1">'Jan-Jul I&amp;E'!#REF!,'Jan-Jul I&amp;E'!#REF!,'Jan-Jul I&amp;E'!#REF!,'Jan-Jul I&amp;E'!#REF!,'Jan-Jul I&amp;E'!#REF!,'Jan-Jul I&amp;E'!#REF!,'Jan-Jul I&amp;E'!$J$200,'Jan-Jul I&amp;E'!#REF!,'Jan-Jul I&amp;E'!#REF!,'Jan-Jul I&amp;E'!#REF!,'Jan-Jul I&amp;E'!#REF!,'Jan-Jul I&amp;E'!#REF!,'Jan-Jul I&amp;E'!#REF!,'Jan-Jul I&amp;E'!#REF!,'Jan-Jul I&amp;E'!#REF!,'Jan-Jul I&amp;E'!$J$204</definedName>
    <definedName name="QB_FORMULA_61" localSheetId="5" hidden="1">'Jan-Jul I&amp;E'!#REF!,'Jan-Jul I&amp;E'!#REF!,'Jan-Jul I&amp;E'!#REF!,'Jan-Jul I&amp;E'!#REF!,'Jan-Jul I&amp;E'!#REF!,'Jan-Jul I&amp;E'!#REF!,'Jan-Jul I&amp;E'!#REF!,'Jan-Jul I&amp;E'!#REF!,'Jan-Jul I&amp;E'!$J$206,'Jan-Jul I&amp;E'!#REF!,'Jan-Jul I&amp;E'!#REF!,'Jan-Jul I&amp;E'!#REF!,'Jan-Jul I&amp;E'!#REF!,'Jan-Jul I&amp;E'!$J$207,'Jan-Jul I&amp;E'!#REF!,'Jan-Jul I&amp;E'!#REF!</definedName>
    <definedName name="QB_FORMULA_62" localSheetId="5" hidden="1">'Jan-Jul I&amp;E'!#REF!,'Jan-Jul I&amp;E'!#REF!,'Jan-Jul I&amp;E'!#REF!,'Jan-Jul I&amp;E'!#REF!,'Jan-Jul I&amp;E'!#REF!,'Jan-Jul I&amp;E'!#REF!,'Jan-Jul I&amp;E'!#REF!,'Jan-Jul I&amp;E'!#REF!,'Jan-Jul I&amp;E'!#REF!,'Jan-Jul I&amp;E'!#REF!,'Jan-Jul I&amp;E'!$N$212,'Jan-Jul I&amp;E'!$P$212,'Jan-Jul I&amp;E'!#REF!,'Jan-Jul I&amp;E'!#REF!,'Jan-Jul I&amp;E'!#REF!,'Jan-Jul I&amp;E'!#REF!</definedName>
    <definedName name="QB_FORMULA_63" localSheetId="5" hidden="1">'Jan-Jul I&amp;E'!$N$213,'Jan-Jul I&amp;E'!$P$213,'Jan-Jul I&amp;E'!#REF!,'Jan-Jul I&amp;E'!#REF!,'Jan-Jul I&amp;E'!#REF!,'Jan-Jul I&amp;E'!#REF!,'Jan-Jul I&amp;E'!$N$214,'Jan-Jul I&amp;E'!$P$214,'Jan-Jul I&amp;E'!#REF!,'Jan-Jul I&amp;E'!#REF!,'Jan-Jul I&amp;E'!#REF!,'Jan-Jul I&amp;E'!#REF!,'Jan-Jul I&amp;E'!$N$215,'Jan-Jul I&amp;E'!$P$215,'Jan-Jul I&amp;E'!#REF!,'Jan-Jul I&amp;E'!#REF!</definedName>
    <definedName name="QB_FORMULA_64" localSheetId="5" hidden="1">'Jan-Jul I&amp;E'!#REF!,'Jan-Jul I&amp;E'!#REF!,'Jan-Jul I&amp;E'!$J$216,'Jan-Jul I&amp;E'!$L$216,'Jan-Jul I&amp;E'!$N$216,'Jan-Jul I&amp;E'!$P$216,'Jan-Jul I&amp;E'!#REF!,'Jan-Jul I&amp;E'!#REF!,'Jan-Jul I&amp;E'!#REF!,'Jan-Jul I&amp;E'!#REF!,'Jan-Jul I&amp;E'!#REF!,'Jan-Jul I&amp;E'!#REF!,'Jan-Jul I&amp;E'!#REF!,'Jan-Jul I&amp;E'!#REF!,'Jan-Jul I&amp;E'!$J$220,'Jan-Jul I&amp;E'!#REF!</definedName>
    <definedName name="QB_FORMULA_65" localSheetId="5" hidden="1">'Jan-Jul I&amp;E'!#REF!,'Jan-Jul I&amp;E'!#REF!,'Jan-Jul I&amp;E'!#REF!,'Jan-Jul I&amp;E'!#REF!,'Jan-Jul I&amp;E'!#REF!,'Jan-Jul I&amp;E'!#REF!,'Jan-Jul I&amp;E'!#REF!,'Jan-Jul I&amp;E'!$J$222,'Jan-Jul I&amp;E'!#REF!,'Jan-Jul I&amp;E'!#REF!,'Jan-Jul I&amp;E'!#REF!,'Jan-Jul I&amp;E'!#REF!,'Jan-Jul I&amp;E'!#REF!,'Jan-Jul I&amp;E'!#REF!,'Jan-Jul I&amp;E'!#REF!,'Jan-Jul I&amp;E'!#REF!</definedName>
    <definedName name="QB_FORMULA_66" localSheetId="5" hidden="1">'Jan-Jul I&amp;E'!#REF!,'Jan-Jul I&amp;E'!#REF!,'Jan-Jul I&amp;E'!#REF!,'Jan-Jul I&amp;E'!#REF!,'Jan-Jul I&amp;E'!#REF!,'Jan-Jul I&amp;E'!#REF!,'Jan-Jul I&amp;E'!#REF!,'Jan-Jul I&amp;E'!#REF!,'Jan-Jul I&amp;E'!$J$228,'Jan-Jul I&amp;E'!#REF!,'Jan-Jul I&amp;E'!#REF!,'Jan-Jul I&amp;E'!#REF!,'Jan-Jul I&amp;E'!#REF!,'Jan-Jul I&amp;E'!$J$229,'Jan-Jul I&amp;E'!#REF!,'Jan-Jul I&amp;E'!#REF!</definedName>
    <definedName name="QB_FORMULA_67" localSheetId="5" hidden="1">'Jan-Jul I&amp;E'!#REF!,'Jan-Jul I&amp;E'!#REF!,'Jan-Jul I&amp;E'!$J$230,'Jan-Jul I&amp;E'!$L$230,'Jan-Jul I&amp;E'!$N$230,'Jan-Jul I&amp;E'!$P$230,'Jan-Jul I&amp;E'!#REF!,'Jan-Jul I&amp;E'!#REF!,'Jan-Jul I&amp;E'!#REF!,'Jan-Jul I&amp;E'!#REF!,'Jan-Jul I&amp;E'!$J$231,'Jan-Jul I&amp;E'!$L$231,'Jan-Jul I&amp;E'!$N$231,'Jan-Jul I&amp;E'!$P$231,'Jan-Jul I&amp;E'!#REF!,'Jan-Jul I&amp;E'!#REF!</definedName>
    <definedName name="QB_FORMULA_68" localSheetId="5" hidden="1">'Jan-Jul I&amp;E'!#REF!,'Jan-Jul I&amp;E'!#REF!,'Jan-Jul I&amp;E'!$J$232,'Jan-Jul I&amp;E'!$L$232,'Jan-Jul I&amp;E'!$N$232,'Jan-Jul I&amp;E'!$P$232,'Jan-Jul I&amp;E'!#REF!,'Jan-Jul I&amp;E'!#REF!,'Jan-Jul I&amp;E'!#REF!,'Jan-Jul I&amp;E'!#REF!</definedName>
    <definedName name="QB_FORMULA_7" localSheetId="6" hidden="1">BVA!$N$74,BVA!$P$74,BVA!$N$75,BVA!$P$75,BVA!$J$76,BVA!$L$76,BVA!$N$76,BVA!$P$76,BVA!$N$78,BVA!$P$78,BVA!$N$79,BVA!$P$79,BVA!$N$80,BVA!$P$80,BVA!$J$81,BVA!$L$81</definedName>
    <definedName name="QB_FORMULA_7" localSheetId="5" hidden="1">'Jan-Jul I&amp;E'!$N$29,'Jan-Jul I&amp;E'!$P$29,'Jan-Jul I&amp;E'!#REF!,'Jan-Jul I&amp;E'!#REF!,'Jan-Jul I&amp;E'!#REF!,'Jan-Jul I&amp;E'!#REF!,'Jan-Jul I&amp;E'!$N$31,'Jan-Jul I&amp;E'!$P$31,'Jan-Jul I&amp;E'!#REF!,'Jan-Jul I&amp;E'!#REF!,'Jan-Jul I&amp;E'!#REF!,'Jan-Jul I&amp;E'!#REF!,'Jan-Jul I&amp;E'!$N$32,'Jan-Jul I&amp;E'!$P$32,'Jan-Jul I&amp;E'!#REF!,'Jan-Jul I&amp;E'!#REF!</definedName>
    <definedName name="QB_FORMULA_7" localSheetId="4" hidden="1">'July I&amp;E'!$N$28,'July I&amp;E'!$P$28,'July I&amp;E'!#REF!,'July I&amp;E'!#REF!,'July I&amp;E'!#REF!,'July I&amp;E'!#REF!,'July I&amp;E'!$N$30,'July I&amp;E'!$P$30,'July I&amp;E'!#REF!,'July I&amp;E'!#REF!,'July I&amp;E'!#REF!,'July I&amp;E'!#REF!,'July I&amp;E'!$N$31,'July I&amp;E'!$P$31,'July I&amp;E'!#REF!,'July I&amp;E'!#REF!</definedName>
    <definedName name="QB_FORMULA_8" localSheetId="6" hidden="1">BVA!$N$81,BVA!$P$81,BVA!$J$82,BVA!$L$82,BVA!$N$82,BVA!$P$82,BVA!$N$83,BVA!$P$83,BVA!$N$84,BVA!$P$84,BVA!$N$86,BVA!$P$86,BVA!$N$87,BVA!$P$87,BVA!$N$88,BVA!$P$88</definedName>
    <definedName name="QB_FORMULA_8" localSheetId="5" hidden="1">'Jan-Jul I&amp;E'!#REF!,'Jan-Jul I&amp;E'!#REF!,'Jan-Jul I&amp;E'!#REF!,'Jan-Jul I&amp;E'!#REF!,'Jan-Jul I&amp;E'!#REF!,'Jan-Jul I&amp;E'!#REF!,'Jan-Jul I&amp;E'!$J$34,'Jan-Jul I&amp;E'!$L$34,'Jan-Jul I&amp;E'!$N$34,'Jan-Jul I&amp;E'!$P$34,'Jan-Jul I&amp;E'!#REF!,'Jan-Jul I&amp;E'!#REF!,'Jan-Jul I&amp;E'!#REF!,'Jan-Jul I&amp;E'!#REF!,'Jan-Jul I&amp;E'!$N$36,'Jan-Jul I&amp;E'!$P$36</definedName>
    <definedName name="QB_FORMULA_8" localSheetId="4" hidden="1">'July I&amp;E'!#REF!,'July I&amp;E'!#REF!,'July I&amp;E'!$N$32,'July I&amp;E'!$P$32,'July I&amp;E'!#REF!,'July I&amp;E'!#REF!,'July I&amp;E'!#REF!,'July I&amp;E'!#REF!,'July I&amp;E'!$N$33,'July I&amp;E'!$P$33,'July I&amp;E'!#REF!,'July I&amp;E'!#REF!,'July I&amp;E'!#REF!,'July I&amp;E'!#REF!,'July I&amp;E'!$N$34,'July I&amp;E'!$P$34</definedName>
    <definedName name="QB_FORMULA_9" localSheetId="6" hidden="1">BVA!$J$89,BVA!$L$89,BVA!$N$89,BVA!$P$89,BVA!$N$92,BVA!$P$92,BVA!$N$93,BVA!$P$93,BVA!$N$94,BVA!$P$94,BVA!$N$95,BVA!$P$95,BVA!$J$96,BVA!$L$96,BVA!$N$96,BVA!$P$96</definedName>
    <definedName name="QB_FORMULA_9" localSheetId="5" hidden="1">'Jan-Jul I&amp;E'!#REF!,'Jan-Jul I&amp;E'!#REF!,'Jan-Jul I&amp;E'!#REF!,'Jan-Jul I&amp;E'!#REF!,'Jan-Jul I&amp;E'!$N$37,'Jan-Jul I&amp;E'!$P$37,'Jan-Jul I&amp;E'!#REF!,'Jan-Jul I&amp;E'!#REF!,'Jan-Jul I&amp;E'!#REF!,'Jan-Jul I&amp;E'!#REF!,'Jan-Jul I&amp;E'!$N$38,'Jan-Jul I&amp;E'!$P$38,'Jan-Jul I&amp;E'!#REF!,'Jan-Jul I&amp;E'!#REF!,'Jan-Jul I&amp;E'!#REF!,'Jan-Jul I&amp;E'!#REF!</definedName>
    <definedName name="QB_FORMULA_9" localSheetId="4" hidden="1">'July I&amp;E'!#REF!,'July I&amp;E'!#REF!,'July I&amp;E'!#REF!,'July I&amp;E'!#REF!,'July I&amp;E'!$J$35,'July I&amp;E'!$L$35,'July I&amp;E'!$N$35,'July I&amp;E'!$P$35,'July I&amp;E'!#REF!,'July I&amp;E'!#REF!,'July I&amp;E'!#REF!,'July I&amp;E'!#REF!,'July I&amp;E'!$N$36,'July I&amp;E'!$P$36,'July I&amp;E'!#REF!,'July I&amp;E'!#REF!</definedName>
    <definedName name="QB_ROW_1" localSheetId="3" hidden="1">'July Balance Sheet'!$A$2</definedName>
    <definedName name="QB_ROW_10031" localSheetId="3" hidden="1">'July Balance Sheet'!$D$31</definedName>
    <definedName name="QB_ROW_1011" localSheetId="3" hidden="1">'July Balance Sheet'!$B$3</definedName>
    <definedName name="QB_ROW_10331" localSheetId="3" hidden="1">'July Balance Sheet'!$D$33</definedName>
    <definedName name="QB_ROW_105250" localSheetId="6" hidden="1">BVA!$F$164</definedName>
    <definedName name="QB_ROW_105250" localSheetId="5" hidden="1">'Jan-Jul I&amp;E'!$F$164</definedName>
    <definedName name="QB_ROW_105250" localSheetId="4" hidden="1">'July I&amp;E'!$F$141</definedName>
    <definedName name="QB_ROW_106250" localSheetId="6" hidden="1">BVA!$F$186</definedName>
    <definedName name="QB_ROW_106250" localSheetId="5" hidden="1">'Jan-Jul I&amp;E'!$F$186</definedName>
    <definedName name="QB_ROW_106250" localSheetId="4" hidden="1">'July I&amp;E'!$F$161</definedName>
    <definedName name="QB_ROW_107050" localSheetId="6" hidden="1">BVA!$F$182</definedName>
    <definedName name="QB_ROW_107050" localSheetId="5" hidden="1">'Jan-Jul I&amp;E'!$F$182</definedName>
    <definedName name="QB_ROW_107050" localSheetId="4" hidden="1">'July I&amp;E'!$F$157</definedName>
    <definedName name="QB_ROW_107260" localSheetId="6" hidden="1">BVA!$G$184</definedName>
    <definedName name="QB_ROW_107260" localSheetId="5" hidden="1">'Jan-Jul I&amp;E'!$G$184</definedName>
    <definedName name="QB_ROW_107260" localSheetId="4" hidden="1">'July I&amp;E'!$G$159</definedName>
    <definedName name="QB_ROW_107350" localSheetId="6" hidden="1">BVA!$F$185</definedName>
    <definedName name="QB_ROW_107350" localSheetId="5" hidden="1">'Jan-Jul I&amp;E'!$F$185</definedName>
    <definedName name="QB_ROW_107350" localSheetId="4" hidden="1">'July I&amp;E'!$F$160</definedName>
    <definedName name="QB_ROW_108260" localSheetId="6" hidden="1">BVA!$G$139</definedName>
    <definedName name="QB_ROW_108260" localSheetId="5" hidden="1">'Jan-Jul I&amp;E'!$G$139</definedName>
    <definedName name="QB_ROW_108260" localSheetId="4" hidden="1">'July I&amp;E'!$G$128</definedName>
    <definedName name="QB_ROW_109260" localSheetId="6" hidden="1">BVA!$G$27</definedName>
    <definedName name="QB_ROW_109260" localSheetId="5" hidden="1">'Jan-Jul I&amp;E'!$G$27</definedName>
    <definedName name="QB_ROW_11031" localSheetId="3" hidden="1">'July Balance Sheet'!$D$34</definedName>
    <definedName name="QB_ROW_11050" localSheetId="3" hidden="1">'July Balance Sheet'!$F$48</definedName>
    <definedName name="QB_ROW_112250" localSheetId="6" hidden="1">BVA!$F$124</definedName>
    <definedName name="QB_ROW_112250" localSheetId="5" hidden="1">'Jan-Jul I&amp;E'!$F$124</definedName>
    <definedName name="QB_ROW_112250" localSheetId="4" hidden="1">'July I&amp;E'!$F$116</definedName>
    <definedName name="QB_ROW_113240" localSheetId="6" hidden="1">BVA!$E$5</definedName>
    <definedName name="QB_ROW_113240" localSheetId="5" hidden="1">'Jan-Jul I&amp;E'!$E$5</definedName>
    <definedName name="QB_ROW_113240" localSheetId="4" hidden="1">'July I&amp;E'!$E$5</definedName>
    <definedName name="QB_ROW_11331" localSheetId="3" hidden="1">'July Balance Sheet'!$D$36</definedName>
    <definedName name="QB_ROW_11350" localSheetId="3" hidden="1">'July Balance Sheet'!$F$51</definedName>
    <definedName name="QB_ROW_114030" localSheetId="6" hidden="1">BVA!$D$194</definedName>
    <definedName name="QB_ROW_114030" localSheetId="5" hidden="1">'Jan-Jul I&amp;E'!$D$194</definedName>
    <definedName name="QB_ROW_114030" localSheetId="4" hidden="1">'July I&amp;E'!$D$167</definedName>
    <definedName name="QB_ROW_114330" localSheetId="6" hidden="1">BVA!$D$200</definedName>
    <definedName name="QB_ROW_114330" localSheetId="5" hidden="1">'Jan-Jul I&amp;E'!$D$200</definedName>
    <definedName name="QB_ROW_114330" localSheetId="4" hidden="1">'July I&amp;E'!$D$169</definedName>
    <definedName name="QB_ROW_117220" localSheetId="3" hidden="1">'July Balance Sheet'!$C$17</definedName>
    <definedName name="QB_ROW_118220" localSheetId="3" hidden="1">'July Balance Sheet'!$C$23</definedName>
    <definedName name="QB_ROW_12031" localSheetId="3" hidden="1">'July Balance Sheet'!$D$37</definedName>
    <definedName name="QB_ROW_1220" localSheetId="3" hidden="1">'July Balance Sheet'!$C$67</definedName>
    <definedName name="QB_ROW_12260" localSheetId="3" hidden="1">'July Balance Sheet'!$G$49</definedName>
    <definedName name="QB_ROW_12331" localSheetId="3" hidden="1">'July Balance Sheet'!$D$55</definedName>
    <definedName name="QB_ROW_124270" localSheetId="6" hidden="1">BVA!$H$64</definedName>
    <definedName name="QB_ROW_124270" localSheetId="5" hidden="1">'Jan-Jul I&amp;E'!$H$64</definedName>
    <definedName name="QB_ROW_124270" localSheetId="4" hidden="1">'July I&amp;E'!$H$56</definedName>
    <definedName name="QB_ROW_125260" localSheetId="6" hidden="1">BVA!$G$152</definedName>
    <definedName name="QB_ROW_125260" localSheetId="5" hidden="1">'Jan-Jul I&amp;E'!$G$152</definedName>
    <definedName name="QB_ROW_127220" localSheetId="3" hidden="1">'July Balance Sheet'!$C$25</definedName>
    <definedName name="QB_ROW_128260" localSheetId="6" hidden="1">BVA!$G$157</definedName>
    <definedName name="QB_ROW_128260" localSheetId="5" hidden="1">'Jan-Jul I&amp;E'!$G$157</definedName>
    <definedName name="QB_ROW_129220" localSheetId="3" hidden="1">'July Balance Sheet'!$C$68</definedName>
    <definedName name="QB_ROW_130040" localSheetId="6" hidden="1">BVA!$E$25</definedName>
    <definedName name="QB_ROW_130040" localSheetId="5" hidden="1">'Jan-Jul I&amp;E'!$E$25</definedName>
    <definedName name="QB_ROW_130040" localSheetId="4" hidden="1">'July I&amp;E'!$E$23</definedName>
    <definedName name="QB_ROW_130340" localSheetId="6" hidden="1">BVA!$E$115</definedName>
    <definedName name="QB_ROW_130340" localSheetId="5" hidden="1">'Jan-Jul I&amp;E'!$E$115</definedName>
    <definedName name="QB_ROW_130340" localSheetId="4" hidden="1">'July I&amp;E'!$E$107</definedName>
    <definedName name="QB_ROW_131050" localSheetId="6" hidden="1">BVA!$F$90</definedName>
    <definedName name="QB_ROW_131050" localSheetId="5" hidden="1">'Jan-Jul I&amp;E'!$F$90</definedName>
    <definedName name="QB_ROW_131050" localSheetId="4" hidden="1">'July I&amp;E'!$F$82</definedName>
    <definedName name="QB_ROW_1311" localSheetId="3" hidden="1">'July Balance Sheet'!$B$15</definedName>
    <definedName name="QB_ROW_131350" localSheetId="6" hidden="1">BVA!$F$114</definedName>
    <definedName name="QB_ROW_131350" localSheetId="5" hidden="1">'Jan-Jul I&amp;E'!$F$114</definedName>
    <definedName name="QB_ROW_131350" localSheetId="4" hidden="1">'July I&amp;E'!$F$106</definedName>
    <definedName name="QB_ROW_132040" localSheetId="6" hidden="1">BVA!$E$116</definedName>
    <definedName name="QB_ROW_132040" localSheetId="5" hidden="1">'Jan-Jul I&amp;E'!$E$116</definedName>
    <definedName name="QB_ROW_132040" localSheetId="4" hidden="1">'July I&amp;E'!$E$108</definedName>
    <definedName name="QB_ROW_132250" localSheetId="6" hidden="1">BVA!$F$119</definedName>
    <definedName name="QB_ROW_132250" localSheetId="5" hidden="1">'Jan-Jul I&amp;E'!$F$119</definedName>
    <definedName name="QB_ROW_132250" localSheetId="4" hidden="1">'July I&amp;E'!$F$111</definedName>
    <definedName name="QB_ROW_132340" localSheetId="6" hidden="1">BVA!$E$120</definedName>
    <definedName name="QB_ROW_132340" localSheetId="5" hidden="1">'Jan-Jul I&amp;E'!$E$120</definedName>
    <definedName name="QB_ROW_132340" localSheetId="4" hidden="1">'July I&amp;E'!$E$112</definedName>
    <definedName name="QB_ROW_13260" localSheetId="3" hidden="1">'July Balance Sheet'!$G$50</definedName>
    <definedName name="QB_ROW_133040" localSheetId="6" hidden="1">BVA!$E$121</definedName>
    <definedName name="QB_ROW_133040" localSheetId="5" hidden="1">'Jan-Jul I&amp;E'!$E$121</definedName>
    <definedName name="QB_ROW_133040" localSheetId="4" hidden="1">'July I&amp;E'!$E$113</definedName>
    <definedName name="QB_ROW_133250" localSheetId="6" hidden="1">BVA!$F$128</definedName>
    <definedName name="QB_ROW_133250" localSheetId="5" hidden="1">'Jan-Jul I&amp;E'!$F$128</definedName>
    <definedName name="QB_ROW_133340" localSheetId="6" hidden="1">BVA!$E$129</definedName>
    <definedName name="QB_ROW_133340" localSheetId="5" hidden="1">'Jan-Jul I&amp;E'!$E$129</definedName>
    <definedName name="QB_ROW_133340" localSheetId="4" hidden="1">'July I&amp;E'!$E$120</definedName>
    <definedName name="QB_ROW_134040" localSheetId="6" hidden="1">BVA!$E$130</definedName>
    <definedName name="QB_ROW_134040" localSheetId="5" hidden="1">'Jan-Jul I&amp;E'!$E$130</definedName>
    <definedName name="QB_ROW_134040" localSheetId="4" hidden="1">'July I&amp;E'!$E$121</definedName>
    <definedName name="QB_ROW_134340" localSheetId="6" hidden="1">BVA!$E$162</definedName>
    <definedName name="QB_ROW_134340" localSheetId="5" hidden="1">'Jan-Jul I&amp;E'!$E$162</definedName>
    <definedName name="QB_ROW_134340" localSheetId="4" hidden="1">'July I&amp;E'!$E$139</definedName>
    <definedName name="QB_ROW_136260" localSheetId="6" hidden="1">BVA!$G$32</definedName>
    <definedName name="QB_ROW_136260" localSheetId="5" hidden="1">'Jan-Jul I&amp;E'!$G$32</definedName>
    <definedName name="QB_ROW_136260" localSheetId="4" hidden="1">'July I&amp;E'!$G$27</definedName>
    <definedName name="QB_ROW_137270" localSheetId="6" hidden="1">BVA!$H$93</definedName>
    <definedName name="QB_ROW_137270" localSheetId="5" hidden="1">'Jan-Jul I&amp;E'!$H$93</definedName>
    <definedName name="QB_ROW_137270" localSheetId="4" hidden="1">'July I&amp;E'!$H$85</definedName>
    <definedName name="QB_ROW_14011" localSheetId="3" hidden="1">'July Balance Sheet'!$B$58</definedName>
    <definedName name="QB_ROW_14250" localSheetId="3" hidden="1">'July Balance Sheet'!$F$53</definedName>
    <definedName name="QB_ROW_14311" localSheetId="3" hidden="1">'July Balance Sheet'!$B$70</definedName>
    <definedName name="QB_ROW_143260" localSheetId="6" hidden="1">BVA!$G$47</definedName>
    <definedName name="QB_ROW_143260" localSheetId="5" hidden="1">'Jan-Jul I&amp;E'!$G$47</definedName>
    <definedName name="QB_ROW_143260" localSheetId="4" hidden="1">'July I&amp;E'!$G$41</definedName>
    <definedName name="QB_ROW_144260" localSheetId="6" hidden="1">BVA!$G$147</definedName>
    <definedName name="QB_ROW_144260" localSheetId="5" hidden="1">'Jan-Jul I&amp;E'!$G$147</definedName>
    <definedName name="QB_ROW_147260" localSheetId="6" hidden="1">BVA!$G$154</definedName>
    <definedName name="QB_ROW_147260" localSheetId="5" hidden="1">'Jan-Jul I&amp;E'!$G$154</definedName>
    <definedName name="QB_ROW_148030" localSheetId="3" hidden="1">'July Balance Sheet'!$D$5</definedName>
    <definedName name="QB_ROW_148330" localSheetId="3" hidden="1">'July Balance Sheet'!$D$9</definedName>
    <definedName name="QB_ROW_15250" localSheetId="3" hidden="1">'July Balance Sheet'!$F$52</definedName>
    <definedName name="QB_ROW_153260" localSheetId="6" hidden="1">BVA!$G$151</definedName>
    <definedName name="QB_ROW_153260" localSheetId="5" hidden="1">'Jan-Jul I&amp;E'!$G$151</definedName>
    <definedName name="QB_ROW_154260" localSheetId="6" hidden="1">BVA!$G$149</definedName>
    <definedName name="QB_ROW_154260" localSheetId="5" hidden="1">'Jan-Jul I&amp;E'!$G$149</definedName>
    <definedName name="QB_ROW_155260" localSheetId="6" hidden="1">BVA!$G$150</definedName>
    <definedName name="QB_ROW_155260" localSheetId="5" hidden="1">'Jan-Jul I&amp;E'!$G$150</definedName>
    <definedName name="QB_ROW_156270" localSheetId="6" hidden="1">BVA!$H$92</definedName>
    <definedName name="QB_ROW_156270" localSheetId="5" hidden="1">'Jan-Jul I&amp;E'!$H$92</definedName>
    <definedName name="QB_ROW_156270" localSheetId="4" hidden="1">'July I&amp;E'!$H$84</definedName>
    <definedName name="QB_ROW_157270" localSheetId="6" hidden="1">BVA!$H$94</definedName>
    <definedName name="QB_ROW_157270" localSheetId="5" hidden="1">'Jan-Jul I&amp;E'!$H$94</definedName>
    <definedName name="QB_ROW_157270" localSheetId="4" hidden="1">'July I&amp;E'!$H$86</definedName>
    <definedName name="QB_ROW_161250" localSheetId="6" hidden="1">BVA!$F$165</definedName>
    <definedName name="QB_ROW_161250" localSheetId="5" hidden="1">'Jan-Jul I&amp;E'!$F$165</definedName>
    <definedName name="QB_ROW_164270" localSheetId="6" hidden="1">BVA!$H$100</definedName>
    <definedName name="QB_ROW_164270" localSheetId="5" hidden="1">'Jan-Jul I&amp;E'!$H$100</definedName>
    <definedName name="QB_ROW_164270" localSheetId="4" hidden="1">'July I&amp;E'!$H$92</definedName>
    <definedName name="QB_ROW_165270" localSheetId="6" hidden="1">BVA!$H$62</definedName>
    <definedName name="QB_ROW_165270" localSheetId="5" hidden="1">'Jan-Jul I&amp;E'!$H$62</definedName>
    <definedName name="QB_ROW_165270" localSheetId="4" hidden="1">'July I&amp;E'!$H$54</definedName>
    <definedName name="QB_ROW_167280" localSheetId="6" hidden="1">BVA!$I$108</definedName>
    <definedName name="QB_ROW_167280" localSheetId="5" hidden="1">'Jan-Jul I&amp;E'!$I$108</definedName>
    <definedName name="QB_ROW_167280" localSheetId="4" hidden="1">'July I&amp;E'!$I$100</definedName>
    <definedName name="QB_ROW_169240" localSheetId="3" hidden="1">'July Balance Sheet'!$E$32</definedName>
    <definedName name="QB_ROW_17221" localSheetId="3" hidden="1">'July Balance Sheet'!$C$69</definedName>
    <definedName name="QB_ROW_17250" localSheetId="3" hidden="1">'July Balance Sheet'!$F$43</definedName>
    <definedName name="QB_ROW_177260" localSheetId="6" hidden="1">BVA!$G$44</definedName>
    <definedName name="QB_ROW_177260" localSheetId="5" hidden="1">'Jan-Jul I&amp;E'!$G$44</definedName>
    <definedName name="QB_ROW_177260" localSheetId="4" hidden="1">'July I&amp;E'!$G$38</definedName>
    <definedName name="QB_ROW_178260" localSheetId="6" hidden="1">BVA!$G$31</definedName>
    <definedName name="QB_ROW_178260" localSheetId="5" hidden="1">'Jan-Jul I&amp;E'!$G$31</definedName>
    <definedName name="QB_ROW_178260" localSheetId="4" hidden="1">'July I&amp;E'!$G$26</definedName>
    <definedName name="QB_ROW_18220" localSheetId="3" hidden="1">'July Balance Sheet'!$C$22</definedName>
    <definedName name="QB_ROW_18301" localSheetId="6" hidden="1">BVA!$A$238</definedName>
    <definedName name="QB_ROW_18301" localSheetId="5" hidden="1">'Jan-Jul I&amp;E'!$A$232</definedName>
    <definedName name="QB_ROW_18301" localSheetId="4" hidden="1">'July I&amp;E'!$A$185</definedName>
    <definedName name="QB_ROW_185270" localSheetId="6" hidden="1">BVA!$H$101</definedName>
    <definedName name="QB_ROW_185270" localSheetId="5" hidden="1">'Jan-Jul I&amp;E'!$H$101</definedName>
    <definedName name="QB_ROW_185270" localSheetId="4" hidden="1">'July I&amp;E'!$H$93</definedName>
    <definedName name="QB_ROW_187020" localSheetId="3" hidden="1">'July Balance Sheet'!$C$60</definedName>
    <definedName name="QB_ROW_187320" localSheetId="3" hidden="1">'July Balance Sheet'!$C$66</definedName>
    <definedName name="QB_ROW_189240" localSheetId="6" hidden="1">BVA!$E$199</definedName>
    <definedName name="QB_ROW_189240" localSheetId="5" hidden="1">'Jan-Jul I&amp;E'!$E$199</definedName>
    <definedName name="QB_ROW_190040" localSheetId="6" hidden="1">BVA!$E$167</definedName>
    <definedName name="QB_ROW_190040" localSheetId="5" hidden="1">'Jan-Jul I&amp;E'!$E$167</definedName>
    <definedName name="QB_ROW_190040" localSheetId="4" hidden="1">'July I&amp;E'!$E$143</definedName>
    <definedName name="QB_ROW_19011" localSheetId="6" hidden="1">BVA!$B$3</definedName>
    <definedName name="QB_ROW_19011" localSheetId="5" hidden="1">'Jan-Jul I&amp;E'!$B$3</definedName>
    <definedName name="QB_ROW_19011" localSheetId="4" hidden="1">'July I&amp;E'!$B$3</definedName>
    <definedName name="QB_ROW_190340" localSheetId="6" hidden="1">BVA!$E$180</definedName>
    <definedName name="QB_ROW_190340" localSheetId="5" hidden="1">'Jan-Jul I&amp;E'!$E$180</definedName>
    <definedName name="QB_ROW_190340" localSheetId="4" hidden="1">'July I&amp;E'!$E$155</definedName>
    <definedName name="QB_ROW_19050" localSheetId="6" hidden="1">BVA!$F$26</definedName>
    <definedName name="QB_ROW_19050" localSheetId="5" hidden="1">'Jan-Jul I&amp;E'!$F$26</definedName>
    <definedName name="QB_ROW_191250" localSheetId="6" hidden="1">BVA!$F$169</definedName>
    <definedName name="QB_ROW_191250" localSheetId="5" hidden="1">'Jan-Jul I&amp;E'!$F$169</definedName>
    <definedName name="QB_ROW_191250" localSheetId="4" hidden="1">'July I&amp;E'!$F$145</definedName>
    <definedName name="QB_ROW_192250" localSheetId="6" hidden="1">BVA!$F$176</definedName>
    <definedName name="QB_ROW_192250" localSheetId="5" hidden="1">'Jan-Jul I&amp;E'!$F$176</definedName>
    <definedName name="QB_ROW_19260" localSheetId="6" hidden="1">BVA!$G$28</definedName>
    <definedName name="QB_ROW_19260" localSheetId="5" hidden="1">'Jan-Jul I&amp;E'!$G$28</definedName>
    <definedName name="QB_ROW_19311" localSheetId="6" hidden="1">BVA!$B$189</definedName>
    <definedName name="QB_ROW_19311" localSheetId="5" hidden="1">'Jan-Jul I&amp;E'!$B$189</definedName>
    <definedName name="QB_ROW_19311" localSheetId="4" hidden="1">'July I&amp;E'!$B$164</definedName>
    <definedName name="QB_ROW_193220" localSheetId="3" hidden="1">'July Balance Sheet'!$C$59</definedName>
    <definedName name="QB_ROW_19350" localSheetId="6" hidden="1">BVA!$F$29</definedName>
    <definedName name="QB_ROW_19350" localSheetId="5" hidden="1">'Jan-Jul I&amp;E'!$F$29</definedName>
    <definedName name="QB_ROW_19350" localSheetId="4" hidden="1">'July I&amp;E'!$F$24</definedName>
    <definedName name="QB_ROW_198070" localSheetId="6" hidden="1">BVA!$H$52</definedName>
    <definedName name="QB_ROW_198070" localSheetId="5" hidden="1">'Jan-Jul I&amp;E'!$H$52</definedName>
    <definedName name="QB_ROW_198070" localSheetId="4" hidden="1">'July I&amp;E'!$H$46</definedName>
    <definedName name="QB_ROW_198370" localSheetId="6" hidden="1">BVA!$H$58</definedName>
    <definedName name="QB_ROW_198370" localSheetId="5" hidden="1">'Jan-Jul I&amp;E'!$H$58</definedName>
    <definedName name="QB_ROW_198370" localSheetId="4" hidden="1">'July I&amp;E'!$H$52</definedName>
    <definedName name="QB_ROW_199250" localSheetId="6" hidden="1">BVA!$F$175</definedName>
    <definedName name="QB_ROW_199250" localSheetId="5" hidden="1">'Jan-Jul I&amp;E'!$F$175</definedName>
    <definedName name="QB_ROW_199250" localSheetId="4" hidden="1">'July I&amp;E'!$F$151</definedName>
    <definedName name="QB_ROW_200270" localSheetId="6" hidden="1">BVA!$H$111</definedName>
    <definedName name="QB_ROW_200270" localSheetId="5" hidden="1">'Jan-Jul I&amp;E'!$H$111</definedName>
    <definedName name="QB_ROW_200270" localSheetId="4" hidden="1">'July I&amp;E'!$H$103</definedName>
    <definedName name="QB_ROW_20031" localSheetId="6" hidden="1">BVA!$D$4</definedName>
    <definedName name="QB_ROW_20031" localSheetId="5" hidden="1">'Jan-Jul I&amp;E'!$D$4</definedName>
    <definedName name="QB_ROW_20031" localSheetId="4" hidden="1">'July I&amp;E'!$D$4</definedName>
    <definedName name="QB_ROW_2021" localSheetId="3" hidden="1">'July Balance Sheet'!$C$4</definedName>
    <definedName name="QB_ROW_20331" localSheetId="6" hidden="1">BVA!$D$22</definedName>
    <definedName name="QB_ROW_20331" localSheetId="5" hidden="1">'Jan-Jul I&amp;E'!$D$22</definedName>
    <definedName name="QB_ROW_20331" localSheetId="4" hidden="1">'July I&amp;E'!$D$20</definedName>
    <definedName name="QB_ROW_206280" localSheetId="6" hidden="1">BVA!$I$55</definedName>
    <definedName name="QB_ROW_206280" localSheetId="5" hidden="1">'Jan-Jul I&amp;E'!$I$55</definedName>
    <definedName name="QB_ROW_206280" localSheetId="4" hidden="1">'July I&amp;E'!$I$49</definedName>
    <definedName name="QB_ROW_207050" localSheetId="6" hidden="1">BVA!$F$170</definedName>
    <definedName name="QB_ROW_207050" localSheetId="5" hidden="1">'Jan-Jul I&amp;E'!$F$170</definedName>
    <definedName name="QB_ROW_207050" localSheetId="4" hidden="1">'July I&amp;E'!$F$146</definedName>
    <definedName name="QB_ROW_207260" localSheetId="6" hidden="1">BVA!$G$172</definedName>
    <definedName name="QB_ROW_207260" localSheetId="5" hidden="1">'Jan-Jul I&amp;E'!$G$172</definedName>
    <definedName name="QB_ROW_207260" localSheetId="4" hidden="1">'July I&amp;E'!$G$148</definedName>
    <definedName name="QB_ROW_207350" localSheetId="6" hidden="1">BVA!$F$173</definedName>
    <definedName name="QB_ROW_207350" localSheetId="5" hidden="1">'Jan-Jul I&amp;E'!$F$173</definedName>
    <definedName name="QB_ROW_207350" localSheetId="4" hidden="1">'July I&amp;E'!$F$149</definedName>
    <definedName name="QB_ROW_208250" localSheetId="6" hidden="1">BVA!$F$168</definedName>
    <definedName name="QB_ROW_208250" localSheetId="5" hidden="1">'Jan-Jul I&amp;E'!$F$168</definedName>
    <definedName name="QB_ROW_208250" localSheetId="4" hidden="1">'July I&amp;E'!$F$144</definedName>
    <definedName name="QB_ROW_210040" localSheetId="6" hidden="1">BVA!$E$163</definedName>
    <definedName name="QB_ROW_210040" localSheetId="5" hidden="1">'Jan-Jul I&amp;E'!$E$163</definedName>
    <definedName name="QB_ROW_210040" localSheetId="4" hidden="1">'July I&amp;E'!$E$140</definedName>
    <definedName name="QB_ROW_21031" localSheetId="6" hidden="1">BVA!$D$24</definedName>
    <definedName name="QB_ROW_21031" localSheetId="5" hidden="1">'Jan-Jul I&amp;E'!$D$24</definedName>
    <definedName name="QB_ROW_21031" localSheetId="4" hidden="1">'July I&amp;E'!$D$22</definedName>
    <definedName name="QB_ROW_210340" localSheetId="6" hidden="1">BVA!$E$166</definedName>
    <definedName name="QB_ROW_210340" localSheetId="5" hidden="1">'Jan-Jul I&amp;E'!$E$166</definedName>
    <definedName name="QB_ROW_210340" localSheetId="4" hidden="1">'July I&amp;E'!$E$142</definedName>
    <definedName name="QB_ROW_212250" localSheetId="6" hidden="1">BVA!$F$17</definedName>
    <definedName name="QB_ROW_212250" localSheetId="5" hidden="1">'Jan-Jul I&amp;E'!$F$17</definedName>
    <definedName name="QB_ROW_21331" localSheetId="6" hidden="1">BVA!$D$188</definedName>
    <definedName name="QB_ROW_21331" localSheetId="5" hidden="1">'Jan-Jul I&amp;E'!$D$188</definedName>
    <definedName name="QB_ROW_21331" localSheetId="4" hidden="1">'July I&amp;E'!$D$163</definedName>
    <definedName name="QB_ROW_214260" localSheetId="6" hidden="1">BVA!$G$135</definedName>
    <definedName name="QB_ROW_214260" localSheetId="5" hidden="1">'Jan-Jul I&amp;E'!$G$135</definedName>
    <definedName name="QB_ROW_215260" localSheetId="6" hidden="1">BVA!$G$141</definedName>
    <definedName name="QB_ROW_215260" localSheetId="5" hidden="1">'Jan-Jul I&amp;E'!$G$141</definedName>
    <definedName name="QB_ROW_215260" localSheetId="4" hidden="1">'July I&amp;E'!$G$130</definedName>
    <definedName name="QB_ROW_218280" localSheetId="6" hidden="1">BVA!$I$54</definedName>
    <definedName name="QB_ROW_218280" localSheetId="5" hidden="1">'Jan-Jul I&amp;E'!$I$54</definedName>
    <definedName name="QB_ROW_218280" localSheetId="4" hidden="1">'July I&amp;E'!$I$48</definedName>
    <definedName name="QB_ROW_22011" localSheetId="6" hidden="1">BVA!$B$190</definedName>
    <definedName name="QB_ROW_22011" localSheetId="5" hidden="1">'Jan-Jul I&amp;E'!$B$190</definedName>
    <definedName name="QB_ROW_22011" localSheetId="4" hidden="1">'July I&amp;E'!$B$165</definedName>
    <definedName name="QB_ROW_220270" localSheetId="6" hidden="1">BVA!$H$102</definedName>
    <definedName name="QB_ROW_220270" localSheetId="5" hidden="1">'Jan-Jul I&amp;E'!$H$102</definedName>
    <definedName name="QB_ROW_220270" localSheetId="4" hidden="1">'July I&amp;E'!$H$94</definedName>
    <definedName name="QB_ROW_221270" localSheetId="6" hidden="1">BVA!$H$98</definedName>
    <definedName name="QB_ROW_221270" localSheetId="5" hidden="1">'Jan-Jul I&amp;E'!$H$98</definedName>
    <definedName name="QB_ROW_221270" localSheetId="4" hidden="1">'July I&amp;E'!$H$90</definedName>
    <definedName name="QB_ROW_222250" localSheetId="6" hidden="1">BVA!$F$20</definedName>
    <definedName name="QB_ROW_222250" localSheetId="5" hidden="1">'Jan-Jul I&amp;E'!$F$20</definedName>
    <definedName name="QB_ROW_222250" localSheetId="4" hidden="1">'July I&amp;E'!$F$18</definedName>
    <definedName name="QB_ROW_22311" localSheetId="6" hidden="1">BVA!$B$237</definedName>
    <definedName name="QB_ROW_22311" localSheetId="5" hidden="1">'Jan-Jul I&amp;E'!$B$231</definedName>
    <definedName name="QB_ROW_22311" localSheetId="4" hidden="1">'July I&amp;E'!$B$184</definedName>
    <definedName name="QB_ROW_2240" localSheetId="3" hidden="1">'July Balance Sheet'!$E$7</definedName>
    <definedName name="QB_ROW_226260" localSheetId="6" hidden="1">BVA!$G$153</definedName>
    <definedName name="QB_ROW_226260" localSheetId="5" hidden="1">'Jan-Jul I&amp;E'!$G$153</definedName>
    <definedName name="QB_ROW_227250" localSheetId="6" hidden="1">BVA!$F$127</definedName>
    <definedName name="QB_ROW_227250" localSheetId="5" hidden="1">'Jan-Jul I&amp;E'!$F$127</definedName>
    <definedName name="QB_ROW_227250" localSheetId="4" hidden="1">'July I&amp;E'!$F$119</definedName>
    <definedName name="QB_ROW_23021" localSheetId="6" hidden="1">BVA!$C$191</definedName>
    <definedName name="QB_ROW_23021" localSheetId="5" hidden="1">'Jan-Jul I&amp;E'!$C$191</definedName>
    <definedName name="QB_ROW_23021" localSheetId="4" hidden="1">'July I&amp;E'!$C$166</definedName>
    <definedName name="QB_ROW_231240" localSheetId="6" hidden="1">BVA!$E$211</definedName>
    <definedName name="QB_ROW_231240" localSheetId="5" hidden="1">'Jan-Jul I&amp;E'!$E$205</definedName>
    <definedName name="QB_ROW_2321" localSheetId="3" hidden="1">'July Balance Sheet'!$C$10</definedName>
    <definedName name="QB_ROW_23250" localSheetId="6" hidden="1">BVA!$F$10</definedName>
    <definedName name="QB_ROW_23250" localSheetId="5" hidden="1">'Jan-Jul I&amp;E'!$F$10</definedName>
    <definedName name="QB_ROW_23250" localSheetId="4" hidden="1">'July I&amp;E'!$F$10</definedName>
    <definedName name="QB_ROW_23321" localSheetId="6" hidden="1">BVA!$C$213</definedName>
    <definedName name="QB_ROW_23321" localSheetId="5" hidden="1">'Jan-Jul I&amp;E'!$C$207</definedName>
    <definedName name="QB_ROW_23321" localSheetId="4" hidden="1">'July I&amp;E'!$C$170</definedName>
    <definedName name="QB_ROW_233260" localSheetId="6" hidden="1">BVA!$G$38</definedName>
    <definedName name="QB_ROW_233260" localSheetId="5" hidden="1">'Jan-Jul I&amp;E'!$G$38</definedName>
    <definedName name="QB_ROW_233260" localSheetId="4" hidden="1">'July I&amp;E'!$G$32</definedName>
    <definedName name="QB_ROW_237230" localSheetId="3" hidden="1">'July Balance Sheet'!$D$13</definedName>
    <definedName name="QB_ROW_24021" localSheetId="6" hidden="1">BVA!$C$214</definedName>
    <definedName name="QB_ROW_24021" localSheetId="5" hidden="1">'Jan-Jul I&amp;E'!$C$208</definedName>
    <definedName name="QB_ROW_24021" localSheetId="4" hidden="1">'July I&amp;E'!$C$171</definedName>
    <definedName name="QB_ROW_24250" localSheetId="6" hidden="1">BVA!$F$12</definedName>
    <definedName name="QB_ROW_24250" localSheetId="5" hidden="1">'Jan-Jul I&amp;E'!$F$12</definedName>
    <definedName name="QB_ROW_24250" localSheetId="4" hidden="1">'July I&amp;E'!$F$12</definedName>
    <definedName name="QB_ROW_24321" localSheetId="6" hidden="1">BVA!$C$236</definedName>
    <definedName name="QB_ROW_24321" localSheetId="5" hidden="1">'Jan-Jul I&amp;E'!$C$230</definedName>
    <definedName name="QB_ROW_24321" localSheetId="4" hidden="1">'July I&amp;E'!$C$183</definedName>
    <definedName name="QB_ROW_243240" localSheetId="3" hidden="1">'July Balance Sheet'!$E$38</definedName>
    <definedName name="QB_ROW_244230" localSheetId="3" hidden="1">'July Balance Sheet'!$D$65</definedName>
    <definedName name="QB_ROW_25050" localSheetId="6" hidden="1">BVA!$F$35</definedName>
    <definedName name="QB_ROW_25050" localSheetId="5" hidden="1">'Jan-Jul I&amp;E'!$F$35</definedName>
    <definedName name="QB_ROW_25050" localSheetId="4" hidden="1">'July I&amp;E'!$F$29</definedName>
    <definedName name="QB_ROW_251220" localSheetId="3" hidden="1">'July Balance Sheet'!$C$18</definedName>
    <definedName name="QB_ROW_25260" localSheetId="6" hidden="1">BVA!$G$40</definedName>
    <definedName name="QB_ROW_25260" localSheetId="5" hidden="1">'Jan-Jul I&amp;E'!$G$40</definedName>
    <definedName name="QB_ROW_25260" localSheetId="4" hidden="1">'July I&amp;E'!$G$34</definedName>
    <definedName name="QB_ROW_25350" localSheetId="6" hidden="1">BVA!$F$41</definedName>
    <definedName name="QB_ROW_25350" localSheetId="5" hidden="1">'Jan-Jul I&amp;E'!$F$41</definedName>
    <definedName name="QB_ROW_25350" localSheetId="4" hidden="1">'July I&amp;E'!$F$35</definedName>
    <definedName name="QB_ROW_259270" localSheetId="6" hidden="1">BVA!$H$63</definedName>
    <definedName name="QB_ROW_259270" localSheetId="5" hidden="1">'Jan-Jul I&amp;E'!$H$63</definedName>
    <definedName name="QB_ROW_259270" localSheetId="4" hidden="1">'July I&amp;E'!$H$55</definedName>
    <definedName name="QB_ROW_260270" localSheetId="6" hidden="1">BVA!$H$65</definedName>
    <definedName name="QB_ROW_260270" localSheetId="5" hidden="1">'Jan-Jul I&amp;E'!$H$65</definedName>
    <definedName name="QB_ROW_260270" localSheetId="4" hidden="1">'July I&amp;E'!$H$57</definedName>
    <definedName name="QB_ROW_261260" localSheetId="6" hidden="1">BVA!$G$183</definedName>
    <definedName name="QB_ROW_261260" localSheetId="5" hidden="1">'Jan-Jul I&amp;E'!$G$183</definedName>
    <definedName name="QB_ROW_261260" localSheetId="4" hidden="1">'July I&amp;E'!$G$158</definedName>
    <definedName name="QB_ROW_264250" localSheetId="6" hidden="1">BVA!$F$174</definedName>
    <definedName name="QB_ROW_264250" localSheetId="5" hidden="1">'Jan-Jul I&amp;E'!$F$174</definedName>
    <definedName name="QB_ROW_264250" localSheetId="4" hidden="1">'July I&amp;E'!$F$150</definedName>
    <definedName name="QB_ROW_270220" localSheetId="3" hidden="1">'July Balance Sheet'!$C$20</definedName>
    <definedName name="QB_ROW_27050" localSheetId="6" hidden="1">BVA!$F$43</definedName>
    <definedName name="QB_ROW_27050" localSheetId="5" hidden="1">'Jan-Jul I&amp;E'!$F$43</definedName>
    <definedName name="QB_ROW_27050" localSheetId="4" hidden="1">'July I&amp;E'!$F$37</definedName>
    <definedName name="QB_ROW_272220" localSheetId="3" hidden="1">'July Balance Sheet'!$C$24</definedName>
    <definedName name="QB_ROW_27350" localSheetId="6" hidden="1">BVA!$F$48</definedName>
    <definedName name="QB_ROW_27350" localSheetId="5" hidden="1">'Jan-Jul I&amp;E'!$F$48</definedName>
    <definedName name="QB_ROW_27350" localSheetId="4" hidden="1">'July I&amp;E'!$F$42</definedName>
    <definedName name="QB_ROW_278270" localSheetId="6" hidden="1">BVA!$H$73</definedName>
    <definedName name="QB_ROW_278270" localSheetId="5" hidden="1">'Jan-Jul I&amp;E'!$H$73</definedName>
    <definedName name="QB_ROW_278270" localSheetId="4" hidden="1">'July I&amp;E'!$H$65</definedName>
    <definedName name="QB_ROW_287280" localSheetId="6" hidden="1">BVA!$I$57</definedName>
    <definedName name="QB_ROW_287280" localSheetId="5" hidden="1">'Jan-Jul I&amp;E'!$I$57</definedName>
    <definedName name="QB_ROW_287280" localSheetId="4" hidden="1">'July I&amp;E'!$I$51</definedName>
    <definedName name="QB_ROW_290" localSheetId="0" hidden="1">'Check Register'!$A$2</definedName>
    <definedName name="QB_ROW_290220" localSheetId="3" hidden="1">'July Balance Sheet'!$C$19</definedName>
    <definedName name="QB_ROW_293" localSheetId="0" hidden="1">'Check Register'!$A$440</definedName>
    <definedName name="QB_ROW_293230" localSheetId="3" hidden="1">'July Balance Sheet'!$D$63</definedName>
    <definedName name="QB_ROW_294250" localSheetId="6" hidden="1">BVA!$F$144</definedName>
    <definedName name="QB_ROW_294250" localSheetId="5" hidden="1">'Jan-Jul I&amp;E'!$F$144</definedName>
    <definedName name="QB_ROW_294250" localSheetId="4" hidden="1">'July I&amp;E'!$F$133</definedName>
    <definedName name="QB_ROW_301" localSheetId="3" hidden="1">'July Balance Sheet'!$A$27</definedName>
    <definedName name="QB_ROW_301240" localSheetId="6" hidden="1">BVA!$E$198</definedName>
    <definedName name="QB_ROW_301240" localSheetId="5" hidden="1">'Jan-Jul I&amp;E'!$E$198</definedName>
    <definedName name="QB_ROW_301240" localSheetId="4" hidden="1">'July I&amp;E'!$E$168</definedName>
    <definedName name="QB_ROW_3021" localSheetId="3" hidden="1">'July Balance Sheet'!$C$11</definedName>
    <definedName name="QB_ROW_305250" localSheetId="6" hidden="1">BVA!$F$13</definedName>
    <definedName name="QB_ROW_305250" localSheetId="5" hidden="1">'Jan-Jul I&amp;E'!$F$13</definedName>
    <definedName name="QB_ROW_305250" localSheetId="4" hidden="1">'July I&amp;E'!$F$13</definedName>
    <definedName name="QB_ROW_306260" localSheetId="6" hidden="1">BVA!$G$36</definedName>
    <definedName name="QB_ROW_306260" localSheetId="5" hidden="1">'Jan-Jul I&amp;E'!$G$36</definedName>
    <definedName name="QB_ROW_306260" localSheetId="4" hidden="1">'July I&amp;E'!$G$30</definedName>
    <definedName name="QB_ROW_307030" localSheetId="6" hidden="1">BVA!$D$223</definedName>
    <definedName name="QB_ROW_307030" localSheetId="5" hidden="1">'Jan-Jul I&amp;E'!$D$217</definedName>
    <definedName name="QB_ROW_307330" localSheetId="6" hidden="1">BVA!$D$228</definedName>
    <definedName name="QB_ROW_307330" localSheetId="5" hidden="1">'Jan-Jul I&amp;E'!$D$222</definedName>
    <definedName name="QB_ROW_308250" localSheetId="6" hidden="1">BVA!$F$42</definedName>
    <definedName name="QB_ROW_308250" localSheetId="5" hidden="1">'Jan-Jul I&amp;E'!$F$42</definedName>
    <definedName name="QB_ROW_308250" localSheetId="4" hidden="1">'July I&amp;E'!$F$36</definedName>
    <definedName name="QB_ROW_316230" localSheetId="3" hidden="1">'July Balance Sheet'!$D$62</definedName>
    <definedName name="QB_ROW_317240" localSheetId="6" hidden="1">BVA!$E$227</definedName>
    <definedName name="QB_ROW_317240" localSheetId="5" hidden="1">'Jan-Jul I&amp;E'!$E$221</definedName>
    <definedName name="QB_ROW_318240" localSheetId="6" hidden="1">BVA!$E$218</definedName>
    <definedName name="QB_ROW_318240" localSheetId="5" hidden="1">'Jan-Jul I&amp;E'!$E$212</definedName>
    <definedName name="QB_ROW_318240" localSheetId="4" hidden="1">'July I&amp;E'!$E$173</definedName>
    <definedName name="QB_ROW_319270" localSheetId="6" hidden="1">BVA!$H$59</definedName>
    <definedName name="QB_ROW_319270" localSheetId="5" hidden="1">'Jan-Jul I&amp;E'!$H$59</definedName>
    <definedName name="QB_ROW_319270" localSheetId="4" hidden="1">'July I&amp;E'!$H$53</definedName>
    <definedName name="QB_ROW_321060" localSheetId="6" hidden="1">BVA!$G$67</definedName>
    <definedName name="QB_ROW_321060" localSheetId="5" hidden="1">'Jan-Jul I&amp;E'!$G$67</definedName>
    <definedName name="QB_ROW_321060" localSheetId="4" hidden="1">'July I&amp;E'!$G$59</definedName>
    <definedName name="QB_ROW_321360" localSheetId="6" hidden="1">BVA!$G$76</definedName>
    <definedName name="QB_ROW_321360" localSheetId="5" hidden="1">'Jan-Jul I&amp;E'!$G$76</definedName>
    <definedName name="QB_ROW_321360" localSheetId="4" hidden="1">'July I&amp;E'!$G$68</definedName>
    <definedName name="QB_ROW_322270" localSheetId="6" hidden="1">BVA!$H$72</definedName>
    <definedName name="QB_ROW_322270" localSheetId="5" hidden="1">'Jan-Jul I&amp;E'!$H$72</definedName>
    <definedName name="QB_ROW_322270" localSheetId="4" hidden="1">'July I&amp;E'!$H$64</definedName>
    <definedName name="QB_ROW_323270" localSheetId="6" hidden="1">BVA!$H$70</definedName>
    <definedName name="QB_ROW_323270" localSheetId="5" hidden="1">'Jan-Jul I&amp;E'!$H$70</definedName>
    <definedName name="QB_ROW_323270" localSheetId="4" hidden="1">'July I&amp;E'!$H$62</definedName>
    <definedName name="QB_ROW_324270" localSheetId="6" hidden="1">BVA!$H$71</definedName>
    <definedName name="QB_ROW_324270" localSheetId="5" hidden="1">'Jan-Jul I&amp;E'!$H$71</definedName>
    <definedName name="QB_ROW_324270" localSheetId="4" hidden="1">'July I&amp;E'!$H$63</definedName>
    <definedName name="QB_ROW_329260" localSheetId="6" hidden="1">BVA!$G$140</definedName>
    <definedName name="QB_ROW_329260" localSheetId="5" hidden="1">'Jan-Jul I&amp;E'!$G$140</definedName>
    <definedName name="QB_ROW_329260" localSheetId="4" hidden="1">'July I&amp;E'!$G$129</definedName>
    <definedName name="QB_ROW_3321" localSheetId="3" hidden="1">'July Balance Sheet'!$C$14</definedName>
    <definedName name="QB_ROW_33250" localSheetId="6" hidden="1">BVA!$F$15</definedName>
    <definedName name="QB_ROW_33250" localSheetId="5" hidden="1">'Jan-Jul I&amp;E'!$F$15</definedName>
    <definedName name="QB_ROW_33250" localSheetId="4" hidden="1">'July I&amp;E'!$F$15</definedName>
    <definedName name="QB_ROW_336230" localSheetId="3" hidden="1">'July Balance Sheet'!$D$64</definedName>
    <definedName name="QB_ROW_339040" localSheetId="3" hidden="1">'July Balance Sheet'!$E$39</definedName>
    <definedName name="QB_ROW_339340" localSheetId="3" hidden="1">'July Balance Sheet'!$E$41</definedName>
    <definedName name="QB_ROW_34050" localSheetId="6" hidden="1">BVA!$F$50</definedName>
    <definedName name="QB_ROW_34050" localSheetId="5" hidden="1">'Jan-Jul I&amp;E'!$F$50</definedName>
    <definedName name="QB_ROW_34050" localSheetId="4" hidden="1">'July I&amp;E'!$F$44</definedName>
    <definedName name="QB_ROW_341270" localSheetId="6" hidden="1">BVA!$H$74</definedName>
    <definedName name="QB_ROW_341270" localSheetId="5" hidden="1">'Jan-Jul I&amp;E'!$H$74</definedName>
    <definedName name="QB_ROW_341270" localSheetId="4" hidden="1">'July I&amp;E'!$H$66</definedName>
    <definedName name="QB_ROW_34350" localSheetId="6" hidden="1">BVA!$F$82</definedName>
    <definedName name="QB_ROW_34350" localSheetId="5" hidden="1">'Jan-Jul I&amp;E'!$F$82</definedName>
    <definedName name="QB_ROW_34350" localSheetId="4" hidden="1">'July I&amp;E'!$F$74</definedName>
    <definedName name="QB_ROW_353260" localSheetId="6" hidden="1">BVA!$G$158</definedName>
    <definedName name="QB_ROW_353260" localSheetId="5" hidden="1">'Jan-Jul I&amp;E'!$G$158</definedName>
    <definedName name="QB_ROW_354270" localSheetId="6" hidden="1">BVA!$H$75</definedName>
    <definedName name="QB_ROW_354270" localSheetId="5" hidden="1">'Jan-Jul I&amp;E'!$H$75</definedName>
    <definedName name="QB_ROW_354270" localSheetId="4" hidden="1">'July I&amp;E'!$H$67</definedName>
    <definedName name="QB_ROW_355220" localSheetId="3" hidden="1">'July Balance Sheet'!$C$21</definedName>
    <definedName name="QB_ROW_365260" localSheetId="6" hidden="1">BVA!$G$148</definedName>
    <definedName name="QB_ROW_365260" localSheetId="5" hidden="1">'Jan-Jul I&amp;E'!$G$148</definedName>
    <definedName name="QB_ROW_369040" localSheetId="6" hidden="1">BVA!$E$181</definedName>
    <definedName name="QB_ROW_369040" localSheetId="5" hidden="1">'Jan-Jul I&amp;E'!$E$181</definedName>
    <definedName name="QB_ROW_369040" localSheetId="4" hidden="1">'July I&amp;E'!$E$156</definedName>
    <definedName name="QB_ROW_369340" localSheetId="6" hidden="1">BVA!$E$187</definedName>
    <definedName name="QB_ROW_369340" localSheetId="5" hidden="1">'Jan-Jul I&amp;E'!$E$187</definedName>
    <definedName name="QB_ROW_369340" localSheetId="4" hidden="1">'July I&amp;E'!$E$162</definedName>
    <definedName name="QB_ROW_370050" localSheetId="6" hidden="1">BVA!$F$30</definedName>
    <definedName name="QB_ROW_370050" localSheetId="5" hidden="1">'Jan-Jul I&amp;E'!$F$30</definedName>
    <definedName name="QB_ROW_370050" localSheetId="4" hidden="1">'July I&amp;E'!$F$25</definedName>
    <definedName name="QB_ROW_370260" localSheetId="6" hidden="1">BVA!$G$33</definedName>
    <definedName name="QB_ROW_370260" localSheetId="5" hidden="1">'Jan-Jul I&amp;E'!$G$33</definedName>
    <definedName name="QB_ROW_370350" localSheetId="6" hidden="1">BVA!$F$34</definedName>
    <definedName name="QB_ROW_370350" localSheetId="5" hidden="1">'Jan-Jul I&amp;E'!$F$34</definedName>
    <definedName name="QB_ROW_370350" localSheetId="4" hidden="1">'July I&amp;E'!$F$28</definedName>
    <definedName name="QB_ROW_374250" localSheetId="6" hidden="1">BVA!$F$233</definedName>
    <definedName name="QB_ROW_374250" localSheetId="5" hidden="1">'Jan-Jul I&amp;E'!$F$227</definedName>
    <definedName name="QB_ROW_374250" localSheetId="4" hidden="1">'July I&amp;E'!$F$180</definedName>
    <definedName name="QB_ROW_375040" localSheetId="6" hidden="1">BVA!$E$202</definedName>
    <definedName name="QB_ROW_375040" localSheetId="5" hidden="1">'Jan-Jul I&amp;E'!$E$202</definedName>
    <definedName name="QB_ROW_375340" localSheetId="6" hidden="1">BVA!$E$210</definedName>
    <definedName name="QB_ROW_375340" localSheetId="5" hidden="1">'Jan-Jul I&amp;E'!$E$204</definedName>
    <definedName name="QB_ROW_379250" localSheetId="6" hidden="1">BVA!$F$19</definedName>
    <definedName name="QB_ROW_379250" localSheetId="5" hidden="1">'Jan-Jul I&amp;E'!$F$19</definedName>
    <definedName name="QB_ROW_379250" localSheetId="4" hidden="1">'July I&amp;E'!$F$17</definedName>
    <definedName name="QB_ROW_38060" localSheetId="6" hidden="1">BVA!$G$77</definedName>
    <definedName name="QB_ROW_38060" localSheetId="5" hidden="1">'Jan-Jul I&amp;E'!$G$77</definedName>
    <definedName name="QB_ROW_38060" localSheetId="4" hidden="1">'July I&amp;E'!$G$69</definedName>
    <definedName name="QB_ROW_382260" localSheetId="6" hidden="1">BVA!$G$156</definedName>
    <definedName name="QB_ROW_382260" localSheetId="5" hidden="1">'Jan-Jul I&amp;E'!$G$156</definedName>
    <definedName name="QB_ROW_382260" localSheetId="4" hidden="1">'July I&amp;E'!$G$136</definedName>
    <definedName name="QB_ROW_383260" localSheetId="6" hidden="1">BVA!$G$159</definedName>
    <definedName name="QB_ROW_383260" localSheetId="5" hidden="1">'Jan-Jul I&amp;E'!$G$159</definedName>
    <definedName name="QB_ROW_38360" localSheetId="6" hidden="1">BVA!$G$81</definedName>
    <definedName name="QB_ROW_38360" localSheetId="5" hidden="1">'Jan-Jul I&amp;E'!$G$81</definedName>
    <definedName name="QB_ROW_38360" localSheetId="4" hidden="1">'July I&amp;E'!$G$73</definedName>
    <definedName name="QB_ROW_384250" localSheetId="6" hidden="1">BVA!$F$231</definedName>
    <definedName name="QB_ROW_384250" localSheetId="5" hidden="1">'Jan-Jul I&amp;E'!$F$225</definedName>
    <definedName name="QB_ROW_386270" localSheetId="6" hidden="1">BVA!$H$60</definedName>
    <definedName name="QB_ROW_386270" localSheetId="5" hidden="1">'Jan-Jul I&amp;E'!$H$60</definedName>
    <definedName name="QB_ROW_387270" localSheetId="6" hidden="1">BVA!$H$69</definedName>
    <definedName name="QB_ROW_387270" localSheetId="5" hidden="1">'Jan-Jul I&amp;E'!$H$69</definedName>
    <definedName name="QB_ROW_387270" localSheetId="4" hidden="1">'July I&amp;E'!$H$61</definedName>
    <definedName name="QB_ROW_388260" localSheetId="6" hidden="1">BVA!$G$171</definedName>
    <definedName name="QB_ROW_388260" localSheetId="5" hidden="1">'Jan-Jul I&amp;E'!$G$171</definedName>
    <definedName name="QB_ROW_388260" localSheetId="4" hidden="1">'July I&amp;E'!$G$147</definedName>
    <definedName name="QB_ROW_390270" localSheetId="6" hidden="1">BVA!$H$105</definedName>
    <definedName name="QB_ROW_390270" localSheetId="5" hidden="1">'Jan-Jul I&amp;E'!$H$105</definedName>
    <definedName name="QB_ROW_390270" localSheetId="4" hidden="1">'July I&amp;E'!$H$97</definedName>
    <definedName name="QB_ROW_391250" localSheetId="6" hidden="1">BVA!$F$14</definedName>
    <definedName name="QB_ROW_391250" localSheetId="5" hidden="1">'Jan-Jul I&amp;E'!$F$14</definedName>
    <definedName name="QB_ROW_391250" localSheetId="4" hidden="1">'July I&amp;E'!$F$14</definedName>
    <definedName name="QB_ROW_392250" localSheetId="6" hidden="1">BVA!$F$133</definedName>
    <definedName name="QB_ROW_392250" localSheetId="5" hidden="1">'Jan-Jul I&amp;E'!$F$133</definedName>
    <definedName name="QB_ROW_39270" localSheetId="6" hidden="1">BVA!$H$78</definedName>
    <definedName name="QB_ROW_39270" localSheetId="5" hidden="1">'Jan-Jul I&amp;E'!$H$78</definedName>
    <definedName name="QB_ROW_39270" localSheetId="4" hidden="1">'July I&amp;E'!$H$70</definedName>
    <definedName name="QB_ROW_393240" localSheetId="3" hidden="1">'July Balance Sheet'!$E$35</definedName>
    <definedName name="QB_ROW_394260" localSheetId="6" hidden="1">BVA!$G$45</definedName>
    <definedName name="QB_ROW_394260" localSheetId="5" hidden="1">'Jan-Jul I&amp;E'!$G$45</definedName>
    <definedName name="QB_ROW_394260" localSheetId="4" hidden="1">'July I&amp;E'!$G$39</definedName>
    <definedName name="QB_ROW_401250" localSheetId="6" hidden="1">BVA!$F$225</definedName>
    <definedName name="QB_ROW_401250" localSheetId="5" hidden="1">'Jan-Jul I&amp;E'!$F$219</definedName>
    <definedName name="QB_ROW_403040" localSheetId="6" hidden="1">BVA!$E$224</definedName>
    <definedName name="QB_ROW_403040" localSheetId="5" hidden="1">'Jan-Jul I&amp;E'!$E$218</definedName>
    <definedName name="QB_ROW_403340" localSheetId="6" hidden="1">BVA!$E$226</definedName>
    <definedName name="QB_ROW_403340" localSheetId="5" hidden="1">'Jan-Jul I&amp;E'!$E$220</definedName>
    <definedName name="QB_ROW_409250" localSheetId="3" hidden="1">'July Balance Sheet'!$F$40</definedName>
    <definedName name="QB_ROW_41270" localSheetId="6" hidden="1">BVA!$H$79</definedName>
    <definedName name="QB_ROW_41270" localSheetId="5" hidden="1">'Jan-Jul I&amp;E'!$H$79</definedName>
    <definedName name="QB_ROW_41270" localSheetId="4" hidden="1">'July I&amp;E'!$H$71</definedName>
    <definedName name="QB_ROW_413230" localSheetId="6" hidden="1">BVA!$D$193</definedName>
    <definedName name="QB_ROW_413230" localSheetId="5" hidden="1">'Jan-Jul I&amp;E'!$D$193</definedName>
    <definedName name="QB_ROW_415270" localSheetId="6" hidden="1">BVA!$H$99</definedName>
    <definedName name="QB_ROW_415270" localSheetId="5" hidden="1">'Jan-Jul I&amp;E'!$H$99</definedName>
    <definedName name="QB_ROW_415270" localSheetId="4" hidden="1">'July I&amp;E'!$H$91</definedName>
    <definedName name="QB_ROW_417280" localSheetId="6" hidden="1">BVA!$I$56</definedName>
    <definedName name="QB_ROW_417280" localSheetId="5" hidden="1">'Jan-Jul I&amp;E'!$I$56</definedName>
    <definedName name="QB_ROW_417280" localSheetId="4" hidden="1">'July I&amp;E'!$I$50</definedName>
    <definedName name="QB_ROW_418250" localSheetId="6" hidden="1">BVA!$F$123</definedName>
    <definedName name="QB_ROW_418250" localSheetId="5" hidden="1">'Jan-Jul I&amp;E'!$F$123</definedName>
    <definedName name="QB_ROW_418250" localSheetId="4" hidden="1">'July I&amp;E'!$F$115</definedName>
    <definedName name="QB_ROW_423230" localSheetId="3" hidden="1">'July Balance Sheet'!$D$61</definedName>
    <definedName name="QB_ROW_424240" localSheetId="3" hidden="1">'July Balance Sheet'!$E$8</definedName>
    <definedName name="QB_ROW_429250" localSheetId="6" hidden="1">BVA!$F$208</definedName>
    <definedName name="QB_ROW_43270" localSheetId="6" hidden="1">BVA!$H$80</definedName>
    <definedName name="QB_ROW_43270" localSheetId="5" hidden="1">'Jan-Jul I&amp;E'!$H$80</definedName>
    <definedName name="QB_ROW_43270" localSheetId="4" hidden="1">'July I&amp;E'!$H$72</definedName>
    <definedName name="QB_ROW_436250" localSheetId="6" hidden="1">BVA!$F$209</definedName>
    <definedName name="QB_ROW_437040" localSheetId="6" hidden="1">BVA!$E$230</definedName>
    <definedName name="QB_ROW_437040" localSheetId="5" hidden="1">'Jan-Jul I&amp;E'!$E$224</definedName>
    <definedName name="QB_ROW_437040" localSheetId="4" hidden="1">'July I&amp;E'!$E$179</definedName>
    <definedName name="QB_ROW_437340" localSheetId="6" hidden="1">BVA!$E$234</definedName>
    <definedName name="QB_ROW_437340" localSheetId="5" hidden="1">'Jan-Jul I&amp;E'!$E$228</definedName>
    <definedName name="QB_ROW_437340" localSheetId="4" hidden="1">'July I&amp;E'!$E$181</definedName>
    <definedName name="QB_ROW_438250" localSheetId="6" hidden="1">BVA!$F$232</definedName>
    <definedName name="QB_ROW_438250" localSheetId="5" hidden="1">'Jan-Jul I&amp;E'!$F$226</definedName>
    <definedName name="QB_ROW_441250" localSheetId="6" hidden="1">BVA!$F$8</definedName>
    <definedName name="QB_ROW_441250" localSheetId="5" hidden="1">'Jan-Jul I&amp;E'!$F$8</definedName>
    <definedName name="QB_ROW_441250" localSheetId="4" hidden="1">'July I&amp;E'!$F$8</definedName>
    <definedName name="QB_ROW_44250" localSheetId="6" hidden="1">BVA!$F$83</definedName>
    <definedName name="QB_ROW_44250" localSheetId="5" hidden="1">'Jan-Jul I&amp;E'!$F$83</definedName>
    <definedName name="QB_ROW_44250" localSheetId="4" hidden="1">'July I&amp;E'!$F$75</definedName>
    <definedName name="QB_ROW_443230" localSheetId="6" hidden="1">BVA!$D$192</definedName>
    <definedName name="QB_ROW_443230" localSheetId="5" hidden="1">'Jan-Jul I&amp;E'!$D$192</definedName>
    <definedName name="QB_ROW_445260" localSheetId="6" hidden="1">BVA!$G$86</definedName>
    <definedName name="QB_ROW_445260" localSheetId="5" hidden="1">'Jan-Jul I&amp;E'!$G$86</definedName>
    <definedName name="QB_ROW_445260" localSheetId="4" hidden="1">'July I&amp;E'!$G$78</definedName>
    <definedName name="QB_ROW_446230" localSheetId="3" hidden="1">'July Balance Sheet'!$D$12</definedName>
    <definedName name="QB_ROW_447260" localSheetId="6" hidden="1">BVA!$G$37</definedName>
    <definedName name="QB_ROW_447260" localSheetId="5" hidden="1">'Jan-Jul I&amp;E'!$G$37</definedName>
    <definedName name="QB_ROW_447260" localSheetId="4" hidden="1">'July I&amp;E'!$G$31</definedName>
    <definedName name="QB_ROW_448270" localSheetId="6" hidden="1">BVA!$H$68</definedName>
    <definedName name="QB_ROW_448270" localSheetId="5" hidden="1">'Jan-Jul I&amp;E'!$H$68</definedName>
    <definedName name="QB_ROW_448270" localSheetId="4" hidden="1">'July I&amp;E'!$H$60</definedName>
    <definedName name="QB_ROW_449030" localSheetId="6" hidden="1">BVA!$D$217</definedName>
    <definedName name="QB_ROW_449030" localSheetId="5" hidden="1">'Jan-Jul I&amp;E'!$D$211</definedName>
    <definedName name="QB_ROW_449030" localSheetId="4" hidden="1">'July I&amp;E'!$D$172</definedName>
    <definedName name="QB_ROW_449330" localSheetId="6" hidden="1">BVA!$D$222</definedName>
    <definedName name="QB_ROW_449330" localSheetId="5" hidden="1">'Jan-Jul I&amp;E'!$D$216</definedName>
    <definedName name="QB_ROW_449330" localSheetId="4" hidden="1">'July I&amp;E'!$D$177</definedName>
    <definedName name="QB_ROW_450240" localSheetId="6" hidden="1">BVA!$E$221</definedName>
    <definedName name="QB_ROW_450240" localSheetId="5" hidden="1">'Jan-Jul I&amp;E'!$E$215</definedName>
    <definedName name="QB_ROW_450240" localSheetId="4" hidden="1">'July I&amp;E'!$E$176</definedName>
    <definedName name="QB_ROW_451240" localSheetId="6" hidden="1">BVA!$E$220</definedName>
    <definedName name="QB_ROW_451240" localSheetId="5" hidden="1">'Jan-Jul I&amp;E'!$E$214</definedName>
    <definedName name="QB_ROW_451240" localSheetId="4" hidden="1">'July I&amp;E'!$E$175</definedName>
    <definedName name="QB_ROW_452240" localSheetId="6" hidden="1">BVA!$E$219</definedName>
    <definedName name="QB_ROW_452240" localSheetId="5" hidden="1">'Jan-Jul I&amp;E'!$E$213</definedName>
    <definedName name="QB_ROW_452240" localSheetId="4" hidden="1">'July I&amp;E'!$E$174</definedName>
    <definedName name="QB_ROW_45250" localSheetId="6" hidden="1">BVA!$F$84</definedName>
    <definedName name="QB_ROW_45250" localSheetId="5" hidden="1">'Jan-Jul I&amp;E'!$F$84</definedName>
    <definedName name="QB_ROW_45250" localSheetId="4" hidden="1">'July I&amp;E'!$F$76</definedName>
    <definedName name="QB_ROW_454250" localSheetId="6" hidden="1">BVA!$F$132</definedName>
    <definedName name="QB_ROW_454250" localSheetId="5" hidden="1">'Jan-Jul I&amp;E'!$F$132</definedName>
    <definedName name="QB_ROW_454250" localSheetId="4" hidden="1">'July I&amp;E'!$F$123</definedName>
    <definedName name="QB_ROW_455260" localSheetId="6" hidden="1">BVA!$G$138</definedName>
    <definedName name="QB_ROW_455260" localSheetId="5" hidden="1">'Jan-Jul I&amp;E'!$G$138</definedName>
    <definedName name="QB_ROW_455260" localSheetId="4" hidden="1">'July I&amp;E'!$G$127</definedName>
    <definedName name="QB_ROW_456250" localSheetId="6" hidden="1">BVA!$F$131</definedName>
    <definedName name="QB_ROW_456250" localSheetId="5" hidden="1">'Jan-Jul I&amp;E'!$F$131</definedName>
    <definedName name="QB_ROW_456250" localSheetId="4" hidden="1">'July I&amp;E'!$F$122</definedName>
    <definedName name="QB_ROW_457260" localSheetId="6" hidden="1">BVA!$G$137</definedName>
    <definedName name="QB_ROW_457260" localSheetId="5" hidden="1">'Jan-Jul I&amp;E'!$G$137</definedName>
    <definedName name="QB_ROW_457260" localSheetId="4" hidden="1">'July I&amp;E'!$G$126</definedName>
    <definedName name="QB_ROW_458260" localSheetId="6" hidden="1">BVA!$G$136</definedName>
    <definedName name="QB_ROW_458260" localSheetId="5" hidden="1">'Jan-Jul I&amp;E'!$G$136</definedName>
    <definedName name="QB_ROW_458260" localSheetId="4" hidden="1">'July I&amp;E'!$G$125</definedName>
    <definedName name="QB_ROW_459250" localSheetId="6" hidden="1">BVA!$F$122</definedName>
    <definedName name="QB_ROW_459250" localSheetId="5" hidden="1">'Jan-Jul I&amp;E'!$F$122</definedName>
    <definedName name="QB_ROW_459250" localSheetId="4" hidden="1">'July I&amp;E'!$F$114</definedName>
    <definedName name="QB_ROW_46050" localSheetId="6" hidden="1">BVA!$F$85</definedName>
    <definedName name="QB_ROW_46050" localSheetId="5" hidden="1">'Jan-Jul I&amp;E'!$F$85</definedName>
    <definedName name="QB_ROW_46050" localSheetId="4" hidden="1">'July I&amp;E'!$F$77</definedName>
    <definedName name="QB_ROW_462230" localSheetId="6" hidden="1">BVA!$D$216</definedName>
    <definedName name="QB_ROW_462230" localSheetId="5" hidden="1">'Jan-Jul I&amp;E'!$D$210</definedName>
    <definedName name="QB_ROW_463250" localSheetId="6" hidden="1">BVA!$F$204</definedName>
    <definedName name="QB_ROW_46350" localSheetId="6" hidden="1">BVA!$F$89</definedName>
    <definedName name="QB_ROW_46350" localSheetId="5" hidden="1">'Jan-Jul I&amp;E'!$F$89</definedName>
    <definedName name="QB_ROW_46350" localSheetId="4" hidden="1">'July I&amp;E'!$F$81</definedName>
    <definedName name="QB_ROW_464250" localSheetId="6" hidden="1">BVA!$F$207</definedName>
    <definedName name="QB_ROW_466250" localSheetId="6" hidden="1">BVA!$F$205</definedName>
    <definedName name="QB_ROW_467250" localSheetId="6" hidden="1">BVA!$F$203</definedName>
    <definedName name="QB_ROW_467250" localSheetId="5" hidden="1">'Jan-Jul I&amp;E'!$F$203</definedName>
    <definedName name="QB_ROW_468270" localSheetId="6" hidden="1">BVA!$H$61</definedName>
    <definedName name="QB_ROW_468270" localSheetId="5" hidden="1">'Jan-Jul I&amp;E'!$H$61</definedName>
    <definedName name="QB_ROW_469240" localSheetId="6" hidden="1">BVA!$E$197</definedName>
    <definedName name="QB_ROW_469240" localSheetId="5" hidden="1">'Jan-Jul I&amp;E'!$E$197</definedName>
    <definedName name="QB_ROW_470260" localSheetId="6" hidden="1">BVA!$G$155</definedName>
    <definedName name="QB_ROW_470260" localSheetId="5" hidden="1">'Jan-Jul I&amp;E'!$G$155</definedName>
    <definedName name="QB_ROW_471230" localSheetId="6" hidden="1">BVA!$D$215</definedName>
    <definedName name="QB_ROW_471230" localSheetId="5" hidden="1">'Jan-Jul I&amp;E'!$D$209</definedName>
    <definedName name="QB_ROW_472240" localSheetId="6" hidden="1">BVA!$E$196</definedName>
    <definedName name="QB_ROW_472240" localSheetId="5" hidden="1">'Jan-Jul I&amp;E'!$E$196</definedName>
    <definedName name="QB_ROW_47260" localSheetId="6" hidden="1">BVA!$G$88</definedName>
    <definedName name="QB_ROW_47260" localSheetId="5" hidden="1">'Jan-Jul I&amp;E'!$G$88</definedName>
    <definedName name="QB_ROW_47260" localSheetId="4" hidden="1">'July I&amp;E'!$G$80</definedName>
    <definedName name="QB_ROW_473240" localSheetId="6" hidden="1">BVA!$E$195</definedName>
    <definedName name="QB_ROW_473240" localSheetId="5" hidden="1">'Jan-Jul I&amp;E'!$E$195</definedName>
    <definedName name="QB_ROW_475250" localSheetId="6" hidden="1">BVA!$F$206</definedName>
    <definedName name="QB_ROW_5011" localSheetId="3" hidden="1">'July Balance Sheet'!$B$16</definedName>
    <definedName name="QB_ROW_51250" localSheetId="6" hidden="1">BVA!$F$16</definedName>
    <definedName name="QB_ROW_51250" localSheetId="5" hidden="1">'Jan-Jul I&amp;E'!$F$16</definedName>
    <definedName name="QB_ROW_5260" localSheetId="6" hidden="1">BVA!$G$39</definedName>
    <definedName name="QB_ROW_5260" localSheetId="5" hidden="1">'Jan-Jul I&amp;E'!$G$39</definedName>
    <definedName name="QB_ROW_5260" localSheetId="4" hidden="1">'July I&amp;E'!$G$33</definedName>
    <definedName name="QB_ROW_53060" localSheetId="6" hidden="1">BVA!$G$97</definedName>
    <definedName name="QB_ROW_53060" localSheetId="5" hidden="1">'Jan-Jul I&amp;E'!$G$97</definedName>
    <definedName name="QB_ROW_53060" localSheetId="4" hidden="1">'July I&amp;E'!$G$89</definedName>
    <definedName name="QB_ROW_5311" localSheetId="3" hidden="1">'July Balance Sheet'!$B$26</definedName>
    <definedName name="QB_ROW_53360" localSheetId="6" hidden="1">BVA!$G$103</definedName>
    <definedName name="QB_ROW_53360" localSheetId="5" hidden="1">'Jan-Jul I&amp;E'!$G$103</definedName>
    <definedName name="QB_ROW_53360" localSheetId="4" hidden="1">'July I&amp;E'!$G$95</definedName>
    <definedName name="QB_ROW_54050" localSheetId="6" hidden="1">BVA!$F$177</definedName>
    <definedName name="QB_ROW_54050" localSheetId="5" hidden="1">'Jan-Jul I&amp;E'!$F$177</definedName>
    <definedName name="QB_ROW_54050" localSheetId="4" hidden="1">'July I&amp;E'!$F$152</definedName>
    <definedName name="QB_ROW_54350" localSheetId="6" hidden="1">BVA!$F$179</definedName>
    <definedName name="QB_ROW_54350" localSheetId="5" hidden="1">'Jan-Jul I&amp;E'!$F$179</definedName>
    <definedName name="QB_ROW_54350" localSheetId="4" hidden="1">'July I&amp;E'!$F$154</definedName>
    <definedName name="QB_ROW_55250" localSheetId="6" hidden="1">BVA!$F$11</definedName>
    <definedName name="QB_ROW_55250" localSheetId="5" hidden="1">'Jan-Jul I&amp;E'!$F$11</definedName>
    <definedName name="QB_ROW_55250" localSheetId="4" hidden="1">'July I&amp;E'!$F$11</definedName>
    <definedName name="QB_ROW_56260" localSheetId="6" hidden="1">BVA!$G$178</definedName>
    <definedName name="QB_ROW_56260" localSheetId="5" hidden="1">'Jan-Jul I&amp;E'!$G$178</definedName>
    <definedName name="QB_ROW_56260" localSheetId="4" hidden="1">'July I&amp;E'!$G$153</definedName>
    <definedName name="QB_ROW_58060" localSheetId="6" hidden="1">BVA!$G$104</definedName>
    <definedName name="QB_ROW_58060" localSheetId="5" hidden="1">'Jan-Jul I&amp;E'!$G$104</definedName>
    <definedName name="QB_ROW_58060" localSheetId="4" hidden="1">'July I&amp;E'!$G$96</definedName>
    <definedName name="QB_ROW_58360" localSheetId="6" hidden="1">BVA!$G$112</definedName>
    <definedName name="QB_ROW_58360" localSheetId="5" hidden="1">'Jan-Jul I&amp;E'!$G$112</definedName>
    <definedName name="QB_ROW_58360" localSheetId="4" hidden="1">'July I&amp;E'!$G$104</definedName>
    <definedName name="QB_ROW_59070" localSheetId="6" hidden="1">BVA!$H$106</definedName>
    <definedName name="QB_ROW_59070" localSheetId="5" hidden="1">'Jan-Jul I&amp;E'!$H$106</definedName>
    <definedName name="QB_ROW_59070" localSheetId="4" hidden="1">'July I&amp;E'!$H$98</definedName>
    <definedName name="QB_ROW_59370" localSheetId="6" hidden="1">BVA!$H$110</definedName>
    <definedName name="QB_ROW_59370" localSheetId="5" hidden="1">'Jan-Jul I&amp;E'!$H$110</definedName>
    <definedName name="QB_ROW_59370" localSheetId="4" hidden="1">'July I&amp;E'!$H$102</definedName>
    <definedName name="QB_ROW_6040" localSheetId="3" hidden="1">'July Balance Sheet'!$E$42</definedName>
    <definedName name="QB_ROW_61240" localSheetId="6" hidden="1">BVA!$E$6</definedName>
    <definedName name="QB_ROW_61240" localSheetId="5" hidden="1">'Jan-Jul I&amp;E'!$E$6</definedName>
    <definedName name="QB_ROW_61240" localSheetId="4" hidden="1">'July I&amp;E'!$E$6</definedName>
    <definedName name="QB_ROW_62030" localSheetId="6" hidden="1">BVA!$D$201</definedName>
    <definedName name="QB_ROW_62030" localSheetId="5" hidden="1">'Jan-Jul I&amp;E'!$D$201</definedName>
    <definedName name="QB_ROW_62330" localSheetId="6" hidden="1">BVA!$D$212</definedName>
    <definedName name="QB_ROW_62330" localSheetId="5" hidden="1">'Jan-Jul I&amp;E'!$D$206</definedName>
    <definedName name="QB_ROW_63030" localSheetId="6" hidden="1">BVA!$D$229</definedName>
    <definedName name="QB_ROW_63030" localSheetId="5" hidden="1">'Jan-Jul I&amp;E'!$D$223</definedName>
    <definedName name="QB_ROW_63030" localSheetId="4" hidden="1">'July I&amp;E'!$D$178</definedName>
    <definedName name="QB_ROW_63330" localSheetId="6" hidden="1">BVA!$D$235</definedName>
    <definedName name="QB_ROW_63330" localSheetId="5" hidden="1">'Jan-Jul I&amp;E'!$D$229</definedName>
    <definedName name="QB_ROW_63330" localSheetId="4" hidden="1">'July I&amp;E'!$D$182</definedName>
    <definedName name="QB_ROW_6340" localSheetId="3" hidden="1">'July Balance Sheet'!$E$54</definedName>
    <definedName name="QB_ROW_64250" localSheetId="6" hidden="1">BVA!$F$18</definedName>
    <definedName name="QB_ROW_64250" localSheetId="5" hidden="1">'Jan-Jul I&amp;E'!$F$18</definedName>
    <definedName name="QB_ROW_64250" localSheetId="4" hidden="1">'July I&amp;E'!$F$16</definedName>
    <definedName name="QB_ROW_7001" localSheetId="3" hidden="1">'July Balance Sheet'!$A$28</definedName>
    <definedName name="QB_ROW_70040" localSheetId="6" hidden="1">BVA!$E$7</definedName>
    <definedName name="QB_ROW_70040" localSheetId="5" hidden="1">'Jan-Jul I&amp;E'!$E$7</definedName>
    <definedName name="QB_ROW_70040" localSheetId="4" hidden="1">'July I&amp;E'!$E$7</definedName>
    <definedName name="QB_ROW_70340" localSheetId="6" hidden="1">BVA!$E$21</definedName>
    <definedName name="QB_ROW_70340" localSheetId="5" hidden="1">'Jan-Jul I&amp;E'!$E$21</definedName>
    <definedName name="QB_ROW_70340" localSheetId="4" hidden="1">'July I&amp;E'!$E$19</definedName>
    <definedName name="QB_ROW_7050" localSheetId="3" hidden="1">'July Balance Sheet'!$F$44</definedName>
    <definedName name="QB_ROW_72250" localSheetId="6" hidden="1">BVA!$F$9</definedName>
    <definedName name="QB_ROW_72250" localSheetId="5" hidden="1">'Jan-Jul I&amp;E'!$F$9</definedName>
    <definedName name="QB_ROW_72250" localSheetId="4" hidden="1">'July I&amp;E'!$F$9</definedName>
    <definedName name="QB_ROW_7301" localSheetId="3" hidden="1">'July Balance Sheet'!$A$71</definedName>
    <definedName name="QB_ROW_7350" localSheetId="3" hidden="1">'July Balance Sheet'!$F$47</definedName>
    <definedName name="QB_ROW_75260" localSheetId="6" hidden="1">BVA!$G$46</definedName>
    <definedName name="QB_ROW_75260" localSheetId="5" hidden="1">'Jan-Jul I&amp;E'!$G$46</definedName>
    <definedName name="QB_ROW_75260" localSheetId="4" hidden="1">'July I&amp;E'!$G$40</definedName>
    <definedName name="QB_ROW_76250" localSheetId="6" hidden="1">BVA!$F$49</definedName>
    <definedName name="QB_ROW_76250" localSheetId="5" hidden="1">'Jan-Jul I&amp;E'!$F$49</definedName>
    <definedName name="QB_ROW_76250" localSheetId="4" hidden="1">'July I&amp;E'!$F$43</definedName>
    <definedName name="QB_ROW_77260" localSheetId="6" hidden="1">BVA!$G$87</definedName>
    <definedName name="QB_ROW_77260" localSheetId="5" hidden="1">'Jan-Jul I&amp;E'!$G$87</definedName>
    <definedName name="QB_ROW_77260" localSheetId="4" hidden="1">'July I&amp;E'!$G$79</definedName>
    <definedName name="QB_ROW_8011" localSheetId="3" hidden="1">'July Balance Sheet'!$B$29</definedName>
    <definedName name="QB_ROW_80280" localSheetId="6" hidden="1">BVA!$I$53</definedName>
    <definedName name="QB_ROW_80280" localSheetId="5" hidden="1">'Jan-Jul I&amp;E'!$I$53</definedName>
    <definedName name="QB_ROW_80280" localSheetId="4" hidden="1">'July I&amp;E'!$I$47</definedName>
    <definedName name="QB_ROW_82060" localSheetId="6" hidden="1">BVA!$G$51</definedName>
    <definedName name="QB_ROW_82060" localSheetId="5" hidden="1">'Jan-Jul I&amp;E'!$G$51</definedName>
    <definedName name="QB_ROW_82060" localSheetId="4" hidden="1">'July I&amp;E'!$G$45</definedName>
    <definedName name="QB_ROW_82360" localSheetId="6" hidden="1">BVA!$G$66</definedName>
    <definedName name="QB_ROW_82360" localSheetId="5" hidden="1">'Jan-Jul I&amp;E'!$G$66</definedName>
    <definedName name="QB_ROW_82360" localSheetId="4" hidden="1">'July I&amp;E'!$G$58</definedName>
    <definedName name="QB_ROW_8260" localSheetId="3" hidden="1">'July Balance Sheet'!$G$45</definedName>
    <definedName name="QB_ROW_8311" localSheetId="3" hidden="1">'July Balance Sheet'!$B$57</definedName>
    <definedName name="QB_ROW_83280" localSheetId="6" hidden="1">BVA!$I$109</definedName>
    <definedName name="QB_ROW_83280" localSheetId="5" hidden="1">'Jan-Jul I&amp;E'!$I$109</definedName>
    <definedName name="QB_ROW_83280" localSheetId="4" hidden="1">'July I&amp;E'!$I$101</definedName>
    <definedName name="QB_ROW_84280" localSheetId="6" hidden="1">BVA!$I$107</definedName>
    <definedName name="QB_ROW_84280" localSheetId="5" hidden="1">'Jan-Jul I&amp;E'!$I$107</definedName>
    <definedName name="QB_ROW_84280" localSheetId="4" hidden="1">'July I&amp;E'!$I$99</definedName>
    <definedName name="QB_ROW_86260" localSheetId="6" hidden="1">BVA!$G$113</definedName>
    <definedName name="QB_ROW_86260" localSheetId="5" hidden="1">'Jan-Jul I&amp;E'!$G$113</definedName>
    <definedName name="QB_ROW_86260" localSheetId="4" hidden="1">'July I&amp;E'!$G$105</definedName>
    <definedName name="QB_ROW_86321" localSheetId="6" hidden="1">BVA!$C$23</definedName>
    <definedName name="QB_ROW_86321" localSheetId="5" hidden="1">'Jan-Jul I&amp;E'!$C$23</definedName>
    <definedName name="QB_ROW_86321" localSheetId="4" hidden="1">'July I&amp;E'!$C$21</definedName>
    <definedName name="QB_ROW_87250" localSheetId="6" hidden="1">BVA!$F$117</definedName>
    <definedName name="QB_ROW_87250" localSheetId="5" hidden="1">'Jan-Jul I&amp;E'!$F$117</definedName>
    <definedName name="QB_ROW_87250" localSheetId="4" hidden="1">'July I&amp;E'!$F$109</definedName>
    <definedName name="QB_ROW_88250" localSheetId="6" hidden="1">BVA!$F$118</definedName>
    <definedName name="QB_ROW_88250" localSheetId="5" hidden="1">'Jan-Jul I&amp;E'!$F$118</definedName>
    <definedName name="QB_ROW_88250" localSheetId="4" hidden="1">'July I&amp;E'!$F$110</definedName>
    <definedName name="QB_ROW_9021" localSheetId="3" hidden="1">'July Balance Sheet'!$C$30</definedName>
    <definedName name="QB_ROW_90250" localSheetId="6" hidden="1">BVA!$F$125</definedName>
    <definedName name="QB_ROW_90250" localSheetId="5" hidden="1">'Jan-Jul I&amp;E'!$F$125</definedName>
    <definedName name="QB_ROW_90250" localSheetId="4" hidden="1">'July I&amp;E'!$F$117</definedName>
    <definedName name="QB_ROW_91050" localSheetId="6" hidden="1">BVA!$F$146</definedName>
    <definedName name="QB_ROW_91050" localSheetId="5" hidden="1">'Jan-Jul I&amp;E'!$F$146</definedName>
    <definedName name="QB_ROW_91050" localSheetId="4" hidden="1">'July I&amp;E'!$F$135</definedName>
    <definedName name="QB_ROW_91260" localSheetId="6" hidden="1">BVA!$G$160</definedName>
    <definedName name="QB_ROW_91260" localSheetId="5" hidden="1">'Jan-Jul I&amp;E'!$G$160</definedName>
    <definedName name="QB_ROW_91260" localSheetId="4" hidden="1">'July I&amp;E'!$G$137</definedName>
    <definedName name="QB_ROW_91350" localSheetId="6" hidden="1">BVA!$F$161</definedName>
    <definedName name="QB_ROW_91350" localSheetId="5" hidden="1">'Jan-Jul I&amp;E'!$F$161</definedName>
    <definedName name="QB_ROW_91350" localSheetId="4" hidden="1">'July I&amp;E'!$F$138</definedName>
    <definedName name="QB_ROW_92060" localSheetId="6" hidden="1">BVA!$G$91</definedName>
    <definedName name="QB_ROW_92060" localSheetId="5" hidden="1">'Jan-Jul I&amp;E'!$G$91</definedName>
    <definedName name="QB_ROW_92060" localSheetId="4" hidden="1">'July I&amp;E'!$G$83</definedName>
    <definedName name="QB_ROW_92270" localSheetId="6" hidden="1">BVA!$H$95</definedName>
    <definedName name="QB_ROW_92270" localSheetId="5" hidden="1">'Jan-Jul I&amp;E'!$H$95</definedName>
    <definedName name="QB_ROW_92270" localSheetId="4" hidden="1">'July I&amp;E'!$H$87</definedName>
    <definedName name="QB_ROW_92360" localSheetId="6" hidden="1">BVA!$G$96</definedName>
    <definedName name="QB_ROW_92360" localSheetId="5" hidden="1">'Jan-Jul I&amp;E'!$G$96</definedName>
    <definedName name="QB_ROW_92360" localSheetId="4" hidden="1">'July I&amp;E'!$G$88</definedName>
    <definedName name="QB_ROW_9260" localSheetId="3" hidden="1">'July Balance Sheet'!$G$46</definedName>
    <definedName name="QB_ROW_9321" localSheetId="3" hidden="1">'July Balance Sheet'!$C$56</definedName>
    <definedName name="QB_ROW_93240" localSheetId="3" hidden="1">'July Balance Sheet'!$E$6</definedName>
    <definedName name="QB_ROW_94250" localSheetId="6" hidden="1">BVA!$F$145</definedName>
    <definedName name="QB_ROW_94250" localSheetId="5" hidden="1">'Jan-Jul I&amp;E'!$F$145</definedName>
    <definedName name="QB_ROW_94250" localSheetId="4" hidden="1">'July I&amp;E'!$F$134</definedName>
    <definedName name="QB_ROW_96250" localSheetId="6" hidden="1">BVA!$F$126</definedName>
    <definedName name="QB_ROW_96250" localSheetId="5" hidden="1">'Jan-Jul I&amp;E'!$F$126</definedName>
    <definedName name="QB_ROW_96250" localSheetId="4" hidden="1">'July I&amp;E'!$F$118</definedName>
    <definedName name="QB_ROW_97050" localSheetId="6" hidden="1">BVA!$F$134</definedName>
    <definedName name="QB_ROW_97050" localSheetId="5" hidden="1">'Jan-Jul I&amp;E'!$F$134</definedName>
    <definedName name="QB_ROW_97050" localSheetId="4" hidden="1">'July I&amp;E'!$F$124</definedName>
    <definedName name="QB_ROW_97260" localSheetId="6" hidden="1">BVA!$G$142</definedName>
    <definedName name="QB_ROW_97260" localSheetId="5" hidden="1">'Jan-Jul I&amp;E'!$G$142</definedName>
    <definedName name="QB_ROW_97260" localSheetId="4" hidden="1">'July I&amp;E'!$G$131</definedName>
    <definedName name="QB_ROW_97350" localSheetId="6" hidden="1">BVA!$F$143</definedName>
    <definedName name="QB_ROW_97350" localSheetId="5" hidden="1">'Jan-Jul I&amp;E'!$F$143</definedName>
    <definedName name="QB_ROW_97350" localSheetId="4" hidden="1">'July I&amp;E'!$F$132</definedName>
    <definedName name="QBCANSUPPORTUPDATE" localSheetId="6">TRUE</definedName>
    <definedName name="QBCANSUPPORTUPDATE" localSheetId="0">TRUE</definedName>
    <definedName name="QBCANSUPPORTUPDATE" localSheetId="5">TRUE</definedName>
    <definedName name="QBCANSUPPORTUPDATE" localSheetId="3">TRUE</definedName>
    <definedName name="QBCANSUPPORTUPDATE" localSheetId="4">TRUE</definedName>
    <definedName name="QBCOMPANYFILENAME" localSheetId="6">"C:\Documents and Settings\All Users\Documents\Intuit\QuickBooks\Company Files\NFPD.QBW"</definedName>
    <definedName name="QBCOMPANYFILENAME" localSheetId="0">"C:\Documents and Settings\All Users\Documents\Intuit\QuickBooks\Company Files\NFPD.QBW"</definedName>
    <definedName name="QBCOMPANYFILENAME" localSheetId="5">"C:\Documents and Settings\All Users\Documents\Intuit\QuickBooks\Company Files\NFPD.QBW"</definedName>
    <definedName name="QBCOMPANYFILENAME" localSheetId="3">"C:\Documents and Settings\All Users\Documents\Intuit\QuickBooks\Company Files\NFPD.QBW"</definedName>
    <definedName name="QBCOMPANYFILENAME" localSheetId="4">"C:\Documents and Settings\All Users\Documents\Intuit\QuickBooks\Company Files\NFPD.QBW"</definedName>
    <definedName name="QBENDDATE" localSheetId="6">20211231</definedName>
    <definedName name="QBENDDATE" localSheetId="0">20211231</definedName>
    <definedName name="QBENDDATE" localSheetId="5">20210731</definedName>
    <definedName name="QBENDDATE" localSheetId="3">20210731</definedName>
    <definedName name="QBENDDATE" localSheetId="4">20210731</definedName>
    <definedName name="QBHEADERSONSCREEN" localSheetId="6">FALSE</definedName>
    <definedName name="QBHEADERSONSCREEN" localSheetId="0">FALSE</definedName>
    <definedName name="QBHEADERSONSCREEN" localSheetId="5">FALSE</definedName>
    <definedName name="QBHEADERSONSCREEN" localSheetId="3">FALSE</definedName>
    <definedName name="QBHEADERSONSCREEN" localSheetId="4">FALSE</definedName>
    <definedName name="QBMETADATASIZE" localSheetId="6">5924</definedName>
    <definedName name="QBMETADATASIZE" localSheetId="0">7592</definedName>
    <definedName name="QBMETADATASIZE" localSheetId="5">5943</definedName>
    <definedName name="QBMETADATASIZE" localSheetId="3">5924</definedName>
    <definedName name="QBMETADATASIZE" localSheetId="4">5943</definedName>
    <definedName name="QBPRESERVECOLOR" localSheetId="6">TRUE</definedName>
    <definedName name="QBPRESERVECOLOR" localSheetId="0">TRUE</definedName>
    <definedName name="QBPRESERVECOLOR" localSheetId="5">TRUE</definedName>
    <definedName name="QBPRESERVECOLOR" localSheetId="3">TRUE</definedName>
    <definedName name="QBPRESERVECOLOR" localSheetId="4">TRUE</definedName>
    <definedName name="QBPRESERVEFONT" localSheetId="6">TRUE</definedName>
    <definedName name="QBPRESERVEFONT" localSheetId="0">TRUE</definedName>
    <definedName name="QBPRESERVEFONT" localSheetId="5">TRUE</definedName>
    <definedName name="QBPRESERVEFONT" localSheetId="3">TRUE</definedName>
    <definedName name="QBPRESERVEFONT" localSheetId="4">TRUE</definedName>
    <definedName name="QBPRESERVEROWHEIGHT" localSheetId="6">TRUE</definedName>
    <definedName name="QBPRESERVEROWHEIGHT" localSheetId="0">TRUE</definedName>
    <definedName name="QBPRESERVEROWHEIGHT" localSheetId="5">TRUE</definedName>
    <definedName name="QBPRESERVEROWHEIGHT" localSheetId="3">TRUE</definedName>
    <definedName name="QBPRESERVEROWHEIGHT" localSheetId="4">TRUE</definedName>
    <definedName name="QBPRESERVESPACE" localSheetId="6">TRUE</definedName>
    <definedName name="QBPRESERVESPACE" localSheetId="0">TRUE</definedName>
    <definedName name="QBPRESERVESPACE" localSheetId="5">TRUE</definedName>
    <definedName name="QBPRESERVESPACE" localSheetId="3">TRUE</definedName>
    <definedName name="QBPRESERVESPACE" localSheetId="4">TRUE</definedName>
    <definedName name="QBREPORTCOLAXIS" localSheetId="6">0</definedName>
    <definedName name="QBREPORTCOLAXIS" localSheetId="0">0</definedName>
    <definedName name="QBREPORTCOLAXIS" localSheetId="5">19</definedName>
    <definedName name="QBREPORTCOLAXIS" localSheetId="3">0</definedName>
    <definedName name="QBREPORTCOLAXIS" localSheetId="4">19</definedName>
    <definedName name="QBREPORTCOMPANYID" localSheetId="6">"8485c3b05ade4270975b6060e7430806"</definedName>
    <definedName name="QBREPORTCOMPANYID" localSheetId="0">"8485c3b05ade4270975b6060e7430806"</definedName>
    <definedName name="QBREPORTCOMPANYID" localSheetId="5">"8485c3b05ade4270975b6060e7430806"</definedName>
    <definedName name="QBREPORTCOMPANYID" localSheetId="3">"8485c3b05ade4270975b6060e7430806"</definedName>
    <definedName name="QBREPORTCOMPANYID" localSheetId="4">"8485c3b05ade4270975b6060e7430806"</definedName>
    <definedName name="QBREPORTCOMPARECOL_ANNUALBUDGET" localSheetId="6">FALSE</definedName>
    <definedName name="QBREPORTCOMPARECOL_ANNUALBUDGET" localSheetId="0">FALSE</definedName>
    <definedName name="QBREPORTCOMPARECOL_ANNUALBUDGET" localSheetId="5">FALSE</definedName>
    <definedName name="QBREPORTCOMPARECOL_ANNUALBUDGET" localSheetId="3">FALSE</definedName>
    <definedName name="QBREPORTCOMPARECOL_ANNUALBUDGET" localSheetId="4">FALSE</definedName>
    <definedName name="QBREPORTCOMPARECOL_AVGCOGS" localSheetId="6">FALSE</definedName>
    <definedName name="QBREPORTCOMPARECOL_AVGCOGS" localSheetId="0">FALSE</definedName>
    <definedName name="QBREPORTCOMPARECOL_AVGCOGS" localSheetId="5">FALSE</definedName>
    <definedName name="QBREPORTCOMPARECOL_AVGCOGS" localSheetId="3">FALSE</definedName>
    <definedName name="QBREPORTCOMPARECOL_AVGCOGS" localSheetId="4">FALSE</definedName>
    <definedName name="QBREPORTCOMPARECOL_AVGPRICE" localSheetId="6">FALSE</definedName>
    <definedName name="QBREPORTCOMPARECOL_AVGPRICE" localSheetId="0">FALSE</definedName>
    <definedName name="QBREPORTCOMPARECOL_AVGPRICE" localSheetId="5">FALSE</definedName>
    <definedName name="QBREPORTCOMPARECOL_AVGPRICE" localSheetId="3">FALSE</definedName>
    <definedName name="QBREPORTCOMPARECOL_AVGPRICE" localSheetId="4">FALSE</definedName>
    <definedName name="QBREPORTCOMPARECOL_BUDDIFF" localSheetId="6">TRUE</definedName>
    <definedName name="QBREPORTCOMPARECOL_BUDDIFF" localSheetId="0">FALSE</definedName>
    <definedName name="QBREPORTCOMPARECOL_BUDDIFF" localSheetId="5">TRUE</definedName>
    <definedName name="QBREPORTCOMPARECOL_BUDDIFF" localSheetId="3">FALSE</definedName>
    <definedName name="QBREPORTCOMPARECOL_BUDDIFF" localSheetId="4">TRUE</definedName>
    <definedName name="QBREPORTCOMPARECOL_BUDGET" localSheetId="6">TRUE</definedName>
    <definedName name="QBREPORTCOMPARECOL_BUDGET" localSheetId="0">FALSE</definedName>
    <definedName name="QBREPORTCOMPARECOL_BUDGET" localSheetId="5">TRUE</definedName>
    <definedName name="QBREPORTCOMPARECOL_BUDGET" localSheetId="3">FALSE</definedName>
    <definedName name="QBREPORTCOMPARECOL_BUDGET" localSheetId="4">TRUE</definedName>
    <definedName name="QBREPORTCOMPARECOL_BUDPCT" localSheetId="6">TRUE</definedName>
    <definedName name="QBREPORTCOMPARECOL_BUDPCT" localSheetId="0">FALSE</definedName>
    <definedName name="QBREPORTCOMPARECOL_BUDPCT" localSheetId="5">TRUE</definedName>
    <definedName name="QBREPORTCOMPARECOL_BUDPCT" localSheetId="3">FALSE</definedName>
    <definedName name="QBREPORTCOMPARECOL_BUDPCT" localSheetId="4">TRUE</definedName>
    <definedName name="QBREPORTCOMPARECOL_COGS" localSheetId="6">FALSE</definedName>
    <definedName name="QBREPORTCOMPARECOL_COGS" localSheetId="0">FALSE</definedName>
    <definedName name="QBREPORTCOMPARECOL_COGS" localSheetId="5">FALSE</definedName>
    <definedName name="QBREPORTCOMPARECOL_COGS" localSheetId="3">FALSE</definedName>
    <definedName name="QBREPORTCOMPARECOL_COGS" localSheetId="4">FALSE</definedName>
    <definedName name="QBREPORTCOMPARECOL_EXCLUDEAMOUNT" localSheetId="6">FALSE</definedName>
    <definedName name="QBREPORTCOMPARECOL_EXCLUDEAMOUNT" localSheetId="0">FALSE</definedName>
    <definedName name="QBREPORTCOMPARECOL_EXCLUDEAMOUNT" localSheetId="5">FALSE</definedName>
    <definedName name="QBREPORTCOMPARECOL_EXCLUDEAMOUNT" localSheetId="3">FALSE</definedName>
    <definedName name="QBREPORTCOMPARECOL_EXCLUDEAMOUNT" localSheetId="4">FALSE</definedName>
    <definedName name="QBREPORTCOMPARECOL_EXCLUDECURPERIOD" localSheetId="6">FALSE</definedName>
    <definedName name="QBREPORTCOMPARECOL_EXCLUDECURPERIOD" localSheetId="0">FALSE</definedName>
    <definedName name="QBREPORTCOMPARECOL_EXCLUDECURPERIOD" localSheetId="5">FALSE</definedName>
    <definedName name="QBREPORTCOMPARECOL_EXCLUDECURPERIOD" localSheetId="3">FALSE</definedName>
    <definedName name="QBREPORTCOMPARECOL_EXCLUDECURPERIOD" localSheetId="4">FALSE</definedName>
    <definedName name="QBREPORTCOMPARECOL_FORECAST" localSheetId="6">FALSE</definedName>
    <definedName name="QBREPORTCOMPARECOL_FORECAST" localSheetId="0">FALSE</definedName>
    <definedName name="QBREPORTCOMPARECOL_FORECAST" localSheetId="5">FALSE</definedName>
    <definedName name="QBREPORTCOMPARECOL_FORECAST" localSheetId="3">FALSE</definedName>
    <definedName name="QBREPORTCOMPARECOL_FORECAST" localSheetId="4">FALSE</definedName>
    <definedName name="QBREPORTCOMPARECOL_GROSSMARGIN" localSheetId="6">FALSE</definedName>
    <definedName name="QBREPORTCOMPARECOL_GROSSMARGIN" localSheetId="0">FALSE</definedName>
    <definedName name="QBREPORTCOMPARECOL_GROSSMARGIN" localSheetId="5">FALSE</definedName>
    <definedName name="QBREPORTCOMPARECOL_GROSSMARGIN" localSheetId="3">FALSE</definedName>
    <definedName name="QBREPORTCOMPARECOL_GROSSMARGIN" localSheetId="4">FALSE</definedName>
    <definedName name="QBREPORTCOMPARECOL_GROSSMARGINPCT" localSheetId="6">FALSE</definedName>
    <definedName name="QBREPORTCOMPARECOL_GROSSMARGINPCT" localSheetId="0">FALSE</definedName>
    <definedName name="QBREPORTCOMPARECOL_GROSSMARGINPCT" localSheetId="5">FALSE</definedName>
    <definedName name="QBREPORTCOMPARECOL_GROSSMARGINPCT" localSheetId="3">FALSE</definedName>
    <definedName name="QBREPORTCOMPARECOL_GROSSMARGINPCT" localSheetId="4">FALSE</definedName>
    <definedName name="QBREPORTCOMPARECOL_HOURS" localSheetId="6">FALSE</definedName>
    <definedName name="QBREPORTCOMPARECOL_HOURS" localSheetId="0">FALSE</definedName>
    <definedName name="QBREPORTCOMPARECOL_HOURS" localSheetId="5">FALSE</definedName>
    <definedName name="QBREPORTCOMPARECOL_HOURS" localSheetId="3">FALSE</definedName>
    <definedName name="QBREPORTCOMPARECOL_HOURS" localSheetId="4">FALSE</definedName>
    <definedName name="QBREPORTCOMPARECOL_PCTCOL" localSheetId="6">FALSE</definedName>
    <definedName name="QBREPORTCOMPARECOL_PCTCOL" localSheetId="0">FALSE</definedName>
    <definedName name="QBREPORTCOMPARECOL_PCTCOL" localSheetId="5">FALSE</definedName>
    <definedName name="QBREPORTCOMPARECOL_PCTCOL" localSheetId="3">FALSE</definedName>
    <definedName name="QBREPORTCOMPARECOL_PCTCOL" localSheetId="4">FALSE</definedName>
    <definedName name="QBREPORTCOMPARECOL_PCTEXPENSE" localSheetId="6">FALSE</definedName>
    <definedName name="QBREPORTCOMPARECOL_PCTEXPENSE" localSheetId="0">FALSE</definedName>
    <definedName name="QBREPORTCOMPARECOL_PCTEXPENSE" localSheetId="5">FALSE</definedName>
    <definedName name="QBREPORTCOMPARECOL_PCTEXPENSE" localSheetId="3">FALSE</definedName>
    <definedName name="QBREPORTCOMPARECOL_PCTEXPENSE" localSheetId="4">FALSE</definedName>
    <definedName name="QBREPORTCOMPARECOL_PCTINCOME" localSheetId="6">FALSE</definedName>
    <definedName name="QBREPORTCOMPARECOL_PCTINCOME" localSheetId="0">FALSE</definedName>
    <definedName name="QBREPORTCOMPARECOL_PCTINCOME" localSheetId="5">FALSE</definedName>
    <definedName name="QBREPORTCOMPARECOL_PCTINCOME" localSheetId="3">FALSE</definedName>
    <definedName name="QBREPORTCOMPARECOL_PCTINCOME" localSheetId="4">FALSE</definedName>
    <definedName name="QBREPORTCOMPARECOL_PCTOFSALES" localSheetId="6">FALSE</definedName>
    <definedName name="QBREPORTCOMPARECOL_PCTOFSALES" localSheetId="0">FALSE</definedName>
    <definedName name="QBREPORTCOMPARECOL_PCTOFSALES" localSheetId="5">FALSE</definedName>
    <definedName name="QBREPORTCOMPARECOL_PCTOFSALES" localSheetId="3">FALSE</definedName>
    <definedName name="QBREPORTCOMPARECOL_PCTOFSALES" localSheetId="4">FALSE</definedName>
    <definedName name="QBREPORTCOMPARECOL_PCTROW" localSheetId="6">FALSE</definedName>
    <definedName name="QBREPORTCOMPARECOL_PCTROW" localSheetId="0">FALSE</definedName>
    <definedName name="QBREPORTCOMPARECOL_PCTROW" localSheetId="5">FALSE</definedName>
    <definedName name="QBREPORTCOMPARECOL_PCTROW" localSheetId="3">FALSE</definedName>
    <definedName name="QBREPORTCOMPARECOL_PCTROW" localSheetId="4">FALSE</definedName>
    <definedName name="QBREPORTCOMPARECOL_PPDIFF" localSheetId="6">FALSE</definedName>
    <definedName name="QBREPORTCOMPARECOL_PPDIFF" localSheetId="0">FALSE</definedName>
    <definedName name="QBREPORTCOMPARECOL_PPDIFF" localSheetId="5">FALSE</definedName>
    <definedName name="QBREPORTCOMPARECOL_PPDIFF" localSheetId="3">FALSE</definedName>
    <definedName name="QBREPORTCOMPARECOL_PPDIFF" localSheetId="4">FALSE</definedName>
    <definedName name="QBREPORTCOMPARECOL_PPPCT" localSheetId="6">FALSE</definedName>
    <definedName name="QBREPORTCOMPARECOL_PPPCT" localSheetId="0">FALSE</definedName>
    <definedName name="QBREPORTCOMPARECOL_PPPCT" localSheetId="5">FALSE</definedName>
    <definedName name="QBREPORTCOMPARECOL_PPPCT" localSheetId="3">FALSE</definedName>
    <definedName name="QBREPORTCOMPARECOL_PPPCT" localSheetId="4">FALSE</definedName>
    <definedName name="QBREPORTCOMPARECOL_PREVPERIOD" localSheetId="6">FALSE</definedName>
    <definedName name="QBREPORTCOMPARECOL_PREVPERIOD" localSheetId="0">FALSE</definedName>
    <definedName name="QBREPORTCOMPARECOL_PREVPERIOD" localSheetId="5">FALSE</definedName>
    <definedName name="QBREPORTCOMPARECOL_PREVPERIOD" localSheetId="3">FALSE</definedName>
    <definedName name="QBREPORTCOMPARECOL_PREVPERIOD" localSheetId="4">FALSE</definedName>
    <definedName name="QBREPORTCOMPARECOL_PREVYEAR" localSheetId="6">FALSE</definedName>
    <definedName name="QBREPORTCOMPARECOL_PREVYEAR" localSheetId="0">FALSE</definedName>
    <definedName name="QBREPORTCOMPARECOL_PREVYEAR" localSheetId="5">FALSE</definedName>
    <definedName name="QBREPORTCOMPARECOL_PREVYEAR" localSheetId="3">FALSE</definedName>
    <definedName name="QBREPORTCOMPARECOL_PREVYEAR" localSheetId="4">FALSE</definedName>
    <definedName name="QBREPORTCOMPARECOL_PYDIFF" localSheetId="6">FALSE</definedName>
    <definedName name="QBREPORTCOMPARECOL_PYDIFF" localSheetId="0">FALSE</definedName>
    <definedName name="QBREPORTCOMPARECOL_PYDIFF" localSheetId="5">FALSE</definedName>
    <definedName name="QBREPORTCOMPARECOL_PYDIFF" localSheetId="3">FALSE</definedName>
    <definedName name="QBREPORTCOMPARECOL_PYDIFF" localSheetId="4">FALSE</definedName>
    <definedName name="QBREPORTCOMPARECOL_PYPCT" localSheetId="6">FALSE</definedName>
    <definedName name="QBREPORTCOMPARECOL_PYPCT" localSheetId="0">FALSE</definedName>
    <definedName name="QBREPORTCOMPARECOL_PYPCT" localSheetId="5">FALSE</definedName>
    <definedName name="QBREPORTCOMPARECOL_PYPCT" localSheetId="3">FALSE</definedName>
    <definedName name="QBREPORTCOMPARECOL_PYPCT" localSheetId="4">FALSE</definedName>
    <definedName name="QBREPORTCOMPARECOL_QTY" localSheetId="6">FALSE</definedName>
    <definedName name="QBREPORTCOMPARECOL_QTY" localSheetId="0">FALSE</definedName>
    <definedName name="QBREPORTCOMPARECOL_QTY" localSheetId="5">FALSE</definedName>
    <definedName name="QBREPORTCOMPARECOL_QTY" localSheetId="3">FALSE</definedName>
    <definedName name="QBREPORTCOMPARECOL_QTY" localSheetId="4">FALSE</definedName>
    <definedName name="QBREPORTCOMPARECOL_RATE" localSheetId="6">FALSE</definedName>
    <definedName name="QBREPORTCOMPARECOL_RATE" localSheetId="0">FALSE</definedName>
    <definedName name="QBREPORTCOMPARECOL_RATE" localSheetId="5">FALSE</definedName>
    <definedName name="QBREPORTCOMPARECOL_RATE" localSheetId="3">FALSE</definedName>
    <definedName name="QBREPORTCOMPARECOL_RATE" localSheetId="4">FALSE</definedName>
    <definedName name="QBREPORTCOMPARECOL_TRIPBILLEDMILES" localSheetId="6">FALSE</definedName>
    <definedName name="QBREPORTCOMPARECOL_TRIPBILLEDMILES" localSheetId="0">FALSE</definedName>
    <definedName name="QBREPORTCOMPARECOL_TRIPBILLEDMILES" localSheetId="5">FALSE</definedName>
    <definedName name="QBREPORTCOMPARECOL_TRIPBILLEDMILES" localSheetId="3">FALSE</definedName>
    <definedName name="QBREPORTCOMPARECOL_TRIPBILLEDMILES" localSheetId="4">FALSE</definedName>
    <definedName name="QBREPORTCOMPARECOL_TRIPBILLINGAMOUNT" localSheetId="6">FALSE</definedName>
    <definedName name="QBREPORTCOMPARECOL_TRIPBILLINGAMOUNT" localSheetId="0">FALSE</definedName>
    <definedName name="QBREPORTCOMPARECOL_TRIPBILLINGAMOUNT" localSheetId="5">FALSE</definedName>
    <definedName name="QBREPORTCOMPARECOL_TRIPBILLINGAMOUNT" localSheetId="3">FALSE</definedName>
    <definedName name="QBREPORTCOMPARECOL_TRIPBILLINGAMOUNT" localSheetId="4">FALSE</definedName>
    <definedName name="QBREPORTCOMPARECOL_TRIPMILES" localSheetId="6">FALSE</definedName>
    <definedName name="QBREPORTCOMPARECOL_TRIPMILES" localSheetId="0">FALSE</definedName>
    <definedName name="QBREPORTCOMPARECOL_TRIPMILES" localSheetId="5">FALSE</definedName>
    <definedName name="QBREPORTCOMPARECOL_TRIPMILES" localSheetId="3">FALSE</definedName>
    <definedName name="QBREPORTCOMPARECOL_TRIPMILES" localSheetId="4">FALSE</definedName>
    <definedName name="QBREPORTCOMPARECOL_TRIPNOTBILLABLEMILES" localSheetId="6">FALSE</definedName>
    <definedName name="QBREPORTCOMPARECOL_TRIPNOTBILLABLEMILES" localSheetId="0">FALSE</definedName>
    <definedName name="QBREPORTCOMPARECOL_TRIPNOTBILLABLEMILES" localSheetId="5">FALSE</definedName>
    <definedName name="QBREPORTCOMPARECOL_TRIPNOTBILLABLEMILES" localSheetId="3">FALSE</definedName>
    <definedName name="QBREPORTCOMPARECOL_TRIPNOTBILLABLEMILES" localSheetId="4">FALSE</definedName>
    <definedName name="QBREPORTCOMPARECOL_TRIPTAXDEDUCTIBLEAMOUNT" localSheetId="6">FALSE</definedName>
    <definedName name="QBREPORTCOMPARECOL_TRIPTAXDEDUCTIBLEAMOUNT" localSheetId="0">FALSE</definedName>
    <definedName name="QBREPORTCOMPARECOL_TRIPTAXDEDUCTIBLEAMOUNT" localSheetId="5">FALSE</definedName>
    <definedName name="QBREPORTCOMPARECOL_TRIPTAXDEDUCTIBLEAMOUNT" localSheetId="3">FALSE</definedName>
    <definedName name="QBREPORTCOMPARECOL_TRIPTAXDEDUCTIBLEAMOUNT" localSheetId="4">FALSE</definedName>
    <definedName name="QBREPORTCOMPARECOL_TRIPUNBILLEDMILES" localSheetId="6">FALSE</definedName>
    <definedName name="QBREPORTCOMPARECOL_TRIPUNBILLEDMILES" localSheetId="0">FALSE</definedName>
    <definedName name="QBREPORTCOMPARECOL_TRIPUNBILLEDMILES" localSheetId="5">FALSE</definedName>
    <definedName name="QBREPORTCOMPARECOL_TRIPUNBILLEDMILES" localSheetId="3">FALSE</definedName>
    <definedName name="QBREPORTCOMPARECOL_TRIPUNBILLEDMILES" localSheetId="4">FALSE</definedName>
    <definedName name="QBREPORTCOMPARECOL_YTD" localSheetId="6">FALSE</definedName>
    <definedName name="QBREPORTCOMPARECOL_YTD" localSheetId="0">FALSE</definedName>
    <definedName name="QBREPORTCOMPARECOL_YTD" localSheetId="5">FALSE</definedName>
    <definedName name="QBREPORTCOMPARECOL_YTD" localSheetId="3">FALSE</definedName>
    <definedName name="QBREPORTCOMPARECOL_YTD" localSheetId="4">FALSE</definedName>
    <definedName name="QBREPORTCOMPARECOL_YTDBUDGET" localSheetId="6">FALSE</definedName>
    <definedName name="QBREPORTCOMPARECOL_YTDBUDGET" localSheetId="0">FALSE</definedName>
    <definedName name="QBREPORTCOMPARECOL_YTDBUDGET" localSheetId="5">FALSE</definedName>
    <definedName name="QBREPORTCOMPARECOL_YTDBUDGET" localSheetId="3">FALSE</definedName>
    <definedName name="QBREPORTCOMPARECOL_YTDBUDGET" localSheetId="4">FALSE</definedName>
    <definedName name="QBREPORTCOMPARECOL_YTDPCT" localSheetId="6">FALSE</definedName>
    <definedName name="QBREPORTCOMPARECOL_YTDPCT" localSheetId="0">FALSE</definedName>
    <definedName name="QBREPORTCOMPARECOL_YTDPCT" localSheetId="5">FALSE</definedName>
    <definedName name="QBREPORTCOMPARECOL_YTDPCT" localSheetId="3">FALSE</definedName>
    <definedName name="QBREPORTCOMPARECOL_YTDPCT" localSheetId="4">FALSE</definedName>
    <definedName name="QBREPORTROWAXIS" localSheetId="6">11</definedName>
    <definedName name="QBREPORTROWAXIS" localSheetId="0">0</definedName>
    <definedName name="QBREPORTROWAXIS" localSheetId="5">11</definedName>
    <definedName name="QBREPORTROWAXIS" localSheetId="3">9</definedName>
    <definedName name="QBREPORTROWAXIS" localSheetId="4">11</definedName>
    <definedName name="QBREPORTSUBCOLAXIS" localSheetId="6">24</definedName>
    <definedName name="QBREPORTSUBCOLAXIS" localSheetId="0">0</definedName>
    <definedName name="QBREPORTSUBCOLAXIS" localSheetId="5">24</definedName>
    <definedName name="QBREPORTSUBCOLAXIS" localSheetId="3">0</definedName>
    <definedName name="QBREPORTSUBCOLAXIS" localSheetId="4">24</definedName>
    <definedName name="QBREPORTTYPE" localSheetId="6">288</definedName>
    <definedName name="QBREPORTTYPE" localSheetId="0">23</definedName>
    <definedName name="QBREPORTTYPE" localSheetId="5">288</definedName>
    <definedName name="QBREPORTTYPE" localSheetId="3">5</definedName>
    <definedName name="QBREPORTTYPE" localSheetId="4">288</definedName>
    <definedName name="QBROWHEADERS" localSheetId="6">9</definedName>
    <definedName name="QBROWHEADERS" localSheetId="0">1</definedName>
    <definedName name="QBROWHEADERS" localSheetId="5">9</definedName>
    <definedName name="QBROWHEADERS" localSheetId="3">7</definedName>
    <definedName name="QBROWHEADERS" localSheetId="4">9</definedName>
    <definedName name="QBSTARTDATE" localSheetId="6">20210101</definedName>
    <definedName name="QBSTARTDATE" localSheetId="0">20210101</definedName>
    <definedName name="QBSTARTDATE" localSheetId="5">20210101</definedName>
    <definedName name="QBSTARTDATE" localSheetId="3">20210701</definedName>
    <definedName name="QBSTARTDATE" localSheetId="4">20210701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38" i="7" l="1"/>
  <c r="N238" i="7"/>
  <c r="L238" i="7"/>
  <c r="J238" i="7"/>
  <c r="P237" i="7"/>
  <c r="N237" i="7"/>
  <c r="L237" i="7"/>
  <c r="J237" i="7"/>
  <c r="P236" i="7"/>
  <c r="N236" i="7"/>
  <c r="L236" i="7"/>
  <c r="J236" i="7"/>
  <c r="J235" i="7"/>
  <c r="J234" i="7"/>
  <c r="J228" i="7"/>
  <c r="J226" i="7"/>
  <c r="P222" i="7"/>
  <c r="N222" i="7"/>
  <c r="L222" i="7"/>
  <c r="J222" i="7"/>
  <c r="P221" i="7"/>
  <c r="N221" i="7"/>
  <c r="P220" i="7"/>
  <c r="N220" i="7"/>
  <c r="P219" i="7"/>
  <c r="N219" i="7"/>
  <c r="P218" i="7"/>
  <c r="N218" i="7"/>
  <c r="J213" i="7"/>
  <c r="J212" i="7"/>
  <c r="J210" i="7"/>
  <c r="J200" i="7"/>
  <c r="P189" i="7"/>
  <c r="N189" i="7"/>
  <c r="L189" i="7"/>
  <c r="J189" i="7"/>
  <c r="P188" i="7"/>
  <c r="N188" i="7"/>
  <c r="L188" i="7"/>
  <c r="J188" i="7"/>
  <c r="P187" i="7"/>
  <c r="N187" i="7"/>
  <c r="L187" i="7"/>
  <c r="J187" i="7"/>
  <c r="P186" i="7"/>
  <c r="N186" i="7"/>
  <c r="P185" i="7"/>
  <c r="N185" i="7"/>
  <c r="L185" i="7"/>
  <c r="J185" i="7"/>
  <c r="P184" i="7"/>
  <c r="N184" i="7"/>
  <c r="P183" i="7"/>
  <c r="N183" i="7"/>
  <c r="P180" i="7"/>
  <c r="N180" i="7"/>
  <c r="L180" i="7"/>
  <c r="J180" i="7"/>
  <c r="P179" i="7"/>
  <c r="N179" i="7"/>
  <c r="L179" i="7"/>
  <c r="J179" i="7"/>
  <c r="P178" i="7"/>
  <c r="N178" i="7"/>
  <c r="P175" i="7"/>
  <c r="N175" i="7"/>
  <c r="P174" i="7"/>
  <c r="N174" i="7"/>
  <c r="P173" i="7"/>
  <c r="N173" i="7"/>
  <c r="L173" i="7"/>
  <c r="J173" i="7"/>
  <c r="P172" i="7"/>
  <c r="N172" i="7"/>
  <c r="P171" i="7"/>
  <c r="N171" i="7"/>
  <c r="P169" i="7"/>
  <c r="N169" i="7"/>
  <c r="P168" i="7"/>
  <c r="N168" i="7"/>
  <c r="P166" i="7"/>
  <c r="N166" i="7"/>
  <c r="L166" i="7"/>
  <c r="J166" i="7"/>
  <c r="P164" i="7"/>
  <c r="N164" i="7"/>
  <c r="P162" i="7"/>
  <c r="N162" i="7"/>
  <c r="L162" i="7"/>
  <c r="J162" i="7"/>
  <c r="P161" i="7"/>
  <c r="N161" i="7"/>
  <c r="L161" i="7"/>
  <c r="J161" i="7"/>
  <c r="P160" i="7"/>
  <c r="N160" i="7"/>
  <c r="P145" i="7"/>
  <c r="N145" i="7"/>
  <c r="P144" i="7"/>
  <c r="N144" i="7"/>
  <c r="P143" i="7"/>
  <c r="N143" i="7"/>
  <c r="L143" i="7"/>
  <c r="J143" i="7"/>
  <c r="P142" i="7"/>
  <c r="N142" i="7"/>
  <c r="P140" i="7"/>
  <c r="N140" i="7"/>
  <c r="P139" i="7"/>
  <c r="N139" i="7"/>
  <c r="P138" i="7"/>
  <c r="N138" i="7"/>
  <c r="P137" i="7"/>
  <c r="N137" i="7"/>
  <c r="P136" i="7"/>
  <c r="N136" i="7"/>
  <c r="P132" i="7"/>
  <c r="N132" i="7"/>
  <c r="P131" i="7"/>
  <c r="N131" i="7"/>
  <c r="P129" i="7"/>
  <c r="N129" i="7"/>
  <c r="L129" i="7"/>
  <c r="J129" i="7"/>
  <c r="P127" i="7"/>
  <c r="N127" i="7"/>
  <c r="P126" i="7"/>
  <c r="N126" i="7"/>
  <c r="P125" i="7"/>
  <c r="N125" i="7"/>
  <c r="P124" i="7"/>
  <c r="N124" i="7"/>
  <c r="P123" i="7"/>
  <c r="N123" i="7"/>
  <c r="P122" i="7"/>
  <c r="N122" i="7"/>
  <c r="P120" i="7"/>
  <c r="N120" i="7"/>
  <c r="L120" i="7"/>
  <c r="J120" i="7"/>
  <c r="P118" i="7"/>
  <c r="N118" i="7"/>
  <c r="P117" i="7"/>
  <c r="N117" i="7"/>
  <c r="P115" i="7"/>
  <c r="N115" i="7"/>
  <c r="L115" i="7"/>
  <c r="J115" i="7"/>
  <c r="P114" i="7"/>
  <c r="N114" i="7"/>
  <c r="L114" i="7"/>
  <c r="J114" i="7"/>
  <c r="P113" i="7"/>
  <c r="N113" i="7"/>
  <c r="P112" i="7"/>
  <c r="N112" i="7"/>
  <c r="L112" i="7"/>
  <c r="J112" i="7"/>
  <c r="P111" i="7"/>
  <c r="N111" i="7"/>
  <c r="P110" i="7"/>
  <c r="N110" i="7"/>
  <c r="L110" i="7"/>
  <c r="J110" i="7"/>
  <c r="P109" i="7"/>
  <c r="N109" i="7"/>
  <c r="P108" i="7"/>
  <c r="N108" i="7"/>
  <c r="P107" i="7"/>
  <c r="N107" i="7"/>
  <c r="P105" i="7"/>
  <c r="N105" i="7"/>
  <c r="P103" i="7"/>
  <c r="N103" i="7"/>
  <c r="L103" i="7"/>
  <c r="J103" i="7"/>
  <c r="P102" i="7"/>
  <c r="N102" i="7"/>
  <c r="P101" i="7"/>
  <c r="N101" i="7"/>
  <c r="P100" i="7"/>
  <c r="N100" i="7"/>
  <c r="P99" i="7"/>
  <c r="N99" i="7"/>
  <c r="P98" i="7"/>
  <c r="N98" i="7"/>
  <c r="P96" i="7"/>
  <c r="N96" i="7"/>
  <c r="L96" i="7"/>
  <c r="J96" i="7"/>
  <c r="P95" i="7"/>
  <c r="N95" i="7"/>
  <c r="P94" i="7"/>
  <c r="N94" i="7"/>
  <c r="P93" i="7"/>
  <c r="N93" i="7"/>
  <c r="P92" i="7"/>
  <c r="N92" i="7"/>
  <c r="P89" i="7"/>
  <c r="N89" i="7"/>
  <c r="L89" i="7"/>
  <c r="J89" i="7"/>
  <c r="P88" i="7"/>
  <c r="N88" i="7"/>
  <c r="P87" i="7"/>
  <c r="N87" i="7"/>
  <c r="P86" i="7"/>
  <c r="N86" i="7"/>
  <c r="P84" i="7"/>
  <c r="N84" i="7"/>
  <c r="P83" i="7"/>
  <c r="N83" i="7"/>
  <c r="P82" i="7"/>
  <c r="N82" i="7"/>
  <c r="L82" i="7"/>
  <c r="J82" i="7"/>
  <c r="P81" i="7"/>
  <c r="N81" i="7"/>
  <c r="L81" i="7"/>
  <c r="J81" i="7"/>
  <c r="P80" i="7"/>
  <c r="N80" i="7"/>
  <c r="P79" i="7"/>
  <c r="N79" i="7"/>
  <c r="P78" i="7"/>
  <c r="N78" i="7"/>
  <c r="P76" i="7"/>
  <c r="N76" i="7"/>
  <c r="L76" i="7"/>
  <c r="J76" i="7"/>
  <c r="P75" i="7"/>
  <c r="N75" i="7"/>
  <c r="P74" i="7"/>
  <c r="N74" i="7"/>
  <c r="P73" i="7"/>
  <c r="N73" i="7"/>
  <c r="P72" i="7"/>
  <c r="N72" i="7"/>
  <c r="P71" i="7"/>
  <c r="N71" i="7"/>
  <c r="P70" i="7"/>
  <c r="N70" i="7"/>
  <c r="P69" i="7"/>
  <c r="N69" i="7"/>
  <c r="P68" i="7"/>
  <c r="N68" i="7"/>
  <c r="P66" i="7"/>
  <c r="N66" i="7"/>
  <c r="L66" i="7"/>
  <c r="J66" i="7"/>
  <c r="P65" i="7"/>
  <c r="N65" i="7"/>
  <c r="P64" i="7"/>
  <c r="N64" i="7"/>
  <c r="P63" i="7"/>
  <c r="N63" i="7"/>
  <c r="P62" i="7"/>
  <c r="N62" i="7"/>
  <c r="P59" i="7"/>
  <c r="N59" i="7"/>
  <c r="P58" i="7"/>
  <c r="N58" i="7"/>
  <c r="L58" i="7"/>
  <c r="J58" i="7"/>
  <c r="P57" i="7"/>
  <c r="N57" i="7"/>
  <c r="P56" i="7"/>
  <c r="N56" i="7"/>
  <c r="P55" i="7"/>
  <c r="N55" i="7"/>
  <c r="P54" i="7"/>
  <c r="N54" i="7"/>
  <c r="P53" i="7"/>
  <c r="N53" i="7"/>
  <c r="P49" i="7"/>
  <c r="N49" i="7"/>
  <c r="P48" i="7"/>
  <c r="N48" i="7"/>
  <c r="L48" i="7"/>
  <c r="J48" i="7"/>
  <c r="P47" i="7"/>
  <c r="N47" i="7"/>
  <c r="P46" i="7"/>
  <c r="N46" i="7"/>
  <c r="P45" i="7"/>
  <c r="N45" i="7"/>
  <c r="P44" i="7"/>
  <c r="N44" i="7"/>
  <c r="P42" i="7"/>
  <c r="N42" i="7"/>
  <c r="P41" i="7"/>
  <c r="N41" i="7"/>
  <c r="L41" i="7"/>
  <c r="J41" i="7"/>
  <c r="P40" i="7"/>
  <c r="N40" i="7"/>
  <c r="P39" i="7"/>
  <c r="N39" i="7"/>
  <c r="P38" i="7"/>
  <c r="N38" i="7"/>
  <c r="P37" i="7"/>
  <c r="N37" i="7"/>
  <c r="P36" i="7"/>
  <c r="N36" i="7"/>
  <c r="P34" i="7"/>
  <c r="N34" i="7"/>
  <c r="L34" i="7"/>
  <c r="J34" i="7"/>
  <c r="P32" i="7"/>
  <c r="N32" i="7"/>
  <c r="P31" i="7"/>
  <c r="N31" i="7"/>
  <c r="P29" i="7"/>
  <c r="N29" i="7"/>
  <c r="L29" i="7"/>
  <c r="J29" i="7"/>
  <c r="P28" i="7"/>
  <c r="N28" i="7"/>
  <c r="P23" i="7"/>
  <c r="N23" i="7"/>
  <c r="L23" i="7"/>
  <c r="J23" i="7"/>
  <c r="P22" i="7"/>
  <c r="N22" i="7"/>
  <c r="L22" i="7"/>
  <c r="J22" i="7"/>
  <c r="P21" i="7"/>
  <c r="N21" i="7"/>
  <c r="L21" i="7"/>
  <c r="J21" i="7"/>
  <c r="P20" i="7"/>
  <c r="N20" i="7"/>
  <c r="P12" i="7"/>
  <c r="N12" i="7"/>
  <c r="P11" i="7"/>
  <c r="N11" i="7"/>
  <c r="P10" i="7"/>
  <c r="N10" i="7"/>
  <c r="P9" i="7"/>
  <c r="N9" i="7"/>
  <c r="P8" i="7"/>
  <c r="N8" i="7"/>
  <c r="P6" i="7"/>
  <c r="N6" i="7"/>
  <c r="P5" i="7"/>
  <c r="N5" i="7"/>
  <c r="J181" i="6"/>
  <c r="J182" i="6" s="1"/>
  <c r="J183" i="6" s="1"/>
  <c r="N177" i="6"/>
  <c r="L177" i="6"/>
  <c r="L183" i="6" s="1"/>
  <c r="J177" i="6"/>
  <c r="P176" i="6"/>
  <c r="N176" i="6"/>
  <c r="P175" i="6"/>
  <c r="N175" i="6"/>
  <c r="P174" i="6"/>
  <c r="N174" i="6"/>
  <c r="P173" i="6"/>
  <c r="N173" i="6"/>
  <c r="J169" i="6"/>
  <c r="J170" i="6" s="1"/>
  <c r="J184" i="6" s="1"/>
  <c r="J162" i="6"/>
  <c r="P161" i="6"/>
  <c r="N161" i="6"/>
  <c r="N160" i="6"/>
  <c r="L160" i="6"/>
  <c r="L162" i="6" s="1"/>
  <c r="P162" i="6" s="1"/>
  <c r="J160" i="6"/>
  <c r="P159" i="6"/>
  <c r="N159" i="6"/>
  <c r="P158" i="6"/>
  <c r="N158" i="6"/>
  <c r="N154" i="6"/>
  <c r="L154" i="6"/>
  <c r="P154" i="6" s="1"/>
  <c r="J154" i="6"/>
  <c r="P153" i="6"/>
  <c r="N153" i="6"/>
  <c r="P151" i="6"/>
  <c r="N151" i="6"/>
  <c r="P150" i="6"/>
  <c r="N150" i="6"/>
  <c r="L149" i="6"/>
  <c r="L155" i="6" s="1"/>
  <c r="P155" i="6" s="1"/>
  <c r="J149" i="6"/>
  <c r="J155" i="6" s="1"/>
  <c r="P148" i="6"/>
  <c r="N148" i="6"/>
  <c r="P147" i="6"/>
  <c r="N147" i="6"/>
  <c r="P145" i="6"/>
  <c r="N145" i="6"/>
  <c r="P144" i="6"/>
  <c r="N144" i="6"/>
  <c r="L142" i="6"/>
  <c r="P142" i="6" s="1"/>
  <c r="J142" i="6"/>
  <c r="N142" i="6" s="1"/>
  <c r="P141" i="6"/>
  <c r="N141" i="6"/>
  <c r="N138" i="6"/>
  <c r="L138" i="6"/>
  <c r="P138" i="6" s="1"/>
  <c r="J138" i="6"/>
  <c r="P137" i="6"/>
  <c r="N137" i="6"/>
  <c r="P134" i="6"/>
  <c r="N134" i="6"/>
  <c r="P133" i="6"/>
  <c r="N133" i="6"/>
  <c r="L132" i="6"/>
  <c r="L139" i="6" s="1"/>
  <c r="P139" i="6" s="1"/>
  <c r="J132" i="6"/>
  <c r="J139" i="6" s="1"/>
  <c r="P131" i="6"/>
  <c r="N131" i="6"/>
  <c r="P129" i="6"/>
  <c r="N129" i="6"/>
  <c r="P128" i="6"/>
  <c r="N128" i="6"/>
  <c r="P127" i="6"/>
  <c r="N127" i="6"/>
  <c r="P126" i="6"/>
  <c r="N126" i="6"/>
  <c r="P125" i="6"/>
  <c r="N125" i="6"/>
  <c r="P123" i="6"/>
  <c r="N123" i="6"/>
  <c r="P122" i="6"/>
  <c r="N122" i="6"/>
  <c r="L120" i="6"/>
  <c r="P120" i="6" s="1"/>
  <c r="J120" i="6"/>
  <c r="N120" i="6" s="1"/>
  <c r="P119" i="6"/>
  <c r="N119" i="6"/>
  <c r="P118" i="6"/>
  <c r="N118" i="6"/>
  <c r="P117" i="6"/>
  <c r="N117" i="6"/>
  <c r="P116" i="6"/>
  <c r="N116" i="6"/>
  <c r="P115" i="6"/>
  <c r="N115" i="6"/>
  <c r="P114" i="6"/>
  <c r="N114" i="6"/>
  <c r="L112" i="6"/>
  <c r="P112" i="6" s="1"/>
  <c r="J112" i="6"/>
  <c r="N112" i="6" s="1"/>
  <c r="P110" i="6"/>
  <c r="N110" i="6"/>
  <c r="P109" i="6"/>
  <c r="N109" i="6"/>
  <c r="P105" i="6"/>
  <c r="N105" i="6"/>
  <c r="P103" i="6"/>
  <c r="N103" i="6"/>
  <c r="L102" i="6"/>
  <c r="L104" i="6" s="1"/>
  <c r="P104" i="6" s="1"/>
  <c r="J102" i="6"/>
  <c r="J104" i="6" s="1"/>
  <c r="P101" i="6"/>
  <c r="N101" i="6"/>
  <c r="P100" i="6"/>
  <c r="N100" i="6"/>
  <c r="P99" i="6"/>
  <c r="N99" i="6"/>
  <c r="P97" i="6"/>
  <c r="N97" i="6"/>
  <c r="L95" i="6"/>
  <c r="P95" i="6" s="1"/>
  <c r="J95" i="6"/>
  <c r="N95" i="6" s="1"/>
  <c r="P94" i="6"/>
  <c r="N94" i="6"/>
  <c r="P93" i="6"/>
  <c r="N93" i="6"/>
  <c r="P92" i="6"/>
  <c r="N92" i="6"/>
  <c r="P91" i="6"/>
  <c r="N91" i="6"/>
  <c r="P90" i="6"/>
  <c r="N90" i="6"/>
  <c r="P88" i="6"/>
  <c r="N88" i="6"/>
  <c r="L88" i="6"/>
  <c r="L106" i="6" s="1"/>
  <c r="J88" i="6"/>
  <c r="P87" i="6"/>
  <c r="N87" i="6"/>
  <c r="P86" i="6"/>
  <c r="N86" i="6"/>
  <c r="P85" i="6"/>
  <c r="N85" i="6"/>
  <c r="P84" i="6"/>
  <c r="N84" i="6"/>
  <c r="P81" i="6"/>
  <c r="N81" i="6"/>
  <c r="L81" i="6"/>
  <c r="J81" i="6"/>
  <c r="P80" i="6"/>
  <c r="N80" i="6"/>
  <c r="P78" i="6"/>
  <c r="N78" i="6"/>
  <c r="P76" i="6"/>
  <c r="N76" i="6"/>
  <c r="P75" i="6"/>
  <c r="N75" i="6"/>
  <c r="P73" i="6"/>
  <c r="N73" i="6"/>
  <c r="L73" i="6"/>
  <c r="J73" i="6"/>
  <c r="P72" i="6"/>
  <c r="N72" i="6"/>
  <c r="P71" i="6"/>
  <c r="N71" i="6"/>
  <c r="P70" i="6"/>
  <c r="N70" i="6"/>
  <c r="L68" i="6"/>
  <c r="P68" i="6" s="1"/>
  <c r="J68" i="6"/>
  <c r="N68" i="6" s="1"/>
  <c r="P67" i="6"/>
  <c r="N67" i="6"/>
  <c r="P66" i="6"/>
  <c r="N66" i="6"/>
  <c r="P65" i="6"/>
  <c r="N65" i="6"/>
  <c r="P64" i="6"/>
  <c r="N64" i="6"/>
  <c r="P63" i="6"/>
  <c r="N63" i="6"/>
  <c r="P62" i="6"/>
  <c r="N62" i="6"/>
  <c r="P61" i="6"/>
  <c r="N61" i="6"/>
  <c r="P60" i="6"/>
  <c r="N60" i="6"/>
  <c r="J58" i="6"/>
  <c r="J74" i="6" s="1"/>
  <c r="P57" i="6"/>
  <c r="N57" i="6"/>
  <c r="P56" i="6"/>
  <c r="N56" i="6"/>
  <c r="P55" i="6"/>
  <c r="N55" i="6"/>
  <c r="P54" i="6"/>
  <c r="N54" i="6"/>
  <c r="P53" i="6"/>
  <c r="N53" i="6"/>
  <c r="P52" i="6"/>
  <c r="N52" i="6"/>
  <c r="L52" i="6"/>
  <c r="L58" i="6" s="1"/>
  <c r="J52" i="6"/>
  <c r="P51" i="6"/>
  <c r="N51" i="6"/>
  <c r="P50" i="6"/>
  <c r="N50" i="6"/>
  <c r="P49" i="6"/>
  <c r="N49" i="6"/>
  <c r="P48" i="6"/>
  <c r="N48" i="6"/>
  <c r="P47" i="6"/>
  <c r="N47" i="6"/>
  <c r="P43" i="6"/>
  <c r="N43" i="6"/>
  <c r="P42" i="6"/>
  <c r="N42" i="6"/>
  <c r="L42" i="6"/>
  <c r="J42" i="6"/>
  <c r="P41" i="6"/>
  <c r="N41" i="6"/>
  <c r="P40" i="6"/>
  <c r="N40" i="6"/>
  <c r="P39" i="6"/>
  <c r="N39" i="6"/>
  <c r="P38" i="6"/>
  <c r="N38" i="6"/>
  <c r="P36" i="6"/>
  <c r="N36" i="6"/>
  <c r="L35" i="6"/>
  <c r="P35" i="6" s="1"/>
  <c r="J35" i="6"/>
  <c r="N35" i="6" s="1"/>
  <c r="P34" i="6"/>
  <c r="N34" i="6"/>
  <c r="P33" i="6"/>
  <c r="N33" i="6"/>
  <c r="P32" i="6"/>
  <c r="N32" i="6"/>
  <c r="P31" i="6"/>
  <c r="N31" i="6"/>
  <c r="P30" i="6"/>
  <c r="N30" i="6"/>
  <c r="P28" i="6"/>
  <c r="N28" i="6"/>
  <c r="L28" i="6"/>
  <c r="J28" i="6"/>
  <c r="P27" i="6"/>
  <c r="N27" i="6"/>
  <c r="P26" i="6"/>
  <c r="N26" i="6"/>
  <c r="P24" i="6"/>
  <c r="N24" i="6"/>
  <c r="L19" i="6"/>
  <c r="P19" i="6" s="1"/>
  <c r="J19" i="6"/>
  <c r="J20" i="6" s="1"/>
  <c r="P18" i="6"/>
  <c r="N18" i="6"/>
  <c r="P12" i="6"/>
  <c r="N12" i="6"/>
  <c r="P11" i="6"/>
  <c r="N11" i="6"/>
  <c r="P10" i="6"/>
  <c r="N10" i="6"/>
  <c r="P9" i="6"/>
  <c r="N9" i="6"/>
  <c r="P8" i="6"/>
  <c r="N8" i="6"/>
  <c r="P6" i="6"/>
  <c r="N6" i="6"/>
  <c r="P5" i="6"/>
  <c r="N5" i="6"/>
  <c r="J228" i="5"/>
  <c r="J229" i="5" s="1"/>
  <c r="J220" i="5"/>
  <c r="J222" i="5" s="1"/>
  <c r="J230" i="5" s="1"/>
  <c r="L216" i="5"/>
  <c r="P216" i="5" s="1"/>
  <c r="J216" i="5"/>
  <c r="N216" i="5" s="1"/>
  <c r="P215" i="5"/>
  <c r="N215" i="5"/>
  <c r="P214" i="5"/>
  <c r="N214" i="5"/>
  <c r="P213" i="5"/>
  <c r="N213" i="5"/>
  <c r="P212" i="5"/>
  <c r="N212" i="5"/>
  <c r="J206" i="5"/>
  <c r="J204" i="5"/>
  <c r="J200" i="5"/>
  <c r="J207" i="5" s="1"/>
  <c r="J231" i="5" s="1"/>
  <c r="J187" i="5"/>
  <c r="P186" i="5"/>
  <c r="N186" i="5"/>
  <c r="N185" i="5"/>
  <c r="L185" i="5"/>
  <c r="L187" i="5" s="1"/>
  <c r="P187" i="5" s="1"/>
  <c r="J185" i="5"/>
  <c r="P184" i="5"/>
  <c r="N184" i="5"/>
  <c r="P183" i="5"/>
  <c r="N183" i="5"/>
  <c r="N179" i="5"/>
  <c r="L179" i="5"/>
  <c r="P179" i="5" s="1"/>
  <c r="J179" i="5"/>
  <c r="P178" i="5"/>
  <c r="N178" i="5"/>
  <c r="P175" i="5"/>
  <c r="N175" i="5"/>
  <c r="P174" i="5"/>
  <c r="N174" i="5"/>
  <c r="L173" i="5"/>
  <c r="L180" i="5" s="1"/>
  <c r="J173" i="5"/>
  <c r="J180" i="5" s="1"/>
  <c r="N180" i="5" s="1"/>
  <c r="P172" i="5"/>
  <c r="N172" i="5"/>
  <c r="P171" i="5"/>
  <c r="N171" i="5"/>
  <c r="P169" i="5"/>
  <c r="N169" i="5"/>
  <c r="P168" i="5"/>
  <c r="N168" i="5"/>
  <c r="L166" i="5"/>
  <c r="P166" i="5" s="1"/>
  <c r="J166" i="5"/>
  <c r="N166" i="5" s="1"/>
  <c r="P164" i="5"/>
  <c r="N164" i="5"/>
  <c r="N161" i="5"/>
  <c r="L161" i="5"/>
  <c r="P161" i="5" s="1"/>
  <c r="J161" i="5"/>
  <c r="P160" i="5"/>
  <c r="N160" i="5"/>
  <c r="P145" i="5"/>
  <c r="N145" i="5"/>
  <c r="P144" i="5"/>
  <c r="N144" i="5"/>
  <c r="L143" i="5"/>
  <c r="L162" i="5" s="1"/>
  <c r="J143" i="5"/>
  <c r="P143" i="5" s="1"/>
  <c r="P142" i="5"/>
  <c r="N142" i="5"/>
  <c r="P140" i="5"/>
  <c r="N140" i="5"/>
  <c r="P139" i="5"/>
  <c r="N139" i="5"/>
  <c r="P138" i="5"/>
  <c r="N138" i="5"/>
  <c r="P137" i="5"/>
  <c r="N137" i="5"/>
  <c r="P136" i="5"/>
  <c r="N136" i="5"/>
  <c r="P132" i="5"/>
  <c r="N132" i="5"/>
  <c r="P131" i="5"/>
  <c r="N131" i="5"/>
  <c r="L129" i="5"/>
  <c r="P129" i="5" s="1"/>
  <c r="J129" i="5"/>
  <c r="N129" i="5" s="1"/>
  <c r="P127" i="5"/>
  <c r="N127" i="5"/>
  <c r="P126" i="5"/>
  <c r="N126" i="5"/>
  <c r="P125" i="5"/>
  <c r="N125" i="5"/>
  <c r="P124" i="5"/>
  <c r="N124" i="5"/>
  <c r="P123" i="5"/>
  <c r="N123" i="5"/>
  <c r="P122" i="5"/>
  <c r="N122" i="5"/>
  <c r="L120" i="5"/>
  <c r="P120" i="5" s="1"/>
  <c r="J120" i="5"/>
  <c r="N120" i="5" s="1"/>
  <c r="P118" i="5"/>
  <c r="N118" i="5"/>
  <c r="P117" i="5"/>
  <c r="N117" i="5"/>
  <c r="P113" i="5"/>
  <c r="N113" i="5"/>
  <c r="P111" i="5"/>
  <c r="N111" i="5"/>
  <c r="L110" i="5"/>
  <c r="L112" i="5" s="1"/>
  <c r="P112" i="5" s="1"/>
  <c r="J110" i="5"/>
  <c r="J112" i="5" s="1"/>
  <c r="P109" i="5"/>
  <c r="N109" i="5"/>
  <c r="P108" i="5"/>
  <c r="N108" i="5"/>
  <c r="P107" i="5"/>
  <c r="N107" i="5"/>
  <c r="P105" i="5"/>
  <c r="N105" i="5"/>
  <c r="L103" i="5"/>
  <c r="P103" i="5" s="1"/>
  <c r="J103" i="5"/>
  <c r="N103" i="5" s="1"/>
  <c r="P102" i="5"/>
  <c r="N102" i="5"/>
  <c r="P101" i="5"/>
  <c r="N101" i="5"/>
  <c r="P100" i="5"/>
  <c r="N100" i="5"/>
  <c r="P99" i="5"/>
  <c r="N99" i="5"/>
  <c r="P98" i="5"/>
  <c r="N98" i="5"/>
  <c r="P96" i="5"/>
  <c r="N96" i="5"/>
  <c r="L96" i="5"/>
  <c r="L114" i="5" s="1"/>
  <c r="J96" i="5"/>
  <c r="P95" i="5"/>
  <c r="N95" i="5"/>
  <c r="P94" i="5"/>
  <c r="N94" i="5"/>
  <c r="P93" i="5"/>
  <c r="N93" i="5"/>
  <c r="P92" i="5"/>
  <c r="N92" i="5"/>
  <c r="P89" i="5"/>
  <c r="N89" i="5"/>
  <c r="L89" i="5"/>
  <c r="J89" i="5"/>
  <c r="P88" i="5"/>
  <c r="N88" i="5"/>
  <c r="P87" i="5"/>
  <c r="N87" i="5"/>
  <c r="P86" i="5"/>
  <c r="N86" i="5"/>
  <c r="P84" i="5"/>
  <c r="N84" i="5"/>
  <c r="P83" i="5"/>
  <c r="N83" i="5"/>
  <c r="L81" i="5"/>
  <c r="P81" i="5" s="1"/>
  <c r="J81" i="5"/>
  <c r="N81" i="5" s="1"/>
  <c r="P80" i="5"/>
  <c r="N80" i="5"/>
  <c r="P79" i="5"/>
  <c r="N79" i="5"/>
  <c r="P78" i="5"/>
  <c r="N78" i="5"/>
  <c r="P76" i="5"/>
  <c r="N76" i="5"/>
  <c r="L76" i="5"/>
  <c r="J76" i="5"/>
  <c r="P75" i="5"/>
  <c r="N75" i="5"/>
  <c r="P74" i="5"/>
  <c r="N74" i="5"/>
  <c r="P73" i="5"/>
  <c r="N73" i="5"/>
  <c r="P72" i="5"/>
  <c r="N72" i="5"/>
  <c r="P71" i="5"/>
  <c r="N71" i="5"/>
  <c r="P70" i="5"/>
  <c r="N70" i="5"/>
  <c r="P69" i="5"/>
  <c r="N69" i="5"/>
  <c r="P68" i="5"/>
  <c r="N68" i="5"/>
  <c r="P65" i="5"/>
  <c r="N65" i="5"/>
  <c r="P64" i="5"/>
  <c r="N64" i="5"/>
  <c r="P63" i="5"/>
  <c r="N63" i="5"/>
  <c r="P62" i="5"/>
  <c r="N62" i="5"/>
  <c r="P59" i="5"/>
  <c r="N59" i="5"/>
  <c r="L58" i="5"/>
  <c r="L66" i="5" s="1"/>
  <c r="J58" i="5"/>
  <c r="J66" i="5" s="1"/>
  <c r="P57" i="5"/>
  <c r="N57" i="5"/>
  <c r="P56" i="5"/>
  <c r="N56" i="5"/>
  <c r="P55" i="5"/>
  <c r="N55" i="5"/>
  <c r="P54" i="5"/>
  <c r="N54" i="5"/>
  <c r="P53" i="5"/>
  <c r="N53" i="5"/>
  <c r="P49" i="5"/>
  <c r="N49" i="5"/>
  <c r="L48" i="5"/>
  <c r="P48" i="5" s="1"/>
  <c r="J48" i="5"/>
  <c r="N48" i="5" s="1"/>
  <c r="P47" i="5"/>
  <c r="N47" i="5"/>
  <c r="P46" i="5"/>
  <c r="N46" i="5"/>
  <c r="P45" i="5"/>
  <c r="N45" i="5"/>
  <c r="P44" i="5"/>
  <c r="N44" i="5"/>
  <c r="P42" i="5"/>
  <c r="N42" i="5"/>
  <c r="P41" i="5"/>
  <c r="N41" i="5"/>
  <c r="L41" i="5"/>
  <c r="J41" i="5"/>
  <c r="P40" i="5"/>
  <c r="N40" i="5"/>
  <c r="P39" i="5"/>
  <c r="N39" i="5"/>
  <c r="P38" i="5"/>
  <c r="N38" i="5"/>
  <c r="P37" i="5"/>
  <c r="N37" i="5"/>
  <c r="P36" i="5"/>
  <c r="N36" i="5"/>
  <c r="L34" i="5"/>
  <c r="P34" i="5" s="1"/>
  <c r="J34" i="5"/>
  <c r="N34" i="5" s="1"/>
  <c r="P32" i="5"/>
  <c r="N32" i="5"/>
  <c r="P31" i="5"/>
  <c r="N31" i="5"/>
  <c r="L29" i="5"/>
  <c r="P29" i="5" s="1"/>
  <c r="J29" i="5"/>
  <c r="N29" i="5" s="1"/>
  <c r="P28" i="5"/>
  <c r="N28" i="5"/>
  <c r="P21" i="5"/>
  <c r="N21" i="5"/>
  <c r="L21" i="5"/>
  <c r="L22" i="5" s="1"/>
  <c r="J21" i="5"/>
  <c r="J22" i="5" s="1"/>
  <c r="P20" i="5"/>
  <c r="N20" i="5"/>
  <c r="P12" i="5"/>
  <c r="N12" i="5"/>
  <c r="P11" i="5"/>
  <c r="N11" i="5"/>
  <c r="P10" i="5"/>
  <c r="N10" i="5"/>
  <c r="P9" i="5"/>
  <c r="N9" i="5"/>
  <c r="P8" i="5"/>
  <c r="N8" i="5"/>
  <c r="P6" i="5"/>
  <c r="N6" i="5"/>
  <c r="P5" i="5"/>
  <c r="N5" i="5"/>
  <c r="N440" i="4"/>
  <c r="H71" i="3"/>
  <c r="H70" i="3"/>
  <c r="H66" i="3"/>
  <c r="H57" i="3"/>
  <c r="H56" i="3"/>
  <c r="H55" i="3"/>
  <c r="H54" i="3"/>
  <c r="H51" i="3"/>
  <c r="H47" i="3"/>
  <c r="H41" i="3"/>
  <c r="H36" i="3"/>
  <c r="H33" i="3"/>
  <c r="H27" i="3"/>
  <c r="H26" i="3"/>
  <c r="H15" i="3"/>
  <c r="H14" i="3"/>
  <c r="H10" i="3"/>
  <c r="H9" i="3"/>
  <c r="B13" i="2"/>
  <c r="B17" i="2" s="1"/>
  <c r="B21" i="2" s="1"/>
  <c r="D43" i="1"/>
  <c r="D31" i="1"/>
  <c r="D25" i="1"/>
  <c r="D19" i="1"/>
  <c r="D9" i="1"/>
  <c r="L74" i="6" l="1"/>
  <c r="P74" i="6" s="1"/>
  <c r="P58" i="6"/>
  <c r="N74" i="6"/>
  <c r="L107" i="6"/>
  <c r="N104" i="6"/>
  <c r="P183" i="6"/>
  <c r="L184" i="6"/>
  <c r="P184" i="6" s="1"/>
  <c r="N20" i="6"/>
  <c r="J21" i="6"/>
  <c r="N155" i="6"/>
  <c r="N162" i="6"/>
  <c r="N139" i="6"/>
  <c r="N184" i="6"/>
  <c r="N183" i="6"/>
  <c r="L20" i="6"/>
  <c r="P160" i="6"/>
  <c r="P177" i="6"/>
  <c r="J106" i="6"/>
  <c r="N106" i="6" s="1"/>
  <c r="N19" i="6"/>
  <c r="N58" i="6"/>
  <c r="N102" i="6"/>
  <c r="N132" i="6"/>
  <c r="N149" i="6"/>
  <c r="P102" i="6"/>
  <c r="P132" i="6"/>
  <c r="P149" i="6"/>
  <c r="N187" i="5"/>
  <c r="N22" i="5"/>
  <c r="J23" i="5"/>
  <c r="J82" i="5"/>
  <c r="N66" i="5"/>
  <c r="P180" i="5"/>
  <c r="L23" i="5"/>
  <c r="P22" i="5"/>
  <c r="L82" i="5"/>
  <c r="P82" i="5" s="1"/>
  <c r="P66" i="5"/>
  <c r="N112" i="5"/>
  <c r="J114" i="5"/>
  <c r="N114" i="5" s="1"/>
  <c r="P185" i="5"/>
  <c r="L230" i="5"/>
  <c r="J115" i="5"/>
  <c r="N58" i="5"/>
  <c r="N110" i="5"/>
  <c r="N143" i="5"/>
  <c r="J162" i="5"/>
  <c r="N162" i="5" s="1"/>
  <c r="N173" i="5"/>
  <c r="P58" i="5"/>
  <c r="P110" i="5"/>
  <c r="P173" i="5"/>
  <c r="D46" i="1"/>
  <c r="J107" i="6" l="1"/>
  <c r="P106" i="6"/>
  <c r="P107" i="6"/>
  <c r="L163" i="6"/>
  <c r="P20" i="6"/>
  <c r="L21" i="6"/>
  <c r="N21" i="6"/>
  <c r="J188" i="5"/>
  <c r="J189" i="5" s="1"/>
  <c r="N23" i="5"/>
  <c r="P230" i="5"/>
  <c r="L231" i="5"/>
  <c r="N230" i="5"/>
  <c r="L115" i="5"/>
  <c r="P162" i="5"/>
  <c r="P23" i="5"/>
  <c r="N82" i="5"/>
  <c r="P114" i="5"/>
  <c r="P21" i="6" l="1"/>
  <c r="L164" i="6"/>
  <c r="N107" i="6"/>
  <c r="J163" i="6"/>
  <c r="J232" i="5"/>
  <c r="P115" i="5"/>
  <c r="L188" i="5"/>
  <c r="N188" i="5" s="1"/>
  <c r="P231" i="5"/>
  <c r="N231" i="5"/>
  <c r="N115" i="5"/>
  <c r="L185" i="6" l="1"/>
  <c r="N163" i="6"/>
  <c r="J164" i="6"/>
  <c r="P163" i="6"/>
  <c r="P188" i="5"/>
  <c r="L189" i="5"/>
  <c r="N164" i="6" l="1"/>
  <c r="J185" i="6"/>
  <c r="N185" i="6" s="1"/>
  <c r="P185" i="6"/>
  <c r="P164" i="6"/>
  <c r="P189" i="5"/>
  <c r="L232" i="5"/>
  <c r="N189" i="5"/>
  <c r="P232" i="5" l="1"/>
  <c r="N232" i="5"/>
</calcChain>
</file>

<file path=xl/sharedStrings.xml><?xml version="1.0" encoding="utf-8"?>
<sst xmlns="http://schemas.openxmlformats.org/spreadsheetml/2006/main" count="2215" uniqueCount="838">
  <si>
    <t>Fund Balance Sheet</t>
  </si>
  <si>
    <t>General Fund</t>
  </si>
  <si>
    <t xml:space="preserve">Savings </t>
  </si>
  <si>
    <t>Checking</t>
  </si>
  <si>
    <t>Capital Reserve</t>
  </si>
  <si>
    <t>Total Funds</t>
  </si>
  <si>
    <t>Grant Match Reserve</t>
  </si>
  <si>
    <t>Reserve for Payroll/Operating</t>
  </si>
  <si>
    <t>Reserve for Sick/Vac</t>
  </si>
  <si>
    <t>Reserve for Tabor</t>
  </si>
  <si>
    <t>Reserve for Wildland Fire Reimb</t>
  </si>
  <si>
    <t>Total Reserve</t>
  </si>
  <si>
    <t>Account Receivable</t>
  </si>
  <si>
    <t>Accounts Receivable Inspection</t>
  </si>
  <si>
    <t>Accounts Receivable Wildland</t>
  </si>
  <si>
    <t>Total Accounts Receivable</t>
  </si>
  <si>
    <t>Other Current Assets</t>
  </si>
  <si>
    <t>Prepaid Deposit</t>
  </si>
  <si>
    <t>Undeposited Funds</t>
  </si>
  <si>
    <t>Total Other Current Assets</t>
  </si>
  <si>
    <t>Paid not Expensed</t>
  </si>
  <si>
    <t>Expensed Not Paid</t>
  </si>
  <si>
    <t>Accounts Payable</t>
  </si>
  <si>
    <t>Citibank Visa</t>
  </si>
  <si>
    <t>Payroll Taxes</t>
  </si>
  <si>
    <t>Pension and Disability</t>
  </si>
  <si>
    <t>Aflac</t>
  </si>
  <si>
    <t>Total</t>
  </si>
  <si>
    <t>Total Unreserved Funds</t>
  </si>
  <si>
    <t>UNRESERVED FUND BAL</t>
  </si>
  <si>
    <t>on quickbooks bal sheet</t>
  </si>
  <si>
    <t>OPENING BAL EQUITY</t>
  </si>
  <si>
    <t>RETAINED EARINGS</t>
  </si>
  <si>
    <t>NET INCOME</t>
  </si>
  <si>
    <t>ADJUSTED UNRESERVED</t>
  </si>
  <si>
    <t>TOTAL UNRESERVED</t>
  </si>
  <si>
    <t>Fund Bal Sheet Unreserved</t>
  </si>
  <si>
    <t>difference</t>
  </si>
  <si>
    <t>Jul 31, 21</t>
  </si>
  <si>
    <t>ASSETS</t>
  </si>
  <si>
    <t>Current Assets</t>
  </si>
  <si>
    <t>Checking/Savings</t>
  </si>
  <si>
    <t>Bank Accounts</t>
  </si>
  <si>
    <t>Savings/Regular-4453</t>
  </si>
  <si>
    <t>Checking-7493</t>
  </si>
  <si>
    <t>Total Bank Accounts</t>
  </si>
  <si>
    <t>Total Checking/Savings</t>
  </si>
  <si>
    <t>Accounts Receivable</t>
  </si>
  <si>
    <t>Accts Receivable Inspection</t>
  </si>
  <si>
    <t>Property Tax Receivable</t>
  </si>
  <si>
    <t>Total Current Assets</t>
  </si>
  <si>
    <t>Fixed Assets</t>
  </si>
  <si>
    <t>Buildings</t>
  </si>
  <si>
    <t>Bunker Gear</t>
  </si>
  <si>
    <t>Cisterns</t>
  </si>
  <si>
    <t>Equipment-Buildings</t>
  </si>
  <si>
    <t>Land</t>
  </si>
  <si>
    <t>Medical Equipment</t>
  </si>
  <si>
    <t>Vehicles</t>
  </si>
  <si>
    <t>Accumulated Depreciation</t>
  </si>
  <si>
    <t>Investment Gen Fixed Assest</t>
  </si>
  <si>
    <t>Total Fixed Assets</t>
  </si>
  <si>
    <t>TOTAL ASSETS</t>
  </si>
  <si>
    <t>LIABILITIES &amp; EQUITY</t>
  </si>
  <si>
    <t>Liabilities</t>
  </si>
  <si>
    <t>Current Liabilities</t>
  </si>
  <si>
    <t>Total Accounts Payable</t>
  </si>
  <si>
    <t>Credit Cards</t>
  </si>
  <si>
    <t>Visa-Citibank</t>
  </si>
  <si>
    <t>Total Credit Cards</t>
  </si>
  <si>
    <t>Other Current Liabilities</t>
  </si>
  <si>
    <t>Deferred Property Taxes</t>
  </si>
  <si>
    <t>Cafeteria Plan</t>
  </si>
  <si>
    <t>AFLAC</t>
  </si>
  <si>
    <t>Total Cafeteria Plan</t>
  </si>
  <si>
    <t>Payroll Liabilities</t>
  </si>
  <si>
    <t>Federal Withholding</t>
  </si>
  <si>
    <t>FICA</t>
  </si>
  <si>
    <t>Company</t>
  </si>
  <si>
    <t>Employee</t>
  </si>
  <si>
    <t>Total FICA</t>
  </si>
  <si>
    <t>Medicare</t>
  </si>
  <si>
    <t>Total Medicare</t>
  </si>
  <si>
    <t>State Withholding</t>
  </si>
  <si>
    <t>SUTA</t>
  </si>
  <si>
    <t>Total Payroll Liabilities</t>
  </si>
  <si>
    <t>Total Other Current Liabilities</t>
  </si>
  <si>
    <t>Total Current Liabilities</t>
  </si>
  <si>
    <t>Total Liabilities</t>
  </si>
  <si>
    <t>Equity</t>
  </si>
  <si>
    <t>Opening Bal Equity</t>
  </si>
  <si>
    <t>Reserves</t>
  </si>
  <si>
    <t>Reserved for Payroll/Operating</t>
  </si>
  <si>
    <t>Reserved for Sick/Vac</t>
  </si>
  <si>
    <t>Reserved for Tabor</t>
  </si>
  <si>
    <t>Total Reserves</t>
  </si>
  <si>
    <t>Retained Earnings</t>
  </si>
  <si>
    <t>Unreserved Fund Balance</t>
  </si>
  <si>
    <t>Net Income</t>
  </si>
  <si>
    <t>Total Equity</t>
  </si>
  <si>
    <t>TOTAL LIABILITIES &amp; EQUITY</t>
  </si>
  <si>
    <t>Type</t>
  </si>
  <si>
    <t>Date</t>
  </si>
  <si>
    <t>Num</t>
  </si>
  <si>
    <t>Name</t>
  </si>
  <si>
    <t>Memo</t>
  </si>
  <si>
    <t>Amount</t>
  </si>
  <si>
    <t>Jan - Dec 21</t>
  </si>
  <si>
    <t>Transfer</t>
  </si>
  <si>
    <t>Deposit</t>
  </si>
  <si>
    <t>Liability Check</t>
  </si>
  <si>
    <t>Bill Pmt -Check</t>
  </si>
  <si>
    <t>Paycheck</t>
  </si>
  <si>
    <t>Check</t>
  </si>
  <si>
    <t>General Journal</t>
  </si>
  <si>
    <t>ach</t>
  </si>
  <si>
    <t>Ach</t>
  </si>
  <si>
    <t>E-pay</t>
  </si>
  <si>
    <t>Lefthand</t>
  </si>
  <si>
    <t>papal</t>
  </si>
  <si>
    <t>return</t>
  </si>
  <si>
    <t>Vac Payout</t>
  </si>
  <si>
    <t>void ck</t>
  </si>
  <si>
    <t>022621-1</t>
  </si>
  <si>
    <t>033121-1</t>
  </si>
  <si>
    <t>043021-1</t>
  </si>
  <si>
    <t>053121-1</t>
  </si>
  <si>
    <t>2021-06-1</t>
  </si>
  <si>
    <t>2021-07-1</t>
  </si>
  <si>
    <t>Cal Final-1</t>
  </si>
  <si>
    <t>DD013121-1</t>
  </si>
  <si>
    <t>022621-2</t>
  </si>
  <si>
    <t>033121-2</t>
  </si>
  <si>
    <t>043021-2</t>
  </si>
  <si>
    <t>053121-2</t>
  </si>
  <si>
    <t>2021-06-2</t>
  </si>
  <si>
    <t>2021-07-2</t>
  </si>
  <si>
    <t>Cal Final-2</t>
  </si>
  <si>
    <t>DD013121-2</t>
  </si>
  <si>
    <t>022621-3</t>
  </si>
  <si>
    <t>033121-3</t>
  </si>
  <si>
    <t>043021-3</t>
  </si>
  <si>
    <t>053121-3</t>
  </si>
  <si>
    <t>2021-06-3</t>
  </si>
  <si>
    <t>2021-07-3</t>
  </si>
  <si>
    <t>Cal Final-3</t>
  </si>
  <si>
    <t>DD013121-3</t>
  </si>
  <si>
    <t>022621-4</t>
  </si>
  <si>
    <t>033121-4</t>
  </si>
  <si>
    <t>043021-4</t>
  </si>
  <si>
    <t>053121-4</t>
  </si>
  <si>
    <t>2021-06-4</t>
  </si>
  <si>
    <t>2021-07-4</t>
  </si>
  <si>
    <t>DD013121-4</t>
  </si>
  <si>
    <t>022621-5</t>
  </si>
  <si>
    <t>033121-5</t>
  </si>
  <si>
    <t>043021-5</t>
  </si>
  <si>
    <t>053121-5</t>
  </si>
  <si>
    <t>2021-06-5</t>
  </si>
  <si>
    <t>2021-07-5</t>
  </si>
  <si>
    <t>DD013121-5</t>
  </si>
  <si>
    <t>022621-6</t>
  </si>
  <si>
    <t>033121-6</t>
  </si>
  <si>
    <t>043021-6</t>
  </si>
  <si>
    <t>053121-6</t>
  </si>
  <si>
    <t>2021-06-6</t>
  </si>
  <si>
    <t>DD013121-6</t>
  </si>
  <si>
    <t>old ck13806</t>
  </si>
  <si>
    <t>13975</t>
  </si>
  <si>
    <t>13976</t>
  </si>
  <si>
    <t>13977</t>
  </si>
  <si>
    <t>13978</t>
  </si>
  <si>
    <t>13979</t>
  </si>
  <si>
    <t>13980</t>
  </si>
  <si>
    <t>13981</t>
  </si>
  <si>
    <t>13982</t>
  </si>
  <si>
    <t>13983</t>
  </si>
  <si>
    <t>13984</t>
  </si>
  <si>
    <t>13985</t>
  </si>
  <si>
    <t>13986</t>
  </si>
  <si>
    <t>13987</t>
  </si>
  <si>
    <t>13988</t>
  </si>
  <si>
    <t>13989</t>
  </si>
  <si>
    <t>13990</t>
  </si>
  <si>
    <t>13991</t>
  </si>
  <si>
    <t>13992</t>
  </si>
  <si>
    <t>13993</t>
  </si>
  <si>
    <t>13994</t>
  </si>
  <si>
    <t>13995</t>
  </si>
  <si>
    <t>13996</t>
  </si>
  <si>
    <t>13997</t>
  </si>
  <si>
    <t>13998</t>
  </si>
  <si>
    <t>13999</t>
  </si>
  <si>
    <t>14000</t>
  </si>
  <si>
    <t>14001</t>
  </si>
  <si>
    <t>14002</t>
  </si>
  <si>
    <t>14003</t>
  </si>
  <si>
    <t>14004</t>
  </si>
  <si>
    <t>14005</t>
  </si>
  <si>
    <t>14006</t>
  </si>
  <si>
    <t>14007</t>
  </si>
  <si>
    <t>14008</t>
  </si>
  <si>
    <t>14009</t>
  </si>
  <si>
    <t>14010</t>
  </si>
  <si>
    <t>14011</t>
  </si>
  <si>
    <t>14012</t>
  </si>
  <si>
    <t>14013</t>
  </si>
  <si>
    <t>14014</t>
  </si>
  <si>
    <t>14015</t>
  </si>
  <si>
    <t>14016</t>
  </si>
  <si>
    <t>14017</t>
  </si>
  <si>
    <t>14018</t>
  </si>
  <si>
    <t>14019</t>
  </si>
  <si>
    <t>14020</t>
  </si>
  <si>
    <t>14021</t>
  </si>
  <si>
    <t>14022</t>
  </si>
  <si>
    <t>14023</t>
  </si>
  <si>
    <t>14024</t>
  </si>
  <si>
    <t>14025</t>
  </si>
  <si>
    <t>14026</t>
  </si>
  <si>
    <t>14027</t>
  </si>
  <si>
    <t>14028</t>
  </si>
  <si>
    <t>14029</t>
  </si>
  <si>
    <t>14030</t>
  </si>
  <si>
    <t>14031</t>
  </si>
  <si>
    <t>14032</t>
  </si>
  <si>
    <t>14033</t>
  </si>
  <si>
    <t>14034</t>
  </si>
  <si>
    <t>14035</t>
  </si>
  <si>
    <t>14036</t>
  </si>
  <si>
    <t>14037</t>
  </si>
  <si>
    <t>14038</t>
  </si>
  <si>
    <t>14039</t>
  </si>
  <si>
    <t>14040</t>
  </si>
  <si>
    <t>14041</t>
  </si>
  <si>
    <t>14042</t>
  </si>
  <si>
    <t>14043</t>
  </si>
  <si>
    <t>14044</t>
  </si>
  <si>
    <t>14045</t>
  </si>
  <si>
    <t>14046</t>
  </si>
  <si>
    <t>14047</t>
  </si>
  <si>
    <t>14048</t>
  </si>
  <si>
    <t>14049</t>
  </si>
  <si>
    <t>14050</t>
  </si>
  <si>
    <t>14051</t>
  </si>
  <si>
    <t>14052</t>
  </si>
  <si>
    <t>14053</t>
  </si>
  <si>
    <t>14054</t>
  </si>
  <si>
    <t>14055</t>
  </si>
  <si>
    <t>14056</t>
  </si>
  <si>
    <t>14057</t>
  </si>
  <si>
    <t>14058</t>
  </si>
  <si>
    <t>14059</t>
  </si>
  <si>
    <t>14060</t>
  </si>
  <si>
    <t>14061</t>
  </si>
  <si>
    <t>14062</t>
  </si>
  <si>
    <t>14063</t>
  </si>
  <si>
    <t>14064</t>
  </si>
  <si>
    <t>14065</t>
  </si>
  <si>
    <t>14066</t>
  </si>
  <si>
    <t>14067</t>
  </si>
  <si>
    <t>14068</t>
  </si>
  <si>
    <t>14069</t>
  </si>
  <si>
    <t>14070</t>
  </si>
  <si>
    <t>14071</t>
  </si>
  <si>
    <t>14072</t>
  </si>
  <si>
    <t>14073</t>
  </si>
  <si>
    <t>14074</t>
  </si>
  <si>
    <t>14075</t>
  </si>
  <si>
    <t>14076</t>
  </si>
  <si>
    <t>14077</t>
  </si>
  <si>
    <t>14078</t>
  </si>
  <si>
    <t>14079</t>
  </si>
  <si>
    <t>14080</t>
  </si>
  <si>
    <t>14081</t>
  </si>
  <si>
    <t>14082</t>
  </si>
  <si>
    <t>14083</t>
  </si>
  <si>
    <t>14084</t>
  </si>
  <si>
    <t>14085</t>
  </si>
  <si>
    <t>14086</t>
  </si>
  <si>
    <t>14087</t>
  </si>
  <si>
    <t>14088</t>
  </si>
  <si>
    <t>14089</t>
  </si>
  <si>
    <t>14090</t>
  </si>
  <si>
    <t>14091</t>
  </si>
  <si>
    <t>14092</t>
  </si>
  <si>
    <t>14093</t>
  </si>
  <si>
    <t>14094</t>
  </si>
  <si>
    <t>14095</t>
  </si>
  <si>
    <t>14096</t>
  </si>
  <si>
    <t>14097</t>
  </si>
  <si>
    <t>14098</t>
  </si>
  <si>
    <t>14099</t>
  </si>
  <si>
    <t>14100</t>
  </si>
  <si>
    <t>14101</t>
  </si>
  <si>
    <t>14102</t>
  </si>
  <si>
    <t>14103</t>
  </si>
  <si>
    <t>14104</t>
  </si>
  <si>
    <t>14105</t>
  </si>
  <si>
    <t>14106</t>
  </si>
  <si>
    <t>14107</t>
  </si>
  <si>
    <t>14108</t>
  </si>
  <si>
    <t>14109</t>
  </si>
  <si>
    <t>14110</t>
  </si>
  <si>
    <t>14111</t>
  </si>
  <si>
    <t>14112</t>
  </si>
  <si>
    <t>14113</t>
  </si>
  <si>
    <t>14114</t>
  </si>
  <si>
    <t>14115</t>
  </si>
  <si>
    <t>14116</t>
  </si>
  <si>
    <t>14117</t>
  </si>
  <si>
    <t>14118</t>
  </si>
  <si>
    <t>14119</t>
  </si>
  <si>
    <t>14120</t>
  </si>
  <si>
    <t>14121</t>
  </si>
  <si>
    <t>14122</t>
  </si>
  <si>
    <t>14123</t>
  </si>
  <si>
    <t>14124</t>
  </si>
  <si>
    <t>14125</t>
  </si>
  <si>
    <t>14126</t>
  </si>
  <si>
    <t>14127</t>
  </si>
  <si>
    <t>14128</t>
  </si>
  <si>
    <t>14129</t>
  </si>
  <si>
    <t>14130</t>
  </si>
  <si>
    <t>14131</t>
  </si>
  <si>
    <t>14132</t>
  </si>
  <si>
    <t>14133</t>
  </si>
  <si>
    <t>14134</t>
  </si>
  <si>
    <t>14135</t>
  </si>
  <si>
    <t>14136</t>
  </si>
  <si>
    <t>14137</t>
  </si>
  <si>
    <t>14138</t>
  </si>
  <si>
    <t>14139</t>
  </si>
  <si>
    <t>14140</t>
  </si>
  <si>
    <t>14141</t>
  </si>
  <si>
    <t>14142</t>
  </si>
  <si>
    <t>14143</t>
  </si>
  <si>
    <t>14144</t>
  </si>
  <si>
    <t>14145</t>
  </si>
  <si>
    <t>14145C</t>
  </si>
  <si>
    <t>14146</t>
  </si>
  <si>
    <t>14147</t>
  </si>
  <si>
    <t>14148</t>
  </si>
  <si>
    <t>14149</t>
  </si>
  <si>
    <t>14150</t>
  </si>
  <si>
    <t>14151</t>
  </si>
  <si>
    <t>14152</t>
  </si>
  <si>
    <t>14153</t>
  </si>
  <si>
    <t>14154</t>
  </si>
  <si>
    <t>14155</t>
  </si>
  <si>
    <t>14156</t>
  </si>
  <si>
    <t>14157</t>
  </si>
  <si>
    <t>14158</t>
  </si>
  <si>
    <t>14159</t>
  </si>
  <si>
    <t>14160</t>
  </si>
  <si>
    <t>14161</t>
  </si>
  <si>
    <t>14162</t>
  </si>
  <si>
    <t>14163</t>
  </si>
  <si>
    <t>14164</t>
  </si>
  <si>
    <t>14165</t>
  </si>
  <si>
    <t>14166</t>
  </si>
  <si>
    <t>14167</t>
  </si>
  <si>
    <t>14168</t>
  </si>
  <si>
    <t>14169</t>
  </si>
  <si>
    <t>14170</t>
  </si>
  <si>
    <t>14171</t>
  </si>
  <si>
    <t>14172</t>
  </si>
  <si>
    <t>14173</t>
  </si>
  <si>
    <t>14174</t>
  </si>
  <si>
    <t>14175</t>
  </si>
  <si>
    <t>14176</t>
  </si>
  <si>
    <t>14177</t>
  </si>
  <si>
    <t>14178</t>
  </si>
  <si>
    <t>14179</t>
  </si>
  <si>
    <t>14180</t>
  </si>
  <si>
    <t>14181</t>
  </si>
  <si>
    <t>14182</t>
  </si>
  <si>
    <t>14183</t>
  </si>
  <si>
    <t>14184</t>
  </si>
  <si>
    <t>14185</t>
  </si>
  <si>
    <t>14186</t>
  </si>
  <si>
    <t>14187</t>
  </si>
  <si>
    <t>14188</t>
  </si>
  <si>
    <t>14189</t>
  </si>
  <si>
    <t>14190</t>
  </si>
  <si>
    <t>14191</t>
  </si>
  <si>
    <t>14192</t>
  </si>
  <si>
    <t>14193</t>
  </si>
  <si>
    <t>14194</t>
  </si>
  <si>
    <t>14195</t>
  </si>
  <si>
    <t>14196</t>
  </si>
  <si>
    <t>14197</t>
  </si>
  <si>
    <t>14198</t>
  </si>
  <si>
    <t>14199</t>
  </si>
  <si>
    <t>14200</t>
  </si>
  <si>
    <t>14201</t>
  </si>
  <si>
    <t>14202</t>
  </si>
  <si>
    <t>14203</t>
  </si>
  <si>
    <t>14204</t>
  </si>
  <si>
    <t>14205</t>
  </si>
  <si>
    <t>14206</t>
  </si>
  <si>
    <t>14207</t>
  </si>
  <si>
    <t>14208</t>
  </si>
  <si>
    <t>14209</t>
  </si>
  <si>
    <t>14210</t>
  </si>
  <si>
    <t>14211</t>
  </si>
  <si>
    <t>14212</t>
  </si>
  <si>
    <t>14213</t>
  </si>
  <si>
    <t>14214</t>
  </si>
  <si>
    <t>14215</t>
  </si>
  <si>
    <t>14216</t>
  </si>
  <si>
    <t>14217</t>
  </si>
  <si>
    <t>14218</t>
  </si>
  <si>
    <t>14219</t>
  </si>
  <si>
    <t>14220</t>
  </si>
  <si>
    <t>14221</t>
  </si>
  <si>
    <t>14222</t>
  </si>
  <si>
    <t>14223</t>
  </si>
  <si>
    <t>14224</t>
  </si>
  <si>
    <t>14225</t>
  </si>
  <si>
    <t>14226</t>
  </si>
  <si>
    <t>14227</t>
  </si>
  <si>
    <t>14228</t>
  </si>
  <si>
    <t>14229</t>
  </si>
  <si>
    <t>14230</t>
  </si>
  <si>
    <t>14231</t>
  </si>
  <si>
    <t>14232</t>
  </si>
  <si>
    <t>14233</t>
  </si>
  <si>
    <t>14234</t>
  </si>
  <si>
    <t>14235</t>
  </si>
  <si>
    <t>14236</t>
  </si>
  <si>
    <t>14237</t>
  </si>
  <si>
    <t>14238</t>
  </si>
  <si>
    <t>14239</t>
  </si>
  <si>
    <t>14240</t>
  </si>
  <si>
    <t>14241</t>
  </si>
  <si>
    <t>14242</t>
  </si>
  <si>
    <t>14243</t>
  </si>
  <si>
    <t>14244</t>
  </si>
  <si>
    <t>14245</t>
  </si>
  <si>
    <t>14246</t>
  </si>
  <si>
    <t>14247</t>
  </si>
  <si>
    <t>QuickBooks Payroll Service</t>
  </si>
  <si>
    <t>United Health Care</t>
  </si>
  <si>
    <t>Delta Dental</t>
  </si>
  <si>
    <t>Xcel Energy</t>
  </si>
  <si>
    <t>Fire and Police Pension Association</t>
  </si>
  <si>
    <t>Colorado State Treasurer</t>
  </si>
  <si>
    <t>Pinnacol</t>
  </si>
  <si>
    <t>Deluxe</t>
  </si>
  <si>
    <t>Colorado Department of Revenue</t>
  </si>
  <si>
    <t>EFPTS</t>
  </si>
  <si>
    <t>Schmidtmann, Charles P</t>
  </si>
  <si>
    <t>Bidnapper.com</t>
  </si>
  <si>
    <t>One Time</t>
  </si>
  <si>
    <t>Vinnola, Daniel R</t>
  </si>
  <si>
    <t>Caponera, Kathy M.</t>
  </si>
  <si>
    <t>Henrikson, Carl H</t>
  </si>
  <si>
    <t>Dirr, Philip R</t>
  </si>
  <si>
    <t>Harrison, W J</t>
  </si>
  <si>
    <t>Kociemba-Benson, Kyle</t>
  </si>
  <si>
    <t>Ace Hardware</t>
  </si>
  <si>
    <t>B&amp;F Super Foods</t>
  </si>
  <si>
    <t>Centurylink</t>
  </si>
  <si>
    <t>Colorado State Fire Fighters Assoc.</t>
  </si>
  <si>
    <t>CPS HR Consulting</t>
  </si>
  <si>
    <t>East Street Garage LLC</t>
  </si>
  <si>
    <t>Eric Abramson</t>
  </si>
  <si>
    <t>General Air</t>
  </si>
  <si>
    <t>Joseph Luna</t>
  </si>
  <si>
    <t>Lyons Gaddis</t>
  </si>
  <si>
    <t>Polar Gas</t>
  </si>
  <si>
    <t>Streamline</t>
  </si>
  <si>
    <t>The Coffee Roaster</t>
  </si>
  <si>
    <t>Town of Nederland-AP</t>
  </si>
  <si>
    <t>Alex Olivas</t>
  </si>
  <si>
    <t>Andrew Joslin</t>
  </si>
  <si>
    <t>Chuck Chadakoff</t>
  </si>
  <si>
    <t>Iain Irwin Powell</t>
  </si>
  <si>
    <t>Roberts, Ryan E</t>
  </si>
  <si>
    <t>Western Disposal</t>
  </si>
  <si>
    <t>AOV Inc</t>
  </si>
  <si>
    <t>Colorado Labor Law Posters</t>
  </si>
  <si>
    <t>Beyond the Mountain Design Inc</t>
  </si>
  <si>
    <t>Citi Card</t>
  </si>
  <si>
    <t>Colorado State Fire Chief's Association</t>
  </si>
  <si>
    <t>J Hill</t>
  </si>
  <si>
    <t>Keeter Truck Repair</t>
  </si>
  <si>
    <t>AT&amp;T Carol Stream</t>
  </si>
  <si>
    <t>Boulder County Fire Chief's Assoc</t>
  </si>
  <si>
    <t>Medical Systems of Denver Inc</t>
  </si>
  <si>
    <t>NFPA</t>
  </si>
  <si>
    <t>Baumgartner, William R.</t>
  </si>
  <si>
    <t>Colorado Division of Fire Prevention-FT C</t>
  </si>
  <si>
    <t>Boulder County</t>
  </si>
  <si>
    <t>Boulder County Regional Fire Training Ctr</t>
  </si>
  <si>
    <t>Bound Tree</t>
  </si>
  <si>
    <t>Colorado Division of Fire Prevention</t>
  </si>
  <si>
    <t>Peak Perspectives</t>
  </si>
  <si>
    <t>Napa Auto Supply</t>
  </si>
  <si>
    <t>Firehouse Magazine</t>
  </si>
  <si>
    <t>Medline Industries</t>
  </si>
  <si>
    <t>Tribbett Agency LLC</t>
  </si>
  <si>
    <t>**Collectioncenter Inc</t>
  </si>
  <si>
    <t>Computer Sites</t>
  </si>
  <si>
    <t>Dan Vinnola-AP</t>
  </si>
  <si>
    <t>Motorola Solutions Inc</t>
  </si>
  <si>
    <t>BCFFA</t>
  </si>
  <si>
    <t>Staples</t>
  </si>
  <si>
    <t>Larissa Reinhardt</t>
  </si>
  <si>
    <t>Supply Cache</t>
  </si>
  <si>
    <t>Firetrucks Unlimited</t>
  </si>
  <si>
    <t>Help Towing</t>
  </si>
  <si>
    <t>Silverado Avionics Inc</t>
  </si>
  <si>
    <t>AV-TECH</t>
  </si>
  <si>
    <t>Boulder County Coop</t>
  </si>
  <si>
    <t>Charles Schmidtmann</t>
  </si>
  <si>
    <t>Feuerwehr Custom Gear Repair LLC</t>
  </si>
  <si>
    <t>Mountain-Ear</t>
  </si>
  <si>
    <t>Special District Assoc</t>
  </si>
  <si>
    <t>McGuckin Hardware</t>
  </si>
  <si>
    <t>ROI Fire &amp; Ballistics</t>
  </si>
  <si>
    <t>Stryker Sales Corp</t>
  </si>
  <si>
    <t>MES</t>
  </si>
  <si>
    <t>Meyers Heating</t>
  </si>
  <si>
    <t>Bob Swanson</t>
  </si>
  <si>
    <t>James Brooks</t>
  </si>
  <si>
    <t>Ken Kehoe</t>
  </si>
  <si>
    <t>Laurelyn Sayah</t>
  </si>
  <si>
    <t>Lindsey Sweeney</t>
  </si>
  <si>
    <t>Davis &amp; Associates</t>
  </si>
  <si>
    <t>O'Meara Ford Center Inc.</t>
  </si>
  <si>
    <t>void</t>
  </si>
  <si>
    <t>John Cutler and Associates</t>
  </si>
  <si>
    <t>Ohlin Sales Inc</t>
  </si>
  <si>
    <t>Alpenet, LLC</t>
  </si>
  <si>
    <t>Caponera</t>
  </si>
  <si>
    <t>Colorado Department of Public Safety</t>
  </si>
  <si>
    <t>Peak to Peak Imports</t>
  </si>
  <si>
    <t>W.S. Darley &amp; Co</t>
  </si>
  <si>
    <t>Carl Henrikson</t>
  </si>
  <si>
    <t>Kenyon Jordan</t>
  </si>
  <si>
    <t>Funds Transfer</t>
  </si>
  <si>
    <t>Created by Payroll Service on 01/27/2021</t>
  </si>
  <si>
    <t>Interest</t>
  </si>
  <si>
    <t>Created by Payroll Service on 02/23/2021</t>
  </si>
  <si>
    <t>Created by Payroll Service on 03/26/2021</t>
  </si>
  <si>
    <t>Created by Payroll Service on 04/28/2021</t>
  </si>
  <si>
    <t>Created by Payroll Service on 05/19/2021</t>
  </si>
  <si>
    <t>Created by Payroll Service on 05/26/2021</t>
  </si>
  <si>
    <t>Created by Payroll Service on 06/28/2021</t>
  </si>
  <si>
    <t>Created by Payroll Service on 07/28/2021</t>
  </si>
  <si>
    <t>group 000012014-00001111-0000</t>
  </si>
  <si>
    <t>LKF94</t>
  </si>
  <si>
    <t>53-9518714-9</t>
  </si>
  <si>
    <t>439426.00-6</t>
  </si>
  <si>
    <t>53275</t>
  </si>
  <si>
    <t>03-76800 QB Tracking # 1079661550</t>
  </si>
  <si>
    <t>84-1140593 QB Tracking # -511067550</t>
  </si>
  <si>
    <t>VOID: 84-1140593 QB Tracking # -763749042</t>
  </si>
  <si>
    <t>84-1140593 QB Tracking # -754710042</t>
  </si>
  <si>
    <t>84-1140593 QB Tracking # -633467042</t>
  </si>
  <si>
    <t>84-1140593 QB Tracking # -82983042</t>
  </si>
  <si>
    <t>03-76800 1st qtr 2021 QB Tracking # 1501668450</t>
  </si>
  <si>
    <t>84-1140593 QB Tracking # -1039519846</t>
  </si>
  <si>
    <t>84-1140593 QB Tracking # 209941154</t>
  </si>
  <si>
    <t>84-1140593 QB Tracking # 2050713958</t>
  </si>
  <si>
    <t>84-1140593 QB Tracking # 1308821154</t>
  </si>
  <si>
    <t>03-76800 QB Tracking # 1850980154</t>
  </si>
  <si>
    <t>84-1140593 QB Tracking # -426235338</t>
  </si>
  <si>
    <t>Final Reimbursement for Lefthand Fire</t>
  </si>
  <si>
    <t>ck returned on donation Tom Wright</t>
  </si>
  <si>
    <t>Direct Deposit</t>
  </si>
  <si>
    <t>void ck per Iain from Dec 2020 # 13883</t>
  </si>
  <si>
    <t>Active911 looks like two cks sent in 2020.  This one never cleared.  This is to void old ck date...</t>
  </si>
  <si>
    <t>acct 121</t>
  </si>
  <si>
    <t>acct 15204.0001</t>
  </si>
  <si>
    <t>CoPro EFP</t>
  </si>
  <si>
    <t>acct #44</t>
  </si>
  <si>
    <t>Acct #2525</t>
  </si>
  <si>
    <t>membership 1369</t>
  </si>
  <si>
    <t>Lefthand Final Reimbursement</t>
  </si>
  <si>
    <t>1yrs thru 2/10/22</t>
  </si>
  <si>
    <t>December Fuel</t>
  </si>
  <si>
    <t>July 1 2021 to July 1 2023</t>
  </si>
  <si>
    <t>RPO 0594074</t>
  </si>
  <si>
    <t>Calwood Fire, Final Labor</t>
  </si>
  <si>
    <t>to record voided check</t>
  </si>
  <si>
    <t>VOID: CASE NO 14CV31070</t>
  </si>
  <si>
    <t>CASE NO 14CV31070 William Baumgartner</t>
  </si>
  <si>
    <t>VOID:</t>
  </si>
  <si>
    <t>CASE NO 14CV31070</t>
  </si>
  <si>
    <t>Mile Hi Transmission of Wadsworth, Inc</t>
  </si>
  <si>
    <t>791-00-10-72-0005</t>
  </si>
  <si>
    <t>Daily Dispatch</t>
  </si>
  <si>
    <t>VOID: forgot to apply credit</t>
  </si>
  <si>
    <t>VOID:forgot to apply credit</t>
  </si>
  <si>
    <t>VOID: s/b 171.43 not 173.43</t>
  </si>
  <si>
    <t>Concentra Acct N08-0240361327</t>
  </si>
  <si>
    <t>printed upside down</t>
  </si>
  <si>
    <t>E&amp;G Terminal Corp</t>
  </si>
  <si>
    <t>VOID: 53275</t>
  </si>
  <si>
    <t>111.34 Dental x 4 months $445.36</t>
  </si>
  <si>
    <t>Marv's Quality Towing Inc</t>
  </si>
  <si>
    <t>Allen Tel Products, Inc</t>
  </si>
  <si>
    <t>GENERAL</t>
  </si>
  <si>
    <t>Jan - Jul 21</t>
  </si>
  <si>
    <t>Budget</t>
  </si>
  <si>
    <t>$ Over Budget</t>
  </si>
  <si>
    <t>% of Budget</t>
  </si>
  <si>
    <t>Ordinary Income/Expense</t>
  </si>
  <si>
    <t>Income</t>
  </si>
  <si>
    <t>Donations</t>
  </si>
  <si>
    <t>Interest Income</t>
  </si>
  <si>
    <t>Tax Rev</t>
  </si>
  <si>
    <t>RAR Impact Reduction</t>
  </si>
  <si>
    <t>Real Estate Tax</t>
  </si>
  <si>
    <t>Real Estate Tax-Pension %</t>
  </si>
  <si>
    <t>SOT</t>
  </si>
  <si>
    <t>SOT-Pension %</t>
  </si>
  <si>
    <t>TIF</t>
  </si>
  <si>
    <t>TIF-Pension</t>
  </si>
  <si>
    <t>Current Interest</t>
  </si>
  <si>
    <t>Delinquent Tax</t>
  </si>
  <si>
    <t>Interest on deliquent tax</t>
  </si>
  <si>
    <t>Abatement Prior Year</t>
  </si>
  <si>
    <t>Abatement Prior Yr Pension</t>
  </si>
  <si>
    <t>Prior Year Abatement Rfnd</t>
  </si>
  <si>
    <t>Total Tax Rev</t>
  </si>
  <si>
    <t>Total Income</t>
  </si>
  <si>
    <t>Gross Profit</t>
  </si>
  <si>
    <t>Expense</t>
  </si>
  <si>
    <t>ADMINISTRATION</t>
  </si>
  <si>
    <t>Advertising/Public Notice</t>
  </si>
  <si>
    <t>Public Notice-Ad</t>
  </si>
  <si>
    <t>Advertising/Public Notice - Other</t>
  </si>
  <si>
    <t>Total Advertising/Public Notice</t>
  </si>
  <si>
    <t>Bank Fees</t>
  </si>
  <si>
    <t>Pension Treasurer Bank Fees</t>
  </si>
  <si>
    <t>Treasurer &amp; Bank Fees</t>
  </si>
  <si>
    <t>Bank Fees - Other</t>
  </si>
  <si>
    <t>Total Bank Fees</t>
  </si>
  <si>
    <t>Dues and Subscriptions</t>
  </si>
  <si>
    <t>Software</t>
  </si>
  <si>
    <t>Website</t>
  </si>
  <si>
    <t>Software Support Contract</t>
  </si>
  <si>
    <t>Internet expense</t>
  </si>
  <si>
    <t>Dues and Subscriptions - Other</t>
  </si>
  <si>
    <t>Total Dues and Subscriptions</t>
  </si>
  <si>
    <t>Election</t>
  </si>
  <si>
    <t>Insurance</t>
  </si>
  <si>
    <t>Accident &amp; Sickness</t>
  </si>
  <si>
    <t>CO Heart &amp; Circulatory</t>
  </si>
  <si>
    <t>Liability Insurance</t>
  </si>
  <si>
    <t>Workman's Compensation</t>
  </si>
  <si>
    <t>Total Insurance</t>
  </si>
  <si>
    <t>Office Supplies &amp; Equipment</t>
  </si>
  <si>
    <t>Payroll Expenses</t>
  </si>
  <si>
    <t>Gross wages - Employees</t>
  </si>
  <si>
    <t>Chief</t>
  </si>
  <si>
    <t>Gross wages - chief</t>
  </si>
  <si>
    <t>Pension Fund Chief</t>
  </si>
  <si>
    <t>Disability Chief</t>
  </si>
  <si>
    <t>457 Match</t>
  </si>
  <si>
    <t>Term Life</t>
  </si>
  <si>
    <t>Total Chief</t>
  </si>
  <si>
    <t>Fire Fighters</t>
  </si>
  <si>
    <t>Accrued Vacation Firefighter</t>
  </si>
  <si>
    <t>Accrued Sick Pay Firefighter</t>
  </si>
  <si>
    <t>Administrator</t>
  </si>
  <si>
    <t>Mechanic</t>
  </si>
  <si>
    <t>Bookkeeping</t>
  </si>
  <si>
    <t>Fire Inspection</t>
  </si>
  <si>
    <t>Total Gross wages - Employees</t>
  </si>
  <si>
    <t>Payroll Direct Costs</t>
  </si>
  <si>
    <t>Backfill</t>
  </si>
  <si>
    <t>Certification Pay</t>
  </si>
  <si>
    <t>Health Insurance Staff</t>
  </si>
  <si>
    <t>Pension Fund Staff</t>
  </si>
  <si>
    <t>Disability Staff</t>
  </si>
  <si>
    <t>Staff Education</t>
  </si>
  <si>
    <t>Vacation Contingency</t>
  </si>
  <si>
    <t>Payroll Fees</t>
  </si>
  <si>
    <t>Total Payroll Direct Costs</t>
  </si>
  <si>
    <t>SUI</t>
  </si>
  <si>
    <t>Total Payroll Taxes</t>
  </si>
  <si>
    <t>Total Payroll Expenses</t>
  </si>
  <si>
    <t>Postage and Delivery</t>
  </si>
  <si>
    <t>Printing and Reproduction</t>
  </si>
  <si>
    <t>Professional Fees</t>
  </si>
  <si>
    <t>HR Consulting</t>
  </si>
  <si>
    <t>Accounting</t>
  </si>
  <si>
    <t>Legal Fees</t>
  </si>
  <si>
    <t>Total Professional Fees</t>
  </si>
  <si>
    <t>STATIONS &amp; BULDINGS</t>
  </si>
  <si>
    <t>Building Maintanence</t>
  </si>
  <si>
    <t>Station #1</t>
  </si>
  <si>
    <t>Station #2-Ridge</t>
  </si>
  <si>
    <t>Station #3-Eldora</t>
  </si>
  <si>
    <t>Building Maintanence - Other</t>
  </si>
  <si>
    <t>Total Building Maintanence</t>
  </si>
  <si>
    <t>Telephone</t>
  </si>
  <si>
    <t>Mobile</t>
  </si>
  <si>
    <t>Cellular Data</t>
  </si>
  <si>
    <t>Station 1 9161</t>
  </si>
  <si>
    <t>Station 2-Ridge 0310</t>
  </si>
  <si>
    <t>Station 3-Eldora 9555</t>
  </si>
  <si>
    <t>Total Telephone</t>
  </si>
  <si>
    <t>Utilities</t>
  </si>
  <si>
    <t>DirectTV</t>
  </si>
  <si>
    <t>Gas and Electric</t>
  </si>
  <si>
    <t>Station #1 utilities</t>
  </si>
  <si>
    <t>Station #2 Utilities</t>
  </si>
  <si>
    <t>Station #3 Utilities</t>
  </si>
  <si>
    <t>Total Gas and Electric</t>
  </si>
  <si>
    <t>Water</t>
  </si>
  <si>
    <t>Total Utilities</t>
  </si>
  <si>
    <t>Waste Disposal</t>
  </si>
  <si>
    <t>Total STATIONS &amp; BULDINGS</t>
  </si>
  <si>
    <t>Total ADMINISTRATION</t>
  </si>
  <si>
    <t>COMMUNICATIONS</t>
  </si>
  <si>
    <t>Communications Equipment</t>
  </si>
  <si>
    <t>Repair</t>
  </si>
  <si>
    <t>COMMUNICATIONS - Other</t>
  </si>
  <si>
    <t>Total COMMUNICATIONS</t>
  </si>
  <si>
    <t>EMERGENCY MEDICAL SERVICES</t>
  </si>
  <si>
    <t>PPE EMS</t>
  </si>
  <si>
    <t>EMS MD Advisor</t>
  </si>
  <si>
    <t>Medical Supplies</t>
  </si>
  <si>
    <t>Oxygen</t>
  </si>
  <si>
    <t>Physio Maintenance Contract</t>
  </si>
  <si>
    <t>EMERGENCY MEDICAL SERVICES - Other</t>
  </si>
  <si>
    <t>Total EMERGENCY MEDICAL SERVICES</t>
  </si>
  <si>
    <t>FIRE FIGHTING</t>
  </si>
  <si>
    <t>Fit Testing</t>
  </si>
  <si>
    <t>ISO Testing</t>
  </si>
  <si>
    <t>Wild Fire Planning</t>
  </si>
  <si>
    <t>Fire Equipment</t>
  </si>
  <si>
    <t>PPE Wildland</t>
  </si>
  <si>
    <t>PPE Structure</t>
  </si>
  <si>
    <t>Hose Replacement</t>
  </si>
  <si>
    <t>Equipment Maintenance</t>
  </si>
  <si>
    <t>Uniform</t>
  </si>
  <si>
    <t>Wildland fire fighting equipmen</t>
  </si>
  <si>
    <t>Fire Equipment - Other</t>
  </si>
  <si>
    <t>Total Fire Equipment</t>
  </si>
  <si>
    <t>Fire Fighting Consumables</t>
  </si>
  <si>
    <t>Vehicle Fuel</t>
  </si>
  <si>
    <t>Vehicle Maintenance</t>
  </si>
  <si>
    <t>5601 Engine 1</t>
  </si>
  <si>
    <t>5620 CHEVY Ambulance</t>
  </si>
  <si>
    <t>5621(Lifeline) Ambulance</t>
  </si>
  <si>
    <t>5622 (MedTec) Ambulance</t>
  </si>
  <si>
    <t>5624 Rescue 12</t>
  </si>
  <si>
    <t>5654-Flatbed Truck</t>
  </si>
  <si>
    <t>5631 Brush 1</t>
  </si>
  <si>
    <t>5632 Brush 2 Truck</t>
  </si>
  <si>
    <t>5642 Tanker-2 (2021)</t>
  </si>
  <si>
    <t>5644-5 Ton Tanker</t>
  </si>
  <si>
    <t>5650-Dodge Durango</t>
  </si>
  <si>
    <t>5652-Command 2</t>
  </si>
  <si>
    <t>5653-Chevy Plow Truck</t>
  </si>
  <si>
    <t>Vehicle Maintenance - Other</t>
  </si>
  <si>
    <t>Total Vehicle Maintenance</t>
  </si>
  <si>
    <t>Total FIRE FIGHTING</t>
  </si>
  <si>
    <t>Fire Inspection Program</t>
  </si>
  <si>
    <t>Public Education</t>
  </si>
  <si>
    <t>Supplies Inspection Program</t>
  </si>
  <si>
    <t>Total Fire Inspection Program</t>
  </si>
  <si>
    <t>MEMBERSHIP</t>
  </si>
  <si>
    <t>Awards</t>
  </si>
  <si>
    <t>Immunizations</t>
  </si>
  <si>
    <t>Incentives</t>
  </si>
  <si>
    <t>VIP-Membership Calls</t>
  </si>
  <si>
    <t>Incentives - Other</t>
  </si>
  <si>
    <t>Total Incentives</t>
  </si>
  <si>
    <t>Membership Applicant Screening</t>
  </si>
  <si>
    <t>Pension Fund Contribution</t>
  </si>
  <si>
    <t>Physicals</t>
  </si>
  <si>
    <t>Travel</t>
  </si>
  <si>
    <t>Meals</t>
  </si>
  <si>
    <t>Total Travel</t>
  </si>
  <si>
    <t>Total MEMBERSHIP</t>
  </si>
  <si>
    <t>Training</t>
  </si>
  <si>
    <t>Fire Training</t>
  </si>
  <si>
    <t>Training Center Usage Fees</t>
  </si>
  <si>
    <t>Fire Training - Other</t>
  </si>
  <si>
    <t>Total Fire Training</t>
  </si>
  <si>
    <t>Medical Training</t>
  </si>
  <si>
    <t>Total Training</t>
  </si>
  <si>
    <t>Total Expense</t>
  </si>
  <si>
    <t>Net Ordinary Income</t>
  </si>
  <si>
    <t>Other Income/Expense</t>
  </si>
  <si>
    <t>Other Income</t>
  </si>
  <si>
    <t>Fire Inspection Billing</t>
  </si>
  <si>
    <t>Gain/Loss on Sale of Equipment</t>
  </si>
  <si>
    <t>Grant Income</t>
  </si>
  <si>
    <t>BOCO Community Foundation</t>
  </si>
  <si>
    <t>Corona Virus Relief Fund</t>
  </si>
  <si>
    <t>DFPC Grant</t>
  </si>
  <si>
    <t>EMS Provider Grant</t>
  </si>
  <si>
    <t>RETAC Grant</t>
  </si>
  <si>
    <t>Total Grant Income</t>
  </si>
  <si>
    <t>Wildland Fire Fighting Reimburs</t>
  </si>
  <si>
    <t>Equipment Reimbursement</t>
  </si>
  <si>
    <t>Total Wildland Fire Fighting Reimburs</t>
  </si>
  <si>
    <t>Insurance Settlement</t>
  </si>
  <si>
    <t>Total Other Income</t>
  </si>
  <si>
    <t>Other Expense</t>
  </si>
  <si>
    <t>Radio</t>
  </si>
  <si>
    <t>3000 Gallon Tender</t>
  </si>
  <si>
    <t>Reserve</t>
  </si>
  <si>
    <t>Contingency to Reserve</t>
  </si>
  <si>
    <t>PPE EMS Fund</t>
  </si>
  <si>
    <t>PPE Wildland Fund</t>
  </si>
  <si>
    <t>PPE Structure Fund</t>
  </si>
  <si>
    <t>Grant Expenses</t>
  </si>
  <si>
    <t>AFG Expense</t>
  </si>
  <si>
    <t>SCBA Masks</t>
  </si>
  <si>
    <t>Total AFG Expense</t>
  </si>
  <si>
    <t>EMS Grant Expense</t>
  </si>
  <si>
    <t>Total Grant Expenses</t>
  </si>
  <si>
    <t>Other Expenses</t>
  </si>
  <si>
    <t>Wild Fire</t>
  </si>
  <si>
    <t>Volunteer Labor</t>
  </si>
  <si>
    <t>Volunteer/Employee Direct Costs</t>
  </si>
  <si>
    <t>Wildland Fire Fighting-Payroll</t>
  </si>
  <si>
    <t>Total Wild Fire</t>
  </si>
  <si>
    <t>Total Other Expenses</t>
  </si>
  <si>
    <t>Total Other Expense</t>
  </si>
  <si>
    <t>Net Other Income</t>
  </si>
  <si>
    <t>Jul 21</t>
  </si>
  <si>
    <t>Wildland Labor Volunteer</t>
  </si>
  <si>
    <t>Wildland Fire Staff</t>
  </si>
  <si>
    <t>Staff Overhead</t>
  </si>
  <si>
    <t>Wildland Exp Reimb</t>
  </si>
  <si>
    <t>Workman's Comp Volunteer</t>
  </si>
  <si>
    <t>Billable overhead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</si>
</sst>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&quot;$&quot;#,##0.00"/>
    <numFmt numFmtId="165" formatCode="m/d/yyyy;@"/>
    <numFmt numFmtId="166" formatCode="#,##0.00;\-#,##0.00"/>
    <numFmt numFmtId="167" formatCode="mm/dd/yyyy"/>
    <numFmt numFmtId="168" formatCode="#,##0.0#%;\-#,##0.0#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FF"/>
      <name val="Arial"/>
      <family val="2"/>
    </font>
    <font>
      <sz val="8"/>
      <color rgb="FF00008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2" fillId="0" borderId="0" xfId="0" applyNumberFormat="1" applyFont="1"/>
    <xf numFmtId="164" fontId="3" fillId="0" borderId="0" xfId="0" applyNumberFormat="1" applyFont="1"/>
    <xf numFmtId="164" fontId="2" fillId="0" borderId="1" xfId="0" applyNumberFormat="1" applyFont="1" applyBorder="1"/>
    <xf numFmtId="0" fontId="4" fillId="0" borderId="0" xfId="0" applyFont="1"/>
    <xf numFmtId="0" fontId="2" fillId="0" borderId="2" xfId="0" applyFont="1" applyBorder="1"/>
    <xf numFmtId="0" fontId="4" fillId="0" borderId="2" xfId="0" applyFont="1" applyBorder="1"/>
    <xf numFmtId="164" fontId="5" fillId="0" borderId="0" xfId="0" applyNumberFormat="1" applyFont="1"/>
    <xf numFmtId="164" fontId="5" fillId="0" borderId="2" xfId="0" applyNumberFormat="1" applyFont="1" applyBorder="1"/>
    <xf numFmtId="0" fontId="3" fillId="0" borderId="0" xfId="0" applyFont="1"/>
    <xf numFmtId="164" fontId="2" fillId="0" borderId="0" xfId="1" applyNumberFormat="1" applyFont="1"/>
    <xf numFmtId="0" fontId="6" fillId="0" borderId="1" xfId="0" applyFont="1" applyBorder="1"/>
    <xf numFmtId="0" fontId="7" fillId="0" borderId="1" xfId="0" applyFont="1" applyBorder="1"/>
    <xf numFmtId="0" fontId="5" fillId="0" borderId="0" xfId="0" applyFont="1"/>
    <xf numFmtId="14" fontId="8" fillId="0" borderId="0" xfId="0" applyNumberFormat="1" applyFont="1"/>
    <xf numFmtId="164" fontId="0" fillId="0" borderId="0" xfId="0" applyNumberFormat="1"/>
    <xf numFmtId="164" fontId="9" fillId="0" borderId="0" xfId="0" applyNumberFormat="1" applyFont="1"/>
    <xf numFmtId="49" fontId="10" fillId="0" borderId="0" xfId="0" applyNumberFormat="1" applyFont="1"/>
    <xf numFmtId="166" fontId="11" fillId="0" borderId="0" xfId="0" applyNumberFormat="1" applyFont="1"/>
    <xf numFmtId="166" fontId="11" fillId="0" borderId="0" xfId="0" applyNumberFormat="1" applyFont="1" applyBorder="1"/>
    <xf numFmtId="166" fontId="11" fillId="0" borderId="4" xfId="0" applyNumberFormat="1" applyFont="1" applyBorder="1"/>
    <xf numFmtId="166" fontId="11" fillId="0" borderId="6" xfId="0" applyNumberFormat="1" applyFont="1" applyBorder="1"/>
    <xf numFmtId="166" fontId="10" fillId="0" borderId="5" xfId="0" applyNumberFormat="1" applyFont="1" applyBorder="1"/>
    <xf numFmtId="0" fontId="10" fillId="0" borderId="0" xfId="0" applyFont="1"/>
    <xf numFmtId="166" fontId="11" fillId="0" borderId="1" xfId="0" applyNumberFormat="1" applyFont="1" applyBorder="1"/>
    <xf numFmtId="49" fontId="10" fillId="0" borderId="0" xfId="0" applyNumberFormat="1" applyFont="1" applyAlignment="1">
      <alignment horizontal="center"/>
    </xf>
    <xf numFmtId="49" fontId="10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NumberFormat="1" applyFont="1"/>
    <xf numFmtId="0" fontId="0" fillId="0" borderId="0" xfId="0" applyNumberFormat="1"/>
    <xf numFmtId="49" fontId="12" fillId="0" borderId="0" xfId="0" applyNumberFormat="1" applyFont="1"/>
    <xf numFmtId="167" fontId="12" fillId="0" borderId="0" xfId="0" applyNumberFormat="1" applyFont="1"/>
    <xf numFmtId="166" fontId="12" fillId="0" borderId="0" xfId="0" applyNumberFormat="1" applyFont="1"/>
    <xf numFmtId="49" fontId="13" fillId="0" borderId="0" xfId="0" applyNumberFormat="1" applyFont="1"/>
    <xf numFmtId="167" fontId="13" fillId="0" borderId="0" xfId="0" applyNumberFormat="1" applyFont="1"/>
    <xf numFmtId="166" fontId="13" fillId="0" borderId="0" xfId="0" applyNumberFormat="1" applyFont="1"/>
    <xf numFmtId="166" fontId="13" fillId="0" borderId="0" xfId="0" applyNumberFormat="1" applyFont="1" applyBorder="1"/>
    <xf numFmtId="167" fontId="10" fillId="0" borderId="0" xfId="0" applyNumberFormat="1" applyFont="1"/>
    <xf numFmtId="49" fontId="0" fillId="0" borderId="0" xfId="0" applyNumberFormat="1" applyAlignment="1">
      <alignment horizontal="center"/>
    </xf>
    <xf numFmtId="49" fontId="12" fillId="0" borderId="3" xfId="0" applyNumberFormat="1" applyFont="1" applyBorder="1" applyAlignment="1">
      <alignment horizontal="center"/>
    </xf>
    <xf numFmtId="49" fontId="0" fillId="0" borderId="3" xfId="0" applyNumberFormat="1" applyBorder="1" applyAlignment="1">
      <alignment horizontal="centerContinuous"/>
    </xf>
    <xf numFmtId="49" fontId="10" fillId="0" borderId="0" xfId="0" applyNumberFormat="1" applyFon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49" fontId="11" fillId="0" borderId="0" xfId="0" applyNumberFormat="1" applyFont="1"/>
    <xf numFmtId="168" fontId="11" fillId="0" borderId="0" xfId="0" applyNumberFormat="1" applyFont="1"/>
    <xf numFmtId="168" fontId="11" fillId="0" borderId="0" xfId="0" applyNumberFormat="1" applyFont="1" applyBorder="1"/>
    <xf numFmtId="168" fontId="11" fillId="0" borderId="6" xfId="0" applyNumberFormat="1" applyFont="1" applyBorder="1"/>
    <xf numFmtId="168" fontId="11" fillId="0" borderId="4" xfId="0" applyNumberFormat="1" applyFont="1" applyBorder="1"/>
    <xf numFmtId="168" fontId="11" fillId="0" borderId="1" xfId="0" applyNumberFormat="1" applyFont="1" applyBorder="1"/>
    <xf numFmtId="168" fontId="10" fillId="0" borderId="5" xfId="0" applyNumberFormat="1" applyFont="1" applyBorder="1"/>
    <xf numFmtId="49" fontId="10" fillId="0" borderId="7" xfId="0" applyNumberFormat="1" applyFont="1" applyBorder="1" applyAlignment="1">
      <alignment horizontal="center"/>
    </xf>
    <xf numFmtId="49" fontId="0" fillId="0" borderId="0" xfId="0" applyNumberFormat="1"/>
    <xf numFmtId="49" fontId="14" fillId="0" borderId="0" xfId="0" applyNumberFormat="1" applyFont="1"/>
    <xf numFmtId="166" fontId="15" fillId="0" borderId="0" xfId="0" applyNumberFormat="1" applyFont="1"/>
    <xf numFmtId="49" fontId="15" fillId="0" borderId="0" xfId="0" applyNumberFormat="1" applyFont="1"/>
    <xf numFmtId="168" fontId="15" fillId="0" borderId="0" xfId="0" applyNumberFormat="1" applyFont="1"/>
    <xf numFmtId="166" fontId="15" fillId="0" borderId="0" xfId="0" applyNumberFormat="1" applyFont="1" applyBorder="1"/>
    <xf numFmtId="168" fontId="15" fillId="0" borderId="0" xfId="0" applyNumberFormat="1" applyFont="1" applyBorder="1"/>
    <xf numFmtId="166" fontId="15" fillId="0" borderId="6" xfId="0" applyNumberFormat="1" applyFont="1" applyBorder="1"/>
    <xf numFmtId="168" fontId="15" fillId="0" borderId="6" xfId="0" applyNumberFormat="1" applyFont="1" applyBorder="1"/>
    <xf numFmtId="166" fontId="15" fillId="0" borderId="4" xfId="0" applyNumberFormat="1" applyFont="1" applyBorder="1"/>
    <xf numFmtId="168" fontId="15" fillId="0" borderId="4" xfId="0" applyNumberFormat="1" applyFont="1" applyBorder="1"/>
    <xf numFmtId="166" fontId="15" fillId="0" borderId="1" xfId="0" applyNumberFormat="1" applyFont="1" applyBorder="1"/>
    <xf numFmtId="168" fontId="15" fillId="0" borderId="1" xfId="0" applyNumberFormat="1" applyFont="1" applyBorder="1"/>
    <xf numFmtId="166" fontId="14" fillId="0" borderId="5" xfId="0" applyNumberFormat="1" applyFont="1" applyBorder="1"/>
    <xf numFmtId="168" fontId="14" fillId="0" borderId="5" xfId="0" applyNumberFormat="1" applyFont="1" applyBorder="1"/>
    <xf numFmtId="0" fontId="14" fillId="0" borderId="0" xfId="0" applyFont="1"/>
    <xf numFmtId="49" fontId="14" fillId="0" borderId="0" xfId="0" applyNumberFormat="1" applyFont="1" applyAlignment="1">
      <alignment horizontal="center"/>
    </xf>
    <xf numFmtId="49" fontId="14" fillId="0" borderId="7" xfId="0" applyNumberFormat="1" applyFont="1" applyBorder="1" applyAlignment="1">
      <alignment horizontal="center"/>
    </xf>
    <xf numFmtId="0" fontId="14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8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85725</xdr:colOff>
          <xdr:row>1</xdr:row>
          <xdr:rowOff>28575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85725</xdr:colOff>
          <xdr:row>1</xdr:row>
          <xdr:rowOff>28575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3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3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5121" name="FILTER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5122" name="HEADER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5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5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7169" name="FILTER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50065D19-8ADE-4F80-AA92-C9AEE3555F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7170" name="HEADER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5F4D58B5-8AC4-4FCD-9F7B-FDF9F09718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8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10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10.xml"/><Relationship Id="rId5" Type="http://schemas.openxmlformats.org/officeDocument/2006/relationships/image" Target="../media/image9.emf"/><Relationship Id="rId4" Type="http://schemas.openxmlformats.org/officeDocument/2006/relationships/control" Target="../activeX/activeX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63AFC-6FA9-46A3-BC96-76D2E6A20782}">
  <sheetPr codeName="Sheet2"/>
  <dimension ref="A1:N441"/>
  <sheetViews>
    <sheetView workbookViewId="0">
      <pane xSplit="1" ySplit="1" topLeftCell="B420" activePane="bottomRight" state="frozenSplit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0.140625" style="31" bestFit="1" customWidth="1"/>
    <col min="2" max="3" width="2.28515625" style="31" customWidth="1"/>
    <col min="4" max="4" width="11.85546875" style="31" bestFit="1" customWidth="1"/>
    <col min="5" max="5" width="2.28515625" style="31" customWidth="1"/>
    <col min="6" max="6" width="8.7109375" style="31" bestFit="1" customWidth="1"/>
    <col min="7" max="7" width="2.28515625" style="31" customWidth="1"/>
    <col min="8" max="8" width="9.5703125" style="31" bestFit="1" customWidth="1"/>
    <col min="9" max="9" width="2.28515625" style="31" customWidth="1"/>
    <col min="10" max="10" width="29.85546875" style="31" bestFit="1" customWidth="1"/>
    <col min="11" max="11" width="2.28515625" style="31" customWidth="1"/>
    <col min="12" max="12" width="30.7109375" style="31" customWidth="1"/>
    <col min="13" max="13" width="2.28515625" style="31" customWidth="1"/>
    <col min="14" max="14" width="8.42578125" style="31" bestFit="1" customWidth="1"/>
  </cols>
  <sheetData>
    <row r="1" spans="1:14" s="29" customFormat="1" ht="15.75" thickBot="1" x14ac:dyDescent="0.3">
      <c r="A1" s="40"/>
      <c r="B1" s="40"/>
      <c r="C1" s="40"/>
      <c r="D1" s="41" t="s">
        <v>101</v>
      </c>
      <c r="E1" s="40"/>
      <c r="F1" s="41" t="s">
        <v>102</v>
      </c>
      <c r="G1" s="40"/>
      <c r="H1" s="41" t="s">
        <v>103</v>
      </c>
      <c r="I1" s="40"/>
      <c r="J1" s="41" t="s">
        <v>104</v>
      </c>
      <c r="K1" s="40"/>
      <c r="L1" s="41" t="s">
        <v>105</v>
      </c>
      <c r="M1" s="40"/>
      <c r="N1" s="41" t="s">
        <v>106</v>
      </c>
    </row>
    <row r="2" spans="1:14" ht="15.75" thickTop="1" x14ac:dyDescent="0.25">
      <c r="A2" s="32" t="s">
        <v>107</v>
      </c>
      <c r="B2" s="32"/>
      <c r="C2" s="32"/>
      <c r="D2" s="32"/>
      <c r="E2" s="32"/>
      <c r="F2" s="33"/>
      <c r="G2" s="32"/>
      <c r="H2" s="32"/>
      <c r="I2" s="32"/>
      <c r="J2" s="32"/>
      <c r="K2" s="32"/>
      <c r="L2" s="32"/>
      <c r="M2" s="32"/>
      <c r="N2" s="34"/>
    </row>
    <row r="3" spans="1:14" x14ac:dyDescent="0.25">
      <c r="A3" s="35"/>
      <c r="B3" s="35"/>
      <c r="C3" s="35"/>
      <c r="D3" s="35" t="s">
        <v>108</v>
      </c>
      <c r="E3" s="35"/>
      <c r="F3" s="36">
        <v>44207</v>
      </c>
      <c r="G3" s="35"/>
      <c r="H3" s="35"/>
      <c r="I3" s="35"/>
      <c r="J3" s="35"/>
      <c r="K3" s="35"/>
      <c r="L3" s="35" t="s">
        <v>542</v>
      </c>
      <c r="M3" s="35"/>
      <c r="N3" s="37">
        <v>10000</v>
      </c>
    </row>
    <row r="4" spans="1:14" x14ac:dyDescent="0.25">
      <c r="A4" s="35"/>
      <c r="B4" s="35"/>
      <c r="C4" s="35"/>
      <c r="D4" s="35" t="s">
        <v>109</v>
      </c>
      <c r="E4" s="35"/>
      <c r="F4" s="36">
        <v>44216</v>
      </c>
      <c r="G4" s="35"/>
      <c r="H4" s="35"/>
      <c r="I4" s="35"/>
      <c r="J4" s="35"/>
      <c r="K4" s="35"/>
      <c r="L4" s="35" t="s">
        <v>109</v>
      </c>
      <c r="M4" s="35"/>
      <c r="N4" s="37">
        <v>33861.910000000003</v>
      </c>
    </row>
    <row r="5" spans="1:14" x14ac:dyDescent="0.25">
      <c r="A5" s="35"/>
      <c r="B5" s="35"/>
      <c r="C5" s="35"/>
      <c r="D5" s="35" t="s">
        <v>109</v>
      </c>
      <c r="E5" s="35"/>
      <c r="F5" s="36">
        <v>44202</v>
      </c>
      <c r="G5" s="35"/>
      <c r="H5" s="35"/>
      <c r="I5" s="35"/>
      <c r="J5" s="35"/>
      <c r="K5" s="35"/>
      <c r="L5" s="35" t="s">
        <v>109</v>
      </c>
      <c r="M5" s="35"/>
      <c r="N5" s="37">
        <v>7063.01</v>
      </c>
    </row>
    <row r="6" spans="1:14" x14ac:dyDescent="0.25">
      <c r="A6" s="35"/>
      <c r="B6" s="35"/>
      <c r="C6" s="35"/>
      <c r="D6" s="35" t="s">
        <v>109</v>
      </c>
      <c r="E6" s="35"/>
      <c r="F6" s="36">
        <v>44218</v>
      </c>
      <c r="G6" s="35"/>
      <c r="H6" s="35"/>
      <c r="I6" s="35"/>
      <c r="J6" s="35"/>
      <c r="K6" s="35"/>
      <c r="L6" s="35" t="s">
        <v>109</v>
      </c>
      <c r="M6" s="35"/>
      <c r="N6" s="37">
        <v>272</v>
      </c>
    </row>
    <row r="7" spans="1:14" x14ac:dyDescent="0.25">
      <c r="A7" s="35"/>
      <c r="B7" s="35"/>
      <c r="C7" s="35"/>
      <c r="D7" s="35" t="s">
        <v>110</v>
      </c>
      <c r="E7" s="35"/>
      <c r="F7" s="36">
        <v>44224</v>
      </c>
      <c r="G7" s="35"/>
      <c r="H7" s="35"/>
      <c r="I7" s="35"/>
      <c r="J7" s="35" t="s">
        <v>442</v>
      </c>
      <c r="K7" s="35"/>
      <c r="L7" s="35" t="s">
        <v>543</v>
      </c>
      <c r="M7" s="35"/>
      <c r="N7" s="37">
        <v>-20890.580000000002</v>
      </c>
    </row>
    <row r="8" spans="1:14" x14ac:dyDescent="0.25">
      <c r="A8" s="35"/>
      <c r="B8" s="35"/>
      <c r="C8" s="35"/>
      <c r="D8" s="35" t="s">
        <v>109</v>
      </c>
      <c r="E8" s="35"/>
      <c r="F8" s="36">
        <v>44221</v>
      </c>
      <c r="G8" s="35"/>
      <c r="H8" s="35"/>
      <c r="I8" s="35"/>
      <c r="J8" s="35"/>
      <c r="K8" s="35"/>
      <c r="L8" s="35" t="s">
        <v>109</v>
      </c>
      <c r="M8" s="35"/>
      <c r="N8" s="37">
        <v>4442.13</v>
      </c>
    </row>
    <row r="9" spans="1:14" x14ac:dyDescent="0.25">
      <c r="A9" s="35"/>
      <c r="B9" s="35"/>
      <c r="C9" s="35"/>
      <c r="D9" s="35" t="s">
        <v>108</v>
      </c>
      <c r="E9" s="35"/>
      <c r="F9" s="36">
        <v>44228</v>
      </c>
      <c r="G9" s="35"/>
      <c r="H9" s="35"/>
      <c r="I9" s="35"/>
      <c r="J9" s="35"/>
      <c r="K9" s="35"/>
      <c r="L9" s="35" t="s">
        <v>542</v>
      </c>
      <c r="M9" s="35"/>
      <c r="N9" s="37">
        <v>40000</v>
      </c>
    </row>
    <row r="10" spans="1:14" x14ac:dyDescent="0.25">
      <c r="A10" s="35"/>
      <c r="B10" s="35"/>
      <c r="C10" s="35"/>
      <c r="D10" s="35" t="s">
        <v>109</v>
      </c>
      <c r="E10" s="35"/>
      <c r="F10" s="36">
        <v>44227</v>
      </c>
      <c r="G10" s="35"/>
      <c r="H10" s="35"/>
      <c r="I10" s="35"/>
      <c r="J10" s="35"/>
      <c r="K10" s="35"/>
      <c r="L10" s="35" t="s">
        <v>544</v>
      </c>
      <c r="M10" s="35"/>
      <c r="N10" s="37">
        <v>0.53</v>
      </c>
    </row>
    <row r="11" spans="1:14" x14ac:dyDescent="0.25">
      <c r="A11" s="35"/>
      <c r="B11" s="35"/>
      <c r="C11" s="35"/>
      <c r="D11" s="35" t="s">
        <v>108</v>
      </c>
      <c r="E11" s="35"/>
      <c r="F11" s="36">
        <v>44237</v>
      </c>
      <c r="G11" s="35"/>
      <c r="H11" s="35"/>
      <c r="I11" s="35"/>
      <c r="J11" s="35"/>
      <c r="K11" s="35"/>
      <c r="L11" s="35" t="s">
        <v>542</v>
      </c>
      <c r="M11" s="35"/>
      <c r="N11" s="37">
        <v>10000</v>
      </c>
    </row>
    <row r="12" spans="1:14" x14ac:dyDescent="0.25">
      <c r="A12" s="35"/>
      <c r="B12" s="35"/>
      <c r="C12" s="35"/>
      <c r="D12" s="35" t="s">
        <v>109</v>
      </c>
      <c r="E12" s="35"/>
      <c r="F12" s="36">
        <v>44246</v>
      </c>
      <c r="G12" s="35"/>
      <c r="H12" s="35"/>
      <c r="I12" s="35"/>
      <c r="J12" s="35"/>
      <c r="K12" s="35"/>
      <c r="L12" s="35" t="s">
        <v>109</v>
      </c>
      <c r="M12" s="35"/>
      <c r="N12" s="37">
        <v>232</v>
      </c>
    </row>
    <row r="13" spans="1:14" x14ac:dyDescent="0.25">
      <c r="A13" s="35"/>
      <c r="B13" s="35"/>
      <c r="C13" s="35"/>
      <c r="D13" s="35" t="s">
        <v>109</v>
      </c>
      <c r="E13" s="35"/>
      <c r="F13" s="36">
        <v>44250</v>
      </c>
      <c r="G13" s="35"/>
      <c r="H13" s="35"/>
      <c r="I13" s="35"/>
      <c r="J13" s="35"/>
      <c r="K13" s="35"/>
      <c r="L13" s="35" t="s">
        <v>109</v>
      </c>
      <c r="M13" s="35"/>
      <c r="N13" s="37">
        <v>22047.8</v>
      </c>
    </row>
    <row r="14" spans="1:14" x14ac:dyDescent="0.25">
      <c r="A14" s="35"/>
      <c r="B14" s="35"/>
      <c r="C14" s="35"/>
      <c r="D14" s="35" t="s">
        <v>110</v>
      </c>
      <c r="E14" s="35"/>
      <c r="F14" s="36">
        <v>44252</v>
      </c>
      <c r="G14" s="35"/>
      <c r="H14" s="35"/>
      <c r="I14" s="35"/>
      <c r="J14" s="35" t="s">
        <v>442</v>
      </c>
      <c r="K14" s="35"/>
      <c r="L14" s="35" t="s">
        <v>545</v>
      </c>
      <c r="M14" s="35"/>
      <c r="N14" s="37">
        <v>-21475.47</v>
      </c>
    </row>
    <row r="15" spans="1:14" x14ac:dyDescent="0.25">
      <c r="A15" s="35"/>
      <c r="B15" s="35"/>
      <c r="C15" s="35"/>
      <c r="D15" s="35" t="s">
        <v>108</v>
      </c>
      <c r="E15" s="35"/>
      <c r="F15" s="36">
        <v>44253</v>
      </c>
      <c r="G15" s="35"/>
      <c r="H15" s="35"/>
      <c r="I15" s="35"/>
      <c r="J15" s="35"/>
      <c r="K15" s="35"/>
      <c r="L15" s="35" t="s">
        <v>542</v>
      </c>
      <c r="M15" s="35"/>
      <c r="N15" s="37">
        <v>21000</v>
      </c>
    </row>
    <row r="16" spans="1:14" x14ac:dyDescent="0.25">
      <c r="A16" s="35"/>
      <c r="B16" s="35"/>
      <c r="C16" s="35"/>
      <c r="D16" s="35" t="s">
        <v>109</v>
      </c>
      <c r="E16" s="35"/>
      <c r="F16" s="36">
        <v>44253</v>
      </c>
      <c r="G16" s="35"/>
      <c r="H16" s="35"/>
      <c r="I16" s="35"/>
      <c r="J16" s="35"/>
      <c r="K16" s="35"/>
      <c r="L16" s="35" t="s">
        <v>109</v>
      </c>
      <c r="M16" s="35"/>
      <c r="N16" s="37">
        <v>30256.59</v>
      </c>
    </row>
    <row r="17" spans="1:14" x14ac:dyDescent="0.25">
      <c r="A17" s="35"/>
      <c r="B17" s="35"/>
      <c r="C17" s="35"/>
      <c r="D17" s="35" t="s">
        <v>109</v>
      </c>
      <c r="E17" s="35"/>
      <c r="F17" s="36">
        <v>44255</v>
      </c>
      <c r="G17" s="35"/>
      <c r="H17" s="35"/>
      <c r="I17" s="35"/>
      <c r="J17" s="35"/>
      <c r="K17" s="35"/>
      <c r="L17" s="35" t="s">
        <v>544</v>
      </c>
      <c r="M17" s="35"/>
      <c r="N17" s="37">
        <v>0.4</v>
      </c>
    </row>
    <row r="18" spans="1:14" x14ac:dyDescent="0.25">
      <c r="A18" s="35"/>
      <c r="B18" s="35"/>
      <c r="C18" s="35"/>
      <c r="D18" s="35" t="s">
        <v>109</v>
      </c>
      <c r="E18" s="35"/>
      <c r="F18" s="36">
        <v>44274</v>
      </c>
      <c r="G18" s="35"/>
      <c r="H18" s="35"/>
      <c r="I18" s="35"/>
      <c r="J18" s="35"/>
      <c r="K18" s="35"/>
      <c r="L18" s="35" t="s">
        <v>109</v>
      </c>
      <c r="M18" s="35"/>
      <c r="N18" s="37">
        <v>5654.7</v>
      </c>
    </row>
    <row r="19" spans="1:14" x14ac:dyDescent="0.25">
      <c r="A19" s="35"/>
      <c r="B19" s="35"/>
      <c r="C19" s="35"/>
      <c r="D19" s="35" t="s">
        <v>109</v>
      </c>
      <c r="E19" s="35"/>
      <c r="F19" s="36">
        <v>44287</v>
      </c>
      <c r="G19" s="35"/>
      <c r="H19" s="35"/>
      <c r="I19" s="35"/>
      <c r="J19" s="35"/>
      <c r="K19" s="35"/>
      <c r="L19" s="35" t="s">
        <v>109</v>
      </c>
      <c r="M19" s="35"/>
      <c r="N19" s="37">
        <v>1272</v>
      </c>
    </row>
    <row r="20" spans="1:14" x14ac:dyDescent="0.25">
      <c r="A20" s="35"/>
      <c r="B20" s="35"/>
      <c r="C20" s="35"/>
      <c r="D20" s="35" t="s">
        <v>110</v>
      </c>
      <c r="E20" s="35"/>
      <c r="F20" s="36">
        <v>44285</v>
      </c>
      <c r="G20" s="35"/>
      <c r="H20" s="35"/>
      <c r="I20" s="35"/>
      <c r="J20" s="35" t="s">
        <v>442</v>
      </c>
      <c r="K20" s="35"/>
      <c r="L20" s="35" t="s">
        <v>546</v>
      </c>
      <c r="M20" s="35"/>
      <c r="N20" s="37">
        <v>-23493.33</v>
      </c>
    </row>
    <row r="21" spans="1:14" x14ac:dyDescent="0.25">
      <c r="A21" s="35"/>
      <c r="B21" s="35"/>
      <c r="C21" s="35"/>
      <c r="D21" s="35" t="s">
        <v>108</v>
      </c>
      <c r="E21" s="35"/>
      <c r="F21" s="36">
        <v>44284</v>
      </c>
      <c r="G21" s="35"/>
      <c r="H21" s="35"/>
      <c r="I21" s="35"/>
      <c r="J21" s="35"/>
      <c r="K21" s="35"/>
      <c r="L21" s="35" t="s">
        <v>542</v>
      </c>
      <c r="M21" s="35"/>
      <c r="N21" s="37">
        <v>20000</v>
      </c>
    </row>
    <row r="22" spans="1:14" x14ac:dyDescent="0.25">
      <c r="A22" s="35"/>
      <c r="B22" s="35"/>
      <c r="C22" s="35"/>
      <c r="D22" s="35" t="s">
        <v>109</v>
      </c>
      <c r="E22" s="35"/>
      <c r="F22" s="36">
        <v>44285</v>
      </c>
      <c r="G22" s="35"/>
      <c r="H22" s="35"/>
      <c r="I22" s="35"/>
      <c r="J22" s="35"/>
      <c r="K22" s="35"/>
      <c r="L22" s="35" t="s">
        <v>109</v>
      </c>
      <c r="M22" s="35"/>
      <c r="N22" s="37">
        <v>5394</v>
      </c>
    </row>
    <row r="23" spans="1:14" x14ac:dyDescent="0.25">
      <c r="A23" s="35"/>
      <c r="B23" s="35"/>
      <c r="C23" s="35"/>
      <c r="D23" s="35" t="s">
        <v>109</v>
      </c>
      <c r="E23" s="35"/>
      <c r="F23" s="36">
        <v>44286</v>
      </c>
      <c r="G23" s="35"/>
      <c r="H23" s="35"/>
      <c r="I23" s="35"/>
      <c r="J23" s="35"/>
      <c r="K23" s="35"/>
      <c r="L23" s="35" t="s">
        <v>544</v>
      </c>
      <c r="M23" s="35"/>
      <c r="N23" s="37">
        <v>0.41</v>
      </c>
    </row>
    <row r="24" spans="1:14" x14ac:dyDescent="0.25">
      <c r="A24" s="35"/>
      <c r="B24" s="35"/>
      <c r="C24" s="35"/>
      <c r="D24" s="35" t="s">
        <v>108</v>
      </c>
      <c r="E24" s="35"/>
      <c r="F24" s="36">
        <v>44288</v>
      </c>
      <c r="G24" s="35"/>
      <c r="H24" s="35"/>
      <c r="I24" s="35"/>
      <c r="J24" s="35"/>
      <c r="K24" s="35"/>
      <c r="L24" s="35" t="s">
        <v>542</v>
      </c>
      <c r="M24" s="35"/>
      <c r="N24" s="37">
        <v>45000</v>
      </c>
    </row>
    <row r="25" spans="1:14" x14ac:dyDescent="0.25">
      <c r="A25" s="35"/>
      <c r="B25" s="35"/>
      <c r="C25" s="35"/>
      <c r="D25" s="35" t="s">
        <v>108</v>
      </c>
      <c r="E25" s="35"/>
      <c r="F25" s="36">
        <v>44298</v>
      </c>
      <c r="G25" s="35"/>
      <c r="H25" s="35"/>
      <c r="I25" s="35"/>
      <c r="J25" s="35"/>
      <c r="K25" s="35"/>
      <c r="L25" s="35" t="s">
        <v>542</v>
      </c>
      <c r="M25" s="35"/>
      <c r="N25" s="37">
        <v>20000</v>
      </c>
    </row>
    <row r="26" spans="1:14" x14ac:dyDescent="0.25">
      <c r="A26" s="35"/>
      <c r="B26" s="35"/>
      <c r="C26" s="35"/>
      <c r="D26" s="35" t="s">
        <v>110</v>
      </c>
      <c r="E26" s="35"/>
      <c r="F26" s="36">
        <v>44315</v>
      </c>
      <c r="G26" s="35"/>
      <c r="H26" s="35"/>
      <c r="I26" s="35"/>
      <c r="J26" s="35" t="s">
        <v>442</v>
      </c>
      <c r="K26" s="35"/>
      <c r="L26" s="35" t="s">
        <v>547</v>
      </c>
      <c r="M26" s="35"/>
      <c r="N26" s="37">
        <v>-21333.83</v>
      </c>
    </row>
    <row r="27" spans="1:14" x14ac:dyDescent="0.25">
      <c r="A27" s="35"/>
      <c r="B27" s="35"/>
      <c r="C27" s="35"/>
      <c r="D27" s="35" t="s">
        <v>109</v>
      </c>
      <c r="E27" s="35"/>
      <c r="F27" s="36">
        <v>44298</v>
      </c>
      <c r="G27" s="35"/>
      <c r="H27" s="35"/>
      <c r="I27" s="35"/>
      <c r="J27" s="35"/>
      <c r="K27" s="35"/>
      <c r="L27" s="35" t="s">
        <v>109</v>
      </c>
      <c r="M27" s="35"/>
      <c r="N27" s="37">
        <v>5512.83</v>
      </c>
    </row>
    <row r="28" spans="1:14" x14ac:dyDescent="0.25">
      <c r="A28" s="35"/>
      <c r="B28" s="35"/>
      <c r="C28" s="35"/>
      <c r="D28" s="35" t="s">
        <v>108</v>
      </c>
      <c r="E28" s="35"/>
      <c r="F28" s="36">
        <v>44314</v>
      </c>
      <c r="G28" s="35"/>
      <c r="H28" s="35"/>
      <c r="I28" s="35"/>
      <c r="J28" s="35"/>
      <c r="K28" s="35"/>
      <c r="L28" s="35" t="s">
        <v>542</v>
      </c>
      <c r="M28" s="35"/>
      <c r="N28" s="37">
        <v>65000</v>
      </c>
    </row>
    <row r="29" spans="1:14" x14ac:dyDescent="0.25">
      <c r="A29" s="35"/>
      <c r="B29" s="35"/>
      <c r="C29" s="35"/>
      <c r="D29" s="35" t="s">
        <v>109</v>
      </c>
      <c r="E29" s="35"/>
      <c r="F29" s="36">
        <v>44316</v>
      </c>
      <c r="G29" s="35"/>
      <c r="H29" s="35"/>
      <c r="I29" s="35"/>
      <c r="J29" s="35"/>
      <c r="K29" s="35"/>
      <c r="L29" s="35" t="s">
        <v>544</v>
      </c>
      <c r="M29" s="35"/>
      <c r="N29" s="37">
        <v>0.26</v>
      </c>
    </row>
    <row r="30" spans="1:14" x14ac:dyDescent="0.25">
      <c r="A30" s="35"/>
      <c r="B30" s="35"/>
      <c r="C30" s="35"/>
      <c r="D30" s="35" t="s">
        <v>108</v>
      </c>
      <c r="E30" s="35"/>
      <c r="F30" s="36">
        <v>44330</v>
      </c>
      <c r="G30" s="35"/>
      <c r="H30" s="35"/>
      <c r="I30" s="35"/>
      <c r="J30" s="35"/>
      <c r="K30" s="35"/>
      <c r="L30" s="35" t="s">
        <v>542</v>
      </c>
      <c r="M30" s="35"/>
      <c r="N30" s="37">
        <v>60000</v>
      </c>
    </row>
    <row r="31" spans="1:14" x14ac:dyDescent="0.25">
      <c r="A31" s="35"/>
      <c r="B31" s="35"/>
      <c r="C31" s="35"/>
      <c r="D31" s="35" t="s">
        <v>110</v>
      </c>
      <c r="E31" s="35"/>
      <c r="F31" s="36">
        <v>44336</v>
      </c>
      <c r="G31" s="35"/>
      <c r="H31" s="35"/>
      <c r="I31" s="35"/>
      <c r="J31" s="35" t="s">
        <v>442</v>
      </c>
      <c r="K31" s="35"/>
      <c r="L31" s="35" t="s">
        <v>548</v>
      </c>
      <c r="M31" s="35"/>
      <c r="N31" s="37">
        <v>-1332.71</v>
      </c>
    </row>
    <row r="32" spans="1:14" x14ac:dyDescent="0.25">
      <c r="A32" s="35"/>
      <c r="B32" s="35"/>
      <c r="C32" s="35"/>
      <c r="D32" s="35" t="s">
        <v>108</v>
      </c>
      <c r="E32" s="35"/>
      <c r="F32" s="36">
        <v>44337</v>
      </c>
      <c r="G32" s="35"/>
      <c r="H32" s="35"/>
      <c r="I32" s="35"/>
      <c r="J32" s="35"/>
      <c r="K32" s="35"/>
      <c r="L32" s="35" t="s">
        <v>542</v>
      </c>
      <c r="M32" s="35"/>
      <c r="N32" s="37">
        <v>10000</v>
      </c>
    </row>
    <row r="33" spans="1:14" x14ac:dyDescent="0.25">
      <c r="A33" s="35"/>
      <c r="B33" s="35"/>
      <c r="C33" s="35"/>
      <c r="D33" s="35" t="s">
        <v>110</v>
      </c>
      <c r="E33" s="35"/>
      <c r="F33" s="36">
        <v>44343</v>
      </c>
      <c r="G33" s="35"/>
      <c r="H33" s="35"/>
      <c r="I33" s="35"/>
      <c r="J33" s="35" t="s">
        <v>442</v>
      </c>
      <c r="K33" s="35"/>
      <c r="L33" s="35" t="s">
        <v>549</v>
      </c>
      <c r="M33" s="35"/>
      <c r="N33" s="37">
        <v>-24455.37</v>
      </c>
    </row>
    <row r="34" spans="1:14" x14ac:dyDescent="0.25">
      <c r="A34" s="35"/>
      <c r="B34" s="35"/>
      <c r="C34" s="35"/>
      <c r="D34" s="35" t="s">
        <v>110</v>
      </c>
      <c r="E34" s="35"/>
      <c r="F34" s="36">
        <v>44343</v>
      </c>
      <c r="G34" s="35"/>
      <c r="H34" s="35"/>
      <c r="I34" s="35"/>
      <c r="J34" s="35" t="s">
        <v>442</v>
      </c>
      <c r="K34" s="35"/>
      <c r="L34" s="35" t="s">
        <v>549</v>
      </c>
      <c r="M34" s="35"/>
      <c r="N34" s="37">
        <v>-2338.92</v>
      </c>
    </row>
    <row r="35" spans="1:14" x14ac:dyDescent="0.25">
      <c r="A35" s="35"/>
      <c r="B35" s="35"/>
      <c r="C35" s="35"/>
      <c r="D35" s="35" t="s">
        <v>108</v>
      </c>
      <c r="E35" s="35"/>
      <c r="F35" s="36">
        <v>44342</v>
      </c>
      <c r="G35" s="35"/>
      <c r="H35" s="35"/>
      <c r="I35" s="35"/>
      <c r="J35" s="35"/>
      <c r="K35" s="35"/>
      <c r="L35" s="35" t="s">
        <v>542</v>
      </c>
      <c r="M35" s="35"/>
      <c r="N35" s="37">
        <v>45000</v>
      </c>
    </row>
    <row r="36" spans="1:14" x14ac:dyDescent="0.25">
      <c r="A36" s="35"/>
      <c r="B36" s="35"/>
      <c r="C36" s="35"/>
      <c r="D36" s="35" t="s">
        <v>109</v>
      </c>
      <c r="E36" s="35"/>
      <c r="F36" s="36">
        <v>44347</v>
      </c>
      <c r="G36" s="35"/>
      <c r="H36" s="35"/>
      <c r="I36" s="35"/>
      <c r="J36" s="35"/>
      <c r="K36" s="35"/>
      <c r="L36" s="35" t="s">
        <v>544</v>
      </c>
      <c r="M36" s="35"/>
      <c r="N36" s="37">
        <v>0.34</v>
      </c>
    </row>
    <row r="37" spans="1:14" x14ac:dyDescent="0.25">
      <c r="A37" s="35"/>
      <c r="B37" s="35"/>
      <c r="C37" s="35"/>
      <c r="D37" s="35" t="s">
        <v>108</v>
      </c>
      <c r="E37" s="35"/>
      <c r="F37" s="36">
        <v>44355</v>
      </c>
      <c r="G37" s="35"/>
      <c r="H37" s="35"/>
      <c r="I37" s="35"/>
      <c r="J37" s="35"/>
      <c r="K37" s="35"/>
      <c r="L37" s="35" t="s">
        <v>542</v>
      </c>
      <c r="M37" s="35"/>
      <c r="N37" s="37">
        <v>25000</v>
      </c>
    </row>
    <row r="38" spans="1:14" x14ac:dyDescent="0.25">
      <c r="A38" s="35"/>
      <c r="B38" s="35"/>
      <c r="C38" s="35"/>
      <c r="D38" s="35" t="s">
        <v>109</v>
      </c>
      <c r="E38" s="35"/>
      <c r="F38" s="36">
        <v>44351</v>
      </c>
      <c r="G38" s="35"/>
      <c r="H38" s="35"/>
      <c r="I38" s="35"/>
      <c r="J38" s="35"/>
      <c r="K38" s="35"/>
      <c r="L38" s="35" t="s">
        <v>109</v>
      </c>
      <c r="M38" s="35"/>
      <c r="N38" s="37">
        <v>49.91</v>
      </c>
    </row>
    <row r="39" spans="1:14" x14ac:dyDescent="0.25">
      <c r="A39" s="35"/>
      <c r="B39" s="35"/>
      <c r="C39" s="35"/>
      <c r="D39" s="35" t="s">
        <v>109</v>
      </c>
      <c r="E39" s="35"/>
      <c r="F39" s="36">
        <v>44364</v>
      </c>
      <c r="G39" s="35"/>
      <c r="H39" s="35"/>
      <c r="I39" s="35"/>
      <c r="J39" s="35"/>
      <c r="K39" s="35"/>
      <c r="L39" s="35" t="s">
        <v>109</v>
      </c>
      <c r="M39" s="35"/>
      <c r="N39" s="37">
        <v>13461</v>
      </c>
    </row>
    <row r="40" spans="1:14" x14ac:dyDescent="0.25">
      <c r="A40" s="35"/>
      <c r="B40" s="35"/>
      <c r="C40" s="35"/>
      <c r="D40" s="35" t="s">
        <v>110</v>
      </c>
      <c r="E40" s="35"/>
      <c r="F40" s="36">
        <v>44376</v>
      </c>
      <c r="G40" s="35"/>
      <c r="H40" s="35"/>
      <c r="I40" s="35"/>
      <c r="J40" s="35" t="s">
        <v>442</v>
      </c>
      <c r="K40" s="35"/>
      <c r="L40" s="35" t="s">
        <v>550</v>
      </c>
      <c r="M40" s="35"/>
      <c r="N40" s="37">
        <v>-20388.22</v>
      </c>
    </row>
    <row r="41" spans="1:14" x14ac:dyDescent="0.25">
      <c r="A41" s="35"/>
      <c r="B41" s="35"/>
      <c r="C41" s="35"/>
      <c r="D41" s="35" t="s">
        <v>109</v>
      </c>
      <c r="E41" s="35"/>
      <c r="F41" s="36">
        <v>44376</v>
      </c>
      <c r="G41" s="35"/>
      <c r="H41" s="35"/>
      <c r="I41" s="35"/>
      <c r="J41" s="35"/>
      <c r="K41" s="35"/>
      <c r="L41" s="35" t="s">
        <v>109</v>
      </c>
      <c r="M41" s="35"/>
      <c r="N41" s="37">
        <v>423.62</v>
      </c>
    </row>
    <row r="42" spans="1:14" x14ac:dyDescent="0.25">
      <c r="A42" s="35"/>
      <c r="B42" s="35"/>
      <c r="C42" s="35"/>
      <c r="D42" s="35" t="s">
        <v>108</v>
      </c>
      <c r="E42" s="35"/>
      <c r="F42" s="36">
        <v>44375</v>
      </c>
      <c r="G42" s="35"/>
      <c r="H42" s="35"/>
      <c r="I42" s="35"/>
      <c r="J42" s="35"/>
      <c r="K42" s="35"/>
      <c r="L42" s="35" t="s">
        <v>542</v>
      </c>
      <c r="M42" s="35"/>
      <c r="N42" s="37">
        <v>30000</v>
      </c>
    </row>
    <row r="43" spans="1:14" x14ac:dyDescent="0.25">
      <c r="A43" s="35"/>
      <c r="B43" s="35"/>
      <c r="C43" s="35"/>
      <c r="D43" s="35" t="s">
        <v>109</v>
      </c>
      <c r="E43" s="35"/>
      <c r="F43" s="36">
        <v>44377</v>
      </c>
      <c r="G43" s="35"/>
      <c r="H43" s="35"/>
      <c r="I43" s="35"/>
      <c r="J43" s="35"/>
      <c r="K43" s="35"/>
      <c r="L43" s="35" t="s">
        <v>544</v>
      </c>
      <c r="M43" s="35"/>
      <c r="N43" s="37">
        <v>0.21</v>
      </c>
    </row>
    <row r="44" spans="1:14" x14ac:dyDescent="0.25">
      <c r="A44" s="35"/>
      <c r="B44" s="35"/>
      <c r="C44" s="35"/>
      <c r="D44" s="35" t="s">
        <v>109</v>
      </c>
      <c r="E44" s="35"/>
      <c r="F44" s="36">
        <v>44384</v>
      </c>
      <c r="G44" s="35"/>
      <c r="H44" s="35"/>
      <c r="I44" s="35"/>
      <c r="J44" s="35"/>
      <c r="K44" s="35"/>
      <c r="L44" s="35" t="s">
        <v>109</v>
      </c>
      <c r="M44" s="35"/>
      <c r="N44" s="37">
        <v>100</v>
      </c>
    </row>
    <row r="45" spans="1:14" x14ac:dyDescent="0.25">
      <c r="A45" s="35"/>
      <c r="B45" s="35"/>
      <c r="C45" s="35"/>
      <c r="D45" s="35" t="s">
        <v>108</v>
      </c>
      <c r="E45" s="35"/>
      <c r="F45" s="36">
        <v>44398</v>
      </c>
      <c r="G45" s="35"/>
      <c r="H45" s="35"/>
      <c r="I45" s="35"/>
      <c r="J45" s="35"/>
      <c r="K45" s="35"/>
      <c r="L45" s="35" t="s">
        <v>542</v>
      </c>
      <c r="M45" s="35"/>
      <c r="N45" s="37">
        <v>15000</v>
      </c>
    </row>
    <row r="46" spans="1:14" x14ac:dyDescent="0.25">
      <c r="A46" s="35"/>
      <c r="B46" s="35"/>
      <c r="C46" s="35"/>
      <c r="D46" s="35" t="s">
        <v>109</v>
      </c>
      <c r="E46" s="35"/>
      <c r="F46" s="36">
        <v>44379</v>
      </c>
      <c r="G46" s="35"/>
      <c r="H46" s="35"/>
      <c r="I46" s="35"/>
      <c r="J46" s="35"/>
      <c r="K46" s="35"/>
      <c r="L46" s="35" t="s">
        <v>109</v>
      </c>
      <c r="M46" s="35"/>
      <c r="N46" s="37">
        <v>28795.32</v>
      </c>
    </row>
    <row r="47" spans="1:14" x14ac:dyDescent="0.25">
      <c r="A47" s="35"/>
      <c r="B47" s="35"/>
      <c r="C47" s="35"/>
      <c r="D47" s="35" t="s">
        <v>110</v>
      </c>
      <c r="E47" s="35"/>
      <c r="F47" s="36">
        <v>44406</v>
      </c>
      <c r="G47" s="35"/>
      <c r="H47" s="35"/>
      <c r="I47" s="35"/>
      <c r="J47" s="35" t="s">
        <v>442</v>
      </c>
      <c r="K47" s="35"/>
      <c r="L47" s="35" t="s">
        <v>551</v>
      </c>
      <c r="M47" s="35"/>
      <c r="N47" s="37">
        <v>-24768.18</v>
      </c>
    </row>
    <row r="48" spans="1:14" x14ac:dyDescent="0.25">
      <c r="A48" s="35"/>
      <c r="B48" s="35"/>
      <c r="C48" s="35"/>
      <c r="D48" s="35" t="s">
        <v>108</v>
      </c>
      <c r="E48" s="35"/>
      <c r="F48" s="36">
        <v>44410</v>
      </c>
      <c r="G48" s="35"/>
      <c r="H48" s="35"/>
      <c r="I48" s="35"/>
      <c r="J48" s="35"/>
      <c r="K48" s="35"/>
      <c r="L48" s="35" t="s">
        <v>542</v>
      </c>
      <c r="M48" s="35"/>
      <c r="N48" s="37">
        <v>20000</v>
      </c>
    </row>
    <row r="49" spans="1:14" x14ac:dyDescent="0.25">
      <c r="A49" s="35"/>
      <c r="B49" s="35"/>
      <c r="C49" s="35"/>
      <c r="D49" s="35" t="s">
        <v>109</v>
      </c>
      <c r="E49" s="35"/>
      <c r="F49" s="36">
        <v>44407</v>
      </c>
      <c r="G49" s="35"/>
      <c r="H49" s="35"/>
      <c r="I49" s="35"/>
      <c r="J49" s="35"/>
      <c r="K49" s="35"/>
      <c r="L49" s="35" t="s">
        <v>109</v>
      </c>
      <c r="M49" s="35"/>
      <c r="N49" s="37">
        <v>50</v>
      </c>
    </row>
    <row r="50" spans="1:14" x14ac:dyDescent="0.25">
      <c r="A50" s="35"/>
      <c r="B50" s="35"/>
      <c r="C50" s="35"/>
      <c r="D50" s="35" t="s">
        <v>109</v>
      </c>
      <c r="E50" s="35"/>
      <c r="F50" s="36">
        <v>44408</v>
      </c>
      <c r="G50" s="35"/>
      <c r="H50" s="35"/>
      <c r="I50" s="35"/>
      <c r="J50" s="35"/>
      <c r="K50" s="35"/>
      <c r="L50" s="35" t="s">
        <v>544</v>
      </c>
      <c r="M50" s="35"/>
      <c r="N50" s="37">
        <v>0.37</v>
      </c>
    </row>
    <row r="51" spans="1:14" x14ac:dyDescent="0.25">
      <c r="A51" s="35"/>
      <c r="B51" s="35"/>
      <c r="C51" s="35"/>
      <c r="D51" s="35" t="s">
        <v>109</v>
      </c>
      <c r="E51" s="35"/>
      <c r="F51" s="36">
        <v>44414</v>
      </c>
      <c r="G51" s="35"/>
      <c r="H51" s="35"/>
      <c r="I51" s="35"/>
      <c r="J51" s="35"/>
      <c r="K51" s="35"/>
      <c r="L51" s="35" t="s">
        <v>109</v>
      </c>
      <c r="M51" s="35"/>
      <c r="N51" s="37">
        <v>3512.08</v>
      </c>
    </row>
    <row r="52" spans="1:14" x14ac:dyDescent="0.25">
      <c r="A52" s="35"/>
      <c r="B52" s="35"/>
      <c r="C52" s="35"/>
      <c r="D52" s="35" t="s">
        <v>108</v>
      </c>
      <c r="E52" s="35"/>
      <c r="F52" s="36">
        <v>44418</v>
      </c>
      <c r="G52" s="35"/>
      <c r="H52" s="35"/>
      <c r="I52" s="35"/>
      <c r="J52" s="35"/>
      <c r="K52" s="35"/>
      <c r="L52" s="35" t="s">
        <v>542</v>
      </c>
      <c r="M52" s="35"/>
      <c r="N52" s="37">
        <v>15000</v>
      </c>
    </row>
    <row r="53" spans="1:14" x14ac:dyDescent="0.25">
      <c r="A53" s="35"/>
      <c r="B53" s="35"/>
      <c r="C53" s="35"/>
      <c r="D53" s="35" t="s">
        <v>111</v>
      </c>
      <c r="E53" s="35"/>
      <c r="F53" s="36">
        <v>44208</v>
      </c>
      <c r="G53" s="35"/>
      <c r="H53" s="35" t="s">
        <v>115</v>
      </c>
      <c r="I53" s="35"/>
      <c r="J53" s="35" t="s">
        <v>443</v>
      </c>
      <c r="K53" s="35"/>
      <c r="L53" s="35"/>
      <c r="M53" s="35"/>
      <c r="N53" s="37">
        <v>-7256.51</v>
      </c>
    </row>
    <row r="54" spans="1:14" x14ac:dyDescent="0.25">
      <c r="A54" s="35"/>
      <c r="B54" s="35"/>
      <c r="C54" s="35"/>
      <c r="D54" s="35" t="s">
        <v>111</v>
      </c>
      <c r="E54" s="35"/>
      <c r="F54" s="36">
        <v>44204</v>
      </c>
      <c r="G54" s="35"/>
      <c r="H54" s="35" t="s">
        <v>115</v>
      </c>
      <c r="I54" s="35"/>
      <c r="J54" s="35" t="s">
        <v>444</v>
      </c>
      <c r="K54" s="35"/>
      <c r="L54" s="35" t="s">
        <v>552</v>
      </c>
      <c r="M54" s="35"/>
      <c r="N54" s="37">
        <v>-482.76</v>
      </c>
    </row>
    <row r="55" spans="1:14" x14ac:dyDescent="0.25">
      <c r="A55" s="35"/>
      <c r="B55" s="35"/>
      <c r="C55" s="35"/>
      <c r="D55" s="35" t="s">
        <v>110</v>
      </c>
      <c r="E55" s="35"/>
      <c r="F55" s="36">
        <v>44216</v>
      </c>
      <c r="G55" s="35"/>
      <c r="H55" s="35" t="s">
        <v>115</v>
      </c>
      <c r="I55" s="35"/>
      <c r="J55" s="35" t="s">
        <v>73</v>
      </c>
      <c r="K55" s="35"/>
      <c r="L55" s="35" t="s">
        <v>553</v>
      </c>
      <c r="M55" s="35"/>
      <c r="N55" s="37">
        <v>-444.99</v>
      </c>
    </row>
    <row r="56" spans="1:14" x14ac:dyDescent="0.25">
      <c r="A56" s="35"/>
      <c r="B56" s="35"/>
      <c r="C56" s="35"/>
      <c r="D56" s="35" t="s">
        <v>111</v>
      </c>
      <c r="E56" s="35"/>
      <c r="F56" s="36">
        <v>44215</v>
      </c>
      <c r="G56" s="35"/>
      <c r="H56" s="35" t="s">
        <v>115</v>
      </c>
      <c r="I56" s="35"/>
      <c r="J56" s="35" t="s">
        <v>445</v>
      </c>
      <c r="K56" s="35"/>
      <c r="L56" s="35" t="s">
        <v>554</v>
      </c>
      <c r="M56" s="35"/>
      <c r="N56" s="37">
        <v>-1281.8399999999999</v>
      </c>
    </row>
    <row r="57" spans="1:14" x14ac:dyDescent="0.25">
      <c r="A57" s="35"/>
      <c r="B57" s="35"/>
      <c r="C57" s="35"/>
      <c r="D57" s="35" t="s">
        <v>110</v>
      </c>
      <c r="E57" s="35"/>
      <c r="F57" s="36">
        <v>44204</v>
      </c>
      <c r="G57" s="35"/>
      <c r="H57" s="35" t="s">
        <v>115</v>
      </c>
      <c r="I57" s="35"/>
      <c r="J57" s="35" t="s">
        <v>446</v>
      </c>
      <c r="K57" s="35"/>
      <c r="L57" s="35"/>
      <c r="M57" s="35"/>
      <c r="N57" s="37">
        <v>-9087.57</v>
      </c>
    </row>
    <row r="58" spans="1:14" x14ac:dyDescent="0.25">
      <c r="A58" s="35"/>
      <c r="B58" s="35"/>
      <c r="C58" s="35"/>
      <c r="D58" s="35" t="s">
        <v>110</v>
      </c>
      <c r="E58" s="35"/>
      <c r="F58" s="36">
        <v>44221</v>
      </c>
      <c r="G58" s="35"/>
      <c r="H58" s="35" t="s">
        <v>115</v>
      </c>
      <c r="I58" s="35"/>
      <c r="J58" s="35" t="s">
        <v>447</v>
      </c>
      <c r="K58" s="35"/>
      <c r="L58" s="35" t="s">
        <v>555</v>
      </c>
      <c r="M58" s="35"/>
      <c r="N58" s="37">
        <v>-473.61</v>
      </c>
    </row>
    <row r="59" spans="1:14" x14ac:dyDescent="0.25">
      <c r="A59" s="35"/>
      <c r="B59" s="35"/>
      <c r="C59" s="35"/>
      <c r="D59" s="35" t="s">
        <v>111</v>
      </c>
      <c r="E59" s="35"/>
      <c r="F59" s="36">
        <v>44237</v>
      </c>
      <c r="G59" s="35"/>
      <c r="H59" s="35" t="s">
        <v>115</v>
      </c>
      <c r="I59" s="35"/>
      <c r="J59" s="35" t="s">
        <v>443</v>
      </c>
      <c r="K59" s="35"/>
      <c r="L59" s="35"/>
      <c r="M59" s="35"/>
      <c r="N59" s="37">
        <v>-7256.51</v>
      </c>
    </row>
    <row r="60" spans="1:14" x14ac:dyDescent="0.25">
      <c r="A60" s="35"/>
      <c r="B60" s="35"/>
      <c r="C60" s="35"/>
      <c r="D60" s="35" t="s">
        <v>110</v>
      </c>
      <c r="E60" s="35"/>
      <c r="F60" s="36">
        <v>44228</v>
      </c>
      <c r="G60" s="35"/>
      <c r="H60" s="35" t="s">
        <v>115</v>
      </c>
      <c r="I60" s="35"/>
      <c r="J60" s="35" t="s">
        <v>446</v>
      </c>
      <c r="K60" s="35"/>
      <c r="L60" s="35"/>
      <c r="M60" s="35"/>
      <c r="N60" s="37">
        <v>-9891.92</v>
      </c>
    </row>
    <row r="61" spans="1:14" x14ac:dyDescent="0.25">
      <c r="A61" s="35"/>
      <c r="B61" s="35"/>
      <c r="C61" s="35"/>
      <c r="D61" s="35" t="s">
        <v>110</v>
      </c>
      <c r="E61" s="35"/>
      <c r="F61" s="36">
        <v>44237</v>
      </c>
      <c r="G61" s="35"/>
      <c r="H61" s="35" t="s">
        <v>115</v>
      </c>
      <c r="I61" s="35"/>
      <c r="J61" s="35" t="s">
        <v>73</v>
      </c>
      <c r="K61" s="35"/>
      <c r="L61" s="35" t="s">
        <v>553</v>
      </c>
      <c r="M61" s="35"/>
      <c r="N61" s="37">
        <v>-444.99</v>
      </c>
    </row>
    <row r="62" spans="1:14" x14ac:dyDescent="0.25">
      <c r="A62" s="35"/>
      <c r="B62" s="35"/>
      <c r="C62" s="35"/>
      <c r="D62" s="35" t="s">
        <v>111</v>
      </c>
      <c r="E62" s="35"/>
      <c r="F62" s="36">
        <v>44245</v>
      </c>
      <c r="G62" s="35"/>
      <c r="H62" s="35" t="s">
        <v>115</v>
      </c>
      <c r="I62" s="35"/>
      <c r="J62" s="35" t="s">
        <v>445</v>
      </c>
      <c r="K62" s="35"/>
      <c r="L62" s="35" t="s">
        <v>554</v>
      </c>
      <c r="M62" s="35"/>
      <c r="N62" s="37">
        <v>-1512.03</v>
      </c>
    </row>
    <row r="63" spans="1:14" x14ac:dyDescent="0.25">
      <c r="A63" s="35"/>
      <c r="B63" s="35"/>
      <c r="C63" s="35"/>
      <c r="D63" s="35" t="s">
        <v>111</v>
      </c>
      <c r="E63" s="35"/>
      <c r="F63" s="36">
        <v>44256</v>
      </c>
      <c r="G63" s="35"/>
      <c r="H63" s="35" t="s">
        <v>115</v>
      </c>
      <c r="I63" s="35"/>
      <c r="J63" s="35" t="s">
        <v>448</v>
      </c>
      <c r="K63" s="35"/>
      <c r="L63" s="35" t="s">
        <v>556</v>
      </c>
      <c r="M63" s="35"/>
      <c r="N63" s="37">
        <v>-2591</v>
      </c>
    </row>
    <row r="64" spans="1:14" x14ac:dyDescent="0.25">
      <c r="A64" s="35"/>
      <c r="B64" s="35"/>
      <c r="C64" s="35"/>
      <c r="D64" s="35" t="s">
        <v>111</v>
      </c>
      <c r="E64" s="35"/>
      <c r="F64" s="36">
        <v>44265</v>
      </c>
      <c r="G64" s="35"/>
      <c r="H64" s="35" t="s">
        <v>115</v>
      </c>
      <c r="I64" s="35"/>
      <c r="J64" s="35" t="s">
        <v>443</v>
      </c>
      <c r="K64" s="35"/>
      <c r="L64" s="35"/>
      <c r="M64" s="35"/>
      <c r="N64" s="37">
        <v>-7256.51</v>
      </c>
    </row>
    <row r="65" spans="1:14" x14ac:dyDescent="0.25">
      <c r="A65" s="35"/>
      <c r="B65" s="35"/>
      <c r="C65" s="35"/>
      <c r="D65" s="35" t="s">
        <v>110</v>
      </c>
      <c r="E65" s="35"/>
      <c r="F65" s="36">
        <v>44265</v>
      </c>
      <c r="G65" s="35"/>
      <c r="H65" s="35" t="s">
        <v>115</v>
      </c>
      <c r="I65" s="35"/>
      <c r="J65" s="35" t="s">
        <v>73</v>
      </c>
      <c r="K65" s="35"/>
      <c r="L65" s="35" t="s">
        <v>553</v>
      </c>
      <c r="M65" s="35"/>
      <c r="N65" s="37">
        <v>-444.99</v>
      </c>
    </row>
    <row r="66" spans="1:14" x14ac:dyDescent="0.25">
      <c r="A66" s="35"/>
      <c r="B66" s="35"/>
      <c r="C66" s="35"/>
      <c r="D66" s="35" t="s">
        <v>110</v>
      </c>
      <c r="E66" s="35"/>
      <c r="F66" s="36">
        <v>44259</v>
      </c>
      <c r="G66" s="35"/>
      <c r="H66" s="35" t="s">
        <v>115</v>
      </c>
      <c r="I66" s="35"/>
      <c r="J66" s="35" t="s">
        <v>446</v>
      </c>
      <c r="K66" s="35"/>
      <c r="L66" s="35"/>
      <c r="M66" s="35"/>
      <c r="N66" s="37">
        <v>-9990.66</v>
      </c>
    </row>
    <row r="67" spans="1:14" x14ac:dyDescent="0.25">
      <c r="A67" s="35"/>
      <c r="B67" s="35"/>
      <c r="C67" s="35"/>
      <c r="D67" s="35" t="s">
        <v>111</v>
      </c>
      <c r="E67" s="35"/>
      <c r="F67" s="36">
        <v>44229</v>
      </c>
      <c r="G67" s="35"/>
      <c r="H67" s="35" t="s">
        <v>115</v>
      </c>
      <c r="I67" s="35"/>
      <c r="J67" s="35" t="s">
        <v>444</v>
      </c>
      <c r="K67" s="35"/>
      <c r="L67" s="35" t="s">
        <v>552</v>
      </c>
      <c r="M67" s="35"/>
      <c r="N67" s="37">
        <v>-483.1</v>
      </c>
    </row>
    <row r="68" spans="1:14" x14ac:dyDescent="0.25">
      <c r="A68" s="35"/>
      <c r="B68" s="35"/>
      <c r="C68" s="35"/>
      <c r="D68" s="35" t="s">
        <v>111</v>
      </c>
      <c r="E68" s="35"/>
      <c r="F68" s="36">
        <v>44257</v>
      </c>
      <c r="G68" s="35"/>
      <c r="H68" s="35" t="s">
        <v>115</v>
      </c>
      <c r="I68" s="35"/>
      <c r="J68" s="35" t="s">
        <v>444</v>
      </c>
      <c r="K68" s="35"/>
      <c r="L68" s="35" t="s">
        <v>552</v>
      </c>
      <c r="M68" s="35"/>
      <c r="N68" s="37">
        <v>-483.1</v>
      </c>
    </row>
    <row r="69" spans="1:14" x14ac:dyDescent="0.25">
      <c r="A69" s="35"/>
      <c r="B69" s="35"/>
      <c r="C69" s="35"/>
      <c r="D69" s="35" t="s">
        <v>111</v>
      </c>
      <c r="E69" s="35"/>
      <c r="F69" s="36">
        <v>44274</v>
      </c>
      <c r="G69" s="35"/>
      <c r="H69" s="35" t="s">
        <v>115</v>
      </c>
      <c r="I69" s="35"/>
      <c r="J69" s="35" t="s">
        <v>445</v>
      </c>
      <c r="K69" s="35"/>
      <c r="L69" s="35" t="s">
        <v>554</v>
      </c>
      <c r="M69" s="35"/>
      <c r="N69" s="37">
        <v>-1487.29</v>
      </c>
    </row>
    <row r="70" spans="1:14" x14ac:dyDescent="0.25">
      <c r="A70" s="35"/>
      <c r="B70" s="35"/>
      <c r="C70" s="35"/>
      <c r="D70" s="35" t="s">
        <v>111</v>
      </c>
      <c r="E70" s="35"/>
      <c r="F70" s="36">
        <v>44284</v>
      </c>
      <c r="G70" s="35"/>
      <c r="H70" s="35" t="s">
        <v>115</v>
      </c>
      <c r="I70" s="35"/>
      <c r="J70" s="35" t="s">
        <v>448</v>
      </c>
      <c r="K70" s="35"/>
      <c r="L70" s="35" t="s">
        <v>556</v>
      </c>
      <c r="M70" s="35"/>
      <c r="N70" s="37">
        <v>-2591</v>
      </c>
    </row>
    <row r="71" spans="1:14" x14ac:dyDescent="0.25">
      <c r="A71" s="35"/>
      <c r="B71" s="35"/>
      <c r="C71" s="35"/>
      <c r="D71" s="35" t="s">
        <v>111</v>
      </c>
      <c r="E71" s="35"/>
      <c r="F71" s="36">
        <v>44298</v>
      </c>
      <c r="G71" s="35"/>
      <c r="H71" s="35" t="s">
        <v>115</v>
      </c>
      <c r="I71" s="35"/>
      <c r="J71" s="35" t="s">
        <v>443</v>
      </c>
      <c r="K71" s="35"/>
      <c r="L71" s="35"/>
      <c r="M71" s="35"/>
      <c r="N71" s="37">
        <v>-5655.77</v>
      </c>
    </row>
    <row r="72" spans="1:14" x14ac:dyDescent="0.25">
      <c r="A72" s="35"/>
      <c r="B72" s="35"/>
      <c r="C72" s="35"/>
      <c r="D72" s="35" t="s">
        <v>110</v>
      </c>
      <c r="E72" s="35"/>
      <c r="F72" s="36">
        <v>44295</v>
      </c>
      <c r="G72" s="35"/>
      <c r="H72" s="35" t="s">
        <v>115</v>
      </c>
      <c r="I72" s="35"/>
      <c r="J72" s="35" t="s">
        <v>73</v>
      </c>
      <c r="K72" s="35"/>
      <c r="L72" s="35" t="s">
        <v>553</v>
      </c>
      <c r="M72" s="35"/>
      <c r="N72" s="37">
        <v>-351</v>
      </c>
    </row>
    <row r="73" spans="1:14" x14ac:dyDescent="0.25">
      <c r="A73" s="35"/>
      <c r="B73" s="35"/>
      <c r="C73" s="35"/>
      <c r="D73" s="35" t="s">
        <v>111</v>
      </c>
      <c r="E73" s="35"/>
      <c r="F73" s="36">
        <v>44302</v>
      </c>
      <c r="G73" s="35"/>
      <c r="H73" s="35" t="s">
        <v>115</v>
      </c>
      <c r="I73" s="35"/>
      <c r="J73" s="35" t="s">
        <v>445</v>
      </c>
      <c r="K73" s="35"/>
      <c r="L73" s="35" t="s">
        <v>554</v>
      </c>
      <c r="M73" s="35"/>
      <c r="N73" s="37">
        <v>-1507.45</v>
      </c>
    </row>
    <row r="74" spans="1:14" x14ac:dyDescent="0.25">
      <c r="A74" s="35"/>
      <c r="B74" s="35"/>
      <c r="C74" s="35"/>
      <c r="D74" s="35" t="s">
        <v>110</v>
      </c>
      <c r="E74" s="35"/>
      <c r="F74" s="36">
        <v>44330</v>
      </c>
      <c r="G74" s="35"/>
      <c r="H74" s="35" t="s">
        <v>115</v>
      </c>
      <c r="I74" s="35"/>
      <c r="J74" s="35" t="s">
        <v>73</v>
      </c>
      <c r="K74" s="35"/>
      <c r="L74" s="35" t="s">
        <v>553</v>
      </c>
      <c r="M74" s="35"/>
      <c r="N74" s="37">
        <v>-351</v>
      </c>
    </row>
    <row r="75" spans="1:14" x14ac:dyDescent="0.25">
      <c r="A75" s="35"/>
      <c r="B75" s="35"/>
      <c r="C75" s="35"/>
      <c r="D75" s="35" t="s">
        <v>111</v>
      </c>
      <c r="E75" s="35"/>
      <c r="F75" s="36">
        <v>44326</v>
      </c>
      <c r="G75" s="35"/>
      <c r="H75" s="35" t="s">
        <v>115</v>
      </c>
      <c r="I75" s="35"/>
      <c r="J75" s="35" t="s">
        <v>443</v>
      </c>
      <c r="K75" s="35"/>
      <c r="L75" s="35"/>
      <c r="M75" s="35"/>
      <c r="N75" s="37">
        <v>-6470.22</v>
      </c>
    </row>
    <row r="76" spans="1:14" x14ac:dyDescent="0.25">
      <c r="A76" s="35"/>
      <c r="B76" s="35"/>
      <c r="C76" s="35"/>
      <c r="D76" s="35" t="s">
        <v>110</v>
      </c>
      <c r="E76" s="35"/>
      <c r="F76" s="36">
        <v>44321</v>
      </c>
      <c r="G76" s="35"/>
      <c r="H76" s="35" t="s">
        <v>115</v>
      </c>
      <c r="I76" s="35"/>
      <c r="J76" s="35" t="s">
        <v>446</v>
      </c>
      <c r="K76" s="35"/>
      <c r="L76" s="35"/>
      <c r="M76" s="35"/>
      <c r="N76" s="37">
        <v>-7444.41</v>
      </c>
    </row>
    <row r="77" spans="1:14" x14ac:dyDescent="0.25">
      <c r="A77" s="35"/>
      <c r="B77" s="35"/>
      <c r="C77" s="35"/>
      <c r="D77" s="35" t="s">
        <v>111</v>
      </c>
      <c r="E77" s="35"/>
      <c r="F77" s="36">
        <v>44319</v>
      </c>
      <c r="G77" s="35"/>
      <c r="H77" s="35" t="s">
        <v>115</v>
      </c>
      <c r="I77" s="35"/>
      <c r="J77" s="35" t="s">
        <v>444</v>
      </c>
      <c r="K77" s="35"/>
      <c r="L77" s="35" t="s">
        <v>552</v>
      </c>
      <c r="M77" s="35"/>
      <c r="N77" s="37">
        <v>-483.1</v>
      </c>
    </row>
    <row r="78" spans="1:14" x14ac:dyDescent="0.25">
      <c r="A78" s="35"/>
      <c r="B78" s="35"/>
      <c r="C78" s="35"/>
      <c r="D78" s="35" t="s">
        <v>111</v>
      </c>
      <c r="E78" s="35"/>
      <c r="F78" s="36">
        <v>44334</v>
      </c>
      <c r="G78" s="35"/>
      <c r="H78" s="35" t="s">
        <v>115</v>
      </c>
      <c r="I78" s="35"/>
      <c r="J78" s="35" t="s">
        <v>445</v>
      </c>
      <c r="K78" s="35"/>
      <c r="L78" s="35" t="s">
        <v>554</v>
      </c>
      <c r="M78" s="35"/>
      <c r="N78" s="37">
        <v>-1335.26</v>
      </c>
    </row>
    <row r="79" spans="1:14" x14ac:dyDescent="0.25">
      <c r="A79" s="35"/>
      <c r="B79" s="35"/>
      <c r="C79" s="35"/>
      <c r="D79" s="35" t="s">
        <v>111</v>
      </c>
      <c r="E79" s="35"/>
      <c r="F79" s="36">
        <v>44357</v>
      </c>
      <c r="G79" s="35"/>
      <c r="H79" s="35" t="s">
        <v>115</v>
      </c>
      <c r="I79" s="35"/>
      <c r="J79" s="35" t="s">
        <v>443</v>
      </c>
      <c r="K79" s="35"/>
      <c r="L79" s="35"/>
      <c r="M79" s="35"/>
      <c r="N79" s="37">
        <v>-6470.22</v>
      </c>
    </row>
    <row r="80" spans="1:14" x14ac:dyDescent="0.25">
      <c r="A80" s="35"/>
      <c r="B80" s="35"/>
      <c r="C80" s="35"/>
      <c r="D80" s="35" t="s">
        <v>110</v>
      </c>
      <c r="E80" s="35"/>
      <c r="F80" s="36">
        <v>44351</v>
      </c>
      <c r="G80" s="35"/>
      <c r="H80" s="35" t="s">
        <v>115</v>
      </c>
      <c r="I80" s="35"/>
      <c r="J80" s="35" t="s">
        <v>446</v>
      </c>
      <c r="K80" s="35"/>
      <c r="L80" s="35"/>
      <c r="M80" s="35"/>
      <c r="N80" s="37">
        <v>-6740.65</v>
      </c>
    </row>
    <row r="81" spans="1:14" x14ac:dyDescent="0.25">
      <c r="A81" s="35"/>
      <c r="B81" s="35"/>
      <c r="C81" s="35"/>
      <c r="D81" s="35" t="s">
        <v>110</v>
      </c>
      <c r="E81" s="35"/>
      <c r="F81" s="36">
        <v>44361</v>
      </c>
      <c r="G81" s="35"/>
      <c r="H81" s="35" t="s">
        <v>115</v>
      </c>
      <c r="I81" s="35"/>
      <c r="J81" s="35" t="s">
        <v>73</v>
      </c>
      <c r="K81" s="35"/>
      <c r="L81" s="35" t="s">
        <v>553</v>
      </c>
      <c r="M81" s="35"/>
      <c r="N81" s="37">
        <v>-351</v>
      </c>
    </row>
    <row r="82" spans="1:14" x14ac:dyDescent="0.25">
      <c r="A82" s="35"/>
      <c r="B82" s="35"/>
      <c r="C82" s="35"/>
      <c r="D82" s="35" t="s">
        <v>111</v>
      </c>
      <c r="E82" s="35"/>
      <c r="F82" s="36">
        <v>44341</v>
      </c>
      <c r="G82" s="35"/>
      <c r="H82" s="35" t="s">
        <v>115</v>
      </c>
      <c r="I82" s="35"/>
      <c r="J82" s="35" t="s">
        <v>448</v>
      </c>
      <c r="K82" s="35"/>
      <c r="L82" s="35" t="s">
        <v>556</v>
      </c>
      <c r="M82" s="35"/>
      <c r="N82" s="37">
        <v>-2591</v>
      </c>
    </row>
    <row r="83" spans="1:14" x14ac:dyDescent="0.25">
      <c r="A83" s="35"/>
      <c r="B83" s="35"/>
      <c r="C83" s="35"/>
      <c r="D83" s="35" t="s">
        <v>111</v>
      </c>
      <c r="E83" s="35"/>
      <c r="F83" s="36">
        <v>44372</v>
      </c>
      <c r="G83" s="35"/>
      <c r="H83" s="35" t="s">
        <v>115</v>
      </c>
      <c r="I83" s="35"/>
      <c r="J83" s="35" t="s">
        <v>448</v>
      </c>
      <c r="K83" s="35"/>
      <c r="L83" s="35" t="s">
        <v>556</v>
      </c>
      <c r="M83" s="35"/>
      <c r="N83" s="37">
        <v>-2591</v>
      </c>
    </row>
    <row r="84" spans="1:14" x14ac:dyDescent="0.25">
      <c r="A84" s="35"/>
      <c r="B84" s="35"/>
      <c r="C84" s="35"/>
      <c r="D84" s="35" t="s">
        <v>111</v>
      </c>
      <c r="E84" s="35"/>
      <c r="F84" s="36">
        <v>44365</v>
      </c>
      <c r="G84" s="35"/>
      <c r="H84" s="35" t="s">
        <v>115</v>
      </c>
      <c r="I84" s="35"/>
      <c r="J84" s="35" t="s">
        <v>445</v>
      </c>
      <c r="K84" s="35"/>
      <c r="L84" s="35" t="s">
        <v>554</v>
      </c>
      <c r="M84" s="35"/>
      <c r="N84" s="37">
        <v>-1230.32</v>
      </c>
    </row>
    <row r="85" spans="1:14" x14ac:dyDescent="0.25">
      <c r="A85" s="35"/>
      <c r="B85" s="35"/>
      <c r="C85" s="35"/>
      <c r="D85" s="35" t="s">
        <v>111</v>
      </c>
      <c r="E85" s="35"/>
      <c r="F85" s="36">
        <v>44386</v>
      </c>
      <c r="G85" s="35"/>
      <c r="H85" s="35" t="s">
        <v>115</v>
      </c>
      <c r="I85" s="35"/>
      <c r="J85" s="35" t="s">
        <v>443</v>
      </c>
      <c r="K85" s="35"/>
      <c r="L85" s="35"/>
      <c r="M85" s="35"/>
      <c r="N85" s="37">
        <v>-3131.77</v>
      </c>
    </row>
    <row r="86" spans="1:14" x14ac:dyDescent="0.25">
      <c r="A86" s="35"/>
      <c r="B86" s="35"/>
      <c r="C86" s="35"/>
      <c r="D86" s="35" t="s">
        <v>110</v>
      </c>
      <c r="E86" s="35"/>
      <c r="F86" s="36">
        <v>44377</v>
      </c>
      <c r="G86" s="35"/>
      <c r="H86" s="35" t="s">
        <v>115</v>
      </c>
      <c r="I86" s="35"/>
      <c r="J86" s="35" t="s">
        <v>446</v>
      </c>
      <c r="K86" s="35"/>
      <c r="L86" s="35"/>
      <c r="M86" s="35"/>
      <c r="N86" s="37">
        <v>-6006.8</v>
      </c>
    </row>
    <row r="87" spans="1:14" x14ac:dyDescent="0.25">
      <c r="A87" s="35"/>
      <c r="B87" s="35"/>
      <c r="C87" s="35"/>
      <c r="D87" s="35" t="s">
        <v>110</v>
      </c>
      <c r="E87" s="35"/>
      <c r="F87" s="36">
        <v>44399</v>
      </c>
      <c r="G87" s="35"/>
      <c r="H87" s="35" t="s">
        <v>115</v>
      </c>
      <c r="I87" s="35"/>
      <c r="J87" s="35" t="s">
        <v>73</v>
      </c>
      <c r="K87" s="35"/>
      <c r="L87" s="35" t="s">
        <v>553</v>
      </c>
      <c r="M87" s="35"/>
      <c r="N87" s="37">
        <v>-242.97</v>
      </c>
    </row>
    <row r="88" spans="1:14" x14ac:dyDescent="0.25">
      <c r="A88" s="35"/>
      <c r="B88" s="35"/>
      <c r="C88" s="35"/>
      <c r="D88" s="35" t="s">
        <v>111</v>
      </c>
      <c r="E88" s="35"/>
      <c r="F88" s="36">
        <v>44396</v>
      </c>
      <c r="G88" s="35"/>
      <c r="H88" s="35" t="s">
        <v>115</v>
      </c>
      <c r="I88" s="35"/>
      <c r="J88" s="35" t="s">
        <v>445</v>
      </c>
      <c r="K88" s="35"/>
      <c r="L88" s="35" t="s">
        <v>554</v>
      </c>
      <c r="M88" s="35"/>
      <c r="N88" s="37">
        <v>-764.02</v>
      </c>
    </row>
    <row r="89" spans="1:14" x14ac:dyDescent="0.25">
      <c r="A89" s="35"/>
      <c r="B89" s="35"/>
      <c r="C89" s="35"/>
      <c r="D89" s="35" t="s">
        <v>110</v>
      </c>
      <c r="E89" s="35"/>
      <c r="F89" s="36">
        <v>44403</v>
      </c>
      <c r="G89" s="35"/>
      <c r="H89" s="35" t="s">
        <v>115</v>
      </c>
      <c r="I89" s="35"/>
      <c r="J89" s="35" t="s">
        <v>447</v>
      </c>
      <c r="K89" s="35"/>
      <c r="L89" s="35" t="s">
        <v>555</v>
      </c>
      <c r="M89" s="35"/>
      <c r="N89" s="37">
        <v>-310.45999999999998</v>
      </c>
    </row>
    <row r="90" spans="1:14" x14ac:dyDescent="0.25">
      <c r="A90" s="35"/>
      <c r="B90" s="35"/>
      <c r="C90" s="35"/>
      <c r="D90" s="35" t="s">
        <v>111</v>
      </c>
      <c r="E90" s="35"/>
      <c r="F90" s="36">
        <v>44350</v>
      </c>
      <c r="G90" s="35"/>
      <c r="H90" s="35" t="s">
        <v>115</v>
      </c>
      <c r="I90" s="35"/>
      <c r="J90" s="35" t="s">
        <v>444</v>
      </c>
      <c r="K90" s="35"/>
      <c r="L90" s="35" t="s">
        <v>552</v>
      </c>
      <c r="M90" s="35"/>
      <c r="N90" s="37">
        <v>-483.1</v>
      </c>
    </row>
    <row r="91" spans="1:14" x14ac:dyDescent="0.25">
      <c r="A91" s="35"/>
      <c r="B91" s="35"/>
      <c r="C91" s="35"/>
      <c r="D91" s="35" t="s">
        <v>111</v>
      </c>
      <c r="E91" s="35"/>
      <c r="F91" s="36">
        <v>44383</v>
      </c>
      <c r="G91" s="35"/>
      <c r="H91" s="35" t="s">
        <v>115</v>
      </c>
      <c r="I91" s="35"/>
      <c r="J91" s="35" t="s">
        <v>444</v>
      </c>
      <c r="K91" s="35"/>
      <c r="L91" s="35" t="s">
        <v>552</v>
      </c>
      <c r="M91" s="35"/>
      <c r="N91" s="37">
        <v>-260.42</v>
      </c>
    </row>
    <row r="92" spans="1:14" x14ac:dyDescent="0.25">
      <c r="A92" s="35"/>
      <c r="B92" s="35"/>
      <c r="C92" s="35"/>
      <c r="D92" s="35" t="s">
        <v>111</v>
      </c>
      <c r="E92" s="35"/>
      <c r="F92" s="36">
        <v>44392</v>
      </c>
      <c r="G92" s="35"/>
      <c r="H92" s="35" t="s">
        <v>115</v>
      </c>
      <c r="I92" s="35"/>
      <c r="J92" s="35" t="s">
        <v>448</v>
      </c>
      <c r="K92" s="35"/>
      <c r="L92" s="35" t="s">
        <v>556</v>
      </c>
      <c r="M92" s="35"/>
      <c r="N92" s="37">
        <v>-2591</v>
      </c>
    </row>
    <row r="93" spans="1:14" x14ac:dyDescent="0.25">
      <c r="A93" s="35"/>
      <c r="B93" s="35"/>
      <c r="C93" s="35"/>
      <c r="D93" s="35" t="s">
        <v>111</v>
      </c>
      <c r="E93" s="35"/>
      <c r="F93" s="36">
        <v>44383</v>
      </c>
      <c r="G93" s="35"/>
      <c r="H93" s="35" t="s">
        <v>115</v>
      </c>
      <c r="I93" s="35"/>
      <c r="J93" s="35" t="s">
        <v>449</v>
      </c>
      <c r="K93" s="35"/>
      <c r="L93" s="35"/>
      <c r="M93" s="35"/>
      <c r="N93" s="37">
        <v>-246.4</v>
      </c>
    </row>
    <row r="94" spans="1:14" x14ac:dyDescent="0.25">
      <c r="A94" s="35"/>
      <c r="B94" s="35"/>
      <c r="C94" s="35"/>
      <c r="D94" s="35" t="s">
        <v>110</v>
      </c>
      <c r="E94" s="35"/>
      <c r="F94" s="36">
        <v>44407</v>
      </c>
      <c r="G94" s="35"/>
      <c r="H94" s="35" t="s">
        <v>115</v>
      </c>
      <c r="I94" s="35"/>
      <c r="J94" s="35" t="s">
        <v>446</v>
      </c>
      <c r="K94" s="35"/>
      <c r="L94" s="35"/>
      <c r="M94" s="35"/>
      <c r="N94" s="37">
        <v>-7063.04</v>
      </c>
    </row>
    <row r="95" spans="1:14" x14ac:dyDescent="0.25">
      <c r="A95" s="35"/>
      <c r="B95" s="35"/>
      <c r="C95" s="35"/>
      <c r="D95" s="35" t="s">
        <v>110</v>
      </c>
      <c r="E95" s="35"/>
      <c r="F95" s="36">
        <v>44424</v>
      </c>
      <c r="G95" s="35"/>
      <c r="H95" s="35" t="s">
        <v>115</v>
      </c>
      <c r="I95" s="35"/>
      <c r="J95" s="35" t="s">
        <v>73</v>
      </c>
      <c r="K95" s="35"/>
      <c r="L95" s="35" t="s">
        <v>553</v>
      </c>
      <c r="M95" s="35"/>
      <c r="N95" s="37">
        <v>-242.97</v>
      </c>
    </row>
    <row r="96" spans="1:14" x14ac:dyDescent="0.25">
      <c r="A96" s="35"/>
      <c r="B96" s="35"/>
      <c r="C96" s="35"/>
      <c r="D96" s="35" t="s">
        <v>111</v>
      </c>
      <c r="E96" s="35"/>
      <c r="F96" s="36">
        <v>44418</v>
      </c>
      <c r="G96" s="35"/>
      <c r="H96" s="35" t="s">
        <v>115</v>
      </c>
      <c r="I96" s="35"/>
      <c r="J96" s="35" t="s">
        <v>443</v>
      </c>
      <c r="K96" s="35"/>
      <c r="L96" s="35"/>
      <c r="M96" s="35"/>
      <c r="N96" s="37">
        <v>-4827.5200000000004</v>
      </c>
    </row>
    <row r="97" spans="1:14" x14ac:dyDescent="0.25">
      <c r="A97" s="35"/>
      <c r="B97" s="35"/>
      <c r="C97" s="35"/>
      <c r="D97" s="35" t="s">
        <v>111</v>
      </c>
      <c r="E97" s="35"/>
      <c r="F97" s="36">
        <v>44425</v>
      </c>
      <c r="G97" s="35"/>
      <c r="H97" s="35" t="s">
        <v>115</v>
      </c>
      <c r="I97" s="35"/>
      <c r="J97" s="35" t="s">
        <v>445</v>
      </c>
      <c r="K97" s="35"/>
      <c r="L97" s="35" t="s">
        <v>554</v>
      </c>
      <c r="M97" s="35"/>
      <c r="N97" s="37">
        <v>-583.88</v>
      </c>
    </row>
    <row r="98" spans="1:14" x14ac:dyDescent="0.25">
      <c r="A98" s="35"/>
      <c r="B98" s="35"/>
      <c r="C98" s="35"/>
      <c r="D98" s="35" t="s">
        <v>111</v>
      </c>
      <c r="E98" s="35"/>
      <c r="F98" s="36">
        <v>44434</v>
      </c>
      <c r="G98" s="35"/>
      <c r="H98" s="35" t="s">
        <v>115</v>
      </c>
      <c r="I98" s="35"/>
      <c r="J98" s="35" t="s">
        <v>448</v>
      </c>
      <c r="K98" s="35"/>
      <c r="L98" s="35" t="s">
        <v>556</v>
      </c>
      <c r="M98" s="35"/>
      <c r="N98" s="37">
        <v>-2591</v>
      </c>
    </row>
    <row r="99" spans="1:14" x14ac:dyDescent="0.25">
      <c r="A99" s="35"/>
      <c r="B99" s="35"/>
      <c r="C99" s="35"/>
      <c r="D99" s="35" t="s">
        <v>110</v>
      </c>
      <c r="E99" s="35"/>
      <c r="F99" s="36">
        <v>44287</v>
      </c>
      <c r="G99" s="35"/>
      <c r="H99" s="35" t="s">
        <v>116</v>
      </c>
      <c r="I99" s="35"/>
      <c r="J99" s="35" t="s">
        <v>446</v>
      </c>
      <c r="K99" s="35"/>
      <c r="L99" s="35"/>
      <c r="M99" s="35"/>
      <c r="N99" s="37">
        <v>-7495.31</v>
      </c>
    </row>
    <row r="100" spans="1:14" x14ac:dyDescent="0.25">
      <c r="A100" s="35"/>
      <c r="B100" s="35"/>
      <c r="C100" s="35"/>
      <c r="D100" s="35" t="s">
        <v>110</v>
      </c>
      <c r="E100" s="35"/>
      <c r="F100" s="36">
        <v>44314</v>
      </c>
      <c r="G100" s="35"/>
      <c r="H100" s="35" t="s">
        <v>116</v>
      </c>
      <c r="I100" s="35"/>
      <c r="J100" s="35" t="s">
        <v>447</v>
      </c>
      <c r="K100" s="35"/>
      <c r="L100" s="35" t="s">
        <v>555</v>
      </c>
      <c r="M100" s="35"/>
      <c r="N100" s="37">
        <v>-379.41</v>
      </c>
    </row>
    <row r="101" spans="1:14" x14ac:dyDescent="0.25">
      <c r="A101" s="35"/>
      <c r="B101" s="35"/>
      <c r="C101" s="35"/>
      <c r="D101" s="35" t="s">
        <v>111</v>
      </c>
      <c r="E101" s="35"/>
      <c r="F101" s="36">
        <v>44312</v>
      </c>
      <c r="G101" s="35"/>
      <c r="H101" s="35" t="s">
        <v>116</v>
      </c>
      <c r="I101" s="35"/>
      <c r="J101" s="35" t="s">
        <v>448</v>
      </c>
      <c r="K101" s="35"/>
      <c r="L101" s="35" t="s">
        <v>556</v>
      </c>
      <c r="M101" s="35"/>
      <c r="N101" s="37">
        <v>-2591</v>
      </c>
    </row>
    <row r="102" spans="1:14" x14ac:dyDescent="0.25">
      <c r="A102" s="35"/>
      <c r="B102" s="35"/>
      <c r="C102" s="35"/>
      <c r="D102" s="35" t="s">
        <v>111</v>
      </c>
      <c r="E102" s="35"/>
      <c r="F102" s="36">
        <v>44288</v>
      </c>
      <c r="G102" s="35"/>
      <c r="H102" s="35" t="s">
        <v>116</v>
      </c>
      <c r="I102" s="35"/>
      <c r="J102" s="35" t="s">
        <v>444</v>
      </c>
      <c r="K102" s="35"/>
      <c r="L102" s="35" t="s">
        <v>552</v>
      </c>
      <c r="M102" s="35"/>
      <c r="N102" s="37">
        <v>-483.1</v>
      </c>
    </row>
    <row r="103" spans="1:14" x14ac:dyDescent="0.25">
      <c r="A103" s="35"/>
      <c r="B103" s="35"/>
      <c r="C103" s="35"/>
      <c r="D103" s="35" t="s">
        <v>110</v>
      </c>
      <c r="E103" s="35"/>
      <c r="F103" s="36">
        <v>44218</v>
      </c>
      <c r="G103" s="35"/>
      <c r="H103" s="35" t="s">
        <v>117</v>
      </c>
      <c r="I103" s="35"/>
      <c r="J103" s="35" t="s">
        <v>450</v>
      </c>
      <c r="K103" s="35"/>
      <c r="L103" s="35" t="s">
        <v>557</v>
      </c>
      <c r="M103" s="35"/>
      <c r="N103" s="37">
        <v>-6152</v>
      </c>
    </row>
    <row r="104" spans="1:14" x14ac:dyDescent="0.25">
      <c r="A104" s="35"/>
      <c r="B104" s="35"/>
      <c r="C104" s="35"/>
      <c r="D104" s="35" t="s">
        <v>110</v>
      </c>
      <c r="E104" s="35"/>
      <c r="F104" s="36">
        <v>44228</v>
      </c>
      <c r="G104" s="35"/>
      <c r="H104" s="35" t="s">
        <v>117</v>
      </c>
      <c r="I104" s="35"/>
      <c r="J104" s="35" t="s">
        <v>451</v>
      </c>
      <c r="K104" s="35"/>
      <c r="L104" s="35" t="s">
        <v>558</v>
      </c>
      <c r="M104" s="35"/>
      <c r="N104" s="37">
        <v>-5133.8599999999997</v>
      </c>
    </row>
    <row r="105" spans="1:14" x14ac:dyDescent="0.25">
      <c r="A105" s="35"/>
      <c r="B105" s="35"/>
      <c r="C105" s="35"/>
      <c r="D105" s="35" t="s">
        <v>110</v>
      </c>
      <c r="E105" s="35"/>
      <c r="F105" s="36">
        <v>44256</v>
      </c>
      <c r="G105" s="35"/>
      <c r="H105" s="35" t="s">
        <v>117</v>
      </c>
      <c r="I105" s="35"/>
      <c r="J105" s="35" t="s">
        <v>451</v>
      </c>
      <c r="K105" s="35"/>
      <c r="L105" s="35" t="s">
        <v>559</v>
      </c>
      <c r="M105" s="35"/>
      <c r="N105" s="37">
        <v>0</v>
      </c>
    </row>
    <row r="106" spans="1:14" x14ac:dyDescent="0.25">
      <c r="A106" s="35"/>
      <c r="B106" s="35"/>
      <c r="C106" s="35"/>
      <c r="D106" s="35" t="s">
        <v>110</v>
      </c>
      <c r="E106" s="35"/>
      <c r="F106" s="36">
        <v>44256</v>
      </c>
      <c r="G106" s="35"/>
      <c r="H106" s="35" t="s">
        <v>117</v>
      </c>
      <c r="I106" s="35"/>
      <c r="J106" s="35" t="s">
        <v>451</v>
      </c>
      <c r="K106" s="35"/>
      <c r="L106" s="35" t="s">
        <v>560</v>
      </c>
      <c r="M106" s="35"/>
      <c r="N106" s="37">
        <v>-7500.98</v>
      </c>
    </row>
    <row r="107" spans="1:14" x14ac:dyDescent="0.25">
      <c r="A107" s="35"/>
      <c r="B107" s="35"/>
      <c r="C107" s="35"/>
      <c r="D107" s="35" t="s">
        <v>110</v>
      </c>
      <c r="E107" s="35"/>
      <c r="F107" s="36">
        <v>44263</v>
      </c>
      <c r="G107" s="35"/>
      <c r="H107" s="35" t="s">
        <v>117</v>
      </c>
      <c r="I107" s="35"/>
      <c r="J107" s="35" t="s">
        <v>451</v>
      </c>
      <c r="K107" s="35"/>
      <c r="L107" s="35" t="s">
        <v>561</v>
      </c>
      <c r="M107" s="35"/>
      <c r="N107" s="37">
        <v>-171.72</v>
      </c>
    </row>
    <row r="108" spans="1:14" x14ac:dyDescent="0.25">
      <c r="A108" s="35"/>
      <c r="B108" s="35"/>
      <c r="C108" s="35"/>
      <c r="D108" s="35" t="s">
        <v>110</v>
      </c>
      <c r="E108" s="35"/>
      <c r="F108" s="36">
        <v>44288</v>
      </c>
      <c r="G108" s="35"/>
      <c r="H108" s="35" t="s">
        <v>117</v>
      </c>
      <c r="I108" s="35"/>
      <c r="J108" s="35" t="s">
        <v>451</v>
      </c>
      <c r="K108" s="35"/>
      <c r="L108" s="35" t="s">
        <v>562</v>
      </c>
      <c r="M108" s="35"/>
      <c r="N108" s="37">
        <v>-5149.22</v>
      </c>
    </row>
    <row r="109" spans="1:14" x14ac:dyDescent="0.25">
      <c r="A109" s="35"/>
      <c r="B109" s="35"/>
      <c r="C109" s="35"/>
      <c r="D109" s="35" t="s">
        <v>110</v>
      </c>
      <c r="E109" s="35"/>
      <c r="F109" s="36">
        <v>44314</v>
      </c>
      <c r="G109" s="35"/>
      <c r="H109" s="35" t="s">
        <v>117</v>
      </c>
      <c r="I109" s="35"/>
      <c r="J109" s="35" t="s">
        <v>450</v>
      </c>
      <c r="K109" s="35"/>
      <c r="L109" s="35" t="s">
        <v>563</v>
      </c>
      <c r="M109" s="35"/>
      <c r="N109" s="37">
        <v>-4939</v>
      </c>
    </row>
    <row r="110" spans="1:14" x14ac:dyDescent="0.25">
      <c r="A110" s="35"/>
      <c r="B110" s="35"/>
      <c r="C110" s="35"/>
      <c r="D110" s="35" t="s">
        <v>110</v>
      </c>
      <c r="E110" s="35"/>
      <c r="F110" s="36">
        <v>44319</v>
      </c>
      <c r="G110" s="35"/>
      <c r="H110" s="35" t="s">
        <v>117</v>
      </c>
      <c r="I110" s="35"/>
      <c r="J110" s="35" t="s">
        <v>451</v>
      </c>
      <c r="K110" s="35"/>
      <c r="L110" s="35" t="s">
        <v>564</v>
      </c>
      <c r="M110" s="35"/>
      <c r="N110" s="37">
        <v>-4540.8599999999997</v>
      </c>
    </row>
    <row r="111" spans="1:14" x14ac:dyDescent="0.25">
      <c r="A111" s="35"/>
      <c r="B111" s="35"/>
      <c r="C111" s="35"/>
      <c r="D111" s="35" t="s">
        <v>110</v>
      </c>
      <c r="E111" s="35"/>
      <c r="F111" s="36">
        <v>44340</v>
      </c>
      <c r="G111" s="35"/>
      <c r="H111" s="35" t="s">
        <v>117</v>
      </c>
      <c r="I111" s="35"/>
      <c r="J111" s="35" t="s">
        <v>451</v>
      </c>
      <c r="K111" s="35"/>
      <c r="L111" s="35" t="s">
        <v>565</v>
      </c>
      <c r="M111" s="35"/>
      <c r="N111" s="37">
        <v>-96.54</v>
      </c>
    </row>
    <row r="112" spans="1:14" x14ac:dyDescent="0.25">
      <c r="A112" s="35"/>
      <c r="B112" s="35"/>
      <c r="C112" s="35"/>
      <c r="D112" s="35" t="s">
        <v>110</v>
      </c>
      <c r="E112" s="35"/>
      <c r="F112" s="36">
        <v>44348</v>
      </c>
      <c r="G112" s="35"/>
      <c r="H112" s="35" t="s">
        <v>117</v>
      </c>
      <c r="I112" s="35"/>
      <c r="J112" s="35" t="s">
        <v>451</v>
      </c>
      <c r="K112" s="35"/>
      <c r="L112" s="35" t="s">
        <v>566</v>
      </c>
      <c r="M112" s="35"/>
      <c r="N112" s="37">
        <v>-5543.6</v>
      </c>
    </row>
    <row r="113" spans="1:14" x14ac:dyDescent="0.25">
      <c r="A113" s="35"/>
      <c r="B113" s="35"/>
      <c r="C113" s="35"/>
      <c r="D113" s="35" t="s">
        <v>110</v>
      </c>
      <c r="E113" s="35"/>
      <c r="F113" s="36">
        <v>44383</v>
      </c>
      <c r="G113" s="35"/>
      <c r="H113" s="35" t="s">
        <v>117</v>
      </c>
      <c r="I113" s="35"/>
      <c r="J113" s="35" t="s">
        <v>451</v>
      </c>
      <c r="K113" s="35"/>
      <c r="L113" s="35" t="s">
        <v>567</v>
      </c>
      <c r="M113" s="35"/>
      <c r="N113" s="37">
        <v>-4384.62</v>
      </c>
    </row>
    <row r="114" spans="1:14" x14ac:dyDescent="0.25">
      <c r="A114" s="35"/>
      <c r="B114" s="35"/>
      <c r="C114" s="35"/>
      <c r="D114" s="35" t="s">
        <v>110</v>
      </c>
      <c r="E114" s="35"/>
      <c r="F114" s="36">
        <v>44403</v>
      </c>
      <c r="G114" s="35"/>
      <c r="H114" s="35" t="s">
        <v>117</v>
      </c>
      <c r="I114" s="35"/>
      <c r="J114" s="35" t="s">
        <v>450</v>
      </c>
      <c r="K114" s="35"/>
      <c r="L114" s="35" t="s">
        <v>568</v>
      </c>
      <c r="M114" s="35"/>
      <c r="N114" s="37">
        <v>-3974</v>
      </c>
    </row>
    <row r="115" spans="1:14" x14ac:dyDescent="0.25">
      <c r="A115" s="35"/>
      <c r="B115" s="35"/>
      <c r="C115" s="35"/>
      <c r="D115" s="35" t="s">
        <v>110</v>
      </c>
      <c r="E115" s="35"/>
      <c r="F115" s="36">
        <v>44410</v>
      </c>
      <c r="G115" s="35"/>
      <c r="H115" s="35" t="s">
        <v>117</v>
      </c>
      <c r="I115" s="35"/>
      <c r="J115" s="35" t="s">
        <v>451</v>
      </c>
      <c r="K115" s="35"/>
      <c r="L115" s="35" t="s">
        <v>569</v>
      </c>
      <c r="M115" s="35"/>
      <c r="N115" s="37">
        <v>-5067.62</v>
      </c>
    </row>
    <row r="116" spans="1:14" x14ac:dyDescent="0.25">
      <c r="A116" s="35"/>
      <c r="B116" s="35"/>
      <c r="C116" s="35"/>
      <c r="D116" s="35" t="s">
        <v>112</v>
      </c>
      <c r="E116" s="35"/>
      <c r="F116" s="36">
        <v>44225</v>
      </c>
      <c r="G116" s="35"/>
      <c r="H116" s="35" t="s">
        <v>118</v>
      </c>
      <c r="I116" s="35"/>
      <c r="J116" s="35" t="s">
        <v>452</v>
      </c>
      <c r="K116" s="35"/>
      <c r="L116" s="35" t="s">
        <v>570</v>
      </c>
      <c r="M116" s="35"/>
      <c r="N116" s="37">
        <v>0</v>
      </c>
    </row>
    <row r="117" spans="1:14" x14ac:dyDescent="0.25">
      <c r="A117" s="35"/>
      <c r="B117" s="35"/>
      <c r="C117" s="35"/>
      <c r="D117" s="35" t="s">
        <v>113</v>
      </c>
      <c r="E117" s="35"/>
      <c r="F117" s="36">
        <v>44362</v>
      </c>
      <c r="G117" s="35"/>
      <c r="H117" s="35" t="s">
        <v>119</v>
      </c>
      <c r="I117" s="35"/>
      <c r="J117" s="35" t="s">
        <v>453</v>
      </c>
      <c r="K117" s="35"/>
      <c r="L117" s="35"/>
      <c r="M117" s="35"/>
      <c r="N117" s="37">
        <v>-49.99</v>
      </c>
    </row>
    <row r="118" spans="1:14" x14ac:dyDescent="0.25">
      <c r="A118" s="35"/>
      <c r="B118" s="35"/>
      <c r="C118" s="35"/>
      <c r="D118" s="35" t="s">
        <v>113</v>
      </c>
      <c r="E118" s="35"/>
      <c r="F118" s="36">
        <v>44408</v>
      </c>
      <c r="G118" s="35"/>
      <c r="H118" s="35" t="s">
        <v>120</v>
      </c>
      <c r="I118" s="35"/>
      <c r="J118" s="35" t="s">
        <v>454</v>
      </c>
      <c r="K118" s="35"/>
      <c r="L118" s="35" t="s">
        <v>571</v>
      </c>
      <c r="M118" s="35"/>
      <c r="N118" s="37">
        <v>-50</v>
      </c>
    </row>
    <row r="119" spans="1:14" x14ac:dyDescent="0.25">
      <c r="A119" s="35"/>
      <c r="B119" s="35"/>
      <c r="C119" s="35"/>
      <c r="D119" s="35" t="s">
        <v>112</v>
      </c>
      <c r="E119" s="35"/>
      <c r="F119" s="36">
        <v>44344</v>
      </c>
      <c r="G119" s="35"/>
      <c r="H119" s="35" t="s">
        <v>121</v>
      </c>
      <c r="I119" s="35"/>
      <c r="J119" s="35" t="s">
        <v>455</v>
      </c>
      <c r="K119" s="35"/>
      <c r="L119" s="35" t="s">
        <v>572</v>
      </c>
      <c r="M119" s="35"/>
      <c r="N119" s="37">
        <v>0</v>
      </c>
    </row>
    <row r="120" spans="1:14" x14ac:dyDescent="0.25">
      <c r="A120" s="35"/>
      <c r="B120" s="35"/>
      <c r="C120" s="35"/>
      <c r="D120" s="35" t="s">
        <v>114</v>
      </c>
      <c r="E120" s="35"/>
      <c r="F120" s="36">
        <v>44317</v>
      </c>
      <c r="G120" s="35"/>
      <c r="H120" s="35" t="s">
        <v>122</v>
      </c>
      <c r="I120" s="35"/>
      <c r="J120" s="35"/>
      <c r="K120" s="35"/>
      <c r="L120" s="35" t="s">
        <v>573</v>
      </c>
      <c r="M120" s="35"/>
      <c r="N120" s="37">
        <v>185</v>
      </c>
    </row>
    <row r="121" spans="1:14" x14ac:dyDescent="0.25">
      <c r="A121" s="35"/>
      <c r="B121" s="35"/>
      <c r="C121" s="35"/>
      <c r="D121" s="35" t="s">
        <v>112</v>
      </c>
      <c r="E121" s="35"/>
      <c r="F121" s="36">
        <v>44253</v>
      </c>
      <c r="G121" s="35"/>
      <c r="H121" s="35" t="s">
        <v>123</v>
      </c>
      <c r="I121" s="35"/>
      <c r="J121" s="35" t="s">
        <v>456</v>
      </c>
      <c r="K121" s="35"/>
      <c r="L121" s="35" t="s">
        <v>572</v>
      </c>
      <c r="M121" s="35"/>
      <c r="N121" s="37">
        <v>0</v>
      </c>
    </row>
    <row r="122" spans="1:14" x14ac:dyDescent="0.25">
      <c r="A122" s="35"/>
      <c r="B122" s="35"/>
      <c r="C122" s="35"/>
      <c r="D122" s="35" t="s">
        <v>112</v>
      </c>
      <c r="E122" s="35"/>
      <c r="F122" s="36">
        <v>44286</v>
      </c>
      <c r="G122" s="35"/>
      <c r="H122" s="35" t="s">
        <v>124</v>
      </c>
      <c r="I122" s="35"/>
      <c r="J122" s="35" t="s">
        <v>456</v>
      </c>
      <c r="K122" s="35"/>
      <c r="L122" s="35" t="s">
        <v>572</v>
      </c>
      <c r="M122" s="35"/>
      <c r="N122" s="37">
        <v>0</v>
      </c>
    </row>
    <row r="123" spans="1:14" x14ac:dyDescent="0.25">
      <c r="A123" s="35"/>
      <c r="B123" s="35"/>
      <c r="C123" s="35"/>
      <c r="D123" s="35" t="s">
        <v>112</v>
      </c>
      <c r="E123" s="35"/>
      <c r="F123" s="36">
        <v>44316</v>
      </c>
      <c r="G123" s="35"/>
      <c r="H123" s="35" t="s">
        <v>125</v>
      </c>
      <c r="I123" s="35"/>
      <c r="J123" s="35" t="s">
        <v>456</v>
      </c>
      <c r="K123" s="35"/>
      <c r="L123" s="35" t="s">
        <v>572</v>
      </c>
      <c r="M123" s="35"/>
      <c r="N123" s="37">
        <v>0</v>
      </c>
    </row>
    <row r="124" spans="1:14" x14ac:dyDescent="0.25">
      <c r="A124" s="35"/>
      <c r="B124" s="35"/>
      <c r="C124" s="35"/>
      <c r="D124" s="35" t="s">
        <v>112</v>
      </c>
      <c r="E124" s="35"/>
      <c r="F124" s="36">
        <v>44344</v>
      </c>
      <c r="G124" s="35"/>
      <c r="H124" s="35" t="s">
        <v>126</v>
      </c>
      <c r="I124" s="35"/>
      <c r="J124" s="35" t="s">
        <v>456</v>
      </c>
      <c r="K124" s="35"/>
      <c r="L124" s="35" t="s">
        <v>572</v>
      </c>
      <c r="M124" s="35"/>
      <c r="N124" s="37">
        <v>0</v>
      </c>
    </row>
    <row r="125" spans="1:14" x14ac:dyDescent="0.25">
      <c r="A125" s="35"/>
      <c r="B125" s="35"/>
      <c r="C125" s="35"/>
      <c r="D125" s="35" t="s">
        <v>112</v>
      </c>
      <c r="E125" s="35"/>
      <c r="F125" s="36">
        <v>44377</v>
      </c>
      <c r="G125" s="35"/>
      <c r="H125" s="35" t="s">
        <v>127</v>
      </c>
      <c r="I125" s="35"/>
      <c r="J125" s="35" t="s">
        <v>456</v>
      </c>
      <c r="K125" s="35"/>
      <c r="L125" s="35" t="s">
        <v>572</v>
      </c>
      <c r="M125" s="35"/>
      <c r="N125" s="37">
        <v>0</v>
      </c>
    </row>
    <row r="126" spans="1:14" x14ac:dyDescent="0.25">
      <c r="A126" s="35"/>
      <c r="B126" s="35"/>
      <c r="C126" s="35"/>
      <c r="D126" s="35" t="s">
        <v>112</v>
      </c>
      <c r="E126" s="35"/>
      <c r="F126" s="36">
        <v>44407</v>
      </c>
      <c r="G126" s="35"/>
      <c r="H126" s="35" t="s">
        <v>128</v>
      </c>
      <c r="I126" s="35"/>
      <c r="J126" s="35" t="s">
        <v>456</v>
      </c>
      <c r="K126" s="35"/>
      <c r="L126" s="35" t="s">
        <v>572</v>
      </c>
      <c r="M126" s="35"/>
      <c r="N126" s="37">
        <v>0</v>
      </c>
    </row>
    <row r="127" spans="1:14" x14ac:dyDescent="0.25">
      <c r="A127" s="35"/>
      <c r="B127" s="35"/>
      <c r="C127" s="35"/>
      <c r="D127" s="35" t="s">
        <v>112</v>
      </c>
      <c r="E127" s="35"/>
      <c r="F127" s="36">
        <v>44337</v>
      </c>
      <c r="G127" s="35"/>
      <c r="H127" s="35" t="s">
        <v>129</v>
      </c>
      <c r="I127" s="35"/>
      <c r="J127" s="35" t="s">
        <v>457</v>
      </c>
      <c r="K127" s="35"/>
      <c r="L127" s="35" t="s">
        <v>572</v>
      </c>
      <c r="M127" s="35"/>
      <c r="N127" s="37">
        <v>0</v>
      </c>
    </row>
    <row r="128" spans="1:14" x14ac:dyDescent="0.25">
      <c r="A128" s="35"/>
      <c r="B128" s="35"/>
      <c r="C128" s="35"/>
      <c r="D128" s="35" t="s">
        <v>112</v>
      </c>
      <c r="E128" s="35"/>
      <c r="F128" s="36">
        <v>44225</v>
      </c>
      <c r="G128" s="35"/>
      <c r="H128" s="35" t="s">
        <v>130</v>
      </c>
      <c r="I128" s="35"/>
      <c r="J128" s="35" t="s">
        <v>456</v>
      </c>
      <c r="K128" s="35"/>
      <c r="L128" s="35" t="s">
        <v>572</v>
      </c>
      <c r="M128" s="35"/>
      <c r="N128" s="37">
        <v>0</v>
      </c>
    </row>
    <row r="129" spans="1:14" x14ac:dyDescent="0.25">
      <c r="A129" s="35"/>
      <c r="B129" s="35"/>
      <c r="C129" s="35"/>
      <c r="D129" s="35" t="s">
        <v>112</v>
      </c>
      <c r="E129" s="35"/>
      <c r="F129" s="36">
        <v>44253</v>
      </c>
      <c r="G129" s="35"/>
      <c r="H129" s="35" t="s">
        <v>131</v>
      </c>
      <c r="I129" s="35"/>
      <c r="J129" s="35" t="s">
        <v>458</v>
      </c>
      <c r="K129" s="35"/>
      <c r="L129" s="35" t="s">
        <v>572</v>
      </c>
      <c r="M129" s="35"/>
      <c r="N129" s="37">
        <v>0</v>
      </c>
    </row>
    <row r="130" spans="1:14" x14ac:dyDescent="0.25">
      <c r="A130" s="35"/>
      <c r="B130" s="35"/>
      <c r="C130" s="35"/>
      <c r="D130" s="35" t="s">
        <v>112</v>
      </c>
      <c r="E130" s="35"/>
      <c r="F130" s="36">
        <v>44286</v>
      </c>
      <c r="G130" s="35"/>
      <c r="H130" s="35" t="s">
        <v>132</v>
      </c>
      <c r="I130" s="35"/>
      <c r="J130" s="35" t="s">
        <v>458</v>
      </c>
      <c r="K130" s="35"/>
      <c r="L130" s="35" t="s">
        <v>572</v>
      </c>
      <c r="M130" s="35"/>
      <c r="N130" s="37">
        <v>0</v>
      </c>
    </row>
    <row r="131" spans="1:14" x14ac:dyDescent="0.25">
      <c r="A131" s="35"/>
      <c r="B131" s="35"/>
      <c r="C131" s="35"/>
      <c r="D131" s="35" t="s">
        <v>112</v>
      </c>
      <c r="E131" s="35"/>
      <c r="F131" s="36">
        <v>44316</v>
      </c>
      <c r="G131" s="35"/>
      <c r="H131" s="35" t="s">
        <v>133</v>
      </c>
      <c r="I131" s="35"/>
      <c r="J131" s="35" t="s">
        <v>458</v>
      </c>
      <c r="K131" s="35"/>
      <c r="L131" s="35" t="s">
        <v>572</v>
      </c>
      <c r="M131" s="35"/>
      <c r="N131" s="37">
        <v>0</v>
      </c>
    </row>
    <row r="132" spans="1:14" x14ac:dyDescent="0.25">
      <c r="A132" s="35"/>
      <c r="B132" s="35"/>
      <c r="C132" s="35"/>
      <c r="D132" s="35" t="s">
        <v>112</v>
      </c>
      <c r="E132" s="35"/>
      <c r="F132" s="36">
        <v>44344</v>
      </c>
      <c r="G132" s="35"/>
      <c r="H132" s="35" t="s">
        <v>134</v>
      </c>
      <c r="I132" s="35"/>
      <c r="J132" s="35" t="s">
        <v>458</v>
      </c>
      <c r="K132" s="35"/>
      <c r="L132" s="35" t="s">
        <v>572</v>
      </c>
      <c r="M132" s="35"/>
      <c r="N132" s="37">
        <v>0</v>
      </c>
    </row>
    <row r="133" spans="1:14" x14ac:dyDescent="0.25">
      <c r="A133" s="35"/>
      <c r="B133" s="35"/>
      <c r="C133" s="35"/>
      <c r="D133" s="35" t="s">
        <v>112</v>
      </c>
      <c r="E133" s="35"/>
      <c r="F133" s="36">
        <v>44377</v>
      </c>
      <c r="G133" s="35"/>
      <c r="H133" s="35" t="s">
        <v>135</v>
      </c>
      <c r="I133" s="35"/>
      <c r="J133" s="35" t="s">
        <v>458</v>
      </c>
      <c r="K133" s="35"/>
      <c r="L133" s="35" t="s">
        <v>572</v>
      </c>
      <c r="M133" s="35"/>
      <c r="N133" s="37">
        <v>0</v>
      </c>
    </row>
    <row r="134" spans="1:14" x14ac:dyDescent="0.25">
      <c r="A134" s="35"/>
      <c r="B134" s="35"/>
      <c r="C134" s="35"/>
      <c r="D134" s="35" t="s">
        <v>112</v>
      </c>
      <c r="E134" s="35"/>
      <c r="F134" s="36">
        <v>44407</v>
      </c>
      <c r="G134" s="35"/>
      <c r="H134" s="35" t="s">
        <v>136</v>
      </c>
      <c r="I134" s="35"/>
      <c r="J134" s="35" t="s">
        <v>458</v>
      </c>
      <c r="K134" s="35"/>
      <c r="L134" s="35" t="s">
        <v>572</v>
      </c>
      <c r="M134" s="35"/>
      <c r="N134" s="37">
        <v>0</v>
      </c>
    </row>
    <row r="135" spans="1:14" x14ac:dyDescent="0.25">
      <c r="A135" s="35"/>
      <c r="B135" s="35"/>
      <c r="C135" s="35"/>
      <c r="D135" s="35" t="s">
        <v>112</v>
      </c>
      <c r="E135" s="35"/>
      <c r="F135" s="36">
        <v>44337</v>
      </c>
      <c r="G135" s="35"/>
      <c r="H135" s="35" t="s">
        <v>137</v>
      </c>
      <c r="I135" s="35"/>
      <c r="J135" s="35" t="s">
        <v>452</v>
      </c>
      <c r="K135" s="35"/>
      <c r="L135" s="35" t="s">
        <v>572</v>
      </c>
      <c r="M135" s="35"/>
      <c r="N135" s="37">
        <v>0</v>
      </c>
    </row>
    <row r="136" spans="1:14" x14ac:dyDescent="0.25">
      <c r="A136" s="35"/>
      <c r="B136" s="35"/>
      <c r="C136" s="35"/>
      <c r="D136" s="35" t="s">
        <v>112</v>
      </c>
      <c r="E136" s="35"/>
      <c r="F136" s="36">
        <v>44225</v>
      </c>
      <c r="G136" s="35"/>
      <c r="H136" s="35" t="s">
        <v>138</v>
      </c>
      <c r="I136" s="35"/>
      <c r="J136" s="35" t="s">
        <v>458</v>
      </c>
      <c r="K136" s="35"/>
      <c r="L136" s="35" t="s">
        <v>572</v>
      </c>
      <c r="M136" s="35"/>
      <c r="N136" s="37">
        <v>0</v>
      </c>
    </row>
    <row r="137" spans="1:14" x14ac:dyDescent="0.25">
      <c r="A137" s="35"/>
      <c r="B137" s="35"/>
      <c r="C137" s="35"/>
      <c r="D137" s="35" t="s">
        <v>112</v>
      </c>
      <c r="E137" s="35"/>
      <c r="F137" s="36">
        <v>44253</v>
      </c>
      <c r="G137" s="35"/>
      <c r="H137" s="35" t="s">
        <v>139</v>
      </c>
      <c r="I137" s="35"/>
      <c r="J137" s="35" t="s">
        <v>459</v>
      </c>
      <c r="K137" s="35"/>
      <c r="L137" s="35" t="s">
        <v>572</v>
      </c>
      <c r="M137" s="35"/>
      <c r="N137" s="37">
        <v>0</v>
      </c>
    </row>
    <row r="138" spans="1:14" x14ac:dyDescent="0.25">
      <c r="A138" s="35"/>
      <c r="B138" s="35"/>
      <c r="C138" s="35"/>
      <c r="D138" s="35" t="s">
        <v>112</v>
      </c>
      <c r="E138" s="35"/>
      <c r="F138" s="36">
        <v>44286</v>
      </c>
      <c r="G138" s="35"/>
      <c r="H138" s="35" t="s">
        <v>140</v>
      </c>
      <c r="I138" s="35"/>
      <c r="J138" s="35" t="s">
        <v>459</v>
      </c>
      <c r="K138" s="35"/>
      <c r="L138" s="35" t="s">
        <v>572</v>
      </c>
      <c r="M138" s="35"/>
      <c r="N138" s="37">
        <v>0</v>
      </c>
    </row>
    <row r="139" spans="1:14" x14ac:dyDescent="0.25">
      <c r="A139" s="35"/>
      <c r="B139" s="35"/>
      <c r="C139" s="35"/>
      <c r="D139" s="35" t="s">
        <v>112</v>
      </c>
      <c r="E139" s="35"/>
      <c r="F139" s="36">
        <v>44316</v>
      </c>
      <c r="G139" s="35"/>
      <c r="H139" s="35" t="s">
        <v>141</v>
      </c>
      <c r="I139" s="35"/>
      <c r="J139" s="35" t="s">
        <v>459</v>
      </c>
      <c r="K139" s="35"/>
      <c r="L139" s="35" t="s">
        <v>572</v>
      </c>
      <c r="M139" s="35"/>
      <c r="N139" s="37">
        <v>0</v>
      </c>
    </row>
    <row r="140" spans="1:14" x14ac:dyDescent="0.25">
      <c r="A140" s="35"/>
      <c r="B140" s="35"/>
      <c r="C140" s="35"/>
      <c r="D140" s="35" t="s">
        <v>112</v>
      </c>
      <c r="E140" s="35"/>
      <c r="F140" s="36">
        <v>44344</v>
      </c>
      <c r="G140" s="35"/>
      <c r="H140" s="35" t="s">
        <v>142</v>
      </c>
      <c r="I140" s="35"/>
      <c r="J140" s="35" t="s">
        <v>459</v>
      </c>
      <c r="K140" s="35"/>
      <c r="L140" s="35" t="s">
        <v>572</v>
      </c>
      <c r="M140" s="35"/>
      <c r="N140" s="37">
        <v>0</v>
      </c>
    </row>
    <row r="141" spans="1:14" x14ac:dyDescent="0.25">
      <c r="A141" s="35"/>
      <c r="B141" s="35"/>
      <c r="C141" s="35"/>
      <c r="D141" s="35" t="s">
        <v>112</v>
      </c>
      <c r="E141" s="35"/>
      <c r="F141" s="36">
        <v>44377</v>
      </c>
      <c r="G141" s="35"/>
      <c r="H141" s="35" t="s">
        <v>143</v>
      </c>
      <c r="I141" s="35"/>
      <c r="J141" s="35" t="s">
        <v>459</v>
      </c>
      <c r="K141" s="35"/>
      <c r="L141" s="35" t="s">
        <v>572</v>
      </c>
      <c r="M141" s="35"/>
      <c r="N141" s="37">
        <v>0</v>
      </c>
    </row>
    <row r="142" spans="1:14" x14ac:dyDescent="0.25">
      <c r="A142" s="35"/>
      <c r="B142" s="35"/>
      <c r="C142" s="35"/>
      <c r="D142" s="35" t="s">
        <v>112</v>
      </c>
      <c r="E142" s="35"/>
      <c r="F142" s="36">
        <v>44407</v>
      </c>
      <c r="G142" s="35"/>
      <c r="H142" s="35" t="s">
        <v>144</v>
      </c>
      <c r="I142" s="35"/>
      <c r="J142" s="35" t="s">
        <v>457</v>
      </c>
      <c r="K142" s="35"/>
      <c r="L142" s="35" t="s">
        <v>572</v>
      </c>
      <c r="M142" s="35"/>
      <c r="N142" s="37">
        <v>0</v>
      </c>
    </row>
    <row r="143" spans="1:14" x14ac:dyDescent="0.25">
      <c r="A143" s="35"/>
      <c r="B143" s="35"/>
      <c r="C143" s="35"/>
      <c r="D143" s="35" t="s">
        <v>112</v>
      </c>
      <c r="E143" s="35"/>
      <c r="F143" s="36">
        <v>44337</v>
      </c>
      <c r="G143" s="35"/>
      <c r="H143" s="35" t="s">
        <v>145</v>
      </c>
      <c r="I143" s="35"/>
      <c r="J143" s="35" t="s">
        <v>455</v>
      </c>
      <c r="K143" s="35"/>
      <c r="L143" s="35" t="s">
        <v>572</v>
      </c>
      <c r="M143" s="35"/>
      <c r="N143" s="37">
        <v>0</v>
      </c>
    </row>
    <row r="144" spans="1:14" x14ac:dyDescent="0.25">
      <c r="A144" s="35"/>
      <c r="B144" s="35"/>
      <c r="C144" s="35"/>
      <c r="D144" s="35" t="s">
        <v>112</v>
      </c>
      <c r="E144" s="35"/>
      <c r="F144" s="36">
        <v>44225</v>
      </c>
      <c r="G144" s="35"/>
      <c r="H144" s="35" t="s">
        <v>146</v>
      </c>
      <c r="I144" s="35"/>
      <c r="J144" s="35" t="s">
        <v>459</v>
      </c>
      <c r="K144" s="35"/>
      <c r="L144" s="35" t="s">
        <v>572</v>
      </c>
      <c r="M144" s="35"/>
      <c r="N144" s="37">
        <v>0</v>
      </c>
    </row>
    <row r="145" spans="1:14" x14ac:dyDescent="0.25">
      <c r="A145" s="35"/>
      <c r="B145" s="35"/>
      <c r="C145" s="35"/>
      <c r="D145" s="35" t="s">
        <v>112</v>
      </c>
      <c r="E145" s="35"/>
      <c r="F145" s="36">
        <v>44253</v>
      </c>
      <c r="G145" s="35"/>
      <c r="H145" s="35" t="s">
        <v>147</v>
      </c>
      <c r="I145" s="35"/>
      <c r="J145" s="35" t="s">
        <v>457</v>
      </c>
      <c r="K145" s="35"/>
      <c r="L145" s="35" t="s">
        <v>572</v>
      </c>
      <c r="M145" s="35"/>
      <c r="N145" s="37">
        <v>0</v>
      </c>
    </row>
    <row r="146" spans="1:14" x14ac:dyDescent="0.25">
      <c r="A146" s="35"/>
      <c r="B146" s="35"/>
      <c r="C146" s="35"/>
      <c r="D146" s="35" t="s">
        <v>112</v>
      </c>
      <c r="E146" s="35"/>
      <c r="F146" s="36">
        <v>44286</v>
      </c>
      <c r="G146" s="35"/>
      <c r="H146" s="35" t="s">
        <v>148</v>
      </c>
      <c r="I146" s="35"/>
      <c r="J146" s="35" t="s">
        <v>457</v>
      </c>
      <c r="K146" s="35"/>
      <c r="L146" s="35" t="s">
        <v>572</v>
      </c>
      <c r="M146" s="35"/>
      <c r="N146" s="37">
        <v>0</v>
      </c>
    </row>
    <row r="147" spans="1:14" x14ac:dyDescent="0.25">
      <c r="A147" s="35"/>
      <c r="B147" s="35"/>
      <c r="C147" s="35"/>
      <c r="D147" s="35" t="s">
        <v>112</v>
      </c>
      <c r="E147" s="35"/>
      <c r="F147" s="36">
        <v>44316</v>
      </c>
      <c r="G147" s="35"/>
      <c r="H147" s="35" t="s">
        <v>149</v>
      </c>
      <c r="I147" s="35"/>
      <c r="J147" s="35" t="s">
        <v>457</v>
      </c>
      <c r="K147" s="35"/>
      <c r="L147" s="35" t="s">
        <v>572</v>
      </c>
      <c r="M147" s="35"/>
      <c r="N147" s="37">
        <v>0</v>
      </c>
    </row>
    <row r="148" spans="1:14" x14ac:dyDescent="0.25">
      <c r="A148" s="35"/>
      <c r="B148" s="35"/>
      <c r="C148" s="35"/>
      <c r="D148" s="35" t="s">
        <v>112</v>
      </c>
      <c r="E148" s="35"/>
      <c r="F148" s="36">
        <v>44344</v>
      </c>
      <c r="G148" s="35"/>
      <c r="H148" s="35" t="s">
        <v>150</v>
      </c>
      <c r="I148" s="35"/>
      <c r="J148" s="35" t="s">
        <v>457</v>
      </c>
      <c r="K148" s="35"/>
      <c r="L148" s="35" t="s">
        <v>572</v>
      </c>
      <c r="M148" s="35"/>
      <c r="N148" s="37">
        <v>0</v>
      </c>
    </row>
    <row r="149" spans="1:14" x14ac:dyDescent="0.25">
      <c r="A149" s="35"/>
      <c r="B149" s="35"/>
      <c r="C149" s="35"/>
      <c r="D149" s="35" t="s">
        <v>112</v>
      </c>
      <c r="E149" s="35"/>
      <c r="F149" s="36">
        <v>44377</v>
      </c>
      <c r="G149" s="35"/>
      <c r="H149" s="35" t="s">
        <v>151</v>
      </c>
      <c r="I149" s="35"/>
      <c r="J149" s="35" t="s">
        <v>457</v>
      </c>
      <c r="K149" s="35"/>
      <c r="L149" s="35" t="s">
        <v>572</v>
      </c>
      <c r="M149" s="35"/>
      <c r="N149" s="37">
        <v>0</v>
      </c>
    </row>
    <row r="150" spans="1:14" x14ac:dyDescent="0.25">
      <c r="A150" s="35"/>
      <c r="B150" s="35"/>
      <c r="C150" s="35"/>
      <c r="D150" s="35" t="s">
        <v>112</v>
      </c>
      <c r="E150" s="35"/>
      <c r="F150" s="36">
        <v>44407</v>
      </c>
      <c r="G150" s="35"/>
      <c r="H150" s="35" t="s">
        <v>152</v>
      </c>
      <c r="I150" s="35"/>
      <c r="J150" s="35" t="s">
        <v>460</v>
      </c>
      <c r="K150" s="35"/>
      <c r="L150" s="35" t="s">
        <v>572</v>
      </c>
      <c r="M150" s="35"/>
      <c r="N150" s="37">
        <v>0</v>
      </c>
    </row>
    <row r="151" spans="1:14" x14ac:dyDescent="0.25">
      <c r="A151" s="35"/>
      <c r="B151" s="35"/>
      <c r="C151" s="35"/>
      <c r="D151" s="35" t="s">
        <v>112</v>
      </c>
      <c r="E151" s="35"/>
      <c r="F151" s="36">
        <v>44225</v>
      </c>
      <c r="G151" s="35"/>
      <c r="H151" s="35" t="s">
        <v>153</v>
      </c>
      <c r="I151" s="35"/>
      <c r="J151" s="35" t="s">
        <v>457</v>
      </c>
      <c r="K151" s="35"/>
      <c r="L151" s="35" t="s">
        <v>572</v>
      </c>
      <c r="M151" s="35"/>
      <c r="N151" s="37">
        <v>0</v>
      </c>
    </row>
    <row r="152" spans="1:14" x14ac:dyDescent="0.25">
      <c r="A152" s="35"/>
      <c r="B152" s="35"/>
      <c r="C152" s="35"/>
      <c r="D152" s="35" t="s">
        <v>112</v>
      </c>
      <c r="E152" s="35"/>
      <c r="F152" s="36">
        <v>44253</v>
      </c>
      <c r="G152" s="35"/>
      <c r="H152" s="35" t="s">
        <v>154</v>
      </c>
      <c r="I152" s="35"/>
      <c r="J152" s="35" t="s">
        <v>452</v>
      </c>
      <c r="K152" s="35"/>
      <c r="L152" s="35" t="s">
        <v>572</v>
      </c>
      <c r="M152" s="35"/>
      <c r="N152" s="37">
        <v>0</v>
      </c>
    </row>
    <row r="153" spans="1:14" x14ac:dyDescent="0.25">
      <c r="A153" s="35"/>
      <c r="B153" s="35"/>
      <c r="C153" s="35"/>
      <c r="D153" s="35" t="s">
        <v>112</v>
      </c>
      <c r="E153" s="35"/>
      <c r="F153" s="36">
        <v>44286</v>
      </c>
      <c r="G153" s="35"/>
      <c r="H153" s="35" t="s">
        <v>155</v>
      </c>
      <c r="I153" s="35"/>
      <c r="J153" s="35" t="s">
        <v>452</v>
      </c>
      <c r="K153" s="35"/>
      <c r="L153" s="35" t="s">
        <v>572</v>
      </c>
      <c r="M153" s="35"/>
      <c r="N153" s="37">
        <v>0</v>
      </c>
    </row>
    <row r="154" spans="1:14" x14ac:dyDescent="0.25">
      <c r="A154" s="35"/>
      <c r="B154" s="35"/>
      <c r="C154" s="35"/>
      <c r="D154" s="35" t="s">
        <v>112</v>
      </c>
      <c r="E154" s="35"/>
      <c r="F154" s="36">
        <v>44316</v>
      </c>
      <c r="G154" s="35"/>
      <c r="H154" s="35" t="s">
        <v>156</v>
      </c>
      <c r="I154" s="35"/>
      <c r="J154" s="35" t="s">
        <v>452</v>
      </c>
      <c r="K154" s="35"/>
      <c r="L154" s="35" t="s">
        <v>572</v>
      </c>
      <c r="M154" s="35"/>
      <c r="N154" s="37">
        <v>0</v>
      </c>
    </row>
    <row r="155" spans="1:14" x14ac:dyDescent="0.25">
      <c r="A155" s="35"/>
      <c r="B155" s="35"/>
      <c r="C155" s="35"/>
      <c r="D155" s="35" t="s">
        <v>112</v>
      </c>
      <c r="E155" s="35"/>
      <c r="F155" s="36">
        <v>44344</v>
      </c>
      <c r="G155" s="35"/>
      <c r="H155" s="35" t="s">
        <v>157</v>
      </c>
      <c r="I155" s="35"/>
      <c r="J155" s="35" t="s">
        <v>452</v>
      </c>
      <c r="K155" s="35"/>
      <c r="L155" s="35" t="s">
        <v>572</v>
      </c>
      <c r="M155" s="35"/>
      <c r="N155" s="37">
        <v>0</v>
      </c>
    </row>
    <row r="156" spans="1:14" x14ac:dyDescent="0.25">
      <c r="A156" s="35"/>
      <c r="B156" s="35"/>
      <c r="C156" s="35"/>
      <c r="D156" s="35" t="s">
        <v>112</v>
      </c>
      <c r="E156" s="35"/>
      <c r="F156" s="36">
        <v>44377</v>
      </c>
      <c r="G156" s="35"/>
      <c r="H156" s="35" t="s">
        <v>158</v>
      </c>
      <c r="I156" s="35"/>
      <c r="J156" s="35" t="s">
        <v>460</v>
      </c>
      <c r="K156" s="35"/>
      <c r="L156" s="35" t="s">
        <v>572</v>
      </c>
      <c r="M156" s="35"/>
      <c r="N156" s="37">
        <v>0</v>
      </c>
    </row>
    <row r="157" spans="1:14" x14ac:dyDescent="0.25">
      <c r="A157" s="35"/>
      <c r="B157" s="35"/>
      <c r="C157" s="35"/>
      <c r="D157" s="35" t="s">
        <v>112</v>
      </c>
      <c r="E157" s="35"/>
      <c r="F157" s="36">
        <v>44407</v>
      </c>
      <c r="G157" s="35"/>
      <c r="H157" s="35" t="s">
        <v>159</v>
      </c>
      <c r="I157" s="35"/>
      <c r="J157" s="35" t="s">
        <v>452</v>
      </c>
      <c r="K157" s="35"/>
      <c r="L157" s="35" t="s">
        <v>572</v>
      </c>
      <c r="M157" s="35"/>
      <c r="N157" s="37">
        <v>0</v>
      </c>
    </row>
    <row r="158" spans="1:14" x14ac:dyDescent="0.25">
      <c r="A158" s="35"/>
      <c r="B158" s="35"/>
      <c r="C158" s="35"/>
      <c r="D158" s="35" t="s">
        <v>112</v>
      </c>
      <c r="E158" s="35"/>
      <c r="F158" s="36">
        <v>44225</v>
      </c>
      <c r="G158" s="35"/>
      <c r="H158" s="35" t="s">
        <v>160</v>
      </c>
      <c r="I158" s="35"/>
      <c r="J158" s="35" t="s">
        <v>452</v>
      </c>
      <c r="K158" s="35"/>
      <c r="L158" s="35" t="s">
        <v>572</v>
      </c>
      <c r="M158" s="35"/>
      <c r="N158" s="37">
        <v>0</v>
      </c>
    </row>
    <row r="159" spans="1:14" x14ac:dyDescent="0.25">
      <c r="A159" s="35"/>
      <c r="B159" s="35"/>
      <c r="C159" s="35"/>
      <c r="D159" s="35" t="s">
        <v>112</v>
      </c>
      <c r="E159" s="35"/>
      <c r="F159" s="36">
        <v>44253</v>
      </c>
      <c r="G159" s="35"/>
      <c r="H159" s="35" t="s">
        <v>161</v>
      </c>
      <c r="I159" s="35"/>
      <c r="J159" s="35" t="s">
        <v>455</v>
      </c>
      <c r="K159" s="35"/>
      <c r="L159" s="35" t="s">
        <v>572</v>
      </c>
      <c r="M159" s="35"/>
      <c r="N159" s="37">
        <v>0</v>
      </c>
    </row>
    <row r="160" spans="1:14" x14ac:dyDescent="0.25">
      <c r="A160" s="35"/>
      <c r="B160" s="35"/>
      <c r="C160" s="35"/>
      <c r="D160" s="35" t="s">
        <v>112</v>
      </c>
      <c r="E160" s="35"/>
      <c r="F160" s="36">
        <v>44286</v>
      </c>
      <c r="G160" s="35"/>
      <c r="H160" s="35" t="s">
        <v>162</v>
      </c>
      <c r="I160" s="35"/>
      <c r="J160" s="35" t="s">
        <v>455</v>
      </c>
      <c r="K160" s="35"/>
      <c r="L160" s="35" t="s">
        <v>572</v>
      </c>
      <c r="M160" s="35"/>
      <c r="N160" s="37">
        <v>0</v>
      </c>
    </row>
    <row r="161" spans="1:14" x14ac:dyDescent="0.25">
      <c r="A161" s="35"/>
      <c r="B161" s="35"/>
      <c r="C161" s="35"/>
      <c r="D161" s="35" t="s">
        <v>112</v>
      </c>
      <c r="E161" s="35"/>
      <c r="F161" s="36">
        <v>44316</v>
      </c>
      <c r="G161" s="35"/>
      <c r="H161" s="35" t="s">
        <v>163</v>
      </c>
      <c r="I161" s="35"/>
      <c r="J161" s="35" t="s">
        <v>455</v>
      </c>
      <c r="K161" s="35"/>
      <c r="L161" s="35" t="s">
        <v>572</v>
      </c>
      <c r="M161" s="35"/>
      <c r="N161" s="37">
        <v>0</v>
      </c>
    </row>
    <row r="162" spans="1:14" x14ac:dyDescent="0.25">
      <c r="A162" s="35"/>
      <c r="B162" s="35"/>
      <c r="C162" s="35"/>
      <c r="D162" s="35" t="s">
        <v>112</v>
      </c>
      <c r="E162" s="35"/>
      <c r="F162" s="36">
        <v>44344</v>
      </c>
      <c r="G162" s="35"/>
      <c r="H162" s="35" t="s">
        <v>164</v>
      </c>
      <c r="I162" s="35"/>
      <c r="J162" s="35" t="s">
        <v>455</v>
      </c>
      <c r="K162" s="35"/>
      <c r="L162" s="35" t="s">
        <v>572</v>
      </c>
      <c r="M162" s="35"/>
      <c r="N162" s="37">
        <v>0</v>
      </c>
    </row>
    <row r="163" spans="1:14" x14ac:dyDescent="0.25">
      <c r="A163" s="35"/>
      <c r="B163" s="35"/>
      <c r="C163" s="35"/>
      <c r="D163" s="35" t="s">
        <v>112</v>
      </c>
      <c r="E163" s="35"/>
      <c r="F163" s="36">
        <v>44377</v>
      </c>
      <c r="G163" s="35"/>
      <c r="H163" s="35" t="s">
        <v>165</v>
      </c>
      <c r="I163" s="35"/>
      <c r="J163" s="35" t="s">
        <v>452</v>
      </c>
      <c r="K163" s="35"/>
      <c r="L163" s="35" t="s">
        <v>572</v>
      </c>
      <c r="M163" s="35"/>
      <c r="N163" s="37">
        <v>0</v>
      </c>
    </row>
    <row r="164" spans="1:14" x14ac:dyDescent="0.25">
      <c r="A164" s="35"/>
      <c r="B164" s="35"/>
      <c r="C164" s="35"/>
      <c r="D164" s="35" t="s">
        <v>112</v>
      </c>
      <c r="E164" s="35"/>
      <c r="F164" s="36">
        <v>44225</v>
      </c>
      <c r="G164" s="35"/>
      <c r="H164" s="35" t="s">
        <v>166</v>
      </c>
      <c r="I164" s="35"/>
      <c r="J164" s="35" t="s">
        <v>455</v>
      </c>
      <c r="K164" s="35"/>
      <c r="L164" s="35" t="s">
        <v>572</v>
      </c>
      <c r="M164" s="35"/>
      <c r="N164" s="37">
        <v>0</v>
      </c>
    </row>
    <row r="165" spans="1:14" x14ac:dyDescent="0.25">
      <c r="A165" s="35"/>
      <c r="B165" s="35"/>
      <c r="C165" s="35"/>
      <c r="D165" s="35" t="s">
        <v>114</v>
      </c>
      <c r="E165" s="35"/>
      <c r="F165" s="36">
        <v>44287</v>
      </c>
      <c r="G165" s="35"/>
      <c r="H165" s="35" t="s">
        <v>167</v>
      </c>
      <c r="I165" s="35"/>
      <c r="J165" s="35"/>
      <c r="K165" s="35"/>
      <c r="L165" s="35" t="s">
        <v>574</v>
      </c>
      <c r="M165" s="35"/>
      <c r="N165" s="37">
        <v>559</v>
      </c>
    </row>
    <row r="166" spans="1:14" x14ac:dyDescent="0.25">
      <c r="A166" s="35"/>
      <c r="B166" s="35"/>
      <c r="C166" s="35"/>
      <c r="D166" s="35" t="s">
        <v>111</v>
      </c>
      <c r="E166" s="35"/>
      <c r="F166" s="36">
        <v>44210</v>
      </c>
      <c r="G166" s="35"/>
      <c r="H166" s="35" t="s">
        <v>168</v>
      </c>
      <c r="I166" s="35"/>
      <c r="J166" s="35" t="s">
        <v>461</v>
      </c>
      <c r="K166" s="35"/>
      <c r="L166" s="35" t="s">
        <v>575</v>
      </c>
      <c r="M166" s="35"/>
      <c r="N166" s="37">
        <v>-66.14</v>
      </c>
    </row>
    <row r="167" spans="1:14" x14ac:dyDescent="0.25">
      <c r="A167" s="35"/>
      <c r="B167" s="35"/>
      <c r="C167" s="35"/>
      <c r="D167" s="35" t="s">
        <v>111</v>
      </c>
      <c r="E167" s="35"/>
      <c r="F167" s="36">
        <v>44210</v>
      </c>
      <c r="G167" s="35"/>
      <c r="H167" s="35" t="s">
        <v>169</v>
      </c>
      <c r="I167" s="35"/>
      <c r="J167" s="35" t="s">
        <v>462</v>
      </c>
      <c r="K167" s="35"/>
      <c r="L167" s="35" t="s">
        <v>575</v>
      </c>
      <c r="M167" s="35"/>
      <c r="N167" s="37">
        <v>-19.850000000000001</v>
      </c>
    </row>
    <row r="168" spans="1:14" x14ac:dyDescent="0.25">
      <c r="A168" s="35"/>
      <c r="B168" s="35"/>
      <c r="C168" s="35"/>
      <c r="D168" s="35" t="s">
        <v>111</v>
      </c>
      <c r="E168" s="35"/>
      <c r="F168" s="36">
        <v>44210</v>
      </c>
      <c r="G168" s="35"/>
      <c r="H168" s="35" t="s">
        <v>170</v>
      </c>
      <c r="I168" s="35"/>
      <c r="J168" s="35" t="s">
        <v>463</v>
      </c>
      <c r="K168" s="35"/>
      <c r="L168" s="35"/>
      <c r="M168" s="35"/>
      <c r="N168" s="37">
        <v>-548.87</v>
      </c>
    </row>
    <row r="169" spans="1:14" x14ac:dyDescent="0.25">
      <c r="A169" s="35"/>
      <c r="B169" s="35"/>
      <c r="C169" s="35"/>
      <c r="D169" s="35" t="s">
        <v>111</v>
      </c>
      <c r="E169" s="35"/>
      <c r="F169" s="36">
        <v>44210</v>
      </c>
      <c r="G169" s="35"/>
      <c r="H169" s="35" t="s">
        <v>171</v>
      </c>
      <c r="I169" s="35"/>
      <c r="J169" s="35" t="s">
        <v>464</v>
      </c>
      <c r="K169" s="35"/>
      <c r="L169" s="35"/>
      <c r="M169" s="35"/>
      <c r="N169" s="37">
        <v>-200</v>
      </c>
    </row>
    <row r="170" spans="1:14" x14ac:dyDescent="0.25">
      <c r="A170" s="35"/>
      <c r="B170" s="35"/>
      <c r="C170" s="35"/>
      <c r="D170" s="35" t="s">
        <v>111</v>
      </c>
      <c r="E170" s="35"/>
      <c r="F170" s="36">
        <v>44210</v>
      </c>
      <c r="G170" s="35"/>
      <c r="H170" s="35" t="s">
        <v>172</v>
      </c>
      <c r="I170" s="35"/>
      <c r="J170" s="35" t="s">
        <v>465</v>
      </c>
      <c r="K170" s="35"/>
      <c r="L170" s="35"/>
      <c r="M170" s="35"/>
      <c r="N170" s="37">
        <v>-1450</v>
      </c>
    </row>
    <row r="171" spans="1:14" x14ac:dyDescent="0.25">
      <c r="A171" s="35"/>
      <c r="B171" s="35"/>
      <c r="C171" s="35"/>
      <c r="D171" s="35" t="s">
        <v>111</v>
      </c>
      <c r="E171" s="35"/>
      <c r="F171" s="36">
        <v>44210</v>
      </c>
      <c r="G171" s="35"/>
      <c r="H171" s="35" t="s">
        <v>173</v>
      </c>
      <c r="I171" s="35"/>
      <c r="J171" s="35" t="s">
        <v>466</v>
      </c>
      <c r="K171" s="35"/>
      <c r="L171" s="35"/>
      <c r="M171" s="35"/>
      <c r="N171" s="37">
        <v>-320.64</v>
      </c>
    </row>
    <row r="172" spans="1:14" x14ac:dyDescent="0.25">
      <c r="A172" s="35"/>
      <c r="B172" s="35"/>
      <c r="C172" s="35"/>
      <c r="D172" s="35" t="s">
        <v>111</v>
      </c>
      <c r="E172" s="35"/>
      <c r="F172" s="36">
        <v>44210</v>
      </c>
      <c r="G172" s="35"/>
      <c r="H172" s="35" t="s">
        <v>174</v>
      </c>
      <c r="I172" s="35"/>
      <c r="J172" s="35" t="s">
        <v>467</v>
      </c>
      <c r="K172" s="35"/>
      <c r="L172" s="35"/>
      <c r="M172" s="35"/>
      <c r="N172" s="37">
        <v>-15</v>
      </c>
    </row>
    <row r="173" spans="1:14" x14ac:dyDescent="0.25">
      <c r="A173" s="35"/>
      <c r="B173" s="35"/>
      <c r="C173" s="35"/>
      <c r="D173" s="35" t="s">
        <v>111</v>
      </c>
      <c r="E173" s="35"/>
      <c r="F173" s="36">
        <v>44210</v>
      </c>
      <c r="G173" s="35"/>
      <c r="H173" s="35" t="s">
        <v>175</v>
      </c>
      <c r="I173" s="35"/>
      <c r="J173" s="35" t="s">
        <v>468</v>
      </c>
      <c r="K173" s="35"/>
      <c r="L173" s="35"/>
      <c r="M173" s="35"/>
      <c r="N173" s="37">
        <v>-165.26</v>
      </c>
    </row>
    <row r="174" spans="1:14" x14ac:dyDescent="0.25">
      <c r="A174" s="35"/>
      <c r="B174" s="35"/>
      <c r="C174" s="35"/>
      <c r="D174" s="35" t="s">
        <v>111</v>
      </c>
      <c r="E174" s="35"/>
      <c r="F174" s="36">
        <v>44210</v>
      </c>
      <c r="G174" s="35"/>
      <c r="H174" s="35" t="s">
        <v>176</v>
      </c>
      <c r="I174" s="35"/>
      <c r="J174" s="35" t="s">
        <v>469</v>
      </c>
      <c r="K174" s="35"/>
      <c r="L174" s="35"/>
      <c r="M174" s="35"/>
      <c r="N174" s="37">
        <v>-350</v>
      </c>
    </row>
    <row r="175" spans="1:14" x14ac:dyDescent="0.25">
      <c r="A175" s="35"/>
      <c r="B175" s="35"/>
      <c r="C175" s="35"/>
      <c r="D175" s="35" t="s">
        <v>111</v>
      </c>
      <c r="E175" s="35"/>
      <c r="F175" s="36">
        <v>44210</v>
      </c>
      <c r="G175" s="35"/>
      <c r="H175" s="35" t="s">
        <v>177</v>
      </c>
      <c r="I175" s="35"/>
      <c r="J175" s="35" t="s">
        <v>470</v>
      </c>
      <c r="K175" s="35"/>
      <c r="L175" s="35" t="s">
        <v>576</v>
      </c>
      <c r="M175" s="35"/>
      <c r="N175" s="37">
        <v>-234</v>
      </c>
    </row>
    <row r="176" spans="1:14" x14ac:dyDescent="0.25">
      <c r="A176" s="35"/>
      <c r="B176" s="35"/>
      <c r="C176" s="35"/>
      <c r="D176" s="35" t="s">
        <v>111</v>
      </c>
      <c r="E176" s="35"/>
      <c r="F176" s="36">
        <v>44210</v>
      </c>
      <c r="G176" s="35"/>
      <c r="H176" s="35" t="s">
        <v>178</v>
      </c>
      <c r="I176" s="35"/>
      <c r="J176" s="35" t="s">
        <v>454</v>
      </c>
      <c r="K176" s="35"/>
      <c r="L176" s="35" t="s">
        <v>577</v>
      </c>
      <c r="M176" s="35"/>
      <c r="N176" s="37">
        <v>-233.23</v>
      </c>
    </row>
    <row r="177" spans="1:14" x14ac:dyDescent="0.25">
      <c r="A177" s="35"/>
      <c r="B177" s="35"/>
      <c r="C177" s="35"/>
      <c r="D177" s="35" t="s">
        <v>111</v>
      </c>
      <c r="E177" s="35"/>
      <c r="F177" s="36">
        <v>44210</v>
      </c>
      <c r="G177" s="35"/>
      <c r="H177" s="35" t="s">
        <v>179</v>
      </c>
      <c r="I177" s="35"/>
      <c r="J177" s="35" t="s">
        <v>471</v>
      </c>
      <c r="K177" s="35"/>
      <c r="L177" s="35"/>
      <c r="M177" s="35"/>
      <c r="N177" s="37">
        <v>-221.33</v>
      </c>
    </row>
    <row r="178" spans="1:14" x14ac:dyDescent="0.25">
      <c r="A178" s="35"/>
      <c r="B178" s="35"/>
      <c r="C178" s="35"/>
      <c r="D178" s="35" t="s">
        <v>111</v>
      </c>
      <c r="E178" s="35"/>
      <c r="F178" s="36">
        <v>44210</v>
      </c>
      <c r="G178" s="35"/>
      <c r="H178" s="35" t="s">
        <v>180</v>
      </c>
      <c r="I178" s="35"/>
      <c r="J178" s="35" t="s">
        <v>472</v>
      </c>
      <c r="K178" s="35"/>
      <c r="L178" s="35"/>
      <c r="M178" s="35"/>
      <c r="N178" s="37">
        <v>-100</v>
      </c>
    </row>
    <row r="179" spans="1:14" x14ac:dyDescent="0.25">
      <c r="A179" s="35"/>
      <c r="B179" s="35"/>
      <c r="C179" s="35"/>
      <c r="D179" s="35" t="s">
        <v>111</v>
      </c>
      <c r="E179" s="35"/>
      <c r="F179" s="36">
        <v>44210</v>
      </c>
      <c r="G179" s="35"/>
      <c r="H179" s="35" t="s">
        <v>181</v>
      </c>
      <c r="I179" s="35"/>
      <c r="J179" s="35" t="s">
        <v>473</v>
      </c>
      <c r="K179" s="35"/>
      <c r="L179" s="35"/>
      <c r="M179" s="35"/>
      <c r="N179" s="37">
        <v>-55.2</v>
      </c>
    </row>
    <row r="180" spans="1:14" x14ac:dyDescent="0.25">
      <c r="A180" s="35"/>
      <c r="B180" s="35"/>
      <c r="C180" s="35"/>
      <c r="D180" s="35" t="s">
        <v>111</v>
      </c>
      <c r="E180" s="35"/>
      <c r="F180" s="36">
        <v>44210</v>
      </c>
      <c r="G180" s="35"/>
      <c r="H180" s="35" t="s">
        <v>182</v>
      </c>
      <c r="I180" s="35"/>
      <c r="J180" s="35" t="s">
        <v>474</v>
      </c>
      <c r="K180" s="35"/>
      <c r="L180" s="35" t="s">
        <v>578</v>
      </c>
      <c r="M180" s="35"/>
      <c r="N180" s="37">
        <v>-133.83000000000001</v>
      </c>
    </row>
    <row r="181" spans="1:14" x14ac:dyDescent="0.25">
      <c r="A181" s="35"/>
      <c r="B181" s="35"/>
      <c r="C181" s="35"/>
      <c r="D181" s="35" t="s">
        <v>111</v>
      </c>
      <c r="E181" s="35"/>
      <c r="F181" s="36">
        <v>44211</v>
      </c>
      <c r="G181" s="35"/>
      <c r="H181" s="35" t="s">
        <v>183</v>
      </c>
      <c r="I181" s="35"/>
      <c r="J181" s="35" t="s">
        <v>475</v>
      </c>
      <c r="K181" s="35"/>
      <c r="L181" s="35"/>
      <c r="M181" s="35"/>
      <c r="N181" s="37">
        <v>-54</v>
      </c>
    </row>
    <row r="182" spans="1:14" x14ac:dyDescent="0.25">
      <c r="A182" s="35"/>
      <c r="B182" s="35"/>
      <c r="C182" s="35"/>
      <c r="D182" s="35" t="s">
        <v>111</v>
      </c>
      <c r="E182" s="35"/>
      <c r="F182" s="36">
        <v>44211</v>
      </c>
      <c r="G182" s="35"/>
      <c r="H182" s="35" t="s">
        <v>184</v>
      </c>
      <c r="I182" s="35"/>
      <c r="J182" s="35" t="s">
        <v>476</v>
      </c>
      <c r="K182" s="35"/>
      <c r="L182" s="35"/>
      <c r="M182" s="35"/>
      <c r="N182" s="37">
        <v>-66</v>
      </c>
    </row>
    <row r="183" spans="1:14" x14ac:dyDescent="0.25">
      <c r="A183" s="35"/>
      <c r="B183" s="35"/>
      <c r="C183" s="35"/>
      <c r="D183" s="35" t="s">
        <v>111</v>
      </c>
      <c r="E183" s="35"/>
      <c r="F183" s="36">
        <v>44211</v>
      </c>
      <c r="G183" s="35"/>
      <c r="H183" s="35" t="s">
        <v>185</v>
      </c>
      <c r="I183" s="35"/>
      <c r="J183" s="35" t="s">
        <v>477</v>
      </c>
      <c r="K183" s="35"/>
      <c r="L183" s="35"/>
      <c r="M183" s="35"/>
      <c r="N183" s="37">
        <v>-66</v>
      </c>
    </row>
    <row r="184" spans="1:14" x14ac:dyDescent="0.25">
      <c r="A184" s="35"/>
      <c r="B184" s="35"/>
      <c r="C184" s="35"/>
      <c r="D184" s="35" t="s">
        <v>111</v>
      </c>
      <c r="E184" s="35"/>
      <c r="F184" s="36">
        <v>44211</v>
      </c>
      <c r="G184" s="35"/>
      <c r="H184" s="35" t="s">
        <v>186</v>
      </c>
      <c r="I184" s="35"/>
      <c r="J184" s="35" t="s">
        <v>478</v>
      </c>
      <c r="K184" s="35"/>
      <c r="L184" s="35"/>
      <c r="M184" s="35"/>
      <c r="N184" s="37">
        <v>-54</v>
      </c>
    </row>
    <row r="185" spans="1:14" x14ac:dyDescent="0.25">
      <c r="A185" s="35"/>
      <c r="B185" s="35"/>
      <c r="C185" s="35"/>
      <c r="D185" s="35" t="s">
        <v>111</v>
      </c>
      <c r="E185" s="35"/>
      <c r="F185" s="36">
        <v>44211</v>
      </c>
      <c r="G185" s="35"/>
      <c r="H185" s="35" t="s">
        <v>187</v>
      </c>
      <c r="I185" s="35"/>
      <c r="J185" s="35" t="s">
        <v>469</v>
      </c>
      <c r="K185" s="35"/>
      <c r="L185" s="35"/>
      <c r="M185" s="35"/>
      <c r="N185" s="37">
        <v>-33</v>
      </c>
    </row>
    <row r="186" spans="1:14" x14ac:dyDescent="0.25">
      <c r="A186" s="35"/>
      <c r="B186" s="35"/>
      <c r="C186" s="35"/>
      <c r="D186" s="35" t="s">
        <v>111</v>
      </c>
      <c r="E186" s="35"/>
      <c r="F186" s="36">
        <v>44211</v>
      </c>
      <c r="G186" s="35"/>
      <c r="H186" s="35" t="s">
        <v>188</v>
      </c>
      <c r="I186" s="35"/>
      <c r="J186" s="35" t="s">
        <v>475</v>
      </c>
      <c r="K186" s="35"/>
      <c r="L186" s="35"/>
      <c r="M186" s="35"/>
      <c r="N186" s="37">
        <v>-411.73</v>
      </c>
    </row>
    <row r="187" spans="1:14" x14ac:dyDescent="0.25">
      <c r="A187" s="35"/>
      <c r="B187" s="35"/>
      <c r="C187" s="35"/>
      <c r="D187" s="35" t="s">
        <v>111</v>
      </c>
      <c r="E187" s="35"/>
      <c r="F187" s="36">
        <v>44211</v>
      </c>
      <c r="G187" s="35"/>
      <c r="H187" s="35" t="s">
        <v>189</v>
      </c>
      <c r="I187" s="35"/>
      <c r="J187" s="35" t="s">
        <v>476</v>
      </c>
      <c r="K187" s="35"/>
      <c r="L187" s="35"/>
      <c r="M187" s="35"/>
      <c r="N187" s="37">
        <v>-303.38</v>
      </c>
    </row>
    <row r="188" spans="1:14" x14ac:dyDescent="0.25">
      <c r="A188" s="35"/>
      <c r="B188" s="35"/>
      <c r="C188" s="35"/>
      <c r="D188" s="35" t="s">
        <v>111</v>
      </c>
      <c r="E188" s="35"/>
      <c r="F188" s="36">
        <v>44211</v>
      </c>
      <c r="G188" s="35"/>
      <c r="H188" s="35" t="s">
        <v>190</v>
      </c>
      <c r="I188" s="35"/>
      <c r="J188" s="35" t="s">
        <v>477</v>
      </c>
      <c r="K188" s="35"/>
      <c r="L188" s="35"/>
      <c r="M188" s="35"/>
      <c r="N188" s="37">
        <v>-303.38</v>
      </c>
    </row>
    <row r="189" spans="1:14" x14ac:dyDescent="0.25">
      <c r="A189" s="35"/>
      <c r="B189" s="35"/>
      <c r="C189" s="35"/>
      <c r="D189" s="35" t="s">
        <v>111</v>
      </c>
      <c r="E189" s="35"/>
      <c r="F189" s="36">
        <v>44211</v>
      </c>
      <c r="G189" s="35"/>
      <c r="H189" s="35" t="s">
        <v>191</v>
      </c>
      <c r="I189" s="35"/>
      <c r="J189" s="35" t="s">
        <v>478</v>
      </c>
      <c r="K189" s="35"/>
      <c r="L189" s="35"/>
      <c r="M189" s="35"/>
      <c r="N189" s="37">
        <v>-411.73</v>
      </c>
    </row>
    <row r="190" spans="1:14" x14ac:dyDescent="0.25">
      <c r="A190" s="35"/>
      <c r="B190" s="35"/>
      <c r="C190" s="35"/>
      <c r="D190" s="35" t="s">
        <v>111</v>
      </c>
      <c r="E190" s="35"/>
      <c r="F190" s="36">
        <v>44211</v>
      </c>
      <c r="G190" s="35"/>
      <c r="H190" s="35" t="s">
        <v>192</v>
      </c>
      <c r="I190" s="35"/>
      <c r="J190" s="35" t="s">
        <v>469</v>
      </c>
      <c r="K190" s="35"/>
      <c r="L190" s="35"/>
      <c r="M190" s="35"/>
      <c r="N190" s="37">
        <v>-238.37</v>
      </c>
    </row>
    <row r="191" spans="1:14" x14ac:dyDescent="0.25">
      <c r="A191" s="35"/>
      <c r="B191" s="35"/>
      <c r="C191" s="35"/>
      <c r="D191" s="35" t="s">
        <v>112</v>
      </c>
      <c r="E191" s="35"/>
      <c r="F191" s="36">
        <v>44211</v>
      </c>
      <c r="G191" s="35"/>
      <c r="H191" s="35" t="s">
        <v>193</v>
      </c>
      <c r="I191" s="35"/>
      <c r="J191" s="35" t="s">
        <v>479</v>
      </c>
      <c r="K191" s="35"/>
      <c r="L191" s="35"/>
      <c r="M191" s="35"/>
      <c r="N191" s="37">
        <v>-1200.26</v>
      </c>
    </row>
    <row r="192" spans="1:14" x14ac:dyDescent="0.25">
      <c r="A192" s="35"/>
      <c r="B192" s="35"/>
      <c r="C192" s="35"/>
      <c r="D192" s="35" t="s">
        <v>111</v>
      </c>
      <c r="E192" s="35"/>
      <c r="F192" s="36">
        <v>44210</v>
      </c>
      <c r="G192" s="35"/>
      <c r="H192" s="35" t="s">
        <v>194</v>
      </c>
      <c r="I192" s="35"/>
      <c r="J192" s="35" t="s">
        <v>480</v>
      </c>
      <c r="K192" s="35"/>
      <c r="L192" s="35" t="s">
        <v>579</v>
      </c>
      <c r="M192" s="35"/>
      <c r="N192" s="37">
        <v>-108.49</v>
      </c>
    </row>
    <row r="193" spans="1:14" x14ac:dyDescent="0.25">
      <c r="A193" s="35"/>
      <c r="B193" s="35"/>
      <c r="C193" s="35"/>
      <c r="D193" s="35" t="s">
        <v>111</v>
      </c>
      <c r="E193" s="35"/>
      <c r="F193" s="36">
        <v>44211</v>
      </c>
      <c r="G193" s="35"/>
      <c r="H193" s="35" t="s">
        <v>195</v>
      </c>
      <c r="I193" s="35"/>
      <c r="J193" s="35" t="s">
        <v>481</v>
      </c>
      <c r="K193" s="35"/>
      <c r="L193" s="35"/>
      <c r="M193" s="35"/>
      <c r="N193" s="37">
        <v>-3646</v>
      </c>
    </row>
    <row r="194" spans="1:14" x14ac:dyDescent="0.25">
      <c r="A194" s="35"/>
      <c r="B194" s="35"/>
      <c r="C194" s="35"/>
      <c r="D194" s="35" t="s">
        <v>111</v>
      </c>
      <c r="E194" s="35"/>
      <c r="F194" s="36">
        <v>44211</v>
      </c>
      <c r="G194" s="35"/>
      <c r="H194" s="35" t="s">
        <v>196</v>
      </c>
      <c r="I194" s="35"/>
      <c r="J194" s="35" t="s">
        <v>467</v>
      </c>
      <c r="K194" s="35"/>
      <c r="L194" s="35"/>
      <c r="M194" s="35"/>
      <c r="N194" s="37">
        <v>-1471.3</v>
      </c>
    </row>
    <row r="195" spans="1:14" x14ac:dyDescent="0.25">
      <c r="A195" s="35"/>
      <c r="B195" s="35"/>
      <c r="C195" s="35"/>
      <c r="D195" s="35" t="s">
        <v>111</v>
      </c>
      <c r="E195" s="35"/>
      <c r="F195" s="36">
        <v>44211</v>
      </c>
      <c r="G195" s="35"/>
      <c r="H195" s="35" t="s">
        <v>197</v>
      </c>
      <c r="I195" s="35"/>
      <c r="J195" s="35" t="s">
        <v>467</v>
      </c>
      <c r="K195" s="35"/>
      <c r="L195" s="35"/>
      <c r="M195" s="35"/>
      <c r="N195" s="37">
        <v>-3426.75</v>
      </c>
    </row>
    <row r="196" spans="1:14" x14ac:dyDescent="0.25">
      <c r="A196" s="35"/>
      <c r="B196" s="35"/>
      <c r="C196" s="35"/>
      <c r="D196" s="35" t="s">
        <v>111</v>
      </c>
      <c r="E196" s="35"/>
      <c r="F196" s="36">
        <v>44211</v>
      </c>
      <c r="G196" s="35"/>
      <c r="H196" s="35" t="s">
        <v>198</v>
      </c>
      <c r="I196" s="35"/>
      <c r="J196" s="35" t="s">
        <v>477</v>
      </c>
      <c r="K196" s="35"/>
      <c r="L196" s="35"/>
      <c r="M196" s="35"/>
      <c r="N196" s="37">
        <v>-394.08</v>
      </c>
    </row>
    <row r="197" spans="1:14" x14ac:dyDescent="0.25">
      <c r="A197" s="35"/>
      <c r="B197" s="35"/>
      <c r="C197" s="35"/>
      <c r="D197" s="35" t="s">
        <v>111</v>
      </c>
      <c r="E197" s="35"/>
      <c r="F197" s="36">
        <v>44211</v>
      </c>
      <c r="G197" s="35"/>
      <c r="H197" s="35" t="s">
        <v>199</v>
      </c>
      <c r="I197" s="35"/>
      <c r="J197" s="35" t="s">
        <v>482</v>
      </c>
      <c r="K197" s="35"/>
      <c r="L197" s="35"/>
      <c r="M197" s="35"/>
      <c r="N197" s="37">
        <v>-89.5</v>
      </c>
    </row>
    <row r="198" spans="1:14" x14ac:dyDescent="0.25">
      <c r="A198" s="35"/>
      <c r="B198" s="35"/>
      <c r="C198" s="35"/>
      <c r="D198" s="35" t="s">
        <v>111</v>
      </c>
      <c r="E198" s="35"/>
      <c r="F198" s="36">
        <v>44218</v>
      </c>
      <c r="G198" s="35"/>
      <c r="H198" s="35" t="s">
        <v>200</v>
      </c>
      <c r="I198" s="35"/>
      <c r="J198" s="35" t="s">
        <v>476</v>
      </c>
      <c r="K198" s="35"/>
      <c r="L198" s="35"/>
      <c r="M198" s="35"/>
      <c r="N198" s="37">
        <v>-60.28</v>
      </c>
    </row>
    <row r="199" spans="1:14" x14ac:dyDescent="0.25">
      <c r="A199" s="35"/>
      <c r="B199" s="35"/>
      <c r="C199" s="35"/>
      <c r="D199" s="35" t="s">
        <v>111</v>
      </c>
      <c r="E199" s="35"/>
      <c r="F199" s="36">
        <v>44218</v>
      </c>
      <c r="G199" s="35"/>
      <c r="H199" s="35" t="s">
        <v>201</v>
      </c>
      <c r="I199" s="35"/>
      <c r="J199" s="35" t="s">
        <v>483</v>
      </c>
      <c r="K199" s="35"/>
      <c r="L199" s="35"/>
      <c r="M199" s="35"/>
      <c r="N199" s="37">
        <v>-28.99</v>
      </c>
    </row>
    <row r="200" spans="1:14" x14ac:dyDescent="0.25">
      <c r="A200" s="35"/>
      <c r="B200" s="35"/>
      <c r="C200" s="35"/>
      <c r="D200" s="35" t="s">
        <v>111</v>
      </c>
      <c r="E200" s="35"/>
      <c r="F200" s="36">
        <v>44218</v>
      </c>
      <c r="G200" s="35"/>
      <c r="H200" s="35" t="s">
        <v>202</v>
      </c>
      <c r="I200" s="35"/>
      <c r="J200" s="35" t="s">
        <v>484</v>
      </c>
      <c r="K200" s="35"/>
      <c r="L200" s="35"/>
      <c r="M200" s="35"/>
      <c r="N200" s="37">
        <v>-2677.92</v>
      </c>
    </row>
    <row r="201" spans="1:14" x14ac:dyDescent="0.25">
      <c r="A201" s="35"/>
      <c r="B201" s="35"/>
      <c r="C201" s="35"/>
      <c r="D201" s="35" t="s">
        <v>111</v>
      </c>
      <c r="E201" s="35"/>
      <c r="F201" s="36">
        <v>44218</v>
      </c>
      <c r="G201" s="35"/>
      <c r="H201" s="35" t="s">
        <v>203</v>
      </c>
      <c r="I201" s="35"/>
      <c r="J201" s="35" t="s">
        <v>485</v>
      </c>
      <c r="K201" s="35"/>
      <c r="L201" s="35" t="s">
        <v>580</v>
      </c>
      <c r="M201" s="35"/>
      <c r="N201" s="37">
        <v>-566</v>
      </c>
    </row>
    <row r="202" spans="1:14" x14ac:dyDescent="0.25">
      <c r="A202" s="35"/>
      <c r="B202" s="35"/>
      <c r="C202" s="35"/>
      <c r="D202" s="35" t="s">
        <v>111</v>
      </c>
      <c r="E202" s="35"/>
      <c r="F202" s="36">
        <v>44218</v>
      </c>
      <c r="G202" s="35"/>
      <c r="H202" s="35" t="s">
        <v>204</v>
      </c>
      <c r="I202" s="35"/>
      <c r="J202" s="35" t="s">
        <v>467</v>
      </c>
      <c r="K202" s="35"/>
      <c r="L202" s="35"/>
      <c r="M202" s="35"/>
      <c r="N202" s="37">
        <v>-14260.01</v>
      </c>
    </row>
    <row r="203" spans="1:14" x14ac:dyDescent="0.25">
      <c r="A203" s="35"/>
      <c r="B203" s="35"/>
      <c r="C203" s="35"/>
      <c r="D203" s="35" t="s">
        <v>111</v>
      </c>
      <c r="E203" s="35"/>
      <c r="F203" s="36">
        <v>44218</v>
      </c>
      <c r="G203" s="35"/>
      <c r="H203" s="35" t="s">
        <v>205</v>
      </c>
      <c r="I203" s="35"/>
      <c r="J203" s="35" t="s">
        <v>486</v>
      </c>
      <c r="K203" s="35"/>
      <c r="L203" s="35"/>
      <c r="M203" s="35"/>
      <c r="N203" s="37">
        <v>-60.28</v>
      </c>
    </row>
    <row r="204" spans="1:14" x14ac:dyDescent="0.25">
      <c r="A204" s="35"/>
      <c r="B204" s="35"/>
      <c r="C204" s="35"/>
      <c r="D204" s="35" t="s">
        <v>111</v>
      </c>
      <c r="E204" s="35"/>
      <c r="F204" s="36">
        <v>44218</v>
      </c>
      <c r="G204" s="35"/>
      <c r="H204" s="35" t="s">
        <v>206</v>
      </c>
      <c r="I204" s="35"/>
      <c r="J204" s="35" t="s">
        <v>469</v>
      </c>
      <c r="K204" s="35"/>
      <c r="L204" s="35"/>
      <c r="M204" s="35"/>
      <c r="N204" s="37">
        <v>-60.28</v>
      </c>
    </row>
    <row r="205" spans="1:14" x14ac:dyDescent="0.25">
      <c r="A205" s="35"/>
      <c r="B205" s="35"/>
      <c r="C205" s="35"/>
      <c r="D205" s="35" t="s">
        <v>111</v>
      </c>
      <c r="E205" s="35"/>
      <c r="F205" s="36">
        <v>44218</v>
      </c>
      <c r="G205" s="35"/>
      <c r="H205" s="35" t="s">
        <v>207</v>
      </c>
      <c r="I205" s="35"/>
      <c r="J205" s="35" t="s">
        <v>487</v>
      </c>
      <c r="K205" s="35"/>
      <c r="L205" s="35"/>
      <c r="M205" s="35"/>
      <c r="N205" s="37">
        <v>-784.8</v>
      </c>
    </row>
    <row r="206" spans="1:14" x14ac:dyDescent="0.25">
      <c r="A206" s="35"/>
      <c r="B206" s="35"/>
      <c r="C206" s="35"/>
      <c r="D206" s="35" t="s">
        <v>111</v>
      </c>
      <c r="E206" s="35"/>
      <c r="F206" s="36">
        <v>44218</v>
      </c>
      <c r="G206" s="35"/>
      <c r="H206" s="35" t="s">
        <v>208</v>
      </c>
      <c r="I206" s="35"/>
      <c r="J206" s="35" t="s">
        <v>480</v>
      </c>
      <c r="K206" s="35"/>
      <c r="L206" s="35" t="s">
        <v>579</v>
      </c>
      <c r="M206" s="35"/>
      <c r="N206" s="37">
        <v>-25.74</v>
      </c>
    </row>
    <row r="207" spans="1:14" x14ac:dyDescent="0.25">
      <c r="A207" s="35"/>
      <c r="B207" s="35"/>
      <c r="C207" s="35"/>
      <c r="D207" s="35" t="s">
        <v>111</v>
      </c>
      <c r="E207" s="35"/>
      <c r="F207" s="36">
        <v>44218</v>
      </c>
      <c r="G207" s="35"/>
      <c r="H207" s="35" t="s">
        <v>209</v>
      </c>
      <c r="I207" s="35"/>
      <c r="J207" s="35" t="s">
        <v>476</v>
      </c>
      <c r="K207" s="35"/>
      <c r="L207" s="35"/>
      <c r="M207" s="35"/>
      <c r="N207" s="37">
        <v>-9.15</v>
      </c>
    </row>
    <row r="208" spans="1:14" x14ac:dyDescent="0.25">
      <c r="A208" s="35"/>
      <c r="B208" s="35"/>
      <c r="C208" s="35"/>
      <c r="D208" s="35" t="s">
        <v>111</v>
      </c>
      <c r="E208" s="35"/>
      <c r="F208" s="36">
        <v>44218</v>
      </c>
      <c r="G208" s="35"/>
      <c r="H208" s="35" t="s">
        <v>210</v>
      </c>
      <c r="I208" s="35"/>
      <c r="J208" s="35" t="s">
        <v>467</v>
      </c>
      <c r="K208" s="35"/>
      <c r="L208" s="35"/>
      <c r="M208" s="35"/>
      <c r="N208" s="37">
        <v>-3750.25</v>
      </c>
    </row>
    <row r="209" spans="1:14" x14ac:dyDescent="0.25">
      <c r="A209" s="35"/>
      <c r="B209" s="35"/>
      <c r="C209" s="35"/>
      <c r="D209" s="35" t="s">
        <v>111</v>
      </c>
      <c r="E209" s="35"/>
      <c r="F209" s="36">
        <v>44218</v>
      </c>
      <c r="G209" s="35"/>
      <c r="H209" s="35" t="s">
        <v>211</v>
      </c>
      <c r="I209" s="35"/>
      <c r="J209" s="35" t="s">
        <v>486</v>
      </c>
      <c r="K209" s="35"/>
      <c r="L209" s="35"/>
      <c r="M209" s="35"/>
      <c r="N209" s="37">
        <v>-9.15</v>
      </c>
    </row>
    <row r="210" spans="1:14" x14ac:dyDescent="0.25">
      <c r="A210" s="35"/>
      <c r="B210" s="35"/>
      <c r="C210" s="35"/>
      <c r="D210" s="35" t="s">
        <v>111</v>
      </c>
      <c r="E210" s="35"/>
      <c r="F210" s="36">
        <v>44218</v>
      </c>
      <c r="G210" s="35"/>
      <c r="H210" s="35" t="s">
        <v>212</v>
      </c>
      <c r="I210" s="35"/>
      <c r="J210" s="35" t="s">
        <v>469</v>
      </c>
      <c r="K210" s="35"/>
      <c r="L210" s="35"/>
      <c r="M210" s="35"/>
      <c r="N210" s="37">
        <v>-9.15</v>
      </c>
    </row>
    <row r="211" spans="1:14" x14ac:dyDescent="0.25">
      <c r="A211" s="35"/>
      <c r="B211" s="35"/>
      <c r="C211" s="35"/>
      <c r="D211" s="35" t="s">
        <v>112</v>
      </c>
      <c r="E211" s="35"/>
      <c r="F211" s="36">
        <v>44225</v>
      </c>
      <c r="G211" s="35"/>
      <c r="H211" s="35" t="s">
        <v>213</v>
      </c>
      <c r="I211" s="35"/>
      <c r="J211" s="35" t="s">
        <v>479</v>
      </c>
      <c r="K211" s="35"/>
      <c r="L211" s="35" t="s">
        <v>581</v>
      </c>
      <c r="M211" s="35"/>
      <c r="N211" s="37">
        <v>-505.26</v>
      </c>
    </row>
    <row r="212" spans="1:14" x14ac:dyDescent="0.25">
      <c r="A212" s="35"/>
      <c r="B212" s="35"/>
      <c r="C212" s="35"/>
      <c r="D212" s="35" t="s">
        <v>111</v>
      </c>
      <c r="E212" s="35"/>
      <c r="F212" s="36">
        <v>44223</v>
      </c>
      <c r="G212" s="35"/>
      <c r="H212" s="35" t="s">
        <v>214</v>
      </c>
      <c r="I212" s="35"/>
      <c r="J212" s="35" t="s">
        <v>488</v>
      </c>
      <c r="K212" s="35"/>
      <c r="L212" s="35"/>
      <c r="M212" s="35"/>
      <c r="N212" s="37">
        <v>-725.94</v>
      </c>
    </row>
    <row r="213" spans="1:14" x14ac:dyDescent="0.25">
      <c r="A213" s="35"/>
      <c r="B213" s="35"/>
      <c r="C213" s="35"/>
      <c r="D213" s="35" t="s">
        <v>111</v>
      </c>
      <c r="E213" s="35"/>
      <c r="F213" s="36">
        <v>44223</v>
      </c>
      <c r="G213" s="35"/>
      <c r="H213" s="35" t="s">
        <v>215</v>
      </c>
      <c r="I213" s="35"/>
      <c r="J213" s="35" t="s">
        <v>489</v>
      </c>
      <c r="K213" s="35"/>
      <c r="L213" s="35"/>
      <c r="M213" s="35"/>
      <c r="N213" s="37">
        <v>-100</v>
      </c>
    </row>
    <row r="214" spans="1:14" x14ac:dyDescent="0.25">
      <c r="A214" s="35"/>
      <c r="B214" s="35"/>
      <c r="C214" s="35"/>
      <c r="D214" s="35" t="s">
        <v>111</v>
      </c>
      <c r="E214" s="35"/>
      <c r="F214" s="36">
        <v>44223</v>
      </c>
      <c r="G214" s="35"/>
      <c r="H214" s="35" t="s">
        <v>216</v>
      </c>
      <c r="I214" s="35"/>
      <c r="J214" s="35" t="s">
        <v>490</v>
      </c>
      <c r="K214" s="35"/>
      <c r="L214" s="35"/>
      <c r="M214" s="35"/>
      <c r="N214" s="37">
        <v>-61.5</v>
      </c>
    </row>
    <row r="215" spans="1:14" x14ac:dyDescent="0.25">
      <c r="A215" s="35"/>
      <c r="B215" s="35"/>
      <c r="C215" s="35"/>
      <c r="D215" s="35" t="s">
        <v>111</v>
      </c>
      <c r="E215" s="35"/>
      <c r="F215" s="36">
        <v>44223</v>
      </c>
      <c r="G215" s="35"/>
      <c r="H215" s="35" t="s">
        <v>217</v>
      </c>
      <c r="I215" s="35"/>
      <c r="J215" s="35" t="s">
        <v>491</v>
      </c>
      <c r="K215" s="35"/>
      <c r="L215" s="35" t="s">
        <v>582</v>
      </c>
      <c r="M215" s="35"/>
      <c r="N215" s="37">
        <v>-175</v>
      </c>
    </row>
    <row r="216" spans="1:14" x14ac:dyDescent="0.25">
      <c r="A216" s="35"/>
      <c r="B216" s="35"/>
      <c r="C216" s="35"/>
      <c r="D216" s="35" t="s">
        <v>112</v>
      </c>
      <c r="E216" s="35"/>
      <c r="F216" s="36">
        <v>44225</v>
      </c>
      <c r="G216" s="35"/>
      <c r="H216" s="35" t="s">
        <v>218</v>
      </c>
      <c r="I216" s="35"/>
      <c r="J216" s="35" t="s">
        <v>492</v>
      </c>
      <c r="K216" s="35"/>
      <c r="L216" s="35"/>
      <c r="M216" s="35"/>
      <c r="N216" s="37">
        <v>-1910.44</v>
      </c>
    </row>
    <row r="217" spans="1:14" x14ac:dyDescent="0.25">
      <c r="A217" s="35"/>
      <c r="B217" s="35"/>
      <c r="C217" s="35"/>
      <c r="D217" s="35" t="s">
        <v>112</v>
      </c>
      <c r="E217" s="35"/>
      <c r="F217" s="36">
        <v>44225</v>
      </c>
      <c r="G217" s="35"/>
      <c r="H217" s="35" t="s">
        <v>219</v>
      </c>
      <c r="I217" s="35"/>
      <c r="J217" s="35" t="s">
        <v>479</v>
      </c>
      <c r="K217" s="35"/>
      <c r="L217" s="35"/>
      <c r="M217" s="35"/>
      <c r="N217" s="37">
        <v>-2344.59</v>
      </c>
    </row>
    <row r="218" spans="1:14" x14ac:dyDescent="0.25">
      <c r="A218" s="35"/>
      <c r="B218" s="35"/>
      <c r="C218" s="35"/>
      <c r="D218" s="35" t="s">
        <v>112</v>
      </c>
      <c r="E218" s="35"/>
      <c r="F218" s="36">
        <v>44225</v>
      </c>
      <c r="G218" s="35"/>
      <c r="H218" s="35" t="s">
        <v>220</v>
      </c>
      <c r="I218" s="35"/>
      <c r="J218" s="35" t="s">
        <v>479</v>
      </c>
      <c r="K218" s="35"/>
      <c r="L218" s="35"/>
      <c r="M218" s="35"/>
      <c r="N218" s="37">
        <v>-1160</v>
      </c>
    </row>
    <row r="219" spans="1:14" x14ac:dyDescent="0.25">
      <c r="A219" s="35"/>
      <c r="B219" s="35"/>
      <c r="C219" s="35"/>
      <c r="D219" s="35" t="s">
        <v>111</v>
      </c>
      <c r="E219" s="35"/>
      <c r="F219" s="36">
        <v>44225</v>
      </c>
      <c r="G219" s="35"/>
      <c r="H219" s="35" t="s">
        <v>221</v>
      </c>
      <c r="I219" s="35"/>
      <c r="J219" s="35" t="s">
        <v>493</v>
      </c>
      <c r="K219" s="35"/>
      <c r="L219" s="35"/>
      <c r="M219" s="35"/>
      <c r="N219" s="37">
        <v>-200</v>
      </c>
    </row>
    <row r="220" spans="1:14" x14ac:dyDescent="0.25">
      <c r="A220" s="35"/>
      <c r="B220" s="35"/>
      <c r="C220" s="35"/>
      <c r="D220" s="35" t="s">
        <v>111</v>
      </c>
      <c r="E220" s="35"/>
      <c r="F220" s="36">
        <v>44225</v>
      </c>
      <c r="G220" s="35"/>
      <c r="H220" s="35" t="s">
        <v>222</v>
      </c>
      <c r="I220" s="35"/>
      <c r="J220" s="35" t="s">
        <v>468</v>
      </c>
      <c r="K220" s="35"/>
      <c r="L220" s="35"/>
      <c r="M220" s="35"/>
      <c r="N220" s="37">
        <v>-142.66</v>
      </c>
    </row>
    <row r="221" spans="1:14" x14ac:dyDescent="0.25">
      <c r="A221" s="35"/>
      <c r="B221" s="35"/>
      <c r="C221" s="35"/>
      <c r="D221" s="35" t="s">
        <v>111</v>
      </c>
      <c r="E221" s="35"/>
      <c r="F221" s="36">
        <v>44225</v>
      </c>
      <c r="G221" s="35"/>
      <c r="H221" s="35" t="s">
        <v>223</v>
      </c>
      <c r="I221" s="35"/>
      <c r="J221" s="35" t="s">
        <v>471</v>
      </c>
      <c r="K221" s="35"/>
      <c r="L221" s="35"/>
      <c r="M221" s="35"/>
      <c r="N221" s="37">
        <v>-231.91</v>
      </c>
    </row>
    <row r="222" spans="1:14" x14ac:dyDescent="0.25">
      <c r="A222" s="35"/>
      <c r="B222" s="35"/>
      <c r="C222" s="35"/>
      <c r="D222" s="35" t="s">
        <v>111</v>
      </c>
      <c r="E222" s="35"/>
      <c r="F222" s="36">
        <v>44232</v>
      </c>
      <c r="G222" s="35"/>
      <c r="H222" s="35" t="s">
        <v>224</v>
      </c>
      <c r="I222" s="35"/>
      <c r="J222" s="35" t="s">
        <v>461</v>
      </c>
      <c r="K222" s="35"/>
      <c r="L222" s="35" t="s">
        <v>575</v>
      </c>
      <c r="M222" s="35"/>
      <c r="N222" s="37">
        <v>-227.62</v>
      </c>
    </row>
    <row r="223" spans="1:14" x14ac:dyDescent="0.25">
      <c r="A223" s="35"/>
      <c r="B223" s="35"/>
      <c r="C223" s="35"/>
      <c r="D223" s="35" t="s">
        <v>111</v>
      </c>
      <c r="E223" s="35"/>
      <c r="F223" s="36">
        <v>44232</v>
      </c>
      <c r="G223" s="35"/>
      <c r="H223" s="35" t="s">
        <v>225</v>
      </c>
      <c r="I223" s="35"/>
      <c r="J223" s="35" t="s">
        <v>462</v>
      </c>
      <c r="K223" s="35"/>
      <c r="L223" s="35" t="s">
        <v>575</v>
      </c>
      <c r="M223" s="35"/>
      <c r="N223" s="37">
        <v>-36.93</v>
      </c>
    </row>
    <row r="224" spans="1:14" x14ac:dyDescent="0.25">
      <c r="A224" s="35"/>
      <c r="B224" s="35"/>
      <c r="C224" s="35"/>
      <c r="D224" s="35" t="s">
        <v>111</v>
      </c>
      <c r="E224" s="35"/>
      <c r="F224" s="36">
        <v>44232</v>
      </c>
      <c r="G224" s="35"/>
      <c r="H224" s="35" t="s">
        <v>226</v>
      </c>
      <c r="I224" s="35"/>
      <c r="J224" s="35" t="s">
        <v>494</v>
      </c>
      <c r="K224" s="35"/>
      <c r="L224" s="35" t="s">
        <v>583</v>
      </c>
      <c r="M224" s="35"/>
      <c r="N224" s="37">
        <v>-313.56</v>
      </c>
    </row>
    <row r="225" spans="1:14" x14ac:dyDescent="0.25">
      <c r="A225" s="35"/>
      <c r="B225" s="35"/>
      <c r="C225" s="35"/>
      <c r="D225" s="35" t="s">
        <v>111</v>
      </c>
      <c r="E225" s="35"/>
      <c r="F225" s="36">
        <v>44232</v>
      </c>
      <c r="G225" s="35"/>
      <c r="H225" s="35" t="s">
        <v>227</v>
      </c>
      <c r="I225" s="35"/>
      <c r="J225" s="35" t="s">
        <v>495</v>
      </c>
      <c r="K225" s="35"/>
      <c r="L225" s="35"/>
      <c r="M225" s="35"/>
      <c r="N225" s="37">
        <v>-550</v>
      </c>
    </row>
    <row r="226" spans="1:14" x14ac:dyDescent="0.25">
      <c r="A226" s="35"/>
      <c r="B226" s="35"/>
      <c r="C226" s="35"/>
      <c r="D226" s="35" t="s">
        <v>111</v>
      </c>
      <c r="E226" s="35"/>
      <c r="F226" s="36">
        <v>44232</v>
      </c>
      <c r="G226" s="35"/>
      <c r="H226" s="35" t="s">
        <v>228</v>
      </c>
      <c r="I226" s="35"/>
      <c r="J226" s="35" t="s">
        <v>496</v>
      </c>
      <c r="K226" s="35"/>
      <c r="L226" s="35"/>
      <c r="M226" s="35"/>
      <c r="N226" s="37">
        <v>-527.57000000000005</v>
      </c>
    </row>
    <row r="227" spans="1:14" x14ac:dyDescent="0.25">
      <c r="A227" s="35"/>
      <c r="B227" s="35"/>
      <c r="C227" s="35"/>
      <c r="D227" s="35" t="s">
        <v>111</v>
      </c>
      <c r="E227" s="35"/>
      <c r="F227" s="36">
        <v>44232</v>
      </c>
      <c r="G227" s="35"/>
      <c r="H227" s="35" t="s">
        <v>229</v>
      </c>
      <c r="I227" s="35"/>
      <c r="J227" s="35" t="s">
        <v>470</v>
      </c>
      <c r="K227" s="35"/>
      <c r="L227" s="35" t="s">
        <v>576</v>
      </c>
      <c r="M227" s="35"/>
      <c r="N227" s="37">
        <v>-752</v>
      </c>
    </row>
    <row r="228" spans="1:14" x14ac:dyDescent="0.25">
      <c r="A228" s="35"/>
      <c r="B228" s="35"/>
      <c r="C228" s="35"/>
      <c r="D228" s="35" t="s">
        <v>111</v>
      </c>
      <c r="E228" s="35"/>
      <c r="F228" s="36">
        <v>44232</v>
      </c>
      <c r="G228" s="35"/>
      <c r="H228" s="35" t="s">
        <v>230</v>
      </c>
      <c r="I228" s="35"/>
      <c r="J228" s="35" t="s">
        <v>471</v>
      </c>
      <c r="K228" s="35"/>
      <c r="L228" s="35"/>
      <c r="M228" s="35"/>
      <c r="N228" s="37">
        <v>-230.87</v>
      </c>
    </row>
    <row r="229" spans="1:14" x14ac:dyDescent="0.25">
      <c r="A229" s="35"/>
      <c r="B229" s="35"/>
      <c r="C229" s="35"/>
      <c r="D229" s="35" t="s">
        <v>111</v>
      </c>
      <c r="E229" s="35"/>
      <c r="F229" s="36">
        <v>44236</v>
      </c>
      <c r="G229" s="35"/>
      <c r="H229" s="35" t="s">
        <v>231</v>
      </c>
      <c r="I229" s="35"/>
      <c r="J229" s="35" t="s">
        <v>481</v>
      </c>
      <c r="K229" s="35"/>
      <c r="L229" s="35"/>
      <c r="M229" s="35"/>
      <c r="N229" s="37">
        <v>-1099.6400000000001</v>
      </c>
    </row>
    <row r="230" spans="1:14" x14ac:dyDescent="0.25">
      <c r="A230" s="35"/>
      <c r="B230" s="35"/>
      <c r="C230" s="35"/>
      <c r="D230" s="35" t="s">
        <v>111</v>
      </c>
      <c r="E230" s="35"/>
      <c r="F230" s="36">
        <v>44236</v>
      </c>
      <c r="G230" s="35"/>
      <c r="H230" s="35" t="s">
        <v>232</v>
      </c>
      <c r="I230" s="35"/>
      <c r="J230" s="35" t="s">
        <v>497</v>
      </c>
      <c r="K230" s="35"/>
      <c r="L230" s="35"/>
      <c r="M230" s="35"/>
      <c r="N230" s="37">
        <v>-30</v>
      </c>
    </row>
    <row r="231" spans="1:14" x14ac:dyDescent="0.25">
      <c r="A231" s="35"/>
      <c r="B231" s="35"/>
      <c r="C231" s="35"/>
      <c r="D231" s="35" t="s">
        <v>111</v>
      </c>
      <c r="E231" s="35"/>
      <c r="F231" s="36">
        <v>44236</v>
      </c>
      <c r="G231" s="35"/>
      <c r="H231" s="35" t="s">
        <v>233</v>
      </c>
      <c r="I231" s="35"/>
      <c r="J231" s="35" t="s">
        <v>468</v>
      </c>
      <c r="K231" s="35"/>
      <c r="L231" s="35"/>
      <c r="M231" s="35"/>
      <c r="N231" s="37">
        <v>-167.56</v>
      </c>
    </row>
    <row r="232" spans="1:14" x14ac:dyDescent="0.25">
      <c r="A232" s="35"/>
      <c r="B232" s="35"/>
      <c r="C232" s="35"/>
      <c r="D232" s="35" t="s">
        <v>111</v>
      </c>
      <c r="E232" s="35"/>
      <c r="F232" s="36">
        <v>44236</v>
      </c>
      <c r="G232" s="35"/>
      <c r="H232" s="35" t="s">
        <v>234</v>
      </c>
      <c r="I232" s="35"/>
      <c r="J232" s="35" t="s">
        <v>498</v>
      </c>
      <c r="K232" s="35"/>
      <c r="L232" s="35"/>
      <c r="M232" s="35"/>
      <c r="N232" s="37">
        <v>-12.92</v>
      </c>
    </row>
    <row r="233" spans="1:14" x14ac:dyDescent="0.25">
      <c r="A233" s="35"/>
      <c r="B233" s="35"/>
      <c r="C233" s="35"/>
      <c r="D233" s="35" t="s">
        <v>111</v>
      </c>
      <c r="E233" s="35"/>
      <c r="F233" s="36">
        <v>44245</v>
      </c>
      <c r="G233" s="35"/>
      <c r="H233" s="35" t="s">
        <v>235</v>
      </c>
      <c r="I233" s="35"/>
      <c r="J233" s="35" t="s">
        <v>463</v>
      </c>
      <c r="K233" s="35"/>
      <c r="L233" s="35"/>
      <c r="M233" s="35"/>
      <c r="N233" s="37">
        <v>-552.16</v>
      </c>
    </row>
    <row r="234" spans="1:14" x14ac:dyDescent="0.25">
      <c r="A234" s="35"/>
      <c r="B234" s="35"/>
      <c r="C234" s="35"/>
      <c r="D234" s="35" t="s">
        <v>111</v>
      </c>
      <c r="E234" s="35"/>
      <c r="F234" s="36">
        <v>44245</v>
      </c>
      <c r="G234" s="35"/>
      <c r="H234" s="35" t="s">
        <v>236</v>
      </c>
      <c r="I234" s="35"/>
      <c r="J234" s="35" t="s">
        <v>484</v>
      </c>
      <c r="K234" s="35"/>
      <c r="L234" s="35"/>
      <c r="M234" s="35"/>
      <c r="N234" s="37">
        <v>-1949.51</v>
      </c>
    </row>
    <row r="235" spans="1:14" x14ac:dyDescent="0.25">
      <c r="A235" s="35"/>
      <c r="B235" s="35"/>
      <c r="C235" s="35"/>
      <c r="D235" s="35" t="s">
        <v>111</v>
      </c>
      <c r="E235" s="35"/>
      <c r="F235" s="36">
        <v>44245</v>
      </c>
      <c r="G235" s="35"/>
      <c r="H235" s="35" t="s">
        <v>237</v>
      </c>
      <c r="I235" s="35"/>
      <c r="J235" s="35" t="s">
        <v>465</v>
      </c>
      <c r="K235" s="35"/>
      <c r="L235" s="35"/>
      <c r="M235" s="35"/>
      <c r="N235" s="37">
        <v>-1450</v>
      </c>
    </row>
    <row r="236" spans="1:14" x14ac:dyDescent="0.25">
      <c r="A236" s="35"/>
      <c r="B236" s="35"/>
      <c r="C236" s="35"/>
      <c r="D236" s="35" t="s">
        <v>111</v>
      </c>
      <c r="E236" s="35"/>
      <c r="F236" s="36">
        <v>44245</v>
      </c>
      <c r="G236" s="35"/>
      <c r="H236" s="35" t="s">
        <v>238</v>
      </c>
      <c r="I236" s="35"/>
      <c r="J236" s="35" t="s">
        <v>499</v>
      </c>
      <c r="K236" s="35"/>
      <c r="L236" s="35"/>
      <c r="M236" s="35"/>
      <c r="N236" s="37">
        <v>-472.99</v>
      </c>
    </row>
    <row r="237" spans="1:14" x14ac:dyDescent="0.25">
      <c r="A237" s="35"/>
      <c r="B237" s="35"/>
      <c r="C237" s="35"/>
      <c r="D237" s="35" t="s">
        <v>111</v>
      </c>
      <c r="E237" s="35"/>
      <c r="F237" s="36">
        <v>44245</v>
      </c>
      <c r="G237" s="35"/>
      <c r="H237" s="35" t="s">
        <v>239</v>
      </c>
      <c r="I237" s="35"/>
      <c r="J237" s="35" t="s">
        <v>472</v>
      </c>
      <c r="K237" s="35"/>
      <c r="L237" s="35"/>
      <c r="M237" s="35"/>
      <c r="N237" s="37">
        <v>-100</v>
      </c>
    </row>
    <row r="238" spans="1:14" x14ac:dyDescent="0.25">
      <c r="A238" s="35"/>
      <c r="B238" s="35"/>
      <c r="C238" s="35"/>
      <c r="D238" s="35" t="s">
        <v>111</v>
      </c>
      <c r="E238" s="35"/>
      <c r="F238" s="36">
        <v>44245</v>
      </c>
      <c r="G238" s="35"/>
      <c r="H238" s="35" t="s">
        <v>240</v>
      </c>
      <c r="I238" s="35"/>
      <c r="J238" s="35" t="s">
        <v>473</v>
      </c>
      <c r="K238" s="35"/>
      <c r="L238" s="35"/>
      <c r="M238" s="35"/>
      <c r="N238" s="37">
        <v>-55.2</v>
      </c>
    </row>
    <row r="239" spans="1:14" x14ac:dyDescent="0.25">
      <c r="A239" s="35"/>
      <c r="B239" s="35"/>
      <c r="C239" s="35"/>
      <c r="D239" s="35" t="s">
        <v>111</v>
      </c>
      <c r="E239" s="35"/>
      <c r="F239" s="36">
        <v>44251</v>
      </c>
      <c r="G239" s="35"/>
      <c r="H239" s="35" t="s">
        <v>241</v>
      </c>
      <c r="I239" s="35"/>
      <c r="J239" s="35" t="s">
        <v>496</v>
      </c>
      <c r="K239" s="35"/>
      <c r="L239" s="35"/>
      <c r="M239" s="35"/>
      <c r="N239" s="37">
        <v>-430.9</v>
      </c>
    </row>
    <row r="240" spans="1:14" x14ac:dyDescent="0.25">
      <c r="A240" s="35"/>
      <c r="B240" s="35"/>
      <c r="C240" s="35"/>
      <c r="D240" s="35" t="s">
        <v>111</v>
      </c>
      <c r="E240" s="35"/>
      <c r="F240" s="36">
        <v>44251</v>
      </c>
      <c r="G240" s="35"/>
      <c r="H240" s="35" t="s">
        <v>242</v>
      </c>
      <c r="I240" s="35"/>
      <c r="J240" s="35" t="s">
        <v>497</v>
      </c>
      <c r="K240" s="35"/>
      <c r="L240" s="35"/>
      <c r="M240" s="35"/>
      <c r="N240" s="37">
        <v>-20</v>
      </c>
    </row>
    <row r="241" spans="1:14" x14ac:dyDescent="0.25">
      <c r="A241" s="35"/>
      <c r="B241" s="35"/>
      <c r="C241" s="35"/>
      <c r="D241" s="35" t="s">
        <v>111</v>
      </c>
      <c r="E241" s="35"/>
      <c r="F241" s="36">
        <v>44251</v>
      </c>
      <c r="G241" s="35"/>
      <c r="H241" s="35" t="s">
        <v>243</v>
      </c>
      <c r="I241" s="35"/>
      <c r="J241" s="35" t="s">
        <v>467</v>
      </c>
      <c r="K241" s="35"/>
      <c r="L241" s="35"/>
      <c r="M241" s="35"/>
      <c r="N241" s="37">
        <v>-2516.4699999999998</v>
      </c>
    </row>
    <row r="242" spans="1:14" x14ac:dyDescent="0.25">
      <c r="A242" s="35"/>
      <c r="B242" s="35"/>
      <c r="C242" s="35"/>
      <c r="D242" s="35" t="s">
        <v>111</v>
      </c>
      <c r="E242" s="35"/>
      <c r="F242" s="36">
        <v>44251</v>
      </c>
      <c r="G242" s="35"/>
      <c r="H242" s="35" t="s">
        <v>244</v>
      </c>
      <c r="I242" s="35"/>
      <c r="J242" s="35" t="s">
        <v>500</v>
      </c>
      <c r="K242" s="35"/>
      <c r="L242" s="35" t="s">
        <v>584</v>
      </c>
      <c r="M242" s="35"/>
      <c r="N242" s="37">
        <v>-89.95</v>
      </c>
    </row>
    <row r="243" spans="1:14" x14ac:dyDescent="0.25">
      <c r="A243" s="35"/>
      <c r="B243" s="35"/>
      <c r="C243" s="35"/>
      <c r="D243" s="35" t="s">
        <v>111</v>
      </c>
      <c r="E243" s="35"/>
      <c r="F243" s="36">
        <v>44251</v>
      </c>
      <c r="G243" s="35"/>
      <c r="H243" s="35" t="s">
        <v>245</v>
      </c>
      <c r="I243" s="35"/>
      <c r="J243" s="35" t="s">
        <v>468</v>
      </c>
      <c r="K243" s="35"/>
      <c r="L243" s="35"/>
      <c r="M243" s="35"/>
      <c r="N243" s="37">
        <v>-116.71</v>
      </c>
    </row>
    <row r="244" spans="1:14" x14ac:dyDescent="0.25">
      <c r="A244" s="35"/>
      <c r="B244" s="35"/>
      <c r="C244" s="35"/>
      <c r="D244" s="35" t="s">
        <v>111</v>
      </c>
      <c r="E244" s="35"/>
      <c r="F244" s="36">
        <v>44251</v>
      </c>
      <c r="G244" s="35"/>
      <c r="H244" s="35" t="s">
        <v>246</v>
      </c>
      <c r="I244" s="35"/>
      <c r="J244" s="35" t="s">
        <v>501</v>
      </c>
      <c r="K244" s="35"/>
      <c r="L244" s="35"/>
      <c r="M244" s="35"/>
      <c r="N244" s="37">
        <v>-13.08</v>
      </c>
    </row>
    <row r="245" spans="1:14" x14ac:dyDescent="0.25">
      <c r="A245" s="35"/>
      <c r="B245" s="35"/>
      <c r="C245" s="35"/>
      <c r="D245" s="35" t="s">
        <v>111</v>
      </c>
      <c r="E245" s="35"/>
      <c r="F245" s="36">
        <v>44251</v>
      </c>
      <c r="G245" s="35"/>
      <c r="H245" s="35" t="s">
        <v>247</v>
      </c>
      <c r="I245" s="35"/>
      <c r="J245" s="35" t="s">
        <v>502</v>
      </c>
      <c r="K245" s="35"/>
      <c r="L245" s="35" t="s">
        <v>585</v>
      </c>
      <c r="M245" s="35"/>
      <c r="N245" s="37">
        <v>-100</v>
      </c>
    </row>
    <row r="246" spans="1:14" x14ac:dyDescent="0.25">
      <c r="A246" s="35"/>
      <c r="B246" s="35"/>
      <c r="C246" s="35"/>
      <c r="D246" s="35" t="s">
        <v>112</v>
      </c>
      <c r="E246" s="35"/>
      <c r="F246" s="36">
        <v>44253</v>
      </c>
      <c r="G246" s="35"/>
      <c r="H246" s="35" t="s">
        <v>248</v>
      </c>
      <c r="I246" s="35"/>
      <c r="J246" s="35" t="s">
        <v>479</v>
      </c>
      <c r="K246" s="35"/>
      <c r="L246" s="35" t="s">
        <v>586</v>
      </c>
      <c r="M246" s="35"/>
      <c r="N246" s="37">
        <v>-354.67</v>
      </c>
    </row>
    <row r="247" spans="1:14" x14ac:dyDescent="0.25">
      <c r="A247" s="35"/>
      <c r="B247" s="35"/>
      <c r="C247" s="35"/>
      <c r="D247" s="35" t="s">
        <v>113</v>
      </c>
      <c r="E247" s="35"/>
      <c r="F247" s="36">
        <v>44253</v>
      </c>
      <c r="G247" s="35"/>
      <c r="H247" s="35" t="s">
        <v>249</v>
      </c>
      <c r="I247" s="35"/>
      <c r="J247" s="35" t="s">
        <v>492</v>
      </c>
      <c r="K247" s="35"/>
      <c r="L247" s="35" t="s">
        <v>587</v>
      </c>
      <c r="M247" s="35"/>
      <c r="N247" s="37">
        <v>0</v>
      </c>
    </row>
    <row r="248" spans="1:14" x14ac:dyDescent="0.25">
      <c r="A248" s="35"/>
      <c r="B248" s="35"/>
      <c r="C248" s="35"/>
      <c r="D248" s="35" t="s">
        <v>112</v>
      </c>
      <c r="E248" s="35"/>
      <c r="F248" s="36">
        <v>44253</v>
      </c>
      <c r="G248" s="35"/>
      <c r="H248" s="35" t="s">
        <v>250</v>
      </c>
      <c r="I248" s="35"/>
      <c r="J248" s="35" t="s">
        <v>479</v>
      </c>
      <c r="K248" s="35"/>
      <c r="L248" s="35"/>
      <c r="M248" s="35"/>
      <c r="N248" s="37">
        <v>-3250.29</v>
      </c>
    </row>
    <row r="249" spans="1:14" x14ac:dyDescent="0.25">
      <c r="A249" s="35"/>
      <c r="B249" s="35"/>
      <c r="C249" s="35"/>
      <c r="D249" s="35" t="s">
        <v>112</v>
      </c>
      <c r="E249" s="35"/>
      <c r="F249" s="36">
        <v>44253</v>
      </c>
      <c r="G249" s="35"/>
      <c r="H249" s="35" t="s">
        <v>251</v>
      </c>
      <c r="I249" s="35"/>
      <c r="J249" s="35" t="s">
        <v>479</v>
      </c>
      <c r="K249" s="35"/>
      <c r="L249" s="35"/>
      <c r="M249" s="35"/>
      <c r="N249" s="37">
        <v>-8497.01</v>
      </c>
    </row>
    <row r="250" spans="1:14" x14ac:dyDescent="0.25">
      <c r="A250" s="35"/>
      <c r="B250" s="35"/>
      <c r="C250" s="35"/>
      <c r="D250" s="35" t="s">
        <v>111</v>
      </c>
      <c r="E250" s="35"/>
      <c r="F250" s="36">
        <v>44251</v>
      </c>
      <c r="G250" s="35"/>
      <c r="H250" s="35" t="s">
        <v>252</v>
      </c>
      <c r="I250" s="35"/>
      <c r="J250" s="35" t="s">
        <v>467</v>
      </c>
      <c r="K250" s="35"/>
      <c r="L250" s="35"/>
      <c r="M250" s="35"/>
      <c r="N250" s="37">
        <v>-661.81</v>
      </c>
    </row>
    <row r="251" spans="1:14" x14ac:dyDescent="0.25">
      <c r="A251" s="35"/>
      <c r="B251" s="35"/>
      <c r="C251" s="35"/>
      <c r="D251" s="35" t="s">
        <v>110</v>
      </c>
      <c r="E251" s="35"/>
      <c r="F251" s="36">
        <v>44253</v>
      </c>
      <c r="G251" s="35"/>
      <c r="H251" s="35" t="s">
        <v>253</v>
      </c>
      <c r="I251" s="35"/>
      <c r="J251" s="35" t="s">
        <v>503</v>
      </c>
      <c r="K251" s="35"/>
      <c r="L251" s="35" t="s">
        <v>588</v>
      </c>
      <c r="M251" s="35"/>
      <c r="N251" s="37">
        <v>0</v>
      </c>
    </row>
    <row r="252" spans="1:14" x14ac:dyDescent="0.25">
      <c r="A252" s="35"/>
      <c r="B252" s="35"/>
      <c r="C252" s="35"/>
      <c r="D252" s="35" t="s">
        <v>112</v>
      </c>
      <c r="E252" s="35"/>
      <c r="F252" s="36">
        <v>44253</v>
      </c>
      <c r="G252" s="35"/>
      <c r="H252" s="35" t="s">
        <v>254</v>
      </c>
      <c r="I252" s="35"/>
      <c r="J252" s="35" t="s">
        <v>492</v>
      </c>
      <c r="K252" s="35"/>
      <c r="L252" s="35"/>
      <c r="M252" s="35"/>
      <c r="N252" s="37">
        <v>-1568.37</v>
      </c>
    </row>
    <row r="253" spans="1:14" x14ac:dyDescent="0.25">
      <c r="A253" s="35"/>
      <c r="B253" s="35"/>
      <c r="C253" s="35"/>
      <c r="D253" s="35" t="s">
        <v>110</v>
      </c>
      <c r="E253" s="35"/>
      <c r="F253" s="36">
        <v>44253</v>
      </c>
      <c r="G253" s="35"/>
      <c r="H253" s="35" t="s">
        <v>255</v>
      </c>
      <c r="I253" s="35"/>
      <c r="J253" s="35" t="s">
        <v>503</v>
      </c>
      <c r="K253" s="35"/>
      <c r="L253" s="35" t="s">
        <v>589</v>
      </c>
      <c r="M253" s="35"/>
      <c r="N253" s="37">
        <v>-392.09</v>
      </c>
    </row>
    <row r="254" spans="1:14" x14ac:dyDescent="0.25">
      <c r="A254" s="35"/>
      <c r="B254" s="35"/>
      <c r="C254" s="35"/>
      <c r="D254" s="35" t="s">
        <v>112</v>
      </c>
      <c r="E254" s="35"/>
      <c r="F254" s="36">
        <v>44258</v>
      </c>
      <c r="G254" s="35"/>
      <c r="H254" s="35" t="s">
        <v>256</v>
      </c>
      <c r="I254" s="35"/>
      <c r="J254" s="35" t="s">
        <v>479</v>
      </c>
      <c r="K254" s="35"/>
      <c r="L254" s="35"/>
      <c r="M254" s="35"/>
      <c r="N254" s="37">
        <v>-1603.92</v>
      </c>
    </row>
    <row r="255" spans="1:14" x14ac:dyDescent="0.25">
      <c r="A255" s="35"/>
      <c r="B255" s="35"/>
      <c r="C255" s="35"/>
      <c r="D255" s="35" t="s">
        <v>111</v>
      </c>
      <c r="E255" s="35"/>
      <c r="F255" s="36">
        <v>44259</v>
      </c>
      <c r="G255" s="35"/>
      <c r="H255" s="35" t="s">
        <v>257</v>
      </c>
      <c r="I255" s="35"/>
      <c r="J255" s="35" t="s">
        <v>461</v>
      </c>
      <c r="K255" s="35"/>
      <c r="L255" s="35" t="s">
        <v>575</v>
      </c>
      <c r="M255" s="35"/>
      <c r="N255" s="37">
        <v>-106.16</v>
      </c>
    </row>
    <row r="256" spans="1:14" x14ac:dyDescent="0.25">
      <c r="A256" s="35"/>
      <c r="B256" s="35"/>
      <c r="C256" s="35"/>
      <c r="D256" s="35" t="s">
        <v>111</v>
      </c>
      <c r="E256" s="35"/>
      <c r="F256" s="36">
        <v>44259</v>
      </c>
      <c r="G256" s="35"/>
      <c r="H256" s="35" t="s">
        <v>258</v>
      </c>
      <c r="I256" s="35"/>
      <c r="J256" s="35" t="s">
        <v>488</v>
      </c>
      <c r="K256" s="35"/>
      <c r="L256" s="35"/>
      <c r="M256" s="35"/>
      <c r="N256" s="37">
        <v>-573.52</v>
      </c>
    </row>
    <row r="257" spans="1:14" x14ac:dyDescent="0.25">
      <c r="A257" s="35"/>
      <c r="B257" s="35"/>
      <c r="C257" s="35"/>
      <c r="D257" s="35" t="s">
        <v>111</v>
      </c>
      <c r="E257" s="35"/>
      <c r="F257" s="36">
        <v>44259</v>
      </c>
      <c r="G257" s="35"/>
      <c r="H257" s="35" t="s">
        <v>259</v>
      </c>
      <c r="I257" s="35"/>
      <c r="J257" s="35" t="s">
        <v>462</v>
      </c>
      <c r="K257" s="35"/>
      <c r="L257" s="35" t="s">
        <v>575</v>
      </c>
      <c r="M257" s="35"/>
      <c r="N257" s="37">
        <v>-26.51</v>
      </c>
    </row>
    <row r="258" spans="1:14" x14ac:dyDescent="0.25">
      <c r="A258" s="35"/>
      <c r="B258" s="35"/>
      <c r="C258" s="35"/>
      <c r="D258" s="35" t="s">
        <v>111</v>
      </c>
      <c r="E258" s="35"/>
      <c r="F258" s="36">
        <v>44259</v>
      </c>
      <c r="G258" s="35"/>
      <c r="H258" s="35" t="s">
        <v>260</v>
      </c>
      <c r="I258" s="35"/>
      <c r="J258" s="35" t="s">
        <v>494</v>
      </c>
      <c r="K258" s="35"/>
      <c r="L258" s="35"/>
      <c r="M258" s="35"/>
      <c r="N258" s="37">
        <v>-773.87</v>
      </c>
    </row>
    <row r="259" spans="1:14" x14ac:dyDescent="0.25">
      <c r="A259" s="35"/>
      <c r="B259" s="35"/>
      <c r="C259" s="35"/>
      <c r="D259" s="35" t="s">
        <v>111</v>
      </c>
      <c r="E259" s="35"/>
      <c r="F259" s="36">
        <v>44259</v>
      </c>
      <c r="G259" s="35"/>
      <c r="H259" s="35" t="s">
        <v>261</v>
      </c>
      <c r="I259" s="35"/>
      <c r="J259" s="35" t="s">
        <v>496</v>
      </c>
      <c r="K259" s="35"/>
      <c r="L259" s="35"/>
      <c r="M259" s="35"/>
      <c r="N259" s="37">
        <v>-219.83</v>
      </c>
    </row>
    <row r="260" spans="1:14" x14ac:dyDescent="0.25">
      <c r="A260" s="35"/>
      <c r="B260" s="35"/>
      <c r="C260" s="35"/>
      <c r="D260" s="35" t="s">
        <v>111</v>
      </c>
      <c r="E260" s="35"/>
      <c r="F260" s="36">
        <v>44259</v>
      </c>
      <c r="G260" s="35"/>
      <c r="H260" s="35" t="s">
        <v>262</v>
      </c>
      <c r="I260" s="35"/>
      <c r="J260" s="35" t="s">
        <v>504</v>
      </c>
      <c r="K260" s="35"/>
      <c r="L260" s="35"/>
      <c r="M260" s="35"/>
      <c r="N260" s="37">
        <v>-727</v>
      </c>
    </row>
    <row r="261" spans="1:14" x14ac:dyDescent="0.25">
      <c r="A261" s="35"/>
      <c r="B261" s="35"/>
      <c r="C261" s="35"/>
      <c r="D261" s="35" t="s">
        <v>111</v>
      </c>
      <c r="E261" s="35"/>
      <c r="F261" s="36">
        <v>44259</v>
      </c>
      <c r="G261" s="35"/>
      <c r="H261" s="35" t="s">
        <v>263</v>
      </c>
      <c r="I261" s="35"/>
      <c r="J261" s="35" t="s">
        <v>505</v>
      </c>
      <c r="K261" s="35"/>
      <c r="L261" s="35"/>
      <c r="M261" s="35"/>
      <c r="N261" s="37">
        <v>-9.99</v>
      </c>
    </row>
    <row r="262" spans="1:14" x14ac:dyDescent="0.25">
      <c r="A262" s="35"/>
      <c r="B262" s="35"/>
      <c r="C262" s="35"/>
      <c r="D262" s="35" t="s">
        <v>111</v>
      </c>
      <c r="E262" s="35"/>
      <c r="F262" s="36">
        <v>44259</v>
      </c>
      <c r="G262" s="35"/>
      <c r="H262" s="35" t="s">
        <v>264</v>
      </c>
      <c r="I262" s="35"/>
      <c r="J262" s="35" t="s">
        <v>470</v>
      </c>
      <c r="K262" s="35"/>
      <c r="L262" s="35" t="s">
        <v>576</v>
      </c>
      <c r="M262" s="35"/>
      <c r="N262" s="37">
        <v>-234</v>
      </c>
    </row>
    <row r="263" spans="1:14" x14ac:dyDescent="0.25">
      <c r="A263" s="35"/>
      <c r="B263" s="35"/>
      <c r="C263" s="35"/>
      <c r="D263" s="35" t="s">
        <v>111</v>
      </c>
      <c r="E263" s="35"/>
      <c r="F263" s="36">
        <v>44259</v>
      </c>
      <c r="G263" s="35"/>
      <c r="H263" s="35" t="s">
        <v>265</v>
      </c>
      <c r="I263" s="35"/>
      <c r="J263" s="35" t="s">
        <v>506</v>
      </c>
      <c r="K263" s="35"/>
      <c r="L263" s="35"/>
      <c r="M263" s="35"/>
      <c r="N263" s="37">
        <v>-5567.2</v>
      </c>
    </row>
    <row r="264" spans="1:14" x14ac:dyDescent="0.25">
      <c r="A264" s="35"/>
      <c r="B264" s="35"/>
      <c r="C264" s="35"/>
      <c r="D264" s="35" t="s">
        <v>111</v>
      </c>
      <c r="E264" s="35"/>
      <c r="F264" s="36">
        <v>44259</v>
      </c>
      <c r="G264" s="35"/>
      <c r="H264" s="35" t="s">
        <v>266</v>
      </c>
      <c r="I264" s="35"/>
      <c r="J264" s="35" t="s">
        <v>472</v>
      </c>
      <c r="K264" s="35"/>
      <c r="L264" s="35"/>
      <c r="M264" s="35"/>
      <c r="N264" s="37">
        <v>-180</v>
      </c>
    </row>
    <row r="265" spans="1:14" x14ac:dyDescent="0.25">
      <c r="A265" s="35"/>
      <c r="B265" s="35"/>
      <c r="C265" s="35"/>
      <c r="D265" s="35" t="s">
        <v>111</v>
      </c>
      <c r="E265" s="35"/>
      <c r="F265" s="36">
        <v>44260</v>
      </c>
      <c r="G265" s="35"/>
      <c r="H265" s="35" t="s">
        <v>267</v>
      </c>
      <c r="I265" s="35"/>
      <c r="J265" s="35" t="s">
        <v>499</v>
      </c>
      <c r="K265" s="35"/>
      <c r="L265" s="35"/>
      <c r="M265" s="35"/>
      <c r="N265" s="37">
        <v>-466.53</v>
      </c>
    </row>
    <row r="266" spans="1:14" x14ac:dyDescent="0.25">
      <c r="A266" s="35"/>
      <c r="B266" s="35"/>
      <c r="C266" s="35"/>
      <c r="D266" s="35" t="s">
        <v>111</v>
      </c>
      <c r="E266" s="35"/>
      <c r="F266" s="36">
        <v>44260</v>
      </c>
      <c r="G266" s="35"/>
      <c r="H266" s="35" t="s">
        <v>268</v>
      </c>
      <c r="I266" s="35"/>
      <c r="J266" s="35" t="s">
        <v>496</v>
      </c>
      <c r="K266" s="35"/>
      <c r="L266" s="35"/>
      <c r="M266" s="35"/>
      <c r="N266" s="37">
        <v>-108.8</v>
      </c>
    </row>
    <row r="267" spans="1:14" x14ac:dyDescent="0.25">
      <c r="A267" s="35"/>
      <c r="B267" s="35"/>
      <c r="C267" s="35"/>
      <c r="D267" s="35" t="s">
        <v>111</v>
      </c>
      <c r="E267" s="35"/>
      <c r="F267" s="36">
        <v>44265</v>
      </c>
      <c r="G267" s="35"/>
      <c r="H267" s="35" t="s">
        <v>269</v>
      </c>
      <c r="I267" s="35"/>
      <c r="J267" s="35" t="s">
        <v>507</v>
      </c>
      <c r="K267" s="35"/>
      <c r="L267" s="35"/>
      <c r="M267" s="35"/>
      <c r="N267" s="37">
        <v>-80</v>
      </c>
    </row>
    <row r="268" spans="1:14" x14ac:dyDescent="0.25">
      <c r="A268" s="35"/>
      <c r="B268" s="35"/>
      <c r="C268" s="35"/>
      <c r="D268" s="35" t="s">
        <v>111</v>
      </c>
      <c r="E268" s="35"/>
      <c r="F268" s="36">
        <v>44265</v>
      </c>
      <c r="G268" s="35"/>
      <c r="H268" s="35" t="s">
        <v>270</v>
      </c>
      <c r="I268" s="35"/>
      <c r="J268" s="35" t="s">
        <v>484</v>
      </c>
      <c r="K268" s="35"/>
      <c r="L268" s="35"/>
      <c r="M268" s="35"/>
      <c r="N268" s="37">
        <v>-1948.82</v>
      </c>
    </row>
    <row r="269" spans="1:14" x14ac:dyDescent="0.25">
      <c r="A269" s="35"/>
      <c r="B269" s="35"/>
      <c r="C269" s="35"/>
      <c r="D269" s="35" t="s">
        <v>111</v>
      </c>
      <c r="E269" s="35"/>
      <c r="F269" s="36">
        <v>44265</v>
      </c>
      <c r="G269" s="35"/>
      <c r="H269" s="35" t="s">
        <v>271</v>
      </c>
      <c r="I269" s="35"/>
      <c r="J269" s="35" t="s">
        <v>497</v>
      </c>
      <c r="K269" s="35"/>
      <c r="L269" s="35"/>
      <c r="M269" s="35"/>
      <c r="N269" s="37">
        <v>-50</v>
      </c>
    </row>
    <row r="270" spans="1:14" x14ac:dyDescent="0.25">
      <c r="A270" s="35"/>
      <c r="B270" s="35"/>
      <c r="C270" s="35"/>
      <c r="D270" s="35" t="s">
        <v>111</v>
      </c>
      <c r="E270" s="35"/>
      <c r="F270" s="36">
        <v>44265</v>
      </c>
      <c r="G270" s="35"/>
      <c r="H270" s="35" t="s">
        <v>272</v>
      </c>
      <c r="I270" s="35"/>
      <c r="J270" s="35" t="s">
        <v>465</v>
      </c>
      <c r="K270" s="35"/>
      <c r="L270" s="35"/>
      <c r="M270" s="35"/>
      <c r="N270" s="37">
        <v>-1450</v>
      </c>
    </row>
    <row r="271" spans="1:14" x14ac:dyDescent="0.25">
      <c r="A271" s="35"/>
      <c r="B271" s="35"/>
      <c r="C271" s="35"/>
      <c r="D271" s="35" t="s">
        <v>111</v>
      </c>
      <c r="E271" s="35"/>
      <c r="F271" s="36">
        <v>44265</v>
      </c>
      <c r="G271" s="35"/>
      <c r="H271" s="35" t="s">
        <v>273</v>
      </c>
      <c r="I271" s="35"/>
      <c r="J271" s="35" t="s">
        <v>471</v>
      </c>
      <c r="K271" s="35"/>
      <c r="L271" s="35"/>
      <c r="M271" s="35"/>
      <c r="N271" s="37">
        <v>-261.52</v>
      </c>
    </row>
    <row r="272" spans="1:14" x14ac:dyDescent="0.25">
      <c r="A272" s="35"/>
      <c r="B272" s="35"/>
      <c r="C272" s="35"/>
      <c r="D272" s="35" t="s">
        <v>111</v>
      </c>
      <c r="E272" s="35"/>
      <c r="F272" s="36">
        <v>44265</v>
      </c>
      <c r="G272" s="35"/>
      <c r="H272" s="35" t="s">
        <v>274</v>
      </c>
      <c r="I272" s="35"/>
      <c r="J272" s="35" t="s">
        <v>508</v>
      </c>
      <c r="K272" s="35"/>
      <c r="L272" s="35" t="s">
        <v>590</v>
      </c>
      <c r="M272" s="35"/>
      <c r="N272" s="37">
        <v>0</v>
      </c>
    </row>
    <row r="273" spans="1:14" x14ac:dyDescent="0.25">
      <c r="A273" s="35"/>
      <c r="B273" s="35"/>
      <c r="C273" s="35"/>
      <c r="D273" s="35" t="s">
        <v>111</v>
      </c>
      <c r="E273" s="35"/>
      <c r="F273" s="36">
        <v>44265</v>
      </c>
      <c r="G273" s="35"/>
      <c r="H273" s="35" t="s">
        <v>275</v>
      </c>
      <c r="I273" s="35"/>
      <c r="J273" s="35" t="s">
        <v>508</v>
      </c>
      <c r="K273" s="35"/>
      <c r="L273" s="35"/>
      <c r="M273" s="35"/>
      <c r="N273" s="37">
        <v>-537.22</v>
      </c>
    </row>
    <row r="274" spans="1:14" x14ac:dyDescent="0.25">
      <c r="A274" s="35"/>
      <c r="B274" s="35"/>
      <c r="C274" s="35"/>
      <c r="D274" s="35" t="s">
        <v>111</v>
      </c>
      <c r="E274" s="35"/>
      <c r="F274" s="36">
        <v>44265</v>
      </c>
      <c r="G274" s="35"/>
      <c r="H274" s="35" t="s">
        <v>276</v>
      </c>
      <c r="I274" s="35"/>
      <c r="J274" s="35" t="s">
        <v>483</v>
      </c>
      <c r="K274" s="35"/>
      <c r="L274" s="35"/>
      <c r="M274" s="35"/>
      <c r="N274" s="37">
        <v>-13.98</v>
      </c>
    </row>
    <row r="275" spans="1:14" x14ac:dyDescent="0.25">
      <c r="A275" s="35"/>
      <c r="B275" s="35"/>
      <c r="C275" s="35"/>
      <c r="D275" s="35" t="s">
        <v>111</v>
      </c>
      <c r="E275" s="35"/>
      <c r="F275" s="36">
        <v>44274</v>
      </c>
      <c r="G275" s="35"/>
      <c r="H275" s="35" t="s">
        <v>277</v>
      </c>
      <c r="I275" s="35"/>
      <c r="J275" s="35" t="s">
        <v>507</v>
      </c>
      <c r="K275" s="35"/>
      <c r="L275" s="35"/>
      <c r="M275" s="35"/>
      <c r="N275" s="37">
        <v>-80</v>
      </c>
    </row>
    <row r="276" spans="1:14" x14ac:dyDescent="0.25">
      <c r="A276" s="35"/>
      <c r="B276" s="35"/>
      <c r="C276" s="35"/>
      <c r="D276" s="35" t="s">
        <v>111</v>
      </c>
      <c r="E276" s="35"/>
      <c r="F276" s="36">
        <v>44274</v>
      </c>
      <c r="G276" s="35"/>
      <c r="H276" s="35" t="s">
        <v>278</v>
      </c>
      <c r="I276" s="35"/>
      <c r="J276" s="35" t="s">
        <v>496</v>
      </c>
      <c r="K276" s="35"/>
      <c r="L276" s="35"/>
      <c r="M276" s="35"/>
      <c r="N276" s="37">
        <v>-256.99</v>
      </c>
    </row>
    <row r="277" spans="1:14" x14ac:dyDescent="0.25">
      <c r="A277" s="35"/>
      <c r="B277" s="35"/>
      <c r="C277" s="35"/>
      <c r="D277" s="35" t="s">
        <v>111</v>
      </c>
      <c r="E277" s="35"/>
      <c r="F277" s="36">
        <v>44274</v>
      </c>
      <c r="G277" s="35"/>
      <c r="H277" s="35" t="s">
        <v>279</v>
      </c>
      <c r="I277" s="35"/>
      <c r="J277" s="35" t="s">
        <v>463</v>
      </c>
      <c r="K277" s="35"/>
      <c r="L277" s="35"/>
      <c r="M277" s="35"/>
      <c r="N277" s="37">
        <v>-553.91</v>
      </c>
    </row>
    <row r="278" spans="1:14" x14ac:dyDescent="0.25">
      <c r="A278" s="35"/>
      <c r="B278" s="35"/>
      <c r="C278" s="35"/>
      <c r="D278" s="35" t="s">
        <v>111</v>
      </c>
      <c r="E278" s="35"/>
      <c r="F278" s="36">
        <v>44274</v>
      </c>
      <c r="G278" s="35"/>
      <c r="H278" s="35" t="s">
        <v>280</v>
      </c>
      <c r="I278" s="35"/>
      <c r="J278" s="35" t="s">
        <v>497</v>
      </c>
      <c r="K278" s="35"/>
      <c r="L278" s="35"/>
      <c r="M278" s="35"/>
      <c r="N278" s="37">
        <v>-20</v>
      </c>
    </row>
    <row r="279" spans="1:14" x14ac:dyDescent="0.25">
      <c r="A279" s="35"/>
      <c r="B279" s="35"/>
      <c r="C279" s="35"/>
      <c r="D279" s="35" t="s">
        <v>111</v>
      </c>
      <c r="E279" s="35"/>
      <c r="F279" s="36">
        <v>44274</v>
      </c>
      <c r="G279" s="35"/>
      <c r="H279" s="35" t="s">
        <v>281</v>
      </c>
      <c r="I279" s="35"/>
      <c r="J279" s="35" t="s">
        <v>465</v>
      </c>
      <c r="K279" s="35"/>
      <c r="L279" s="35"/>
      <c r="M279" s="35"/>
      <c r="N279" s="37">
        <v>-2695</v>
      </c>
    </row>
    <row r="280" spans="1:14" x14ac:dyDescent="0.25">
      <c r="A280" s="35"/>
      <c r="B280" s="35"/>
      <c r="C280" s="35"/>
      <c r="D280" s="35" t="s">
        <v>111</v>
      </c>
      <c r="E280" s="35"/>
      <c r="F280" s="36">
        <v>44274</v>
      </c>
      <c r="G280" s="35"/>
      <c r="H280" s="35" t="s">
        <v>282</v>
      </c>
      <c r="I280" s="35"/>
      <c r="J280" s="35" t="s">
        <v>468</v>
      </c>
      <c r="K280" s="35"/>
      <c r="L280" s="35"/>
      <c r="M280" s="35"/>
      <c r="N280" s="37">
        <v>-146.6</v>
      </c>
    </row>
    <row r="281" spans="1:14" x14ac:dyDescent="0.25">
      <c r="A281" s="35"/>
      <c r="B281" s="35"/>
      <c r="C281" s="35"/>
      <c r="D281" s="35" t="s">
        <v>111</v>
      </c>
      <c r="E281" s="35"/>
      <c r="F281" s="36">
        <v>44274</v>
      </c>
      <c r="G281" s="35"/>
      <c r="H281" s="35" t="s">
        <v>283</v>
      </c>
      <c r="I281" s="35"/>
      <c r="J281" s="35" t="s">
        <v>501</v>
      </c>
      <c r="K281" s="35"/>
      <c r="L281" s="35"/>
      <c r="M281" s="35"/>
      <c r="N281" s="37">
        <v>-153.38999999999999</v>
      </c>
    </row>
    <row r="282" spans="1:14" x14ac:dyDescent="0.25">
      <c r="A282" s="35"/>
      <c r="B282" s="35"/>
      <c r="C282" s="35"/>
      <c r="D282" s="35" t="s">
        <v>111</v>
      </c>
      <c r="E282" s="35"/>
      <c r="F282" s="36">
        <v>44274</v>
      </c>
      <c r="G282" s="35"/>
      <c r="H282" s="35" t="s">
        <v>284</v>
      </c>
      <c r="I282" s="35"/>
      <c r="J282" s="35" t="s">
        <v>499</v>
      </c>
      <c r="K282" s="35"/>
      <c r="L282" s="35"/>
      <c r="M282" s="35"/>
      <c r="N282" s="37">
        <v>-61.24</v>
      </c>
    </row>
    <row r="283" spans="1:14" x14ac:dyDescent="0.25">
      <c r="A283" s="35"/>
      <c r="B283" s="35"/>
      <c r="C283" s="35"/>
      <c r="D283" s="35" t="s">
        <v>111</v>
      </c>
      <c r="E283" s="35"/>
      <c r="F283" s="36">
        <v>44274</v>
      </c>
      <c r="G283" s="35"/>
      <c r="H283" s="35" t="s">
        <v>285</v>
      </c>
      <c r="I283" s="35"/>
      <c r="J283" s="35" t="s">
        <v>471</v>
      </c>
      <c r="K283" s="35"/>
      <c r="L283" s="35"/>
      <c r="M283" s="35"/>
      <c r="N283" s="37">
        <v>-249.98</v>
      </c>
    </row>
    <row r="284" spans="1:14" x14ac:dyDescent="0.25">
      <c r="A284" s="35"/>
      <c r="B284" s="35"/>
      <c r="C284" s="35"/>
      <c r="D284" s="35" t="s">
        <v>111</v>
      </c>
      <c r="E284" s="35"/>
      <c r="F284" s="36">
        <v>44274</v>
      </c>
      <c r="G284" s="35"/>
      <c r="H284" s="35" t="s">
        <v>286</v>
      </c>
      <c r="I284" s="35"/>
      <c r="J284" s="35" t="s">
        <v>472</v>
      </c>
      <c r="K284" s="35"/>
      <c r="L284" s="35"/>
      <c r="M284" s="35"/>
      <c r="N284" s="37">
        <v>-200</v>
      </c>
    </row>
    <row r="285" spans="1:14" x14ac:dyDescent="0.25">
      <c r="A285" s="35"/>
      <c r="B285" s="35"/>
      <c r="C285" s="35"/>
      <c r="D285" s="35" t="s">
        <v>111</v>
      </c>
      <c r="E285" s="35"/>
      <c r="F285" s="36">
        <v>44274</v>
      </c>
      <c r="G285" s="35"/>
      <c r="H285" s="35" t="s">
        <v>287</v>
      </c>
      <c r="I285" s="35"/>
      <c r="J285" s="35" t="s">
        <v>474</v>
      </c>
      <c r="K285" s="35"/>
      <c r="L285" s="35" t="s">
        <v>578</v>
      </c>
      <c r="M285" s="35"/>
      <c r="N285" s="37">
        <v>-127.28</v>
      </c>
    </row>
    <row r="286" spans="1:14" x14ac:dyDescent="0.25">
      <c r="A286" s="35"/>
      <c r="B286" s="35"/>
      <c r="C286" s="35"/>
      <c r="D286" s="35" t="s">
        <v>111</v>
      </c>
      <c r="E286" s="35"/>
      <c r="F286" s="36">
        <v>44281</v>
      </c>
      <c r="G286" s="35"/>
      <c r="H286" s="35" t="s">
        <v>288</v>
      </c>
      <c r="I286" s="35"/>
      <c r="J286" s="35" t="s">
        <v>488</v>
      </c>
      <c r="K286" s="35"/>
      <c r="L286" s="35"/>
      <c r="M286" s="35"/>
      <c r="N286" s="37">
        <v>-513.02</v>
      </c>
    </row>
    <row r="287" spans="1:14" x14ac:dyDescent="0.25">
      <c r="A287" s="35"/>
      <c r="B287" s="35"/>
      <c r="C287" s="35"/>
      <c r="D287" s="35" t="s">
        <v>111</v>
      </c>
      <c r="E287" s="35"/>
      <c r="F287" s="36">
        <v>44281</v>
      </c>
      <c r="G287" s="35"/>
      <c r="H287" s="35" t="s">
        <v>289</v>
      </c>
      <c r="I287" s="35"/>
      <c r="J287" s="35" t="s">
        <v>509</v>
      </c>
      <c r="K287" s="35"/>
      <c r="L287" s="35"/>
      <c r="M287" s="35"/>
      <c r="N287" s="37">
        <v>-279.95</v>
      </c>
    </row>
    <row r="288" spans="1:14" x14ac:dyDescent="0.25">
      <c r="A288" s="35"/>
      <c r="B288" s="35"/>
      <c r="C288" s="35"/>
      <c r="D288" s="35" t="s">
        <v>111</v>
      </c>
      <c r="E288" s="35"/>
      <c r="F288" s="36">
        <v>44281</v>
      </c>
      <c r="G288" s="35"/>
      <c r="H288" s="35" t="s">
        <v>290</v>
      </c>
      <c r="I288" s="35"/>
      <c r="J288" s="35" t="s">
        <v>501</v>
      </c>
      <c r="K288" s="35"/>
      <c r="L288" s="35"/>
      <c r="M288" s="35"/>
      <c r="N288" s="37">
        <v>-365.34</v>
      </c>
    </row>
    <row r="289" spans="1:14" x14ac:dyDescent="0.25">
      <c r="A289" s="35"/>
      <c r="B289" s="35"/>
      <c r="C289" s="35"/>
      <c r="D289" s="35" t="s">
        <v>111</v>
      </c>
      <c r="E289" s="35"/>
      <c r="F289" s="36">
        <v>44281</v>
      </c>
      <c r="G289" s="35"/>
      <c r="H289" s="35" t="s">
        <v>291</v>
      </c>
      <c r="I289" s="35"/>
      <c r="J289" s="35" t="s">
        <v>510</v>
      </c>
      <c r="K289" s="35"/>
      <c r="L289" s="35"/>
      <c r="M289" s="35"/>
      <c r="N289" s="37">
        <v>-693.85</v>
      </c>
    </row>
    <row r="290" spans="1:14" x14ac:dyDescent="0.25">
      <c r="A290" s="35"/>
      <c r="B290" s="35"/>
      <c r="C290" s="35"/>
      <c r="D290" s="35" t="s">
        <v>111</v>
      </c>
      <c r="E290" s="35"/>
      <c r="F290" s="36">
        <v>44281</v>
      </c>
      <c r="G290" s="35"/>
      <c r="H290" s="35" t="s">
        <v>292</v>
      </c>
      <c r="I290" s="35"/>
      <c r="J290" s="35" t="s">
        <v>473</v>
      </c>
      <c r="K290" s="35"/>
      <c r="L290" s="35"/>
      <c r="M290" s="35"/>
      <c r="N290" s="37">
        <v>-55.2</v>
      </c>
    </row>
    <row r="291" spans="1:14" x14ac:dyDescent="0.25">
      <c r="A291" s="35"/>
      <c r="B291" s="35"/>
      <c r="C291" s="35"/>
      <c r="D291" s="35" t="s">
        <v>112</v>
      </c>
      <c r="E291" s="35"/>
      <c r="F291" s="36">
        <v>44286</v>
      </c>
      <c r="G291" s="35"/>
      <c r="H291" s="35" t="s">
        <v>293</v>
      </c>
      <c r="I291" s="35"/>
      <c r="J291" s="35" t="s">
        <v>492</v>
      </c>
      <c r="K291" s="35"/>
      <c r="L291" s="35"/>
      <c r="M291" s="35"/>
      <c r="N291" s="37">
        <v>-1748.67</v>
      </c>
    </row>
    <row r="292" spans="1:14" x14ac:dyDescent="0.25">
      <c r="A292" s="35"/>
      <c r="B292" s="35"/>
      <c r="C292" s="35"/>
      <c r="D292" s="35" t="s">
        <v>110</v>
      </c>
      <c r="E292" s="35"/>
      <c r="F292" s="36">
        <v>44286</v>
      </c>
      <c r="G292" s="35"/>
      <c r="H292" s="35" t="s">
        <v>294</v>
      </c>
      <c r="I292" s="35"/>
      <c r="J292" s="35" t="s">
        <v>503</v>
      </c>
      <c r="K292" s="35"/>
      <c r="L292" s="35" t="s">
        <v>591</v>
      </c>
      <c r="M292" s="35"/>
      <c r="N292" s="37">
        <v>-437.17</v>
      </c>
    </row>
    <row r="293" spans="1:14" x14ac:dyDescent="0.25">
      <c r="A293" s="35"/>
      <c r="B293" s="35"/>
      <c r="C293" s="35"/>
      <c r="D293" s="35" t="s">
        <v>111</v>
      </c>
      <c r="E293" s="35"/>
      <c r="F293" s="36">
        <v>44287</v>
      </c>
      <c r="G293" s="35"/>
      <c r="H293" s="35" t="s">
        <v>295</v>
      </c>
      <c r="I293" s="35"/>
      <c r="J293" s="35" t="s">
        <v>496</v>
      </c>
      <c r="K293" s="35"/>
      <c r="L293" s="35"/>
      <c r="M293" s="35"/>
      <c r="N293" s="37">
        <v>-34.17</v>
      </c>
    </row>
    <row r="294" spans="1:14" x14ac:dyDescent="0.25">
      <c r="A294" s="35"/>
      <c r="B294" s="35"/>
      <c r="C294" s="35"/>
      <c r="D294" s="35" t="s">
        <v>111</v>
      </c>
      <c r="E294" s="35"/>
      <c r="F294" s="36">
        <v>44287</v>
      </c>
      <c r="G294" s="35"/>
      <c r="H294" s="35" t="s">
        <v>296</v>
      </c>
      <c r="I294" s="35"/>
      <c r="J294" s="35" t="s">
        <v>497</v>
      </c>
      <c r="K294" s="35"/>
      <c r="L294" s="35"/>
      <c r="M294" s="35"/>
      <c r="N294" s="37">
        <v>-150</v>
      </c>
    </row>
    <row r="295" spans="1:14" x14ac:dyDescent="0.25">
      <c r="A295" s="35"/>
      <c r="B295" s="35"/>
      <c r="C295" s="35"/>
      <c r="D295" s="35" t="s">
        <v>111</v>
      </c>
      <c r="E295" s="35"/>
      <c r="F295" s="36">
        <v>44287</v>
      </c>
      <c r="G295" s="35"/>
      <c r="H295" s="35" t="s">
        <v>297</v>
      </c>
      <c r="I295" s="35"/>
      <c r="J295" s="35" t="s">
        <v>511</v>
      </c>
      <c r="K295" s="35"/>
      <c r="L295" s="35"/>
      <c r="M295" s="35"/>
      <c r="N295" s="37">
        <v>-37500</v>
      </c>
    </row>
    <row r="296" spans="1:14" x14ac:dyDescent="0.25">
      <c r="A296" s="35"/>
      <c r="B296" s="35"/>
      <c r="C296" s="35"/>
      <c r="D296" s="35" t="s">
        <v>111</v>
      </c>
      <c r="E296" s="35"/>
      <c r="F296" s="36">
        <v>44287</v>
      </c>
      <c r="G296" s="35"/>
      <c r="H296" s="35" t="s">
        <v>298</v>
      </c>
      <c r="I296" s="35"/>
      <c r="J296" s="35" t="s">
        <v>512</v>
      </c>
      <c r="K296" s="35"/>
      <c r="L296" s="35"/>
      <c r="M296" s="35"/>
      <c r="N296" s="37">
        <v>-270</v>
      </c>
    </row>
    <row r="297" spans="1:14" x14ac:dyDescent="0.25">
      <c r="A297" s="35"/>
      <c r="B297" s="35"/>
      <c r="C297" s="35"/>
      <c r="D297" s="35" t="s">
        <v>111</v>
      </c>
      <c r="E297" s="35"/>
      <c r="F297" s="36">
        <v>44287</v>
      </c>
      <c r="G297" s="35"/>
      <c r="H297" s="35" t="s">
        <v>299</v>
      </c>
      <c r="I297" s="35"/>
      <c r="J297" s="35" t="s">
        <v>470</v>
      </c>
      <c r="K297" s="35"/>
      <c r="L297" s="35" t="s">
        <v>576</v>
      </c>
      <c r="M297" s="35"/>
      <c r="N297" s="37">
        <v>-696.5</v>
      </c>
    </row>
    <row r="298" spans="1:14" x14ac:dyDescent="0.25">
      <c r="A298" s="35"/>
      <c r="B298" s="35"/>
      <c r="C298" s="35"/>
      <c r="D298" s="35" t="s">
        <v>111</v>
      </c>
      <c r="E298" s="35"/>
      <c r="F298" s="36">
        <v>44287</v>
      </c>
      <c r="G298" s="35"/>
      <c r="H298" s="35" t="s">
        <v>300</v>
      </c>
      <c r="I298" s="35"/>
      <c r="J298" s="35" t="s">
        <v>472</v>
      </c>
      <c r="K298" s="35"/>
      <c r="L298" s="35"/>
      <c r="M298" s="35"/>
      <c r="N298" s="37">
        <v>-180</v>
      </c>
    </row>
    <row r="299" spans="1:14" x14ac:dyDescent="0.25">
      <c r="A299" s="35"/>
      <c r="B299" s="35"/>
      <c r="C299" s="35"/>
      <c r="D299" s="35" t="s">
        <v>111</v>
      </c>
      <c r="E299" s="35"/>
      <c r="F299" s="36">
        <v>44295</v>
      </c>
      <c r="G299" s="35"/>
      <c r="H299" s="35" t="s">
        <v>301</v>
      </c>
      <c r="I299" s="35"/>
      <c r="J299" s="35" t="s">
        <v>461</v>
      </c>
      <c r="K299" s="35"/>
      <c r="L299" s="35" t="s">
        <v>575</v>
      </c>
      <c r="M299" s="35"/>
      <c r="N299" s="37">
        <v>-992.75</v>
      </c>
    </row>
    <row r="300" spans="1:14" x14ac:dyDescent="0.25">
      <c r="A300" s="35"/>
      <c r="B300" s="35"/>
      <c r="C300" s="35"/>
      <c r="D300" s="35" t="s">
        <v>111</v>
      </c>
      <c r="E300" s="35"/>
      <c r="F300" s="36">
        <v>44295</v>
      </c>
      <c r="G300" s="35"/>
      <c r="H300" s="35" t="s">
        <v>302</v>
      </c>
      <c r="I300" s="35"/>
      <c r="J300" s="35" t="s">
        <v>462</v>
      </c>
      <c r="K300" s="35"/>
      <c r="L300" s="35" t="s">
        <v>575</v>
      </c>
      <c r="M300" s="35"/>
      <c r="N300" s="37">
        <v>-252.9</v>
      </c>
    </row>
    <row r="301" spans="1:14" x14ac:dyDescent="0.25">
      <c r="A301" s="35"/>
      <c r="B301" s="35"/>
      <c r="C301" s="35"/>
      <c r="D301" s="35" t="s">
        <v>111</v>
      </c>
      <c r="E301" s="35"/>
      <c r="F301" s="36">
        <v>44295</v>
      </c>
      <c r="G301" s="35"/>
      <c r="H301" s="35" t="s">
        <v>303</v>
      </c>
      <c r="I301" s="35"/>
      <c r="J301" s="35" t="s">
        <v>494</v>
      </c>
      <c r="K301" s="35"/>
      <c r="L301" s="35"/>
      <c r="M301" s="35"/>
      <c r="N301" s="37">
        <v>-365.15</v>
      </c>
    </row>
    <row r="302" spans="1:14" x14ac:dyDescent="0.25">
      <c r="A302" s="35"/>
      <c r="B302" s="35"/>
      <c r="C302" s="35"/>
      <c r="D302" s="35" t="s">
        <v>111</v>
      </c>
      <c r="E302" s="35"/>
      <c r="F302" s="36">
        <v>44295</v>
      </c>
      <c r="G302" s="35"/>
      <c r="H302" s="35" t="s">
        <v>304</v>
      </c>
      <c r="I302" s="35"/>
      <c r="J302" s="35" t="s">
        <v>496</v>
      </c>
      <c r="K302" s="35"/>
      <c r="L302" s="35"/>
      <c r="M302" s="35"/>
      <c r="N302" s="37">
        <v>-228.87</v>
      </c>
    </row>
    <row r="303" spans="1:14" x14ac:dyDescent="0.25">
      <c r="A303" s="35"/>
      <c r="B303" s="35"/>
      <c r="C303" s="35"/>
      <c r="D303" s="35" t="s">
        <v>111</v>
      </c>
      <c r="E303" s="35"/>
      <c r="F303" s="36">
        <v>44295</v>
      </c>
      <c r="G303" s="35"/>
      <c r="H303" s="35" t="s">
        <v>305</v>
      </c>
      <c r="I303" s="35"/>
      <c r="J303" s="35" t="s">
        <v>484</v>
      </c>
      <c r="K303" s="35"/>
      <c r="L303" s="35"/>
      <c r="M303" s="35"/>
      <c r="N303" s="37">
        <v>-2416.69</v>
      </c>
    </row>
    <row r="304" spans="1:14" x14ac:dyDescent="0.25">
      <c r="A304" s="35"/>
      <c r="B304" s="35"/>
      <c r="C304" s="35"/>
      <c r="D304" s="35" t="s">
        <v>111</v>
      </c>
      <c r="E304" s="35"/>
      <c r="F304" s="36">
        <v>44295</v>
      </c>
      <c r="G304" s="35"/>
      <c r="H304" s="35" t="s">
        <v>306</v>
      </c>
      <c r="I304" s="35"/>
      <c r="J304" s="35" t="s">
        <v>465</v>
      </c>
      <c r="K304" s="35"/>
      <c r="L304" s="35"/>
      <c r="M304" s="35"/>
      <c r="N304" s="37">
        <v>-1450</v>
      </c>
    </row>
    <row r="305" spans="1:14" x14ac:dyDescent="0.25">
      <c r="A305" s="35"/>
      <c r="B305" s="35"/>
      <c r="C305" s="35"/>
      <c r="D305" s="35" t="s">
        <v>111</v>
      </c>
      <c r="E305" s="35"/>
      <c r="F305" s="36">
        <v>44295</v>
      </c>
      <c r="G305" s="35"/>
      <c r="H305" s="35" t="s">
        <v>307</v>
      </c>
      <c r="I305" s="35"/>
      <c r="J305" s="35" t="s">
        <v>466</v>
      </c>
      <c r="K305" s="35"/>
      <c r="L305" s="35"/>
      <c r="M305" s="35"/>
      <c r="N305" s="37">
        <v>-1395.1</v>
      </c>
    </row>
    <row r="306" spans="1:14" x14ac:dyDescent="0.25">
      <c r="A306" s="35"/>
      <c r="B306" s="35"/>
      <c r="C306" s="35"/>
      <c r="D306" s="35" t="s">
        <v>111</v>
      </c>
      <c r="E306" s="35"/>
      <c r="F306" s="36">
        <v>44295</v>
      </c>
      <c r="G306" s="35"/>
      <c r="H306" s="35" t="s">
        <v>308</v>
      </c>
      <c r="I306" s="35"/>
      <c r="J306" s="35" t="s">
        <v>501</v>
      </c>
      <c r="K306" s="35"/>
      <c r="L306" s="35"/>
      <c r="M306" s="35"/>
      <c r="N306" s="37">
        <v>-171.76</v>
      </c>
    </row>
    <row r="307" spans="1:14" x14ac:dyDescent="0.25">
      <c r="A307" s="35"/>
      <c r="B307" s="35"/>
      <c r="C307" s="35"/>
      <c r="D307" s="35" t="s">
        <v>111</v>
      </c>
      <c r="E307" s="35"/>
      <c r="F307" s="36">
        <v>44295</v>
      </c>
      <c r="G307" s="35"/>
      <c r="H307" s="35" t="s">
        <v>309</v>
      </c>
      <c r="I307" s="35"/>
      <c r="J307" s="35" t="s">
        <v>499</v>
      </c>
      <c r="K307" s="35"/>
      <c r="L307" s="35"/>
      <c r="M307" s="35"/>
      <c r="N307" s="37">
        <v>-26.19</v>
      </c>
    </row>
    <row r="308" spans="1:14" x14ac:dyDescent="0.25">
      <c r="A308" s="35"/>
      <c r="B308" s="35"/>
      <c r="C308" s="35"/>
      <c r="D308" s="35" t="s">
        <v>111</v>
      </c>
      <c r="E308" s="35"/>
      <c r="F308" s="36">
        <v>44295</v>
      </c>
      <c r="G308" s="35"/>
      <c r="H308" s="35" t="s">
        <v>310</v>
      </c>
      <c r="I308" s="35"/>
      <c r="J308" s="35" t="s">
        <v>454</v>
      </c>
      <c r="K308" s="35"/>
      <c r="L308" s="35" t="s">
        <v>592</v>
      </c>
      <c r="M308" s="35"/>
      <c r="N308" s="37">
        <v>-3854.87</v>
      </c>
    </row>
    <row r="309" spans="1:14" x14ac:dyDescent="0.25">
      <c r="A309" s="35"/>
      <c r="B309" s="35"/>
      <c r="C309" s="35"/>
      <c r="D309" s="35" t="s">
        <v>111</v>
      </c>
      <c r="E309" s="35"/>
      <c r="F309" s="36">
        <v>44295</v>
      </c>
      <c r="G309" s="35"/>
      <c r="H309" s="35" t="s">
        <v>311</v>
      </c>
      <c r="I309" s="35"/>
      <c r="J309" s="35" t="s">
        <v>513</v>
      </c>
      <c r="K309" s="35"/>
      <c r="L309" s="35"/>
      <c r="M309" s="35"/>
      <c r="N309" s="37">
        <v>-1050</v>
      </c>
    </row>
    <row r="310" spans="1:14" x14ac:dyDescent="0.25">
      <c r="A310" s="35"/>
      <c r="B310" s="35"/>
      <c r="C310" s="35"/>
      <c r="D310" s="35" t="s">
        <v>111</v>
      </c>
      <c r="E310" s="35"/>
      <c r="F310" s="36">
        <v>44295</v>
      </c>
      <c r="G310" s="35"/>
      <c r="H310" s="35" t="s">
        <v>312</v>
      </c>
      <c r="I310" s="35"/>
      <c r="J310" s="35" t="s">
        <v>480</v>
      </c>
      <c r="K310" s="35"/>
      <c r="L310" s="35" t="s">
        <v>579</v>
      </c>
      <c r="M310" s="35"/>
      <c r="N310" s="37">
        <v>-81.510000000000005</v>
      </c>
    </row>
    <row r="311" spans="1:14" x14ac:dyDescent="0.25">
      <c r="A311" s="35"/>
      <c r="B311" s="35"/>
      <c r="C311" s="35"/>
      <c r="D311" s="35" t="s">
        <v>111</v>
      </c>
      <c r="E311" s="35"/>
      <c r="F311" s="36">
        <v>44295</v>
      </c>
      <c r="G311" s="35"/>
      <c r="H311" s="35" t="s">
        <v>313</v>
      </c>
      <c r="I311" s="35"/>
      <c r="J311" s="35" t="s">
        <v>448</v>
      </c>
      <c r="K311" s="35"/>
      <c r="L311" s="35" t="s">
        <v>556</v>
      </c>
      <c r="M311" s="35"/>
      <c r="N311" s="37">
        <v>-999</v>
      </c>
    </row>
    <row r="312" spans="1:14" x14ac:dyDescent="0.25">
      <c r="A312" s="35"/>
      <c r="B312" s="35"/>
      <c r="C312" s="35"/>
      <c r="D312" s="35" t="s">
        <v>111</v>
      </c>
      <c r="E312" s="35"/>
      <c r="F312" s="36">
        <v>44295</v>
      </c>
      <c r="G312" s="35"/>
      <c r="H312" s="35" t="s">
        <v>314</v>
      </c>
      <c r="I312" s="35"/>
      <c r="J312" s="35" t="s">
        <v>478</v>
      </c>
      <c r="K312" s="35"/>
      <c r="L312" s="35"/>
      <c r="M312" s="35"/>
      <c r="N312" s="37">
        <v>-1174.92</v>
      </c>
    </row>
    <row r="313" spans="1:14" x14ac:dyDescent="0.25">
      <c r="A313" s="35"/>
      <c r="B313" s="35"/>
      <c r="C313" s="35"/>
      <c r="D313" s="35" t="s">
        <v>111</v>
      </c>
      <c r="E313" s="35"/>
      <c r="F313" s="36">
        <v>44315</v>
      </c>
      <c r="G313" s="35"/>
      <c r="H313" s="35" t="s">
        <v>315</v>
      </c>
      <c r="I313" s="35"/>
      <c r="J313" s="35" t="s">
        <v>488</v>
      </c>
      <c r="K313" s="35"/>
      <c r="L313" s="35"/>
      <c r="M313" s="35"/>
      <c r="N313" s="37">
        <v>-487.52</v>
      </c>
    </row>
    <row r="314" spans="1:14" x14ac:dyDescent="0.25">
      <c r="A314" s="35"/>
      <c r="B314" s="35"/>
      <c r="C314" s="35"/>
      <c r="D314" s="35" t="s">
        <v>111</v>
      </c>
      <c r="E314" s="35"/>
      <c r="F314" s="36">
        <v>44315</v>
      </c>
      <c r="G314" s="35"/>
      <c r="H314" s="35" t="s">
        <v>316</v>
      </c>
      <c r="I314" s="35"/>
      <c r="J314" s="35" t="s">
        <v>514</v>
      </c>
      <c r="K314" s="35"/>
      <c r="L314" s="35"/>
      <c r="M314" s="35"/>
      <c r="N314" s="37">
        <v>-670.81</v>
      </c>
    </row>
    <row r="315" spans="1:14" x14ac:dyDescent="0.25">
      <c r="A315" s="35"/>
      <c r="B315" s="35"/>
      <c r="C315" s="35"/>
      <c r="D315" s="35" t="s">
        <v>111</v>
      </c>
      <c r="E315" s="35"/>
      <c r="F315" s="36">
        <v>44315</v>
      </c>
      <c r="G315" s="35"/>
      <c r="H315" s="35" t="s">
        <v>317</v>
      </c>
      <c r="I315" s="35"/>
      <c r="J315" s="35" t="s">
        <v>515</v>
      </c>
      <c r="K315" s="35"/>
      <c r="L315" s="35"/>
      <c r="M315" s="35"/>
      <c r="N315" s="37">
        <v>-2650</v>
      </c>
    </row>
    <row r="316" spans="1:14" x14ac:dyDescent="0.25">
      <c r="A316" s="35"/>
      <c r="B316" s="35"/>
      <c r="C316" s="35"/>
      <c r="D316" s="35" t="s">
        <v>111</v>
      </c>
      <c r="E316" s="35"/>
      <c r="F316" s="36">
        <v>44315</v>
      </c>
      <c r="G316" s="35"/>
      <c r="H316" s="35" t="s">
        <v>318</v>
      </c>
      <c r="I316" s="35"/>
      <c r="J316" s="35" t="s">
        <v>496</v>
      </c>
      <c r="K316" s="35"/>
      <c r="L316" s="35"/>
      <c r="M316" s="35"/>
      <c r="N316" s="37">
        <v>-369.95</v>
      </c>
    </row>
    <row r="317" spans="1:14" x14ac:dyDescent="0.25">
      <c r="A317" s="35"/>
      <c r="B317" s="35"/>
      <c r="C317" s="35"/>
      <c r="D317" s="35" t="s">
        <v>111</v>
      </c>
      <c r="E317" s="35"/>
      <c r="F317" s="36">
        <v>44315</v>
      </c>
      <c r="G317" s="35"/>
      <c r="H317" s="35" t="s">
        <v>319</v>
      </c>
      <c r="I317" s="35"/>
      <c r="J317" s="35" t="s">
        <v>463</v>
      </c>
      <c r="K317" s="35"/>
      <c r="L317" s="35"/>
      <c r="M317" s="35"/>
      <c r="N317" s="37">
        <v>-554.12</v>
      </c>
    </row>
    <row r="318" spans="1:14" x14ac:dyDescent="0.25">
      <c r="A318" s="35"/>
      <c r="B318" s="35"/>
      <c r="C318" s="35"/>
      <c r="D318" s="35" t="s">
        <v>111</v>
      </c>
      <c r="E318" s="35"/>
      <c r="F318" s="36">
        <v>44315</v>
      </c>
      <c r="G318" s="35"/>
      <c r="H318" s="35" t="s">
        <v>320</v>
      </c>
      <c r="I318" s="35"/>
      <c r="J318" s="35" t="s">
        <v>516</v>
      </c>
      <c r="K318" s="35"/>
      <c r="L318" s="35"/>
      <c r="M318" s="35"/>
      <c r="N318" s="37">
        <v>-42.28</v>
      </c>
    </row>
    <row r="319" spans="1:14" x14ac:dyDescent="0.25">
      <c r="A319" s="35"/>
      <c r="B319" s="35"/>
      <c r="C319" s="35"/>
      <c r="D319" s="35" t="s">
        <v>111</v>
      </c>
      <c r="E319" s="35"/>
      <c r="F319" s="36">
        <v>44315</v>
      </c>
      <c r="G319" s="35"/>
      <c r="H319" s="35" t="s">
        <v>321</v>
      </c>
      <c r="I319" s="35"/>
      <c r="J319" s="35" t="s">
        <v>465</v>
      </c>
      <c r="K319" s="35"/>
      <c r="L319" s="35"/>
      <c r="M319" s="35"/>
      <c r="N319" s="37">
        <v>-605</v>
      </c>
    </row>
    <row r="320" spans="1:14" x14ac:dyDescent="0.25">
      <c r="A320" s="35"/>
      <c r="B320" s="35"/>
      <c r="C320" s="35"/>
      <c r="D320" s="35" t="s">
        <v>111</v>
      </c>
      <c r="E320" s="35"/>
      <c r="F320" s="36">
        <v>44315</v>
      </c>
      <c r="G320" s="35"/>
      <c r="H320" s="35" t="s">
        <v>322</v>
      </c>
      <c r="I320" s="35"/>
      <c r="J320" s="35" t="s">
        <v>466</v>
      </c>
      <c r="K320" s="35"/>
      <c r="L320" s="35"/>
      <c r="M320" s="35"/>
      <c r="N320" s="37">
        <v>-386.92</v>
      </c>
    </row>
    <row r="321" spans="1:14" x14ac:dyDescent="0.25">
      <c r="A321" s="35"/>
      <c r="B321" s="35"/>
      <c r="C321" s="35"/>
      <c r="D321" s="35" t="s">
        <v>111</v>
      </c>
      <c r="E321" s="35"/>
      <c r="F321" s="36">
        <v>44315</v>
      </c>
      <c r="G321" s="35"/>
      <c r="H321" s="35" t="s">
        <v>323</v>
      </c>
      <c r="I321" s="35"/>
      <c r="J321" s="35" t="s">
        <v>517</v>
      </c>
      <c r="K321" s="35"/>
      <c r="L321" s="35"/>
      <c r="M321" s="35"/>
      <c r="N321" s="37">
        <v>-113</v>
      </c>
    </row>
    <row r="322" spans="1:14" x14ac:dyDescent="0.25">
      <c r="A322" s="35"/>
      <c r="B322" s="35"/>
      <c r="C322" s="35"/>
      <c r="D322" s="35" t="s">
        <v>111</v>
      </c>
      <c r="E322" s="35"/>
      <c r="F322" s="36">
        <v>44315</v>
      </c>
      <c r="G322" s="35"/>
      <c r="H322" s="35" t="s">
        <v>324</v>
      </c>
      <c r="I322" s="35"/>
      <c r="J322" s="35" t="s">
        <v>468</v>
      </c>
      <c r="K322" s="35"/>
      <c r="L322" s="35"/>
      <c r="M322" s="35"/>
      <c r="N322" s="37">
        <v>-112.7</v>
      </c>
    </row>
    <row r="323" spans="1:14" x14ac:dyDescent="0.25">
      <c r="A323" s="35"/>
      <c r="B323" s="35"/>
      <c r="C323" s="35"/>
      <c r="D323" s="35" t="s">
        <v>111</v>
      </c>
      <c r="E323" s="35"/>
      <c r="F323" s="36">
        <v>44315</v>
      </c>
      <c r="G323" s="35"/>
      <c r="H323" s="35" t="s">
        <v>325</v>
      </c>
      <c r="I323" s="35"/>
      <c r="J323" s="35" t="s">
        <v>518</v>
      </c>
      <c r="K323" s="35"/>
      <c r="L323" s="35"/>
      <c r="M323" s="35"/>
      <c r="N323" s="37">
        <v>-78</v>
      </c>
    </row>
    <row r="324" spans="1:14" x14ac:dyDescent="0.25">
      <c r="A324" s="35"/>
      <c r="B324" s="35"/>
      <c r="C324" s="35"/>
      <c r="D324" s="35" t="s">
        <v>111</v>
      </c>
      <c r="E324" s="35"/>
      <c r="F324" s="36">
        <v>44315</v>
      </c>
      <c r="G324" s="35"/>
      <c r="H324" s="35" t="s">
        <v>326</v>
      </c>
      <c r="I324" s="35"/>
      <c r="J324" s="35" t="s">
        <v>519</v>
      </c>
      <c r="K324" s="35"/>
      <c r="L324" s="35"/>
      <c r="M324" s="35"/>
      <c r="N324" s="37">
        <v>-909.59</v>
      </c>
    </row>
    <row r="325" spans="1:14" x14ac:dyDescent="0.25">
      <c r="A325" s="35"/>
      <c r="B325" s="35"/>
      <c r="C325" s="35"/>
      <c r="D325" s="35" t="s">
        <v>111</v>
      </c>
      <c r="E325" s="35"/>
      <c r="F325" s="36">
        <v>44315</v>
      </c>
      <c r="G325" s="35"/>
      <c r="H325" s="35" t="s">
        <v>327</v>
      </c>
      <c r="I325" s="35"/>
      <c r="J325" s="35" t="s">
        <v>508</v>
      </c>
      <c r="K325" s="35"/>
      <c r="L325" s="35"/>
      <c r="M325" s="35"/>
      <c r="N325" s="37">
        <v>-34.49</v>
      </c>
    </row>
    <row r="326" spans="1:14" x14ac:dyDescent="0.25">
      <c r="A326" s="35"/>
      <c r="B326" s="35"/>
      <c r="C326" s="35"/>
      <c r="D326" s="35" t="s">
        <v>111</v>
      </c>
      <c r="E326" s="35"/>
      <c r="F326" s="36">
        <v>44315</v>
      </c>
      <c r="G326" s="35"/>
      <c r="H326" s="35" t="s">
        <v>328</v>
      </c>
      <c r="I326" s="35"/>
      <c r="J326" s="35" t="s">
        <v>474</v>
      </c>
      <c r="K326" s="35"/>
      <c r="L326" s="35" t="s">
        <v>578</v>
      </c>
      <c r="M326" s="35"/>
      <c r="N326" s="37">
        <v>-152.38999999999999</v>
      </c>
    </row>
    <row r="327" spans="1:14" x14ac:dyDescent="0.25">
      <c r="A327" s="35"/>
      <c r="B327" s="35"/>
      <c r="C327" s="35"/>
      <c r="D327" s="35" t="s">
        <v>111</v>
      </c>
      <c r="E327" s="35"/>
      <c r="F327" s="36">
        <v>44315</v>
      </c>
      <c r="G327" s="35"/>
      <c r="H327" s="35" t="s">
        <v>329</v>
      </c>
      <c r="I327" s="35"/>
      <c r="J327" s="35" t="s">
        <v>502</v>
      </c>
      <c r="K327" s="35"/>
      <c r="L327" s="35" t="s">
        <v>593</v>
      </c>
      <c r="M327" s="35"/>
      <c r="N327" s="37">
        <v>-17740</v>
      </c>
    </row>
    <row r="328" spans="1:14" x14ac:dyDescent="0.25">
      <c r="A328" s="35"/>
      <c r="B328" s="35"/>
      <c r="C328" s="35"/>
      <c r="D328" s="35" t="s">
        <v>110</v>
      </c>
      <c r="E328" s="35"/>
      <c r="F328" s="36">
        <v>44316</v>
      </c>
      <c r="G328" s="35"/>
      <c r="H328" s="35" t="s">
        <v>330</v>
      </c>
      <c r="I328" s="35"/>
      <c r="J328" s="35" t="s">
        <v>503</v>
      </c>
      <c r="K328" s="35"/>
      <c r="L328" s="35" t="s">
        <v>591</v>
      </c>
      <c r="M328" s="35"/>
      <c r="N328" s="37">
        <v>-408.16</v>
      </c>
    </row>
    <row r="329" spans="1:14" x14ac:dyDescent="0.25">
      <c r="A329" s="35"/>
      <c r="B329" s="35"/>
      <c r="C329" s="35"/>
      <c r="D329" s="35" t="s">
        <v>111</v>
      </c>
      <c r="E329" s="35"/>
      <c r="F329" s="36">
        <v>44315</v>
      </c>
      <c r="G329" s="35"/>
      <c r="H329" s="35" t="s">
        <v>331</v>
      </c>
      <c r="I329" s="35"/>
      <c r="J329" s="35" t="s">
        <v>454</v>
      </c>
      <c r="K329" s="35"/>
      <c r="L329" s="35" t="s">
        <v>594</v>
      </c>
      <c r="M329" s="35"/>
      <c r="N329" s="37">
        <v>-280</v>
      </c>
    </row>
    <row r="330" spans="1:14" x14ac:dyDescent="0.25">
      <c r="A330" s="35"/>
      <c r="B330" s="35"/>
      <c r="C330" s="35"/>
      <c r="D330" s="35" t="s">
        <v>112</v>
      </c>
      <c r="E330" s="35"/>
      <c r="F330" s="36">
        <v>44316</v>
      </c>
      <c r="G330" s="35"/>
      <c r="H330" s="35" t="s">
        <v>332</v>
      </c>
      <c r="I330" s="35"/>
      <c r="J330" s="35" t="s">
        <v>492</v>
      </c>
      <c r="K330" s="35"/>
      <c r="L330" s="35"/>
      <c r="M330" s="35"/>
      <c r="N330" s="37">
        <v>-1632.65</v>
      </c>
    </row>
    <row r="331" spans="1:14" x14ac:dyDescent="0.25">
      <c r="A331" s="35"/>
      <c r="B331" s="35"/>
      <c r="C331" s="35"/>
      <c r="D331" s="35" t="s">
        <v>111</v>
      </c>
      <c r="E331" s="35"/>
      <c r="F331" s="36">
        <v>44330</v>
      </c>
      <c r="G331" s="35"/>
      <c r="H331" s="35" t="s">
        <v>333</v>
      </c>
      <c r="I331" s="35"/>
      <c r="J331" s="35" t="s">
        <v>461</v>
      </c>
      <c r="K331" s="35"/>
      <c r="L331" s="35" t="s">
        <v>575</v>
      </c>
      <c r="M331" s="35"/>
      <c r="N331" s="37">
        <v>-398.77</v>
      </c>
    </row>
    <row r="332" spans="1:14" x14ac:dyDescent="0.25">
      <c r="A332" s="35"/>
      <c r="B332" s="35"/>
      <c r="C332" s="35"/>
      <c r="D332" s="35" t="s">
        <v>111</v>
      </c>
      <c r="E332" s="35"/>
      <c r="F332" s="36">
        <v>44330</v>
      </c>
      <c r="G332" s="35"/>
      <c r="H332" s="35" t="s">
        <v>334</v>
      </c>
      <c r="I332" s="35"/>
      <c r="J332" s="35" t="s">
        <v>462</v>
      </c>
      <c r="K332" s="35"/>
      <c r="L332" s="35" t="s">
        <v>575</v>
      </c>
      <c r="M332" s="35"/>
      <c r="N332" s="37">
        <v>-49.2</v>
      </c>
    </row>
    <row r="333" spans="1:14" x14ac:dyDescent="0.25">
      <c r="A333" s="35"/>
      <c r="B333" s="35"/>
      <c r="C333" s="35"/>
      <c r="D333" s="35" t="s">
        <v>111</v>
      </c>
      <c r="E333" s="35"/>
      <c r="F333" s="36">
        <v>44330</v>
      </c>
      <c r="G333" s="35"/>
      <c r="H333" s="35" t="s">
        <v>335</v>
      </c>
      <c r="I333" s="35"/>
      <c r="J333" s="35" t="s">
        <v>484</v>
      </c>
      <c r="K333" s="35"/>
      <c r="L333" s="35"/>
      <c r="M333" s="35"/>
      <c r="N333" s="37">
        <v>-1639.95</v>
      </c>
    </row>
    <row r="334" spans="1:14" x14ac:dyDescent="0.25">
      <c r="A334" s="35"/>
      <c r="B334" s="35"/>
      <c r="C334" s="35"/>
      <c r="D334" s="35" t="s">
        <v>111</v>
      </c>
      <c r="E334" s="35"/>
      <c r="F334" s="36">
        <v>44330</v>
      </c>
      <c r="G334" s="35"/>
      <c r="H334" s="35" t="s">
        <v>336</v>
      </c>
      <c r="I334" s="35"/>
      <c r="J334" s="35" t="s">
        <v>470</v>
      </c>
      <c r="K334" s="35"/>
      <c r="L334" s="35" t="s">
        <v>576</v>
      </c>
      <c r="M334" s="35"/>
      <c r="N334" s="37">
        <v>-390</v>
      </c>
    </row>
    <row r="335" spans="1:14" x14ac:dyDescent="0.25">
      <c r="A335" s="35"/>
      <c r="B335" s="35"/>
      <c r="C335" s="35"/>
      <c r="D335" s="35" t="s">
        <v>111</v>
      </c>
      <c r="E335" s="35"/>
      <c r="F335" s="36">
        <v>44330</v>
      </c>
      <c r="G335" s="35"/>
      <c r="H335" s="35" t="s">
        <v>337</v>
      </c>
      <c r="I335" s="35"/>
      <c r="J335" s="35" t="s">
        <v>520</v>
      </c>
      <c r="K335" s="35"/>
      <c r="L335" s="35" t="s">
        <v>595</v>
      </c>
      <c r="M335" s="35"/>
      <c r="N335" s="37">
        <v>0</v>
      </c>
    </row>
    <row r="336" spans="1:14" x14ac:dyDescent="0.25">
      <c r="A336" s="35"/>
      <c r="B336" s="35"/>
      <c r="C336" s="35"/>
      <c r="D336" s="35" t="s">
        <v>111</v>
      </c>
      <c r="E336" s="35"/>
      <c r="F336" s="36">
        <v>44330</v>
      </c>
      <c r="G336" s="35"/>
      <c r="H336" s="35" t="s">
        <v>338</v>
      </c>
      <c r="I336" s="35"/>
      <c r="J336" s="35" t="s">
        <v>499</v>
      </c>
      <c r="K336" s="35"/>
      <c r="L336" s="35"/>
      <c r="M336" s="35"/>
      <c r="N336" s="37">
        <v>-304.52999999999997</v>
      </c>
    </row>
    <row r="337" spans="1:14" x14ac:dyDescent="0.25">
      <c r="A337" s="35"/>
      <c r="B337" s="35"/>
      <c r="C337" s="35"/>
      <c r="D337" s="35" t="s">
        <v>111</v>
      </c>
      <c r="E337" s="35"/>
      <c r="F337" s="36">
        <v>44330</v>
      </c>
      <c r="G337" s="35"/>
      <c r="H337" s="35" t="s">
        <v>339</v>
      </c>
      <c r="I337" s="35"/>
      <c r="J337" s="35" t="s">
        <v>499</v>
      </c>
      <c r="K337" s="35"/>
      <c r="L337" s="35" t="s">
        <v>596</v>
      </c>
      <c r="M337" s="35"/>
      <c r="N337" s="37">
        <v>0</v>
      </c>
    </row>
    <row r="338" spans="1:14" x14ac:dyDescent="0.25">
      <c r="A338" s="35"/>
      <c r="B338" s="35"/>
      <c r="C338" s="35"/>
      <c r="D338" s="35" t="s">
        <v>111</v>
      </c>
      <c r="E338" s="35"/>
      <c r="F338" s="36">
        <v>44330</v>
      </c>
      <c r="G338" s="35"/>
      <c r="H338" s="35" t="s">
        <v>340</v>
      </c>
      <c r="I338" s="35"/>
      <c r="J338" s="35" t="s">
        <v>521</v>
      </c>
      <c r="K338" s="35"/>
      <c r="L338" s="35"/>
      <c r="M338" s="35"/>
      <c r="N338" s="37">
        <v>-196</v>
      </c>
    </row>
    <row r="339" spans="1:14" x14ac:dyDescent="0.25">
      <c r="A339" s="35"/>
      <c r="B339" s="35"/>
      <c r="C339" s="35"/>
      <c r="D339" s="35" t="s">
        <v>111</v>
      </c>
      <c r="E339" s="35"/>
      <c r="F339" s="36">
        <v>44330</v>
      </c>
      <c r="G339" s="35"/>
      <c r="H339" s="35" t="s">
        <v>341</v>
      </c>
      <c r="I339" s="35"/>
      <c r="J339" s="35" t="s">
        <v>522</v>
      </c>
      <c r="K339" s="35"/>
      <c r="L339" s="35" t="s">
        <v>596</v>
      </c>
      <c r="M339" s="35"/>
      <c r="N339" s="37">
        <v>0</v>
      </c>
    </row>
    <row r="340" spans="1:14" x14ac:dyDescent="0.25">
      <c r="A340" s="35"/>
      <c r="B340" s="35"/>
      <c r="C340" s="35"/>
      <c r="D340" s="35" t="s">
        <v>111</v>
      </c>
      <c r="E340" s="35"/>
      <c r="F340" s="36">
        <v>44330</v>
      </c>
      <c r="G340" s="35"/>
      <c r="H340" s="35" t="s">
        <v>342</v>
      </c>
      <c r="I340" s="35"/>
      <c r="J340" s="35" t="s">
        <v>473</v>
      </c>
      <c r="K340" s="35"/>
      <c r="L340" s="35"/>
      <c r="M340" s="35"/>
      <c r="N340" s="37">
        <v>-55.2</v>
      </c>
    </row>
    <row r="341" spans="1:14" x14ac:dyDescent="0.25">
      <c r="A341" s="35"/>
      <c r="B341" s="35"/>
      <c r="C341" s="35"/>
      <c r="D341" s="35" t="s">
        <v>111</v>
      </c>
      <c r="E341" s="35"/>
      <c r="F341" s="36">
        <v>44330</v>
      </c>
      <c r="G341" s="35"/>
      <c r="H341" s="35" t="s">
        <v>343</v>
      </c>
      <c r="I341" s="35"/>
      <c r="J341" s="35" t="s">
        <v>474</v>
      </c>
      <c r="K341" s="35"/>
      <c r="L341" s="35" t="s">
        <v>578</v>
      </c>
      <c r="M341" s="35"/>
      <c r="N341" s="37">
        <v>-135.72</v>
      </c>
    </row>
    <row r="342" spans="1:14" x14ac:dyDescent="0.25">
      <c r="A342" s="35"/>
      <c r="B342" s="35"/>
      <c r="C342" s="35"/>
      <c r="D342" s="35" t="s">
        <v>111</v>
      </c>
      <c r="E342" s="35"/>
      <c r="F342" s="36">
        <v>44330</v>
      </c>
      <c r="G342" s="35"/>
      <c r="H342" s="35" t="s">
        <v>344</v>
      </c>
      <c r="I342" s="35"/>
      <c r="J342" s="35" t="s">
        <v>480</v>
      </c>
      <c r="K342" s="35"/>
      <c r="L342" s="35" t="s">
        <v>579</v>
      </c>
      <c r="M342" s="35"/>
      <c r="N342" s="37">
        <v>-24.5</v>
      </c>
    </row>
    <row r="343" spans="1:14" x14ac:dyDescent="0.25">
      <c r="A343" s="35"/>
      <c r="B343" s="35"/>
      <c r="C343" s="35"/>
      <c r="D343" s="35" t="s">
        <v>111</v>
      </c>
      <c r="E343" s="35"/>
      <c r="F343" s="36">
        <v>44330</v>
      </c>
      <c r="G343" s="35"/>
      <c r="H343" s="35" t="s">
        <v>345</v>
      </c>
      <c r="I343" s="35"/>
      <c r="J343" s="35" t="s">
        <v>520</v>
      </c>
      <c r="K343" s="35"/>
      <c r="L343" s="35"/>
      <c r="M343" s="35"/>
      <c r="N343" s="37">
        <v>-42.34</v>
      </c>
    </row>
    <row r="344" spans="1:14" x14ac:dyDescent="0.25">
      <c r="A344" s="35"/>
      <c r="B344" s="35"/>
      <c r="C344" s="35"/>
      <c r="D344" s="35" t="s">
        <v>111</v>
      </c>
      <c r="E344" s="35"/>
      <c r="F344" s="36">
        <v>44330</v>
      </c>
      <c r="G344" s="35"/>
      <c r="H344" s="35" t="s">
        <v>346</v>
      </c>
      <c r="I344" s="35"/>
      <c r="J344" s="35" t="s">
        <v>522</v>
      </c>
      <c r="K344" s="35"/>
      <c r="L344" s="35"/>
      <c r="M344" s="35"/>
      <c r="N344" s="37">
        <v>-57405.64</v>
      </c>
    </row>
    <row r="345" spans="1:14" x14ac:dyDescent="0.25">
      <c r="A345" s="35"/>
      <c r="B345" s="35"/>
      <c r="C345" s="35"/>
      <c r="D345" s="35" t="s">
        <v>111</v>
      </c>
      <c r="E345" s="35"/>
      <c r="F345" s="36">
        <v>44335</v>
      </c>
      <c r="G345" s="35"/>
      <c r="H345" s="35" t="s">
        <v>347</v>
      </c>
      <c r="I345" s="35"/>
      <c r="J345" s="35" t="s">
        <v>463</v>
      </c>
      <c r="K345" s="35"/>
      <c r="L345" s="35"/>
      <c r="M345" s="35"/>
      <c r="N345" s="37">
        <v>-555.22</v>
      </c>
    </row>
    <row r="346" spans="1:14" x14ac:dyDescent="0.25">
      <c r="A346" s="35"/>
      <c r="B346" s="35"/>
      <c r="C346" s="35"/>
      <c r="D346" s="35" t="s">
        <v>111</v>
      </c>
      <c r="E346" s="35"/>
      <c r="F346" s="36">
        <v>44335</v>
      </c>
      <c r="G346" s="35"/>
      <c r="H346" s="35" t="s">
        <v>348</v>
      </c>
      <c r="I346" s="35"/>
      <c r="J346" s="35" t="s">
        <v>465</v>
      </c>
      <c r="K346" s="35"/>
      <c r="L346" s="35"/>
      <c r="M346" s="35"/>
      <c r="N346" s="37">
        <v>-1450</v>
      </c>
    </row>
    <row r="347" spans="1:14" x14ac:dyDescent="0.25">
      <c r="A347" s="35"/>
      <c r="B347" s="35"/>
      <c r="C347" s="35"/>
      <c r="D347" s="35" t="s">
        <v>111</v>
      </c>
      <c r="E347" s="35"/>
      <c r="F347" s="36">
        <v>44335</v>
      </c>
      <c r="G347" s="35"/>
      <c r="H347" s="35" t="s">
        <v>349</v>
      </c>
      <c r="I347" s="35"/>
      <c r="J347" s="35" t="s">
        <v>468</v>
      </c>
      <c r="K347" s="35"/>
      <c r="L347" s="35"/>
      <c r="M347" s="35"/>
      <c r="N347" s="37">
        <v>-109.06</v>
      </c>
    </row>
    <row r="348" spans="1:14" x14ac:dyDescent="0.25">
      <c r="A348" s="35"/>
      <c r="B348" s="35"/>
      <c r="C348" s="35"/>
      <c r="D348" s="35" t="s">
        <v>111</v>
      </c>
      <c r="E348" s="35"/>
      <c r="F348" s="36">
        <v>44335</v>
      </c>
      <c r="G348" s="35"/>
      <c r="H348" s="35" t="s">
        <v>350</v>
      </c>
      <c r="I348" s="35"/>
      <c r="J348" s="35" t="s">
        <v>523</v>
      </c>
      <c r="K348" s="35"/>
      <c r="L348" s="35"/>
      <c r="M348" s="35"/>
      <c r="N348" s="37">
        <v>-4613.1099999999997</v>
      </c>
    </row>
    <row r="349" spans="1:14" x14ac:dyDescent="0.25">
      <c r="A349" s="35"/>
      <c r="B349" s="35"/>
      <c r="C349" s="35"/>
      <c r="D349" s="35" t="s">
        <v>111</v>
      </c>
      <c r="E349" s="35"/>
      <c r="F349" s="36">
        <v>44335</v>
      </c>
      <c r="G349" s="35"/>
      <c r="H349" s="35" t="s">
        <v>351</v>
      </c>
      <c r="I349" s="35"/>
      <c r="J349" s="35" t="s">
        <v>524</v>
      </c>
      <c r="K349" s="35"/>
      <c r="L349" s="35"/>
      <c r="M349" s="35"/>
      <c r="N349" s="37">
        <v>-1075.29</v>
      </c>
    </row>
    <row r="350" spans="1:14" x14ac:dyDescent="0.25">
      <c r="A350" s="35"/>
      <c r="B350" s="35"/>
      <c r="C350" s="35"/>
      <c r="D350" s="35" t="s">
        <v>111</v>
      </c>
      <c r="E350" s="35"/>
      <c r="F350" s="36">
        <v>44335</v>
      </c>
      <c r="G350" s="35"/>
      <c r="H350" s="35" t="s">
        <v>352</v>
      </c>
      <c r="I350" s="35"/>
      <c r="J350" s="35" t="s">
        <v>499</v>
      </c>
      <c r="K350" s="35"/>
      <c r="L350" s="35"/>
      <c r="M350" s="35"/>
      <c r="N350" s="37">
        <v>-37.950000000000003</v>
      </c>
    </row>
    <row r="351" spans="1:14" x14ac:dyDescent="0.25">
      <c r="A351" s="35"/>
      <c r="B351" s="35"/>
      <c r="C351" s="35"/>
      <c r="D351" s="35" t="s">
        <v>111</v>
      </c>
      <c r="E351" s="35"/>
      <c r="F351" s="36">
        <v>44335</v>
      </c>
      <c r="G351" s="35"/>
      <c r="H351" s="35" t="s">
        <v>353</v>
      </c>
      <c r="I351" s="35"/>
      <c r="J351" s="35" t="s">
        <v>502</v>
      </c>
      <c r="K351" s="35"/>
      <c r="L351" s="35" t="s">
        <v>593</v>
      </c>
      <c r="M351" s="35"/>
      <c r="N351" s="37">
        <v>-63</v>
      </c>
    </row>
    <row r="352" spans="1:14" x14ac:dyDescent="0.25">
      <c r="A352" s="35"/>
      <c r="B352" s="35"/>
      <c r="C352" s="35"/>
      <c r="D352" s="35" t="s">
        <v>111</v>
      </c>
      <c r="E352" s="35"/>
      <c r="F352" s="36">
        <v>44335</v>
      </c>
      <c r="G352" s="35"/>
      <c r="H352" s="35" t="s">
        <v>354</v>
      </c>
      <c r="I352" s="35"/>
      <c r="J352" s="35" t="s">
        <v>475</v>
      </c>
      <c r="K352" s="35"/>
      <c r="L352" s="35"/>
      <c r="M352" s="35"/>
      <c r="N352" s="37">
        <v>-43.83</v>
      </c>
    </row>
    <row r="353" spans="1:14" x14ac:dyDescent="0.25">
      <c r="A353" s="35"/>
      <c r="B353" s="35"/>
      <c r="C353" s="35"/>
      <c r="D353" s="35" t="s">
        <v>111</v>
      </c>
      <c r="E353" s="35"/>
      <c r="F353" s="36">
        <v>44335</v>
      </c>
      <c r="G353" s="35"/>
      <c r="H353" s="35" t="s">
        <v>355</v>
      </c>
      <c r="I353" s="35"/>
      <c r="J353" s="35" t="s">
        <v>476</v>
      </c>
      <c r="K353" s="35"/>
      <c r="L353" s="35"/>
      <c r="M353" s="35"/>
      <c r="N353" s="37">
        <v>-125.25</v>
      </c>
    </row>
    <row r="354" spans="1:14" x14ac:dyDescent="0.25">
      <c r="A354" s="35"/>
      <c r="B354" s="35"/>
      <c r="C354" s="35"/>
      <c r="D354" s="35" t="s">
        <v>111</v>
      </c>
      <c r="E354" s="35"/>
      <c r="F354" s="36">
        <v>44335</v>
      </c>
      <c r="G354" s="35"/>
      <c r="H354" s="35" t="s">
        <v>356</v>
      </c>
      <c r="I354" s="35"/>
      <c r="J354" s="35" t="s">
        <v>525</v>
      </c>
      <c r="K354" s="35"/>
      <c r="L354" s="35"/>
      <c r="M354" s="35"/>
      <c r="N354" s="37">
        <v>-62.62</v>
      </c>
    </row>
    <row r="355" spans="1:14" x14ac:dyDescent="0.25">
      <c r="A355" s="35"/>
      <c r="B355" s="35"/>
      <c r="C355" s="35"/>
      <c r="D355" s="35" t="s">
        <v>111</v>
      </c>
      <c r="E355" s="35"/>
      <c r="F355" s="36">
        <v>44335</v>
      </c>
      <c r="G355" s="35"/>
      <c r="H355" s="35" t="s">
        <v>357</v>
      </c>
      <c r="I355" s="35"/>
      <c r="J355" s="35" t="s">
        <v>477</v>
      </c>
      <c r="K355" s="35"/>
      <c r="L355" s="35"/>
      <c r="M355" s="35"/>
      <c r="N355" s="37">
        <v>-107.92</v>
      </c>
    </row>
    <row r="356" spans="1:14" x14ac:dyDescent="0.25">
      <c r="A356" s="35"/>
      <c r="B356" s="35"/>
      <c r="C356" s="35"/>
      <c r="D356" s="35" t="s">
        <v>111</v>
      </c>
      <c r="E356" s="35"/>
      <c r="F356" s="36">
        <v>44335</v>
      </c>
      <c r="G356" s="35"/>
      <c r="H356" s="35" t="s">
        <v>358</v>
      </c>
      <c r="I356" s="35"/>
      <c r="J356" s="35" t="s">
        <v>526</v>
      </c>
      <c r="K356" s="35"/>
      <c r="L356" s="35"/>
      <c r="M356" s="35"/>
      <c r="N356" s="37">
        <v>-60.27</v>
      </c>
    </row>
    <row r="357" spans="1:14" x14ac:dyDescent="0.25">
      <c r="A357" s="35"/>
      <c r="B357" s="35"/>
      <c r="C357" s="35"/>
      <c r="D357" s="35" t="s">
        <v>111</v>
      </c>
      <c r="E357" s="35"/>
      <c r="F357" s="36">
        <v>44335</v>
      </c>
      <c r="G357" s="35"/>
      <c r="H357" s="35" t="s">
        <v>359</v>
      </c>
      <c r="I357" s="35"/>
      <c r="J357" s="35" t="s">
        <v>469</v>
      </c>
      <c r="K357" s="35"/>
      <c r="L357" s="35" t="s">
        <v>597</v>
      </c>
      <c r="M357" s="35"/>
      <c r="N357" s="37">
        <v>0</v>
      </c>
    </row>
    <row r="358" spans="1:14" x14ac:dyDescent="0.25">
      <c r="A358" s="35"/>
      <c r="B358" s="35"/>
      <c r="C358" s="35"/>
      <c r="D358" s="35" t="s">
        <v>111</v>
      </c>
      <c r="E358" s="35"/>
      <c r="F358" s="36">
        <v>44335</v>
      </c>
      <c r="G358" s="35"/>
      <c r="H358" s="35" t="s">
        <v>360</v>
      </c>
      <c r="I358" s="35"/>
      <c r="J358" s="35" t="s">
        <v>527</v>
      </c>
      <c r="K358" s="35"/>
      <c r="L358" s="35"/>
      <c r="M358" s="35"/>
      <c r="N358" s="37">
        <v>-43.83</v>
      </c>
    </row>
    <row r="359" spans="1:14" x14ac:dyDescent="0.25">
      <c r="A359" s="35"/>
      <c r="B359" s="35"/>
      <c r="C359" s="35"/>
      <c r="D359" s="35" t="s">
        <v>111</v>
      </c>
      <c r="E359" s="35"/>
      <c r="F359" s="36">
        <v>44335</v>
      </c>
      <c r="G359" s="35"/>
      <c r="H359" s="35" t="s">
        <v>361</v>
      </c>
      <c r="I359" s="35"/>
      <c r="J359" s="35" t="s">
        <v>509</v>
      </c>
      <c r="K359" s="35"/>
      <c r="L359" s="35"/>
      <c r="M359" s="35"/>
      <c r="N359" s="37">
        <v>-187.87</v>
      </c>
    </row>
    <row r="360" spans="1:14" x14ac:dyDescent="0.25">
      <c r="A360" s="35"/>
      <c r="B360" s="35"/>
      <c r="C360" s="35"/>
      <c r="D360" s="35" t="s">
        <v>111</v>
      </c>
      <c r="E360" s="35"/>
      <c r="F360" s="36">
        <v>44335</v>
      </c>
      <c r="G360" s="35"/>
      <c r="H360" s="35" t="s">
        <v>362</v>
      </c>
      <c r="I360" s="35"/>
      <c r="J360" s="35" t="s">
        <v>528</v>
      </c>
      <c r="K360" s="35"/>
      <c r="L360" s="35"/>
      <c r="M360" s="35"/>
      <c r="N360" s="37">
        <v>-122.9</v>
      </c>
    </row>
    <row r="361" spans="1:14" x14ac:dyDescent="0.25">
      <c r="A361" s="35"/>
      <c r="B361" s="35"/>
      <c r="C361" s="35"/>
      <c r="D361" s="35" t="s">
        <v>111</v>
      </c>
      <c r="E361" s="35"/>
      <c r="F361" s="36">
        <v>44335</v>
      </c>
      <c r="G361" s="35"/>
      <c r="H361" s="35" t="s">
        <v>363</v>
      </c>
      <c r="I361" s="35"/>
      <c r="J361" s="35" t="s">
        <v>529</v>
      </c>
      <c r="K361" s="35"/>
      <c r="L361" s="35"/>
      <c r="M361" s="35"/>
      <c r="N361" s="37">
        <v>-116.63</v>
      </c>
    </row>
    <row r="362" spans="1:14" x14ac:dyDescent="0.25">
      <c r="A362" s="35"/>
      <c r="B362" s="35"/>
      <c r="C362" s="35"/>
      <c r="D362" s="35" t="s">
        <v>111</v>
      </c>
      <c r="E362" s="35"/>
      <c r="F362" s="36">
        <v>44335</v>
      </c>
      <c r="G362" s="35"/>
      <c r="H362" s="35" t="s">
        <v>364</v>
      </c>
      <c r="I362" s="35"/>
      <c r="J362" s="35" t="s">
        <v>469</v>
      </c>
      <c r="K362" s="35"/>
      <c r="L362" s="35"/>
      <c r="M362" s="35"/>
      <c r="N362" s="37">
        <v>-171.43</v>
      </c>
    </row>
    <row r="363" spans="1:14" x14ac:dyDescent="0.25">
      <c r="A363" s="35"/>
      <c r="B363" s="35"/>
      <c r="C363" s="35"/>
      <c r="D363" s="35" t="s">
        <v>111</v>
      </c>
      <c r="E363" s="35"/>
      <c r="F363" s="36">
        <v>44342</v>
      </c>
      <c r="G363" s="35"/>
      <c r="H363" s="35" t="s">
        <v>365</v>
      </c>
      <c r="I363" s="35"/>
      <c r="J363" s="35" t="s">
        <v>488</v>
      </c>
      <c r="K363" s="35"/>
      <c r="L363" s="35"/>
      <c r="M363" s="35"/>
      <c r="N363" s="37">
        <v>-487.48</v>
      </c>
    </row>
    <row r="364" spans="1:14" x14ac:dyDescent="0.25">
      <c r="A364" s="35"/>
      <c r="B364" s="35"/>
      <c r="C364" s="35"/>
      <c r="D364" s="35" t="s">
        <v>111</v>
      </c>
      <c r="E364" s="35"/>
      <c r="F364" s="36">
        <v>44342</v>
      </c>
      <c r="G364" s="35"/>
      <c r="H364" s="35" t="s">
        <v>366</v>
      </c>
      <c r="I364" s="35"/>
      <c r="J364" s="35" t="s">
        <v>514</v>
      </c>
      <c r="K364" s="35"/>
      <c r="L364" s="35"/>
      <c r="M364" s="35"/>
      <c r="N364" s="37">
        <v>-155.19999999999999</v>
      </c>
    </row>
    <row r="365" spans="1:14" x14ac:dyDescent="0.25">
      <c r="A365" s="35"/>
      <c r="B365" s="35"/>
      <c r="C365" s="35"/>
      <c r="D365" s="35" t="s">
        <v>111</v>
      </c>
      <c r="E365" s="35"/>
      <c r="F365" s="36">
        <v>44342</v>
      </c>
      <c r="G365" s="35"/>
      <c r="H365" s="35" t="s">
        <v>367</v>
      </c>
      <c r="I365" s="35"/>
      <c r="J365" s="35" t="s">
        <v>486</v>
      </c>
      <c r="K365" s="35"/>
      <c r="L365" s="35"/>
      <c r="M365" s="35"/>
      <c r="N365" s="37">
        <v>-137.5</v>
      </c>
    </row>
    <row r="366" spans="1:14" x14ac:dyDescent="0.25">
      <c r="A366" s="35"/>
      <c r="B366" s="35"/>
      <c r="C366" s="35"/>
      <c r="D366" s="35" t="s">
        <v>111</v>
      </c>
      <c r="E366" s="35"/>
      <c r="F366" s="36">
        <v>44342</v>
      </c>
      <c r="G366" s="35"/>
      <c r="H366" s="35" t="s">
        <v>368</v>
      </c>
      <c r="I366" s="35"/>
      <c r="J366" s="35" t="s">
        <v>499</v>
      </c>
      <c r="K366" s="35"/>
      <c r="L366" s="35"/>
      <c r="M366" s="35"/>
      <c r="N366" s="37">
        <v>-402.17</v>
      </c>
    </row>
    <row r="367" spans="1:14" x14ac:dyDescent="0.25">
      <c r="A367" s="35"/>
      <c r="B367" s="35"/>
      <c r="C367" s="35"/>
      <c r="D367" s="35" t="s">
        <v>111</v>
      </c>
      <c r="E367" s="35"/>
      <c r="F367" s="36">
        <v>44342</v>
      </c>
      <c r="G367" s="35"/>
      <c r="H367" s="35" t="s">
        <v>369</v>
      </c>
      <c r="I367" s="35"/>
      <c r="J367" s="35" t="s">
        <v>471</v>
      </c>
      <c r="K367" s="35"/>
      <c r="L367" s="35"/>
      <c r="M367" s="35"/>
      <c r="N367" s="37">
        <v>-263.52</v>
      </c>
    </row>
    <row r="368" spans="1:14" x14ac:dyDescent="0.25">
      <c r="A368" s="35"/>
      <c r="B368" s="35"/>
      <c r="C368" s="35"/>
      <c r="D368" s="35" t="s">
        <v>112</v>
      </c>
      <c r="E368" s="35"/>
      <c r="F368" s="36">
        <v>44344</v>
      </c>
      <c r="G368" s="35"/>
      <c r="H368" s="35" t="s">
        <v>370</v>
      </c>
      <c r="I368" s="35"/>
      <c r="J368" s="35" t="s">
        <v>492</v>
      </c>
      <c r="K368" s="35"/>
      <c r="L368" s="35"/>
      <c r="M368" s="35"/>
      <c r="N368" s="37">
        <v>-1529.95</v>
      </c>
    </row>
    <row r="369" spans="1:14" x14ac:dyDescent="0.25">
      <c r="A369" s="35"/>
      <c r="B369" s="35"/>
      <c r="C369" s="35"/>
      <c r="D369" s="35" t="s">
        <v>110</v>
      </c>
      <c r="E369" s="35"/>
      <c r="F369" s="36">
        <v>44348</v>
      </c>
      <c r="G369" s="35"/>
      <c r="H369" s="35" t="s">
        <v>371</v>
      </c>
      <c r="I369" s="35"/>
      <c r="J369" s="35" t="s">
        <v>503</v>
      </c>
      <c r="K369" s="35"/>
      <c r="L369" s="35" t="s">
        <v>591</v>
      </c>
      <c r="M369" s="35"/>
      <c r="N369" s="37">
        <v>-382.49</v>
      </c>
    </row>
    <row r="370" spans="1:14" x14ac:dyDescent="0.25">
      <c r="A370" s="35"/>
      <c r="B370" s="35"/>
      <c r="C370" s="35"/>
      <c r="D370" s="35" t="s">
        <v>111</v>
      </c>
      <c r="E370" s="35"/>
      <c r="F370" s="36">
        <v>44351</v>
      </c>
      <c r="G370" s="35"/>
      <c r="H370" s="35" t="s">
        <v>372</v>
      </c>
      <c r="I370" s="35"/>
      <c r="J370" s="35" t="s">
        <v>461</v>
      </c>
      <c r="K370" s="35"/>
      <c r="L370" s="35" t="s">
        <v>575</v>
      </c>
      <c r="M370" s="35"/>
      <c r="N370" s="37">
        <v>-531.49</v>
      </c>
    </row>
    <row r="371" spans="1:14" x14ac:dyDescent="0.25">
      <c r="A371" s="35"/>
      <c r="B371" s="35"/>
      <c r="C371" s="35"/>
      <c r="D371" s="35" t="s">
        <v>111</v>
      </c>
      <c r="E371" s="35"/>
      <c r="F371" s="36">
        <v>44351</v>
      </c>
      <c r="G371" s="35"/>
      <c r="H371" s="35" t="s">
        <v>373</v>
      </c>
      <c r="I371" s="35"/>
      <c r="J371" s="35" t="s">
        <v>496</v>
      </c>
      <c r="K371" s="35"/>
      <c r="L371" s="35"/>
      <c r="M371" s="35"/>
      <c r="N371" s="37">
        <v>-68.8</v>
      </c>
    </row>
    <row r="372" spans="1:14" x14ac:dyDescent="0.25">
      <c r="A372" s="35"/>
      <c r="B372" s="35"/>
      <c r="C372" s="35"/>
      <c r="D372" s="35" t="s">
        <v>111</v>
      </c>
      <c r="E372" s="35"/>
      <c r="F372" s="36">
        <v>44351</v>
      </c>
      <c r="G372" s="35"/>
      <c r="H372" s="35" t="s">
        <v>374</v>
      </c>
      <c r="I372" s="35"/>
      <c r="J372" s="35" t="s">
        <v>530</v>
      </c>
      <c r="K372" s="35"/>
      <c r="L372" s="35"/>
      <c r="M372" s="35"/>
      <c r="N372" s="37">
        <v>-175</v>
      </c>
    </row>
    <row r="373" spans="1:14" x14ac:dyDescent="0.25">
      <c r="A373" s="35"/>
      <c r="B373" s="35"/>
      <c r="C373" s="35"/>
      <c r="D373" s="35" t="s">
        <v>111</v>
      </c>
      <c r="E373" s="35"/>
      <c r="F373" s="36">
        <v>44351</v>
      </c>
      <c r="G373" s="35"/>
      <c r="H373" s="35" t="s">
        <v>375</v>
      </c>
      <c r="I373" s="35"/>
      <c r="J373" s="35" t="s">
        <v>470</v>
      </c>
      <c r="K373" s="35"/>
      <c r="L373" s="35" t="s">
        <v>576</v>
      </c>
      <c r="M373" s="35"/>
      <c r="N373" s="37">
        <v>-423.5</v>
      </c>
    </row>
    <row r="374" spans="1:14" x14ac:dyDescent="0.25">
      <c r="A374" s="35"/>
      <c r="B374" s="35"/>
      <c r="C374" s="35"/>
      <c r="D374" s="35" t="s">
        <v>111</v>
      </c>
      <c r="E374" s="35"/>
      <c r="F374" s="36">
        <v>44351</v>
      </c>
      <c r="G374" s="35"/>
      <c r="H374" s="35" t="s">
        <v>376</v>
      </c>
      <c r="I374" s="35"/>
      <c r="J374" s="35" t="s">
        <v>454</v>
      </c>
      <c r="K374" s="35"/>
      <c r="L374" s="35" t="s">
        <v>598</v>
      </c>
      <c r="M374" s="35"/>
      <c r="N374" s="37">
        <v>-516.5</v>
      </c>
    </row>
    <row r="375" spans="1:14" x14ac:dyDescent="0.25">
      <c r="A375" s="35"/>
      <c r="B375" s="35"/>
      <c r="C375" s="35"/>
      <c r="D375" s="35" t="s">
        <v>111</v>
      </c>
      <c r="E375" s="35"/>
      <c r="F375" s="36">
        <v>44351</v>
      </c>
      <c r="G375" s="35"/>
      <c r="H375" s="35" t="s">
        <v>377</v>
      </c>
      <c r="I375" s="35"/>
      <c r="J375" s="35" t="s">
        <v>521</v>
      </c>
      <c r="K375" s="35"/>
      <c r="L375" s="35"/>
      <c r="M375" s="35"/>
      <c r="N375" s="37">
        <v>-319</v>
      </c>
    </row>
    <row r="376" spans="1:14" x14ac:dyDescent="0.25">
      <c r="A376" s="35"/>
      <c r="B376" s="35"/>
      <c r="C376" s="35"/>
      <c r="D376" s="35" t="s">
        <v>111</v>
      </c>
      <c r="E376" s="35"/>
      <c r="F376" s="36">
        <v>44357</v>
      </c>
      <c r="G376" s="35"/>
      <c r="H376" s="35" t="s">
        <v>378</v>
      </c>
      <c r="I376" s="35"/>
      <c r="J376" s="35" t="s">
        <v>462</v>
      </c>
      <c r="K376" s="35"/>
      <c r="L376" s="35" t="s">
        <v>575</v>
      </c>
      <c r="M376" s="35"/>
      <c r="N376" s="37">
        <v>-587.97</v>
      </c>
    </row>
    <row r="377" spans="1:14" x14ac:dyDescent="0.25">
      <c r="A377" s="35"/>
      <c r="B377" s="35"/>
      <c r="C377" s="35"/>
      <c r="D377" s="35" t="s">
        <v>111</v>
      </c>
      <c r="E377" s="35"/>
      <c r="F377" s="36">
        <v>44357</v>
      </c>
      <c r="G377" s="35"/>
      <c r="H377" s="35" t="s">
        <v>379</v>
      </c>
      <c r="I377" s="35"/>
      <c r="J377" s="35" t="s">
        <v>494</v>
      </c>
      <c r="K377" s="35"/>
      <c r="L377" s="35"/>
      <c r="M377" s="35"/>
      <c r="N377" s="37">
        <v>-768.36</v>
      </c>
    </row>
    <row r="378" spans="1:14" x14ac:dyDescent="0.25">
      <c r="A378" s="35"/>
      <c r="B378" s="35"/>
      <c r="C378" s="35"/>
      <c r="D378" s="35" t="s">
        <v>111</v>
      </c>
      <c r="E378" s="35"/>
      <c r="F378" s="36">
        <v>44357</v>
      </c>
      <c r="G378" s="35"/>
      <c r="H378" s="35" t="s">
        <v>380</v>
      </c>
      <c r="I378" s="35"/>
      <c r="J378" s="35" t="s">
        <v>496</v>
      </c>
      <c r="K378" s="35"/>
      <c r="L378" s="35"/>
      <c r="M378" s="35"/>
      <c r="N378" s="37">
        <v>-55.5</v>
      </c>
    </row>
    <row r="379" spans="1:14" x14ac:dyDescent="0.25">
      <c r="A379" s="35"/>
      <c r="B379" s="35"/>
      <c r="C379" s="35"/>
      <c r="D379" s="35" t="s">
        <v>111</v>
      </c>
      <c r="E379" s="35"/>
      <c r="F379" s="36">
        <v>44357</v>
      </c>
      <c r="G379" s="35"/>
      <c r="H379" s="35" t="s">
        <v>381</v>
      </c>
      <c r="I379" s="35"/>
      <c r="J379" s="35" t="s">
        <v>468</v>
      </c>
      <c r="K379" s="35"/>
      <c r="L379" s="35"/>
      <c r="M379" s="35"/>
      <c r="N379" s="37">
        <v>-112.7</v>
      </c>
    </row>
    <row r="380" spans="1:14" x14ac:dyDescent="0.25">
      <c r="A380" s="35"/>
      <c r="B380" s="35"/>
      <c r="C380" s="35"/>
      <c r="D380" s="35" t="s">
        <v>111</v>
      </c>
      <c r="E380" s="35"/>
      <c r="F380" s="36">
        <v>44357</v>
      </c>
      <c r="G380" s="35"/>
      <c r="H380" s="35" t="s">
        <v>382</v>
      </c>
      <c r="I380" s="35"/>
      <c r="J380" s="35" t="s">
        <v>531</v>
      </c>
      <c r="K380" s="35"/>
      <c r="L380" s="35"/>
      <c r="M380" s="35"/>
      <c r="N380" s="37">
        <v>-14.33</v>
      </c>
    </row>
    <row r="381" spans="1:14" x14ac:dyDescent="0.25">
      <c r="A381" s="35"/>
      <c r="B381" s="35"/>
      <c r="C381" s="35"/>
      <c r="D381" s="35" t="s">
        <v>111</v>
      </c>
      <c r="E381" s="35"/>
      <c r="F381" s="36">
        <v>44357</v>
      </c>
      <c r="G381" s="35"/>
      <c r="H381" s="35" t="s">
        <v>383</v>
      </c>
      <c r="I381" s="35"/>
      <c r="J381" s="35" t="s">
        <v>474</v>
      </c>
      <c r="K381" s="35"/>
      <c r="L381" s="35" t="s">
        <v>578</v>
      </c>
      <c r="M381" s="35"/>
      <c r="N381" s="37">
        <v>-116.65</v>
      </c>
    </row>
    <row r="382" spans="1:14" x14ac:dyDescent="0.25">
      <c r="A382" s="35"/>
      <c r="B382" s="35"/>
      <c r="C382" s="35"/>
      <c r="D382" s="35" t="s">
        <v>111</v>
      </c>
      <c r="E382" s="35"/>
      <c r="F382" s="36">
        <v>44357</v>
      </c>
      <c r="G382" s="35"/>
      <c r="H382" s="35" t="s">
        <v>384</v>
      </c>
      <c r="I382" s="35"/>
      <c r="J382" s="35" t="s">
        <v>480</v>
      </c>
      <c r="K382" s="35"/>
      <c r="L382" s="35" t="s">
        <v>579</v>
      </c>
      <c r="M382" s="35"/>
      <c r="N382" s="37">
        <v>-82.75</v>
      </c>
    </row>
    <row r="383" spans="1:14" x14ac:dyDescent="0.25">
      <c r="A383" s="35"/>
      <c r="B383" s="35"/>
      <c r="C383" s="35"/>
      <c r="D383" s="35" t="s">
        <v>111</v>
      </c>
      <c r="E383" s="35"/>
      <c r="F383" s="36">
        <v>44364</v>
      </c>
      <c r="G383" s="35"/>
      <c r="H383" s="35" t="s">
        <v>385</v>
      </c>
      <c r="I383" s="35"/>
      <c r="J383" s="35" t="s">
        <v>463</v>
      </c>
      <c r="K383" s="35"/>
      <c r="L383" s="35"/>
      <c r="M383" s="35"/>
      <c r="N383" s="37">
        <v>-555.22</v>
      </c>
    </row>
    <row r="384" spans="1:14" x14ac:dyDescent="0.25">
      <c r="A384" s="35"/>
      <c r="B384" s="35"/>
      <c r="C384" s="35"/>
      <c r="D384" s="35" t="s">
        <v>111</v>
      </c>
      <c r="E384" s="35"/>
      <c r="F384" s="36">
        <v>44364</v>
      </c>
      <c r="G384" s="35"/>
      <c r="H384" s="35" t="s">
        <v>386</v>
      </c>
      <c r="I384" s="35"/>
      <c r="J384" s="35" t="s">
        <v>484</v>
      </c>
      <c r="K384" s="35"/>
      <c r="L384" s="35"/>
      <c r="M384" s="35"/>
      <c r="N384" s="37">
        <v>-7036.92</v>
      </c>
    </row>
    <row r="385" spans="1:14" x14ac:dyDescent="0.25">
      <c r="A385" s="35"/>
      <c r="B385" s="35"/>
      <c r="C385" s="35"/>
      <c r="D385" s="35" t="s">
        <v>113</v>
      </c>
      <c r="E385" s="35"/>
      <c r="F385" s="36">
        <v>44375</v>
      </c>
      <c r="G385" s="35"/>
      <c r="H385" s="35" t="s">
        <v>387</v>
      </c>
      <c r="I385" s="35"/>
      <c r="J385" s="35" t="s">
        <v>532</v>
      </c>
      <c r="K385" s="35"/>
      <c r="L385" s="35" t="s">
        <v>599</v>
      </c>
      <c r="M385" s="35"/>
      <c r="N385" s="37">
        <v>0</v>
      </c>
    </row>
    <row r="386" spans="1:14" x14ac:dyDescent="0.25">
      <c r="A386" s="35"/>
      <c r="B386" s="35"/>
      <c r="C386" s="35"/>
      <c r="D386" s="35" t="s">
        <v>111</v>
      </c>
      <c r="E386" s="35"/>
      <c r="F386" s="36">
        <v>44375</v>
      </c>
      <c r="G386" s="35"/>
      <c r="H386" s="35" t="s">
        <v>388</v>
      </c>
      <c r="I386" s="35"/>
      <c r="J386" s="35" t="s">
        <v>488</v>
      </c>
      <c r="K386" s="35"/>
      <c r="L386" s="35"/>
      <c r="M386" s="35"/>
      <c r="N386" s="37">
        <v>-487.48</v>
      </c>
    </row>
    <row r="387" spans="1:14" x14ac:dyDescent="0.25">
      <c r="A387" s="35"/>
      <c r="B387" s="35"/>
      <c r="C387" s="35"/>
      <c r="D387" s="35" t="s">
        <v>111</v>
      </c>
      <c r="E387" s="35"/>
      <c r="F387" s="36">
        <v>44375</v>
      </c>
      <c r="G387" s="35"/>
      <c r="H387" s="35" t="s">
        <v>389</v>
      </c>
      <c r="I387" s="35"/>
      <c r="J387" s="35" t="s">
        <v>496</v>
      </c>
      <c r="K387" s="35"/>
      <c r="L387" s="35"/>
      <c r="M387" s="35"/>
      <c r="N387" s="37">
        <v>-555.29</v>
      </c>
    </row>
    <row r="388" spans="1:14" x14ac:dyDescent="0.25">
      <c r="A388" s="35"/>
      <c r="B388" s="35"/>
      <c r="C388" s="35"/>
      <c r="D388" s="35" t="s">
        <v>111</v>
      </c>
      <c r="E388" s="35"/>
      <c r="F388" s="36">
        <v>44375</v>
      </c>
      <c r="G388" s="35"/>
      <c r="H388" s="35" t="s">
        <v>390</v>
      </c>
      <c r="I388" s="35"/>
      <c r="J388" s="35" t="s">
        <v>465</v>
      </c>
      <c r="K388" s="35"/>
      <c r="L388" s="35"/>
      <c r="M388" s="35"/>
      <c r="N388" s="37">
        <v>-1450</v>
      </c>
    </row>
    <row r="389" spans="1:14" x14ac:dyDescent="0.25">
      <c r="A389" s="35"/>
      <c r="B389" s="35"/>
      <c r="C389" s="35"/>
      <c r="D389" s="35" t="s">
        <v>111</v>
      </c>
      <c r="E389" s="35"/>
      <c r="F389" s="36">
        <v>44375</v>
      </c>
      <c r="G389" s="35"/>
      <c r="H389" s="35" t="s">
        <v>391</v>
      </c>
      <c r="I389" s="35"/>
      <c r="J389" s="35" t="s">
        <v>499</v>
      </c>
      <c r="K389" s="35"/>
      <c r="L389" s="35" t="s">
        <v>590</v>
      </c>
      <c r="M389" s="35"/>
      <c r="N389" s="37">
        <v>0</v>
      </c>
    </row>
    <row r="390" spans="1:14" x14ac:dyDescent="0.25">
      <c r="A390" s="35"/>
      <c r="B390" s="35"/>
      <c r="C390" s="35"/>
      <c r="D390" s="35" t="s">
        <v>111</v>
      </c>
      <c r="E390" s="35"/>
      <c r="F390" s="36">
        <v>44375</v>
      </c>
      <c r="G390" s="35"/>
      <c r="H390" s="35" t="s">
        <v>392</v>
      </c>
      <c r="I390" s="35"/>
      <c r="J390" s="35" t="s">
        <v>510</v>
      </c>
      <c r="K390" s="35"/>
      <c r="L390" s="35" t="s">
        <v>590</v>
      </c>
      <c r="M390" s="35"/>
      <c r="N390" s="37">
        <v>0</v>
      </c>
    </row>
    <row r="391" spans="1:14" x14ac:dyDescent="0.25">
      <c r="A391" s="35"/>
      <c r="B391" s="35"/>
      <c r="C391" s="35"/>
      <c r="D391" s="35" t="s">
        <v>111</v>
      </c>
      <c r="E391" s="35"/>
      <c r="F391" s="36">
        <v>44375</v>
      </c>
      <c r="G391" s="35"/>
      <c r="H391" s="35" t="s">
        <v>393</v>
      </c>
      <c r="I391" s="35"/>
      <c r="J391" s="35" t="s">
        <v>454</v>
      </c>
      <c r="K391" s="35"/>
      <c r="L391" s="35" t="s">
        <v>600</v>
      </c>
      <c r="M391" s="35"/>
      <c r="N391" s="37">
        <v>-148.25</v>
      </c>
    </row>
    <row r="392" spans="1:14" x14ac:dyDescent="0.25">
      <c r="A392" s="35"/>
      <c r="B392" s="35"/>
      <c r="C392" s="35"/>
      <c r="D392" s="35" t="s">
        <v>111</v>
      </c>
      <c r="E392" s="35"/>
      <c r="F392" s="36">
        <v>44375</v>
      </c>
      <c r="G392" s="35"/>
      <c r="H392" s="35" t="s">
        <v>394</v>
      </c>
      <c r="I392" s="35"/>
      <c r="J392" s="35" t="s">
        <v>510</v>
      </c>
      <c r="K392" s="35"/>
      <c r="L392" s="35"/>
      <c r="M392" s="35"/>
      <c r="N392" s="37">
        <v>-257.95</v>
      </c>
    </row>
    <row r="393" spans="1:14" x14ac:dyDescent="0.25">
      <c r="A393" s="35"/>
      <c r="B393" s="35"/>
      <c r="C393" s="35"/>
      <c r="D393" s="35" t="s">
        <v>112</v>
      </c>
      <c r="E393" s="35"/>
      <c r="F393" s="36">
        <v>44377</v>
      </c>
      <c r="G393" s="35"/>
      <c r="H393" s="35" t="s">
        <v>395</v>
      </c>
      <c r="I393" s="35"/>
      <c r="J393" s="35" t="s">
        <v>492</v>
      </c>
      <c r="K393" s="35"/>
      <c r="L393" s="35"/>
      <c r="M393" s="35"/>
      <c r="N393" s="37">
        <v>-1696.92</v>
      </c>
    </row>
    <row r="394" spans="1:14" x14ac:dyDescent="0.25">
      <c r="A394" s="35"/>
      <c r="B394" s="35"/>
      <c r="C394" s="35"/>
      <c r="D394" s="35" t="s">
        <v>110</v>
      </c>
      <c r="E394" s="35"/>
      <c r="F394" s="36">
        <v>44378</v>
      </c>
      <c r="G394" s="35"/>
      <c r="H394" s="35" t="s">
        <v>396</v>
      </c>
      <c r="I394" s="35"/>
      <c r="J394" s="35" t="s">
        <v>503</v>
      </c>
      <c r="K394" s="35"/>
      <c r="L394" s="35" t="s">
        <v>591</v>
      </c>
      <c r="M394" s="35"/>
      <c r="N394" s="37">
        <v>-424.23</v>
      </c>
    </row>
    <row r="395" spans="1:14" x14ac:dyDescent="0.25">
      <c r="A395" s="35"/>
      <c r="B395" s="35"/>
      <c r="C395" s="35"/>
      <c r="D395" s="35" t="s">
        <v>111</v>
      </c>
      <c r="E395" s="35"/>
      <c r="F395" s="36">
        <v>44384</v>
      </c>
      <c r="G395" s="35"/>
      <c r="H395" s="35" t="s">
        <v>397</v>
      </c>
      <c r="I395" s="35"/>
      <c r="J395" s="35" t="s">
        <v>461</v>
      </c>
      <c r="K395" s="35"/>
      <c r="L395" s="35" t="s">
        <v>575</v>
      </c>
      <c r="M395" s="35"/>
      <c r="N395" s="37">
        <v>-165.72</v>
      </c>
    </row>
    <row r="396" spans="1:14" x14ac:dyDescent="0.25">
      <c r="A396" s="35"/>
      <c r="B396" s="35"/>
      <c r="C396" s="35"/>
      <c r="D396" s="35" t="s">
        <v>111</v>
      </c>
      <c r="E396" s="35"/>
      <c r="F396" s="36">
        <v>44384</v>
      </c>
      <c r="G396" s="35"/>
      <c r="H396" s="35" t="s">
        <v>398</v>
      </c>
      <c r="I396" s="35"/>
      <c r="J396" s="35" t="s">
        <v>462</v>
      </c>
      <c r="K396" s="35"/>
      <c r="L396" s="35" t="s">
        <v>575</v>
      </c>
      <c r="M396" s="35"/>
      <c r="N396" s="37">
        <v>-28.66</v>
      </c>
    </row>
    <row r="397" spans="1:14" x14ac:dyDescent="0.25">
      <c r="A397" s="35"/>
      <c r="B397" s="35"/>
      <c r="C397" s="35"/>
      <c r="D397" s="35" t="s">
        <v>111</v>
      </c>
      <c r="E397" s="35"/>
      <c r="F397" s="36">
        <v>44384</v>
      </c>
      <c r="G397" s="35"/>
      <c r="H397" s="35" t="s">
        <v>399</v>
      </c>
      <c r="I397" s="35"/>
      <c r="J397" s="35" t="s">
        <v>520</v>
      </c>
      <c r="K397" s="35"/>
      <c r="L397" s="35"/>
      <c r="M397" s="35"/>
      <c r="N397" s="37">
        <v>-4.59</v>
      </c>
    </row>
    <row r="398" spans="1:14" x14ac:dyDescent="0.25">
      <c r="A398" s="35"/>
      <c r="B398" s="35"/>
      <c r="C398" s="35"/>
      <c r="D398" s="35" t="s">
        <v>111</v>
      </c>
      <c r="E398" s="35"/>
      <c r="F398" s="36">
        <v>44384</v>
      </c>
      <c r="G398" s="35"/>
      <c r="H398" s="35" t="s">
        <v>400</v>
      </c>
      <c r="I398" s="35"/>
      <c r="J398" s="35" t="s">
        <v>448</v>
      </c>
      <c r="K398" s="35"/>
      <c r="L398" s="35" t="s">
        <v>601</v>
      </c>
      <c r="M398" s="35"/>
      <c r="N398" s="37">
        <v>0</v>
      </c>
    </row>
    <row r="399" spans="1:14" x14ac:dyDescent="0.25">
      <c r="A399" s="35"/>
      <c r="B399" s="35"/>
      <c r="C399" s="35"/>
      <c r="D399" s="35" t="s">
        <v>111</v>
      </c>
      <c r="E399" s="35"/>
      <c r="F399" s="36">
        <v>44384</v>
      </c>
      <c r="G399" s="35"/>
      <c r="H399" s="35" t="s">
        <v>401</v>
      </c>
      <c r="I399" s="35"/>
      <c r="J399" s="35" t="s">
        <v>474</v>
      </c>
      <c r="K399" s="35"/>
      <c r="L399" s="35" t="s">
        <v>578</v>
      </c>
      <c r="M399" s="35"/>
      <c r="N399" s="37">
        <v>-117.06</v>
      </c>
    </row>
    <row r="400" spans="1:14" x14ac:dyDescent="0.25">
      <c r="A400" s="35"/>
      <c r="B400" s="35"/>
      <c r="C400" s="35"/>
      <c r="D400" s="35" t="s">
        <v>111</v>
      </c>
      <c r="E400" s="35"/>
      <c r="F400" s="36">
        <v>44384</v>
      </c>
      <c r="G400" s="35"/>
      <c r="H400" s="35" t="s">
        <v>402</v>
      </c>
      <c r="I400" s="35"/>
      <c r="J400" s="35" t="s">
        <v>499</v>
      </c>
      <c r="K400" s="35"/>
      <c r="L400" s="35"/>
      <c r="M400" s="35"/>
      <c r="N400" s="37">
        <v>-133.75</v>
      </c>
    </row>
    <row r="401" spans="1:14" x14ac:dyDescent="0.25">
      <c r="A401" s="35"/>
      <c r="B401" s="35"/>
      <c r="C401" s="35"/>
      <c r="D401" s="35" t="s">
        <v>111</v>
      </c>
      <c r="E401" s="35"/>
      <c r="F401" s="36">
        <v>44392</v>
      </c>
      <c r="G401" s="35"/>
      <c r="H401" s="35" t="s">
        <v>403</v>
      </c>
      <c r="I401" s="35"/>
      <c r="J401" s="35" t="s">
        <v>463</v>
      </c>
      <c r="K401" s="35"/>
      <c r="L401" s="35"/>
      <c r="M401" s="35"/>
      <c r="N401" s="37">
        <v>-542.05999999999995</v>
      </c>
    </row>
    <row r="402" spans="1:14" x14ac:dyDescent="0.25">
      <c r="A402" s="35"/>
      <c r="B402" s="35"/>
      <c r="C402" s="35"/>
      <c r="D402" s="35" t="s">
        <v>111</v>
      </c>
      <c r="E402" s="35"/>
      <c r="F402" s="36">
        <v>44392</v>
      </c>
      <c r="G402" s="35"/>
      <c r="H402" s="35" t="s">
        <v>404</v>
      </c>
      <c r="I402" s="35"/>
      <c r="J402" s="35" t="s">
        <v>484</v>
      </c>
      <c r="K402" s="35"/>
      <c r="L402" s="35"/>
      <c r="M402" s="35"/>
      <c r="N402" s="37">
        <v>-6140.75</v>
      </c>
    </row>
    <row r="403" spans="1:14" x14ac:dyDescent="0.25">
      <c r="A403" s="35"/>
      <c r="B403" s="35"/>
      <c r="C403" s="35"/>
      <c r="D403" s="35" t="s">
        <v>111</v>
      </c>
      <c r="E403" s="35"/>
      <c r="F403" s="36">
        <v>44392</v>
      </c>
      <c r="G403" s="35"/>
      <c r="H403" s="35" t="s">
        <v>405</v>
      </c>
      <c r="I403" s="35"/>
      <c r="J403" s="35" t="s">
        <v>468</v>
      </c>
      <c r="K403" s="35"/>
      <c r="L403" s="35"/>
      <c r="M403" s="35"/>
      <c r="N403" s="37">
        <v>-109.06</v>
      </c>
    </row>
    <row r="404" spans="1:14" x14ac:dyDescent="0.25">
      <c r="A404" s="35"/>
      <c r="B404" s="35"/>
      <c r="C404" s="35"/>
      <c r="D404" s="35" t="s">
        <v>111</v>
      </c>
      <c r="E404" s="35"/>
      <c r="F404" s="36">
        <v>44392</v>
      </c>
      <c r="G404" s="35"/>
      <c r="H404" s="35" t="s">
        <v>406</v>
      </c>
      <c r="I404" s="35"/>
      <c r="J404" s="35" t="s">
        <v>533</v>
      </c>
      <c r="K404" s="35"/>
      <c r="L404" s="35"/>
      <c r="M404" s="35"/>
      <c r="N404" s="37">
        <v>-2500</v>
      </c>
    </row>
    <row r="405" spans="1:14" x14ac:dyDescent="0.25">
      <c r="A405" s="35"/>
      <c r="B405" s="35"/>
      <c r="C405" s="35"/>
      <c r="D405" s="35" t="s">
        <v>111</v>
      </c>
      <c r="E405" s="35"/>
      <c r="F405" s="36">
        <v>44392</v>
      </c>
      <c r="G405" s="35"/>
      <c r="H405" s="35" t="s">
        <v>407</v>
      </c>
      <c r="I405" s="35"/>
      <c r="J405" s="35" t="s">
        <v>499</v>
      </c>
      <c r="K405" s="35"/>
      <c r="L405" s="35"/>
      <c r="M405" s="35"/>
      <c r="N405" s="37">
        <v>-241.32</v>
      </c>
    </row>
    <row r="406" spans="1:14" x14ac:dyDescent="0.25">
      <c r="A406" s="35"/>
      <c r="B406" s="35"/>
      <c r="C406" s="35"/>
      <c r="D406" s="35" t="s">
        <v>111</v>
      </c>
      <c r="E406" s="35"/>
      <c r="F406" s="36">
        <v>44392</v>
      </c>
      <c r="G406" s="35"/>
      <c r="H406" s="35" t="s">
        <v>408</v>
      </c>
      <c r="I406" s="35"/>
      <c r="J406" s="35" t="s">
        <v>534</v>
      </c>
      <c r="K406" s="35"/>
      <c r="L406" s="35"/>
      <c r="M406" s="35"/>
      <c r="N406" s="37">
        <v>-571.29999999999995</v>
      </c>
    </row>
    <row r="407" spans="1:14" x14ac:dyDescent="0.25">
      <c r="A407" s="35"/>
      <c r="B407" s="35"/>
      <c r="C407" s="35"/>
      <c r="D407" s="35" t="s">
        <v>111</v>
      </c>
      <c r="E407" s="35"/>
      <c r="F407" s="36">
        <v>44392</v>
      </c>
      <c r="G407" s="35"/>
      <c r="H407" s="35" t="s">
        <v>409</v>
      </c>
      <c r="I407" s="35"/>
      <c r="J407" s="35" t="s">
        <v>480</v>
      </c>
      <c r="K407" s="35"/>
      <c r="L407" s="35" t="s">
        <v>579</v>
      </c>
      <c r="M407" s="35"/>
      <c r="N407" s="37">
        <v>-82.75</v>
      </c>
    </row>
    <row r="408" spans="1:14" x14ac:dyDescent="0.25">
      <c r="A408" s="35"/>
      <c r="B408" s="35"/>
      <c r="C408" s="35"/>
      <c r="D408" s="35" t="s">
        <v>111</v>
      </c>
      <c r="E408" s="35"/>
      <c r="F408" s="36">
        <v>44392</v>
      </c>
      <c r="G408" s="35"/>
      <c r="H408" s="35" t="s">
        <v>410</v>
      </c>
      <c r="I408" s="35"/>
      <c r="J408" s="35" t="s">
        <v>483</v>
      </c>
      <c r="K408" s="35"/>
      <c r="L408" s="35"/>
      <c r="M408" s="35"/>
      <c r="N408" s="37">
        <v>-93.99</v>
      </c>
    </row>
    <row r="409" spans="1:14" x14ac:dyDescent="0.25">
      <c r="A409" s="35"/>
      <c r="B409" s="35"/>
      <c r="C409" s="35"/>
      <c r="D409" s="35" t="s">
        <v>111</v>
      </c>
      <c r="E409" s="35"/>
      <c r="F409" s="36">
        <v>44392</v>
      </c>
      <c r="G409" s="35"/>
      <c r="H409" s="35" t="s">
        <v>411</v>
      </c>
      <c r="I409" s="35"/>
      <c r="J409" s="35" t="s">
        <v>494</v>
      </c>
      <c r="K409" s="35"/>
      <c r="L409" s="35"/>
      <c r="M409" s="35"/>
      <c r="N409" s="37">
        <v>-374.95</v>
      </c>
    </row>
    <row r="410" spans="1:14" x14ac:dyDescent="0.25">
      <c r="A410" s="35"/>
      <c r="B410" s="35"/>
      <c r="C410" s="35"/>
      <c r="D410" s="35" t="s">
        <v>111</v>
      </c>
      <c r="E410" s="35"/>
      <c r="F410" s="36">
        <v>44396</v>
      </c>
      <c r="G410" s="35"/>
      <c r="H410" s="35" t="s">
        <v>412</v>
      </c>
      <c r="I410" s="35"/>
      <c r="J410" s="35" t="s">
        <v>465</v>
      </c>
      <c r="K410" s="35"/>
      <c r="L410" s="35"/>
      <c r="M410" s="35"/>
      <c r="N410" s="37">
        <v>-1450</v>
      </c>
    </row>
    <row r="411" spans="1:14" x14ac:dyDescent="0.25">
      <c r="A411" s="35"/>
      <c r="B411" s="35"/>
      <c r="C411" s="35"/>
      <c r="D411" s="35" t="s">
        <v>111</v>
      </c>
      <c r="E411" s="35"/>
      <c r="F411" s="36">
        <v>44405</v>
      </c>
      <c r="G411" s="35"/>
      <c r="H411" s="35" t="s">
        <v>413</v>
      </c>
      <c r="I411" s="35"/>
      <c r="J411" s="35" t="s">
        <v>535</v>
      </c>
      <c r="K411" s="35"/>
      <c r="L411" s="35"/>
      <c r="M411" s="35"/>
      <c r="N411" s="37">
        <v>-170</v>
      </c>
    </row>
    <row r="412" spans="1:14" x14ac:dyDescent="0.25">
      <c r="A412" s="35"/>
      <c r="B412" s="35"/>
      <c r="C412" s="35"/>
      <c r="D412" s="35" t="s">
        <v>111</v>
      </c>
      <c r="E412" s="35"/>
      <c r="F412" s="36">
        <v>44405</v>
      </c>
      <c r="G412" s="35"/>
      <c r="H412" s="35" t="s">
        <v>414</v>
      </c>
      <c r="I412" s="35"/>
      <c r="J412" s="35" t="s">
        <v>488</v>
      </c>
      <c r="K412" s="35"/>
      <c r="L412" s="35"/>
      <c r="M412" s="35"/>
      <c r="N412" s="37">
        <v>-487.29</v>
      </c>
    </row>
    <row r="413" spans="1:14" x14ac:dyDescent="0.25">
      <c r="A413" s="35"/>
      <c r="B413" s="35"/>
      <c r="C413" s="35"/>
      <c r="D413" s="35" t="s">
        <v>111</v>
      </c>
      <c r="E413" s="35"/>
      <c r="F413" s="36">
        <v>44405</v>
      </c>
      <c r="G413" s="35"/>
      <c r="H413" s="35" t="s">
        <v>415</v>
      </c>
      <c r="I413" s="35"/>
      <c r="J413" s="35" t="s">
        <v>536</v>
      </c>
      <c r="K413" s="35"/>
      <c r="L413" s="35"/>
      <c r="M413" s="35"/>
      <c r="N413" s="37">
        <v>-55</v>
      </c>
    </row>
    <row r="414" spans="1:14" x14ac:dyDescent="0.25">
      <c r="A414" s="35"/>
      <c r="B414" s="35"/>
      <c r="C414" s="35"/>
      <c r="D414" s="35" t="s">
        <v>111</v>
      </c>
      <c r="E414" s="35"/>
      <c r="F414" s="36">
        <v>44405</v>
      </c>
      <c r="G414" s="35"/>
      <c r="H414" s="35" t="s">
        <v>416</v>
      </c>
      <c r="I414" s="35"/>
      <c r="J414" s="35" t="s">
        <v>537</v>
      </c>
      <c r="K414" s="35"/>
      <c r="L414" s="35"/>
      <c r="M414" s="35"/>
      <c r="N414" s="37">
        <v>-31.37</v>
      </c>
    </row>
    <row r="415" spans="1:14" x14ac:dyDescent="0.25">
      <c r="A415" s="35"/>
      <c r="B415" s="35"/>
      <c r="C415" s="35"/>
      <c r="D415" s="35" t="s">
        <v>111</v>
      </c>
      <c r="E415" s="35"/>
      <c r="F415" s="36">
        <v>44405</v>
      </c>
      <c r="G415" s="35"/>
      <c r="H415" s="35" t="s">
        <v>417</v>
      </c>
      <c r="I415" s="35"/>
      <c r="J415" s="35" t="s">
        <v>499</v>
      </c>
      <c r="K415" s="35"/>
      <c r="L415" s="35"/>
      <c r="M415" s="35"/>
      <c r="N415" s="37">
        <v>-173.19</v>
      </c>
    </row>
    <row r="416" spans="1:14" x14ac:dyDescent="0.25">
      <c r="A416" s="35"/>
      <c r="B416" s="35"/>
      <c r="C416" s="35"/>
      <c r="D416" s="35" t="s">
        <v>111</v>
      </c>
      <c r="E416" s="35"/>
      <c r="F416" s="36">
        <v>44405</v>
      </c>
      <c r="G416" s="35"/>
      <c r="H416" s="35" t="s">
        <v>418</v>
      </c>
      <c r="I416" s="35"/>
      <c r="J416" s="35" t="s">
        <v>538</v>
      </c>
      <c r="K416" s="35"/>
      <c r="L416" s="35"/>
      <c r="M416" s="35"/>
      <c r="N416" s="37">
        <v>-318.08</v>
      </c>
    </row>
    <row r="417" spans="1:14" x14ac:dyDescent="0.25">
      <c r="A417" s="35"/>
      <c r="B417" s="35"/>
      <c r="C417" s="35"/>
      <c r="D417" s="35" t="s">
        <v>112</v>
      </c>
      <c r="E417" s="35"/>
      <c r="F417" s="36">
        <v>44407</v>
      </c>
      <c r="G417" s="35"/>
      <c r="H417" s="35" t="s">
        <v>419</v>
      </c>
      <c r="I417" s="35"/>
      <c r="J417" s="35" t="s">
        <v>492</v>
      </c>
      <c r="K417" s="35"/>
      <c r="L417" s="35"/>
      <c r="M417" s="35"/>
      <c r="N417" s="37">
        <v>-1684.4</v>
      </c>
    </row>
    <row r="418" spans="1:14" x14ac:dyDescent="0.25">
      <c r="A418" s="35"/>
      <c r="B418" s="35"/>
      <c r="C418" s="35"/>
      <c r="D418" s="35" t="s">
        <v>110</v>
      </c>
      <c r="E418" s="35"/>
      <c r="F418" s="36">
        <v>44407</v>
      </c>
      <c r="G418" s="35"/>
      <c r="H418" s="35" t="s">
        <v>420</v>
      </c>
      <c r="I418" s="35"/>
      <c r="J418" s="35" t="s">
        <v>503</v>
      </c>
      <c r="K418" s="35"/>
      <c r="L418" s="35" t="s">
        <v>591</v>
      </c>
      <c r="M418" s="35"/>
      <c r="N418" s="37">
        <v>-421.1</v>
      </c>
    </row>
    <row r="419" spans="1:14" x14ac:dyDescent="0.25">
      <c r="A419" s="35"/>
      <c r="B419" s="35"/>
      <c r="C419" s="35"/>
      <c r="D419" s="35" t="s">
        <v>111</v>
      </c>
      <c r="E419" s="35"/>
      <c r="F419" s="36">
        <v>44405</v>
      </c>
      <c r="G419" s="35"/>
      <c r="H419" s="35" t="s">
        <v>421</v>
      </c>
      <c r="I419" s="35"/>
      <c r="J419" s="35" t="s">
        <v>539</v>
      </c>
      <c r="K419" s="35"/>
      <c r="L419" s="35"/>
      <c r="M419" s="35"/>
      <c r="N419" s="37">
        <v>-51.73</v>
      </c>
    </row>
    <row r="420" spans="1:14" x14ac:dyDescent="0.25">
      <c r="A420" s="35"/>
      <c r="B420" s="35"/>
      <c r="C420" s="35"/>
      <c r="D420" s="35" t="s">
        <v>111</v>
      </c>
      <c r="E420" s="35"/>
      <c r="F420" s="36">
        <v>44414</v>
      </c>
      <c r="G420" s="35"/>
      <c r="H420" s="35" t="s">
        <v>422</v>
      </c>
      <c r="I420" s="35"/>
      <c r="J420" s="35" t="s">
        <v>461</v>
      </c>
      <c r="K420" s="35"/>
      <c r="L420" s="35" t="s">
        <v>575</v>
      </c>
      <c r="M420" s="35"/>
      <c r="N420" s="37">
        <v>-237.93</v>
      </c>
    </row>
    <row r="421" spans="1:14" x14ac:dyDescent="0.25">
      <c r="A421" s="35"/>
      <c r="B421" s="35"/>
      <c r="C421" s="35"/>
      <c r="D421" s="35" t="s">
        <v>111</v>
      </c>
      <c r="E421" s="35"/>
      <c r="F421" s="36">
        <v>44414</v>
      </c>
      <c r="G421" s="35"/>
      <c r="H421" s="35" t="s">
        <v>423</v>
      </c>
      <c r="I421" s="35"/>
      <c r="J421" s="35" t="s">
        <v>496</v>
      </c>
      <c r="K421" s="35"/>
      <c r="L421" s="35"/>
      <c r="M421" s="35"/>
      <c r="N421" s="37">
        <v>-209.42</v>
      </c>
    </row>
    <row r="422" spans="1:14" x14ac:dyDescent="0.25">
      <c r="A422" s="35"/>
      <c r="B422" s="35"/>
      <c r="C422" s="35"/>
      <c r="D422" s="35" t="s">
        <v>111</v>
      </c>
      <c r="E422" s="35"/>
      <c r="F422" s="36">
        <v>44414</v>
      </c>
      <c r="G422" s="35"/>
      <c r="H422" s="35" t="s">
        <v>424</v>
      </c>
      <c r="I422" s="35"/>
      <c r="J422" s="35" t="s">
        <v>540</v>
      </c>
      <c r="K422" s="35"/>
      <c r="L422" s="35"/>
      <c r="M422" s="35"/>
      <c r="N422" s="37">
        <v>-1948.62</v>
      </c>
    </row>
    <row r="423" spans="1:14" x14ac:dyDescent="0.25">
      <c r="A423" s="35"/>
      <c r="B423" s="35"/>
      <c r="C423" s="35"/>
      <c r="D423" s="35" t="s">
        <v>111</v>
      </c>
      <c r="E423" s="35"/>
      <c r="F423" s="36">
        <v>44414</v>
      </c>
      <c r="G423" s="35"/>
      <c r="H423" s="35" t="s">
        <v>425</v>
      </c>
      <c r="I423" s="35"/>
      <c r="J423" s="35" t="s">
        <v>505</v>
      </c>
      <c r="K423" s="35"/>
      <c r="L423" s="35" t="s">
        <v>602</v>
      </c>
      <c r="M423" s="35"/>
      <c r="N423" s="37">
        <v>-3066.72</v>
      </c>
    </row>
    <row r="424" spans="1:14" x14ac:dyDescent="0.25">
      <c r="A424" s="35"/>
      <c r="B424" s="35"/>
      <c r="C424" s="35"/>
      <c r="D424" s="35" t="s">
        <v>111</v>
      </c>
      <c r="E424" s="35"/>
      <c r="F424" s="36">
        <v>44414</v>
      </c>
      <c r="G424" s="35"/>
      <c r="H424" s="35" t="s">
        <v>426</v>
      </c>
      <c r="I424" s="35"/>
      <c r="J424" s="35" t="s">
        <v>467</v>
      </c>
      <c r="K424" s="35"/>
      <c r="L424" s="35"/>
      <c r="M424" s="35"/>
      <c r="N424" s="37">
        <v>-2335.7600000000002</v>
      </c>
    </row>
    <row r="425" spans="1:14" x14ac:dyDescent="0.25">
      <c r="A425" s="35"/>
      <c r="B425" s="35"/>
      <c r="C425" s="35"/>
      <c r="D425" s="35" t="s">
        <v>111</v>
      </c>
      <c r="E425" s="35"/>
      <c r="F425" s="36">
        <v>44414</v>
      </c>
      <c r="G425" s="35"/>
      <c r="H425" s="35" t="s">
        <v>427</v>
      </c>
      <c r="I425" s="35"/>
      <c r="J425" s="35" t="s">
        <v>454</v>
      </c>
      <c r="K425" s="35"/>
      <c r="L425" s="35" t="s">
        <v>603</v>
      </c>
      <c r="M425" s="35"/>
      <c r="N425" s="37">
        <v>-511</v>
      </c>
    </row>
    <row r="426" spans="1:14" x14ac:dyDescent="0.25">
      <c r="A426" s="35"/>
      <c r="B426" s="35"/>
      <c r="C426" s="35"/>
      <c r="D426" s="35" t="s">
        <v>111</v>
      </c>
      <c r="E426" s="35"/>
      <c r="F426" s="36">
        <v>44414</v>
      </c>
      <c r="G426" s="35"/>
      <c r="H426" s="35" t="s">
        <v>428</v>
      </c>
      <c r="I426" s="35"/>
      <c r="J426" s="35" t="s">
        <v>467</v>
      </c>
      <c r="K426" s="35"/>
      <c r="L426" s="35"/>
      <c r="M426" s="35"/>
      <c r="N426" s="37">
        <v>-7775.64</v>
      </c>
    </row>
    <row r="427" spans="1:14" x14ac:dyDescent="0.25">
      <c r="A427" s="35"/>
      <c r="B427" s="35"/>
      <c r="C427" s="35"/>
      <c r="D427" s="35" t="s">
        <v>111</v>
      </c>
      <c r="E427" s="35"/>
      <c r="F427" s="36">
        <v>44414</v>
      </c>
      <c r="G427" s="35"/>
      <c r="H427" s="35" t="s">
        <v>429</v>
      </c>
      <c r="I427" s="35"/>
      <c r="J427" s="35" t="s">
        <v>499</v>
      </c>
      <c r="K427" s="35"/>
      <c r="L427" s="35"/>
      <c r="M427" s="35"/>
      <c r="N427" s="37">
        <v>-14.1</v>
      </c>
    </row>
    <row r="428" spans="1:14" x14ac:dyDescent="0.25">
      <c r="A428" s="35"/>
      <c r="B428" s="35"/>
      <c r="C428" s="35"/>
      <c r="D428" s="35" t="s">
        <v>111</v>
      </c>
      <c r="E428" s="35"/>
      <c r="F428" s="36">
        <v>44420</v>
      </c>
      <c r="G428" s="35"/>
      <c r="H428" s="35" t="s">
        <v>430</v>
      </c>
      <c r="I428" s="35"/>
      <c r="J428" s="35" t="s">
        <v>462</v>
      </c>
      <c r="K428" s="35"/>
      <c r="L428" s="35" t="s">
        <v>575</v>
      </c>
      <c r="M428" s="35"/>
      <c r="N428" s="37">
        <v>-71.08</v>
      </c>
    </row>
    <row r="429" spans="1:14" x14ac:dyDescent="0.25">
      <c r="A429" s="35"/>
      <c r="B429" s="35"/>
      <c r="C429" s="35"/>
      <c r="D429" s="35" t="s">
        <v>111</v>
      </c>
      <c r="E429" s="35"/>
      <c r="F429" s="36">
        <v>44420</v>
      </c>
      <c r="G429" s="35"/>
      <c r="H429" s="35" t="s">
        <v>431</v>
      </c>
      <c r="I429" s="35"/>
      <c r="J429" s="35" t="s">
        <v>484</v>
      </c>
      <c r="K429" s="35"/>
      <c r="L429" s="35"/>
      <c r="M429" s="35"/>
      <c r="N429" s="37">
        <v>-2201.34</v>
      </c>
    </row>
    <row r="430" spans="1:14" x14ac:dyDescent="0.25">
      <c r="A430" s="35"/>
      <c r="B430" s="35"/>
      <c r="C430" s="35"/>
      <c r="D430" s="35" t="s">
        <v>111</v>
      </c>
      <c r="E430" s="35"/>
      <c r="F430" s="36">
        <v>44420</v>
      </c>
      <c r="G430" s="35"/>
      <c r="H430" s="35" t="s">
        <v>432</v>
      </c>
      <c r="I430" s="35"/>
      <c r="J430" s="35" t="s">
        <v>465</v>
      </c>
      <c r="K430" s="35"/>
      <c r="L430" s="35"/>
      <c r="M430" s="35"/>
      <c r="N430" s="37">
        <v>-1450</v>
      </c>
    </row>
    <row r="431" spans="1:14" x14ac:dyDescent="0.25">
      <c r="A431" s="35"/>
      <c r="B431" s="35"/>
      <c r="C431" s="35"/>
      <c r="D431" s="35" t="s">
        <v>111</v>
      </c>
      <c r="E431" s="35"/>
      <c r="F431" s="36">
        <v>44420</v>
      </c>
      <c r="G431" s="35"/>
      <c r="H431" s="35" t="s">
        <v>433</v>
      </c>
      <c r="I431" s="35"/>
      <c r="J431" s="35" t="s">
        <v>468</v>
      </c>
      <c r="K431" s="35"/>
      <c r="L431" s="35"/>
      <c r="M431" s="35"/>
      <c r="N431" s="37">
        <v>-112.7</v>
      </c>
    </row>
    <row r="432" spans="1:14" x14ac:dyDescent="0.25">
      <c r="A432" s="35"/>
      <c r="B432" s="35"/>
      <c r="C432" s="35"/>
      <c r="D432" s="35" t="s">
        <v>111</v>
      </c>
      <c r="E432" s="35"/>
      <c r="F432" s="36">
        <v>44420</v>
      </c>
      <c r="G432" s="35"/>
      <c r="H432" s="35" t="s">
        <v>434</v>
      </c>
      <c r="I432" s="35"/>
      <c r="J432" s="35" t="s">
        <v>541</v>
      </c>
      <c r="K432" s="35"/>
      <c r="L432" s="35"/>
      <c r="M432" s="35"/>
      <c r="N432" s="37">
        <v>-265</v>
      </c>
    </row>
    <row r="433" spans="1:14" x14ac:dyDescent="0.25">
      <c r="A433" s="35"/>
      <c r="B433" s="35"/>
      <c r="C433" s="35"/>
      <c r="D433" s="35" t="s">
        <v>111</v>
      </c>
      <c r="E433" s="35"/>
      <c r="F433" s="36">
        <v>44420</v>
      </c>
      <c r="G433" s="35"/>
      <c r="H433" s="35" t="s">
        <v>435</v>
      </c>
      <c r="I433" s="35"/>
      <c r="J433" s="35" t="s">
        <v>499</v>
      </c>
      <c r="K433" s="35"/>
      <c r="L433" s="35"/>
      <c r="M433" s="35"/>
      <c r="N433" s="37">
        <v>-21.58</v>
      </c>
    </row>
    <row r="434" spans="1:14" x14ac:dyDescent="0.25">
      <c r="A434" s="35"/>
      <c r="B434" s="35"/>
      <c r="C434" s="35"/>
      <c r="D434" s="35" t="s">
        <v>111</v>
      </c>
      <c r="E434" s="35"/>
      <c r="F434" s="36">
        <v>44420</v>
      </c>
      <c r="G434" s="35"/>
      <c r="H434" s="35" t="s">
        <v>436</v>
      </c>
      <c r="I434" s="35"/>
      <c r="J434" s="35" t="s">
        <v>454</v>
      </c>
      <c r="K434" s="35"/>
      <c r="L434" s="35" t="s">
        <v>604</v>
      </c>
      <c r="M434" s="35"/>
      <c r="N434" s="37">
        <v>-83.58</v>
      </c>
    </row>
    <row r="435" spans="1:14" x14ac:dyDescent="0.25">
      <c r="A435" s="35"/>
      <c r="B435" s="35"/>
      <c r="C435" s="35"/>
      <c r="D435" s="35" t="s">
        <v>111</v>
      </c>
      <c r="E435" s="35"/>
      <c r="F435" s="36">
        <v>44420</v>
      </c>
      <c r="G435" s="35"/>
      <c r="H435" s="35" t="s">
        <v>437</v>
      </c>
      <c r="I435" s="35"/>
      <c r="J435" s="35" t="s">
        <v>538</v>
      </c>
      <c r="K435" s="35"/>
      <c r="L435" s="35"/>
      <c r="M435" s="35"/>
      <c r="N435" s="37">
        <v>-1060.02</v>
      </c>
    </row>
    <row r="436" spans="1:14" x14ac:dyDescent="0.25">
      <c r="A436" s="35"/>
      <c r="B436" s="35"/>
      <c r="C436" s="35"/>
      <c r="D436" s="35" t="s">
        <v>111</v>
      </c>
      <c r="E436" s="35"/>
      <c r="F436" s="36">
        <v>44420</v>
      </c>
      <c r="G436" s="35"/>
      <c r="H436" s="35" t="s">
        <v>438</v>
      </c>
      <c r="I436" s="35"/>
      <c r="J436" s="35" t="s">
        <v>474</v>
      </c>
      <c r="K436" s="35"/>
      <c r="L436" s="35" t="s">
        <v>578</v>
      </c>
      <c r="M436" s="35"/>
      <c r="N436" s="37">
        <v>-116.9</v>
      </c>
    </row>
    <row r="437" spans="1:14" x14ac:dyDescent="0.25">
      <c r="A437" s="35"/>
      <c r="B437" s="35"/>
      <c r="C437" s="35"/>
      <c r="D437" s="35" t="s">
        <v>111</v>
      </c>
      <c r="E437" s="35"/>
      <c r="F437" s="36">
        <v>44420</v>
      </c>
      <c r="G437" s="35"/>
      <c r="H437" s="35" t="s">
        <v>439</v>
      </c>
      <c r="I437" s="35"/>
      <c r="J437" s="35" t="s">
        <v>480</v>
      </c>
      <c r="K437" s="35"/>
      <c r="L437" s="35" t="s">
        <v>579</v>
      </c>
      <c r="M437" s="35"/>
      <c r="N437" s="37">
        <v>-24.5</v>
      </c>
    </row>
    <row r="438" spans="1:14" x14ac:dyDescent="0.25">
      <c r="A438" s="35"/>
      <c r="B438" s="35"/>
      <c r="C438" s="35"/>
      <c r="D438" s="35" t="s">
        <v>111</v>
      </c>
      <c r="E438" s="35"/>
      <c r="F438" s="36">
        <v>44420</v>
      </c>
      <c r="G438" s="35"/>
      <c r="H438" s="35" t="s">
        <v>440</v>
      </c>
      <c r="I438" s="35"/>
      <c r="J438" s="35" t="s">
        <v>463</v>
      </c>
      <c r="K438" s="35"/>
      <c r="L438" s="35"/>
      <c r="M438" s="35"/>
      <c r="N438" s="37">
        <v>-540.96</v>
      </c>
    </row>
    <row r="439" spans="1:14" ht="15.75" thickBot="1" x14ac:dyDescent="0.3">
      <c r="A439" s="35"/>
      <c r="B439" s="35"/>
      <c r="C439" s="35"/>
      <c r="D439" s="35" t="s">
        <v>111</v>
      </c>
      <c r="E439" s="35"/>
      <c r="F439" s="36">
        <v>44420</v>
      </c>
      <c r="G439" s="35"/>
      <c r="H439" s="35" t="s">
        <v>441</v>
      </c>
      <c r="I439" s="35"/>
      <c r="J439" s="35" t="s">
        <v>540</v>
      </c>
      <c r="K439" s="35"/>
      <c r="L439" s="35"/>
      <c r="M439" s="35"/>
      <c r="N439" s="38">
        <v>-654.71</v>
      </c>
    </row>
    <row r="440" spans="1:14" s="25" customFormat="1" ht="12" thickBot="1" x14ac:dyDescent="0.25">
      <c r="A440" s="19" t="s">
        <v>107</v>
      </c>
      <c r="B440" s="19"/>
      <c r="C440" s="19"/>
      <c r="D440" s="19"/>
      <c r="E440" s="19"/>
      <c r="F440" s="39"/>
      <c r="G440" s="19"/>
      <c r="H440" s="19"/>
      <c r="I440" s="19"/>
      <c r="J440" s="19"/>
      <c r="K440" s="19"/>
      <c r="L440" s="19"/>
      <c r="M440" s="19"/>
      <c r="N440" s="24">
        <f>ROUND(SUM(N2:N439),5)</f>
        <v>-51275.9</v>
      </c>
    </row>
    <row r="441" spans="1:14" ht="15.75" thickTop="1" x14ac:dyDescent="0.25"/>
  </sheetData>
  <pageMargins left="0.7" right="0.7" top="0.75" bottom="0.75" header="0.1" footer="0.3"/>
  <pageSetup orientation="portrait" horizontalDpi="0" verticalDpi="0" r:id="rId1"/>
  <headerFooter>
    <oddHeader>&amp;L&amp;"Arial,Bold"&amp;8 5:21 PM
&amp;"Arial,Bold"&amp;8 08/12/21
&amp;"Arial,Bold"&amp;8 Accrual Basis&amp;C&amp;"Arial,Bold"&amp;12 Nederland Fire Protection District
&amp;"Arial,Bold"&amp;14 Check Register
&amp;"Arial,Bold"&amp;10 January through December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49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85725</xdr:colOff>
                <xdr:row>1</xdr:row>
                <xdr:rowOff>28575</xdr:rowOff>
              </to>
            </anchor>
          </controlPr>
        </control>
      </mc:Choice>
      <mc:Fallback>
        <control shapeId="2049" r:id="rId4" name="FILTER"/>
      </mc:Fallback>
    </mc:AlternateContent>
    <mc:AlternateContent xmlns:mc="http://schemas.openxmlformats.org/markup-compatibility/2006">
      <mc:Choice Requires="x14">
        <control shapeId="2050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85725</xdr:colOff>
                <xdr:row>1</xdr:row>
                <xdr:rowOff>28575</xdr:rowOff>
              </to>
            </anchor>
          </controlPr>
        </control>
      </mc:Choice>
      <mc:Fallback>
        <control shapeId="2050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662A3-4FF3-4C3E-8DAB-479D791EA24B}">
  <dimension ref="A1:E46"/>
  <sheetViews>
    <sheetView topLeftCell="A11" workbookViewId="0">
      <selection activeCell="D24" sqref="D24"/>
    </sheetView>
  </sheetViews>
  <sheetFormatPr defaultRowHeight="15" x14ac:dyDescent="0.25"/>
  <cols>
    <col min="2" max="2" width="14.85546875" customWidth="1"/>
    <col min="3" max="3" width="18" customWidth="1"/>
    <col min="4" max="4" width="16" customWidth="1"/>
  </cols>
  <sheetData>
    <row r="1" spans="1:5" ht="15.75" x14ac:dyDescent="0.25">
      <c r="A1" s="1"/>
      <c r="B1" s="1"/>
      <c r="C1" s="1"/>
      <c r="D1" s="2" t="s">
        <v>0</v>
      </c>
      <c r="E1" s="1"/>
    </row>
    <row r="2" spans="1:5" ht="15.75" x14ac:dyDescent="0.25">
      <c r="A2" s="1"/>
      <c r="B2" s="1"/>
      <c r="C2" s="1"/>
      <c r="D2" s="3">
        <v>44408</v>
      </c>
      <c r="E2" s="1"/>
    </row>
    <row r="3" spans="1:5" ht="15.75" x14ac:dyDescent="0.25">
      <c r="A3" s="1"/>
      <c r="B3" s="1"/>
      <c r="C3" s="1"/>
      <c r="D3" s="2"/>
      <c r="E3" s="1"/>
    </row>
    <row r="4" spans="1:5" ht="15.75" x14ac:dyDescent="0.25">
      <c r="A4" s="1"/>
      <c r="B4" s="1"/>
      <c r="C4" s="1"/>
      <c r="D4" s="4" t="s">
        <v>1</v>
      </c>
      <c r="E4" s="1"/>
    </row>
    <row r="5" spans="1:5" ht="15.75" x14ac:dyDescent="0.25">
      <c r="A5" s="1"/>
      <c r="B5" s="1"/>
      <c r="C5" s="1"/>
      <c r="D5" s="2"/>
      <c r="E5" s="1"/>
    </row>
    <row r="6" spans="1:5" ht="15.75" x14ac:dyDescent="0.25">
      <c r="A6" s="1" t="s">
        <v>2</v>
      </c>
      <c r="B6" s="1"/>
      <c r="C6" s="1"/>
      <c r="D6" s="2">
        <v>806175.45</v>
      </c>
      <c r="E6" s="1"/>
    </row>
    <row r="7" spans="1:5" ht="15.75" x14ac:dyDescent="0.25">
      <c r="A7" s="1" t="s">
        <v>3</v>
      </c>
      <c r="B7" s="1"/>
      <c r="C7" s="1"/>
      <c r="D7" s="2">
        <v>-1407.07</v>
      </c>
      <c r="E7" s="1"/>
    </row>
    <row r="8" spans="1:5" ht="16.5" thickBot="1" x14ac:dyDescent="0.3">
      <c r="A8" s="1" t="s">
        <v>4</v>
      </c>
      <c r="B8" s="1"/>
      <c r="C8" s="1"/>
      <c r="D8" s="5">
        <v>6579.94</v>
      </c>
      <c r="E8" s="1"/>
    </row>
    <row r="9" spans="1:5" ht="15.75" x14ac:dyDescent="0.25">
      <c r="A9" s="1" t="s">
        <v>5</v>
      </c>
      <c r="B9" s="1"/>
      <c r="C9" s="1"/>
      <c r="D9" s="2">
        <f>SUM(D6:D8)</f>
        <v>811348.32</v>
      </c>
      <c r="E9" s="1"/>
    </row>
    <row r="10" spans="1:5" ht="15.75" x14ac:dyDescent="0.25">
      <c r="A10" s="1"/>
      <c r="B10" s="1"/>
      <c r="C10" s="1"/>
      <c r="D10" s="2"/>
      <c r="E10" s="1"/>
    </row>
    <row r="11" spans="1:5" ht="15.75" x14ac:dyDescent="0.25">
      <c r="A11" s="1"/>
      <c r="B11" s="1"/>
      <c r="C11" s="1"/>
      <c r="D11" s="2"/>
      <c r="E11" s="1"/>
    </row>
    <row r="12" spans="1:5" ht="15.75" x14ac:dyDescent="0.25">
      <c r="A12" s="1" t="s">
        <v>4</v>
      </c>
      <c r="B12" s="1"/>
      <c r="C12" s="1"/>
      <c r="D12" s="2">
        <v>6579.55</v>
      </c>
      <c r="E12" s="1"/>
    </row>
    <row r="13" spans="1:5" ht="15.75" x14ac:dyDescent="0.25">
      <c r="A13" s="1" t="s">
        <v>6</v>
      </c>
      <c r="B13" s="1"/>
      <c r="C13" s="1"/>
      <c r="D13" s="2">
        <v>28800</v>
      </c>
      <c r="E13" s="1"/>
    </row>
    <row r="14" spans="1:5" ht="15.75" x14ac:dyDescent="0.25">
      <c r="A14" s="1" t="s">
        <v>7</v>
      </c>
      <c r="B14" s="1"/>
      <c r="C14" s="1"/>
      <c r="D14" s="2">
        <v>106902.33</v>
      </c>
      <c r="E14" s="1"/>
    </row>
    <row r="15" spans="1:5" ht="15.75" x14ac:dyDescent="0.25">
      <c r="A15" s="1" t="s">
        <v>8</v>
      </c>
      <c r="B15" s="1"/>
      <c r="C15" s="1"/>
      <c r="D15" s="2">
        <v>44377.19</v>
      </c>
      <c r="E15" s="1"/>
    </row>
    <row r="16" spans="1:5" ht="15.75" x14ac:dyDescent="0.25">
      <c r="A16" s="1" t="s">
        <v>9</v>
      </c>
      <c r="B16" s="1"/>
      <c r="C16" s="1"/>
      <c r="D16" s="2">
        <v>29760</v>
      </c>
      <c r="E16" s="1"/>
    </row>
    <row r="17" spans="1:5" ht="15.75" x14ac:dyDescent="0.25">
      <c r="A17" s="1" t="s">
        <v>10</v>
      </c>
      <c r="B17" s="1"/>
      <c r="C17" s="1"/>
      <c r="D17" s="2">
        <v>0</v>
      </c>
      <c r="E17" s="1"/>
    </row>
    <row r="18" spans="1:5" ht="15.75" x14ac:dyDescent="0.25">
      <c r="A18" s="1"/>
      <c r="B18" s="6"/>
      <c r="C18" s="6"/>
      <c r="D18" s="4"/>
      <c r="E18" s="1"/>
    </row>
    <row r="19" spans="1:5" ht="15.75" x14ac:dyDescent="0.25">
      <c r="A19" s="1" t="s">
        <v>11</v>
      </c>
      <c r="B19" s="1"/>
      <c r="C19" s="1"/>
      <c r="D19" s="2">
        <f>SUM(D12:D18)</f>
        <v>216419.07</v>
      </c>
      <c r="E19" s="1"/>
    </row>
    <row r="20" spans="1:5" ht="15.75" x14ac:dyDescent="0.25">
      <c r="A20" s="1"/>
      <c r="B20" s="1"/>
      <c r="C20" s="1"/>
      <c r="D20" s="2"/>
      <c r="E20" s="1"/>
    </row>
    <row r="21" spans="1:5" ht="15.75" x14ac:dyDescent="0.25">
      <c r="A21" s="7" t="s">
        <v>12</v>
      </c>
      <c r="B21" s="8"/>
      <c r="C21" s="6"/>
      <c r="D21" s="6"/>
      <c r="E21" s="1"/>
    </row>
    <row r="22" spans="1:5" ht="15.75" x14ac:dyDescent="0.25">
      <c r="A22" s="1" t="s">
        <v>13</v>
      </c>
      <c r="B22" s="6"/>
      <c r="C22" s="6"/>
      <c r="D22" s="9">
        <v>104</v>
      </c>
      <c r="E22" s="1"/>
    </row>
    <row r="23" spans="1:5" ht="15.75" x14ac:dyDescent="0.25">
      <c r="A23" s="1" t="s">
        <v>14</v>
      </c>
      <c r="B23" s="6"/>
      <c r="C23" s="6"/>
      <c r="D23" s="10">
        <v>0</v>
      </c>
      <c r="E23" s="1"/>
    </row>
    <row r="24" spans="1:5" ht="15.75" x14ac:dyDescent="0.25">
      <c r="A24" s="1"/>
      <c r="B24" s="6"/>
      <c r="C24" s="6"/>
      <c r="D24" s="9"/>
      <c r="E24" s="1"/>
    </row>
    <row r="25" spans="1:5" ht="15.75" x14ac:dyDescent="0.25">
      <c r="A25" s="1" t="s">
        <v>15</v>
      </c>
      <c r="B25" s="6"/>
      <c r="C25" s="6"/>
      <c r="D25" s="9">
        <f>SUM(D22:D24)</f>
        <v>104</v>
      </c>
      <c r="E25" s="1"/>
    </row>
    <row r="26" spans="1:5" ht="15.75" x14ac:dyDescent="0.25">
      <c r="A26" s="1"/>
      <c r="B26" s="6"/>
      <c r="C26" s="6"/>
      <c r="D26" s="9"/>
      <c r="E26" s="1"/>
    </row>
    <row r="27" spans="1:5" ht="15.75" x14ac:dyDescent="0.25">
      <c r="A27" s="7" t="s">
        <v>16</v>
      </c>
      <c r="B27" s="8"/>
      <c r="C27" s="6"/>
      <c r="D27" s="9"/>
      <c r="E27" s="1"/>
    </row>
    <row r="28" spans="1:5" ht="15.75" x14ac:dyDescent="0.25">
      <c r="A28" s="1" t="s">
        <v>17</v>
      </c>
      <c r="B28" s="6"/>
      <c r="C28" s="6"/>
      <c r="D28" s="9">
        <v>0</v>
      </c>
      <c r="E28" s="1"/>
    </row>
    <row r="29" spans="1:5" ht="15.75" x14ac:dyDescent="0.25">
      <c r="A29" s="1" t="s">
        <v>18</v>
      </c>
      <c r="B29" s="6"/>
      <c r="C29" s="6"/>
      <c r="D29" s="10">
        <v>0</v>
      </c>
      <c r="E29" s="1"/>
    </row>
    <row r="30" spans="1:5" ht="15.75" x14ac:dyDescent="0.25">
      <c r="A30" s="1"/>
      <c r="B30" s="6"/>
      <c r="C30" s="6"/>
      <c r="D30" s="9"/>
      <c r="E30" s="1"/>
    </row>
    <row r="31" spans="1:5" ht="15.75" x14ac:dyDescent="0.25">
      <c r="A31" s="1" t="s">
        <v>19</v>
      </c>
      <c r="B31" s="6"/>
      <c r="C31" s="6"/>
      <c r="D31" s="9">
        <f>SUM(D28:D30)</f>
        <v>0</v>
      </c>
      <c r="E31" s="1"/>
    </row>
    <row r="32" spans="1:5" ht="15.75" x14ac:dyDescent="0.25">
      <c r="A32" s="1"/>
      <c r="B32" s="6"/>
      <c r="C32" s="6"/>
      <c r="D32" s="9"/>
      <c r="E32" s="1"/>
    </row>
    <row r="33" spans="1:5" ht="15.75" x14ac:dyDescent="0.25">
      <c r="A33" s="11" t="s">
        <v>20</v>
      </c>
      <c r="B33" s="6"/>
      <c r="C33" s="6"/>
      <c r="D33" s="12">
        <v>0</v>
      </c>
      <c r="E33" s="1"/>
    </row>
    <row r="34" spans="1:5" ht="15.75" x14ac:dyDescent="0.25">
      <c r="B34" s="6"/>
      <c r="C34" s="6"/>
      <c r="D34" s="2"/>
      <c r="E34" s="1"/>
    </row>
    <row r="35" spans="1:5" ht="15.75" x14ac:dyDescent="0.25">
      <c r="B35" s="6"/>
      <c r="C35" s="6"/>
      <c r="D35" s="2"/>
      <c r="E35" s="1"/>
    </row>
    <row r="36" spans="1:5" ht="19.5" thickBot="1" x14ac:dyDescent="0.35">
      <c r="A36" s="13" t="s">
        <v>21</v>
      </c>
      <c r="B36" s="14"/>
      <c r="C36" s="6"/>
      <c r="D36" s="2"/>
      <c r="E36" s="1"/>
    </row>
    <row r="37" spans="1:5" ht="15.75" x14ac:dyDescent="0.25">
      <c r="A37" s="1"/>
      <c r="B37" s="6"/>
      <c r="C37" s="6"/>
      <c r="D37" s="6"/>
      <c r="E37" s="1"/>
    </row>
    <row r="38" spans="1:5" ht="15.75" x14ac:dyDescent="0.25">
      <c r="A38" s="1" t="s">
        <v>22</v>
      </c>
      <c r="B38" s="1"/>
      <c r="C38" s="1"/>
      <c r="D38" s="2">
        <v>3596.51</v>
      </c>
      <c r="E38" s="1"/>
    </row>
    <row r="39" spans="1:5" ht="15.75" x14ac:dyDescent="0.25">
      <c r="A39" s="15" t="s">
        <v>23</v>
      </c>
      <c r="B39" s="15"/>
      <c r="C39" s="15"/>
      <c r="D39" s="2">
        <v>1606.75</v>
      </c>
      <c r="E39" s="15"/>
    </row>
    <row r="40" spans="1:5" ht="15.75" x14ac:dyDescent="0.25">
      <c r="A40" s="1" t="s">
        <v>24</v>
      </c>
      <c r="B40" s="1"/>
      <c r="C40" s="1"/>
      <c r="D40" s="2">
        <v>6672.42</v>
      </c>
      <c r="E40" s="1"/>
    </row>
    <row r="41" spans="1:5" ht="15.75" x14ac:dyDescent="0.25">
      <c r="A41" s="1" t="s">
        <v>25</v>
      </c>
      <c r="B41" s="1"/>
      <c r="C41" s="1"/>
      <c r="D41" s="2">
        <v>0</v>
      </c>
      <c r="E41" s="1"/>
    </row>
    <row r="42" spans="1:5" ht="15.75" x14ac:dyDescent="0.25">
      <c r="A42" s="1" t="s">
        <v>26</v>
      </c>
      <c r="B42" s="1"/>
      <c r="C42" s="1"/>
      <c r="D42" s="2">
        <v>197.73</v>
      </c>
      <c r="E42" s="1"/>
    </row>
    <row r="43" spans="1:5" ht="15.75" x14ac:dyDescent="0.25">
      <c r="A43" s="1" t="s">
        <v>27</v>
      </c>
      <c r="B43" s="1"/>
      <c r="C43" s="1"/>
      <c r="D43" s="2">
        <f>SUM(D38:D42)</f>
        <v>12073.41</v>
      </c>
      <c r="E43" s="1"/>
    </row>
    <row r="44" spans="1:5" ht="15.75" x14ac:dyDescent="0.25">
      <c r="A44" s="1"/>
      <c r="B44" s="1"/>
      <c r="C44" s="1"/>
      <c r="D44" s="2"/>
      <c r="E44" s="1"/>
    </row>
    <row r="45" spans="1:5" ht="15.75" x14ac:dyDescent="0.25">
      <c r="A45" s="1"/>
      <c r="B45" s="6"/>
      <c r="C45" s="6"/>
      <c r="D45" s="6"/>
      <c r="E45" s="1"/>
    </row>
    <row r="46" spans="1:5" ht="15.75" x14ac:dyDescent="0.25">
      <c r="A46" s="1" t="s">
        <v>28</v>
      </c>
      <c r="B46" s="1"/>
      <c r="C46" s="1"/>
      <c r="D46" s="2">
        <f>D9-(D19+D43)+D22+D23+D28+D29</f>
        <v>582959.84</v>
      </c>
      <c r="E46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656D2-528E-4A21-9806-035BA10E2A3F}">
  <dimension ref="A1:B21"/>
  <sheetViews>
    <sheetView workbookViewId="0">
      <selection activeCell="B20" sqref="B20"/>
    </sheetView>
  </sheetViews>
  <sheetFormatPr defaultRowHeight="15" x14ac:dyDescent="0.25"/>
  <cols>
    <col min="1" max="1" width="26.7109375" customWidth="1"/>
    <col min="2" max="2" width="18.85546875" customWidth="1"/>
  </cols>
  <sheetData>
    <row r="1" spans="1:2" ht="18" x14ac:dyDescent="0.25">
      <c r="B1" s="16">
        <v>44408</v>
      </c>
    </row>
    <row r="2" spans="1:2" x14ac:dyDescent="0.25">
      <c r="B2" s="17"/>
    </row>
    <row r="3" spans="1:2" x14ac:dyDescent="0.25">
      <c r="B3" s="17"/>
    </row>
    <row r="4" spans="1:2" x14ac:dyDescent="0.25">
      <c r="B4" s="17"/>
    </row>
    <row r="5" spans="1:2" x14ac:dyDescent="0.25">
      <c r="A5" t="s">
        <v>29</v>
      </c>
      <c r="B5" s="17">
        <v>99115.37</v>
      </c>
    </row>
    <row r="6" spans="1:2" x14ac:dyDescent="0.25">
      <c r="A6" t="s">
        <v>30</v>
      </c>
      <c r="B6" s="17"/>
    </row>
    <row r="7" spans="1:2" x14ac:dyDescent="0.25">
      <c r="B7" s="17"/>
    </row>
    <row r="8" spans="1:2" x14ac:dyDescent="0.25">
      <c r="B8" s="17"/>
    </row>
    <row r="9" spans="1:2" x14ac:dyDescent="0.25">
      <c r="A9" t="s">
        <v>31</v>
      </c>
      <c r="B9" s="17">
        <v>3399.75</v>
      </c>
    </row>
    <row r="10" spans="1:2" x14ac:dyDescent="0.25">
      <c r="A10" t="s">
        <v>32</v>
      </c>
      <c r="B10" s="17">
        <v>148523.09</v>
      </c>
    </row>
    <row r="11" spans="1:2" x14ac:dyDescent="0.25">
      <c r="A11" t="s">
        <v>33</v>
      </c>
      <c r="B11" s="17">
        <v>331921.63</v>
      </c>
    </row>
    <row r="12" spans="1:2" x14ac:dyDescent="0.25">
      <c r="B12" s="17"/>
    </row>
    <row r="13" spans="1:2" x14ac:dyDescent="0.25">
      <c r="A13" t="s">
        <v>34</v>
      </c>
      <c r="B13" s="17">
        <f>SUM(B5:B12)</f>
        <v>582959.84</v>
      </c>
    </row>
    <row r="14" spans="1:2" x14ac:dyDescent="0.25">
      <c r="B14" s="17"/>
    </row>
    <row r="15" spans="1:2" x14ac:dyDescent="0.25">
      <c r="B15" s="18"/>
    </row>
    <row r="16" spans="1:2" x14ac:dyDescent="0.25">
      <c r="B16" s="17"/>
    </row>
    <row r="17" spans="1:2" x14ac:dyDescent="0.25">
      <c r="A17" t="s">
        <v>35</v>
      </c>
      <c r="B17" s="17">
        <f>SUM(B13:B16)</f>
        <v>582959.84</v>
      </c>
    </row>
    <row r="19" spans="1:2" x14ac:dyDescent="0.25">
      <c r="A19" t="s">
        <v>36</v>
      </c>
      <c r="B19" s="17">
        <v>582959.84</v>
      </c>
    </row>
    <row r="21" spans="1:2" x14ac:dyDescent="0.25">
      <c r="A21" t="s">
        <v>37</v>
      </c>
      <c r="B21" s="17">
        <f>B17-B19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0BA52-157A-47BD-B91C-06C1F7930339}">
  <sheetPr codeName="Sheet1"/>
  <dimension ref="A1:H72"/>
  <sheetViews>
    <sheetView workbookViewId="0">
      <pane xSplit="7" ySplit="1" topLeftCell="H2" activePane="bottomRight" state="frozenSplit"/>
      <selection pane="topRight" activeCell="H1" sqref="H1"/>
      <selection pane="bottomLeft" activeCell="A2" sqref="A2"/>
      <selection pane="bottomRight"/>
    </sheetView>
  </sheetViews>
  <sheetFormatPr defaultRowHeight="15" x14ac:dyDescent="0.25"/>
  <cols>
    <col min="1" max="6" width="3" style="30" customWidth="1"/>
    <col min="7" max="7" width="19" style="30" customWidth="1"/>
    <col min="8" max="8" width="10.5703125" style="31" bestFit="1" customWidth="1"/>
  </cols>
  <sheetData>
    <row r="1" spans="1:8" s="29" customFormat="1" ht="15.75" thickBot="1" x14ac:dyDescent="0.3">
      <c r="A1" s="27"/>
      <c r="B1" s="27"/>
      <c r="C1" s="27"/>
      <c r="D1" s="27"/>
      <c r="E1" s="27"/>
      <c r="F1" s="27"/>
      <c r="G1" s="27"/>
      <c r="H1" s="28" t="s">
        <v>38</v>
      </c>
    </row>
    <row r="2" spans="1:8" ht="15.75" thickTop="1" x14ac:dyDescent="0.25">
      <c r="A2" s="19" t="s">
        <v>39</v>
      </c>
      <c r="B2" s="19"/>
      <c r="C2" s="19"/>
      <c r="D2" s="19"/>
      <c r="E2" s="19"/>
      <c r="F2" s="19"/>
      <c r="G2" s="19"/>
      <c r="H2" s="20"/>
    </row>
    <row r="3" spans="1:8" x14ac:dyDescent="0.25">
      <c r="A3" s="19"/>
      <c r="B3" s="19" t="s">
        <v>40</v>
      </c>
      <c r="C3" s="19"/>
      <c r="D3" s="19"/>
      <c r="E3" s="19"/>
      <c r="F3" s="19"/>
      <c r="G3" s="19"/>
      <c r="H3" s="20"/>
    </row>
    <row r="4" spans="1:8" x14ac:dyDescent="0.25">
      <c r="A4" s="19"/>
      <c r="B4" s="19"/>
      <c r="C4" s="19" t="s">
        <v>41</v>
      </c>
      <c r="D4" s="19"/>
      <c r="E4" s="19"/>
      <c r="F4" s="19"/>
      <c r="G4" s="19"/>
      <c r="H4" s="20"/>
    </row>
    <row r="5" spans="1:8" x14ac:dyDescent="0.25">
      <c r="A5" s="19"/>
      <c r="B5" s="19"/>
      <c r="C5" s="19"/>
      <c r="D5" s="19" t="s">
        <v>42</v>
      </c>
      <c r="E5" s="19"/>
      <c r="F5" s="19"/>
      <c r="G5" s="19"/>
      <c r="H5" s="20"/>
    </row>
    <row r="6" spans="1:8" x14ac:dyDescent="0.25">
      <c r="A6" s="19"/>
      <c r="B6" s="19"/>
      <c r="C6" s="19"/>
      <c r="D6" s="19"/>
      <c r="E6" s="19" t="s">
        <v>43</v>
      </c>
      <c r="F6" s="19"/>
      <c r="G6" s="19"/>
      <c r="H6" s="20">
        <v>806175.45</v>
      </c>
    </row>
    <row r="7" spans="1:8" x14ac:dyDescent="0.25">
      <c r="A7" s="19"/>
      <c r="B7" s="19"/>
      <c r="C7" s="19"/>
      <c r="D7" s="19"/>
      <c r="E7" s="19" t="s">
        <v>44</v>
      </c>
      <c r="F7" s="19"/>
      <c r="G7" s="19"/>
      <c r="H7" s="20">
        <v>-1407.07</v>
      </c>
    </row>
    <row r="8" spans="1:8" ht="15.75" thickBot="1" x14ac:dyDescent="0.3">
      <c r="A8" s="19"/>
      <c r="B8" s="19"/>
      <c r="C8" s="19"/>
      <c r="D8" s="19"/>
      <c r="E8" s="19" t="s">
        <v>4</v>
      </c>
      <c r="F8" s="19"/>
      <c r="G8" s="19"/>
      <c r="H8" s="21">
        <v>6579.94</v>
      </c>
    </row>
    <row r="9" spans="1:8" ht="15.75" thickBot="1" x14ac:dyDescent="0.3">
      <c r="A9" s="19"/>
      <c r="B9" s="19"/>
      <c r="C9" s="19"/>
      <c r="D9" s="19" t="s">
        <v>45</v>
      </c>
      <c r="E9" s="19"/>
      <c r="F9" s="19"/>
      <c r="G9" s="19"/>
      <c r="H9" s="22">
        <f>ROUND(SUM(H5:H8),5)</f>
        <v>811348.32</v>
      </c>
    </row>
    <row r="10" spans="1:8" x14ac:dyDescent="0.25">
      <c r="A10" s="19"/>
      <c r="B10" s="19"/>
      <c r="C10" s="19" t="s">
        <v>46</v>
      </c>
      <c r="D10" s="19"/>
      <c r="E10" s="19"/>
      <c r="F10" s="19"/>
      <c r="G10" s="19"/>
      <c r="H10" s="20">
        <f>ROUND(H4+H9,5)</f>
        <v>811348.32</v>
      </c>
    </row>
    <row r="11" spans="1:8" x14ac:dyDescent="0.25">
      <c r="A11" s="19"/>
      <c r="B11" s="19"/>
      <c r="C11" s="19" t="s">
        <v>47</v>
      </c>
      <c r="D11" s="19"/>
      <c r="E11" s="19"/>
      <c r="F11" s="19"/>
      <c r="G11" s="19"/>
      <c r="H11" s="20"/>
    </row>
    <row r="12" spans="1:8" x14ac:dyDescent="0.25">
      <c r="A12" s="19"/>
      <c r="B12" s="19"/>
      <c r="C12" s="19"/>
      <c r="D12" s="19" t="s">
        <v>48</v>
      </c>
      <c r="E12" s="19"/>
      <c r="F12" s="19"/>
      <c r="G12" s="19"/>
      <c r="H12" s="20">
        <v>104</v>
      </c>
    </row>
    <row r="13" spans="1:8" ht="15.75" thickBot="1" x14ac:dyDescent="0.3">
      <c r="A13" s="19"/>
      <c r="B13" s="19"/>
      <c r="C13" s="19"/>
      <c r="D13" s="19" t="s">
        <v>49</v>
      </c>
      <c r="E13" s="19"/>
      <c r="F13" s="19"/>
      <c r="G13" s="19"/>
      <c r="H13" s="21">
        <v>29374.6</v>
      </c>
    </row>
    <row r="14" spans="1:8" ht="15.75" thickBot="1" x14ac:dyDescent="0.3">
      <c r="A14" s="19"/>
      <c r="B14" s="19"/>
      <c r="C14" s="19" t="s">
        <v>15</v>
      </c>
      <c r="D14" s="19"/>
      <c r="E14" s="19"/>
      <c r="F14" s="19"/>
      <c r="G14" s="19"/>
      <c r="H14" s="22">
        <f>ROUND(SUM(H11:H13),5)</f>
        <v>29478.6</v>
      </c>
    </row>
    <row r="15" spans="1:8" x14ac:dyDescent="0.25">
      <c r="A15" s="19"/>
      <c r="B15" s="19" t="s">
        <v>50</v>
      </c>
      <c r="C15" s="19"/>
      <c r="D15" s="19"/>
      <c r="E15" s="19"/>
      <c r="F15" s="19"/>
      <c r="G15" s="19"/>
      <c r="H15" s="20">
        <f>ROUND(H3+H10+H14,5)</f>
        <v>840826.92</v>
      </c>
    </row>
    <row r="16" spans="1:8" x14ac:dyDescent="0.25">
      <c r="A16" s="19"/>
      <c r="B16" s="19" t="s">
        <v>51</v>
      </c>
      <c r="C16" s="19"/>
      <c r="D16" s="19"/>
      <c r="E16" s="19"/>
      <c r="F16" s="19"/>
      <c r="G16" s="19"/>
      <c r="H16" s="20"/>
    </row>
    <row r="17" spans="1:8" x14ac:dyDescent="0.25">
      <c r="A17" s="19"/>
      <c r="B17" s="19"/>
      <c r="C17" s="19" t="s">
        <v>52</v>
      </c>
      <c r="D17" s="19"/>
      <c r="E17" s="19"/>
      <c r="F17" s="19"/>
      <c r="G17" s="19"/>
      <c r="H17" s="20">
        <v>2442425.06</v>
      </c>
    </row>
    <row r="18" spans="1:8" x14ac:dyDescent="0.25">
      <c r="A18" s="19"/>
      <c r="B18" s="19"/>
      <c r="C18" s="19" t="s">
        <v>53</v>
      </c>
      <c r="D18" s="19"/>
      <c r="E18" s="19"/>
      <c r="F18" s="19"/>
      <c r="G18" s="19"/>
      <c r="H18" s="20">
        <v>430111.73</v>
      </c>
    </row>
    <row r="19" spans="1:8" x14ac:dyDescent="0.25">
      <c r="A19" s="19"/>
      <c r="B19" s="19"/>
      <c r="C19" s="19" t="s">
        <v>54</v>
      </c>
      <c r="D19" s="19"/>
      <c r="E19" s="19"/>
      <c r="F19" s="19"/>
      <c r="G19" s="19"/>
      <c r="H19" s="20">
        <v>129838</v>
      </c>
    </row>
    <row r="20" spans="1:8" x14ac:dyDescent="0.25">
      <c r="A20" s="19"/>
      <c r="B20" s="19"/>
      <c r="C20" s="19" t="s">
        <v>55</v>
      </c>
      <c r="D20" s="19"/>
      <c r="E20" s="19"/>
      <c r="F20" s="19"/>
      <c r="G20" s="19"/>
      <c r="H20" s="20">
        <v>141816.29999999999</v>
      </c>
    </row>
    <row r="21" spans="1:8" x14ac:dyDescent="0.25">
      <c r="A21" s="19"/>
      <c r="B21" s="19"/>
      <c r="C21" s="19" t="s">
        <v>56</v>
      </c>
      <c r="D21" s="19"/>
      <c r="E21" s="19"/>
      <c r="F21" s="19"/>
      <c r="G21" s="19"/>
      <c r="H21" s="20">
        <v>7000</v>
      </c>
    </row>
    <row r="22" spans="1:8" x14ac:dyDescent="0.25">
      <c r="A22" s="19"/>
      <c r="B22" s="19"/>
      <c r="C22" s="19" t="s">
        <v>57</v>
      </c>
      <c r="D22" s="19"/>
      <c r="E22" s="19"/>
      <c r="F22" s="19"/>
      <c r="G22" s="19"/>
      <c r="H22" s="20">
        <v>90735.85</v>
      </c>
    </row>
    <row r="23" spans="1:8" x14ac:dyDescent="0.25">
      <c r="A23" s="19"/>
      <c r="B23" s="19"/>
      <c r="C23" s="19" t="s">
        <v>58</v>
      </c>
      <c r="D23" s="19"/>
      <c r="E23" s="19"/>
      <c r="F23" s="19"/>
      <c r="G23" s="19"/>
      <c r="H23" s="20">
        <v>1591932.98</v>
      </c>
    </row>
    <row r="24" spans="1:8" x14ac:dyDescent="0.25">
      <c r="A24" s="19"/>
      <c r="B24" s="19"/>
      <c r="C24" s="19" t="s">
        <v>59</v>
      </c>
      <c r="D24" s="19"/>
      <c r="E24" s="19"/>
      <c r="F24" s="19"/>
      <c r="G24" s="19"/>
      <c r="H24" s="20">
        <v>-2841758</v>
      </c>
    </row>
    <row r="25" spans="1:8" ht="15.75" thickBot="1" x14ac:dyDescent="0.3">
      <c r="A25" s="19"/>
      <c r="B25" s="19"/>
      <c r="C25" s="19" t="s">
        <v>60</v>
      </c>
      <c r="D25" s="19"/>
      <c r="E25" s="19"/>
      <c r="F25" s="19"/>
      <c r="G25" s="19"/>
      <c r="H25" s="21">
        <v>-1992101.92</v>
      </c>
    </row>
    <row r="26" spans="1:8" ht="15.75" thickBot="1" x14ac:dyDescent="0.3">
      <c r="A26" s="19"/>
      <c r="B26" s="19" t="s">
        <v>61</v>
      </c>
      <c r="C26" s="19"/>
      <c r="D26" s="19"/>
      <c r="E26" s="19"/>
      <c r="F26" s="19"/>
      <c r="G26" s="19"/>
      <c r="H26" s="23">
        <f>ROUND(SUM(H16:H25),5)</f>
        <v>0</v>
      </c>
    </row>
    <row r="27" spans="1:8" s="25" customFormat="1" ht="12" thickBot="1" x14ac:dyDescent="0.25">
      <c r="A27" s="19" t="s">
        <v>62</v>
      </c>
      <c r="B27" s="19"/>
      <c r="C27" s="19"/>
      <c r="D27" s="19"/>
      <c r="E27" s="19"/>
      <c r="F27" s="19"/>
      <c r="G27" s="19"/>
      <c r="H27" s="24">
        <f>ROUND(H2+H15+H26,5)</f>
        <v>840826.92</v>
      </c>
    </row>
    <row r="28" spans="1:8" ht="15.75" thickTop="1" x14ac:dyDescent="0.25">
      <c r="A28" s="19" t="s">
        <v>63</v>
      </c>
      <c r="B28" s="19"/>
      <c r="C28" s="19"/>
      <c r="D28" s="19"/>
      <c r="E28" s="19"/>
      <c r="F28" s="19"/>
      <c r="G28" s="19"/>
      <c r="H28" s="20"/>
    </row>
    <row r="29" spans="1:8" x14ac:dyDescent="0.25">
      <c r="A29" s="19"/>
      <c r="B29" s="19" t="s">
        <v>64</v>
      </c>
      <c r="C29" s="19"/>
      <c r="D29" s="19"/>
      <c r="E29" s="19"/>
      <c r="F29" s="19"/>
      <c r="G29" s="19"/>
      <c r="H29" s="20"/>
    </row>
    <row r="30" spans="1:8" x14ac:dyDescent="0.25">
      <c r="A30" s="19"/>
      <c r="B30" s="19"/>
      <c r="C30" s="19" t="s">
        <v>65</v>
      </c>
      <c r="D30" s="19"/>
      <c r="E30" s="19"/>
      <c r="F30" s="19"/>
      <c r="G30" s="19"/>
      <c r="H30" s="20"/>
    </row>
    <row r="31" spans="1:8" x14ac:dyDescent="0.25">
      <c r="A31" s="19"/>
      <c r="B31" s="19"/>
      <c r="C31" s="19"/>
      <c r="D31" s="19" t="s">
        <v>22</v>
      </c>
      <c r="E31" s="19"/>
      <c r="F31" s="19"/>
      <c r="G31" s="19"/>
      <c r="H31" s="20"/>
    </row>
    <row r="32" spans="1:8" ht="15.75" thickBot="1" x14ac:dyDescent="0.3">
      <c r="A32" s="19"/>
      <c r="B32" s="19"/>
      <c r="C32" s="19"/>
      <c r="D32" s="19"/>
      <c r="E32" s="19" t="s">
        <v>22</v>
      </c>
      <c r="F32" s="19"/>
      <c r="G32" s="19"/>
      <c r="H32" s="26">
        <v>3596.51</v>
      </c>
    </row>
    <row r="33" spans="1:8" x14ac:dyDescent="0.25">
      <c r="A33" s="19"/>
      <c r="B33" s="19"/>
      <c r="C33" s="19"/>
      <c r="D33" s="19" t="s">
        <v>66</v>
      </c>
      <c r="E33" s="19"/>
      <c r="F33" s="19"/>
      <c r="G33" s="19"/>
      <c r="H33" s="20">
        <f>ROUND(SUM(H31:H32),5)</f>
        <v>3596.51</v>
      </c>
    </row>
    <row r="34" spans="1:8" x14ac:dyDescent="0.25">
      <c r="A34" s="19"/>
      <c r="B34" s="19"/>
      <c r="C34" s="19"/>
      <c r="D34" s="19" t="s">
        <v>67</v>
      </c>
      <c r="E34" s="19"/>
      <c r="F34" s="19"/>
      <c r="G34" s="19"/>
      <c r="H34" s="20"/>
    </row>
    <row r="35" spans="1:8" ht="15.75" thickBot="1" x14ac:dyDescent="0.3">
      <c r="A35" s="19"/>
      <c r="B35" s="19"/>
      <c r="C35" s="19"/>
      <c r="D35" s="19"/>
      <c r="E35" s="19" t="s">
        <v>68</v>
      </c>
      <c r="F35" s="19"/>
      <c r="G35" s="19"/>
      <c r="H35" s="26">
        <v>1606.75</v>
      </c>
    </row>
    <row r="36" spans="1:8" x14ac:dyDescent="0.25">
      <c r="A36" s="19"/>
      <c r="B36" s="19"/>
      <c r="C36" s="19"/>
      <c r="D36" s="19" t="s">
        <v>69</v>
      </c>
      <c r="E36" s="19"/>
      <c r="F36" s="19"/>
      <c r="G36" s="19"/>
      <c r="H36" s="20">
        <f>ROUND(SUM(H34:H35),5)</f>
        <v>1606.75</v>
      </c>
    </row>
    <row r="37" spans="1:8" x14ac:dyDescent="0.25">
      <c r="A37" s="19"/>
      <c r="B37" s="19"/>
      <c r="C37" s="19"/>
      <c r="D37" s="19" t="s">
        <v>70</v>
      </c>
      <c r="E37" s="19"/>
      <c r="F37" s="19"/>
      <c r="G37" s="19"/>
      <c r="H37" s="20"/>
    </row>
    <row r="38" spans="1:8" x14ac:dyDescent="0.25">
      <c r="A38" s="19"/>
      <c r="B38" s="19"/>
      <c r="C38" s="19"/>
      <c r="D38" s="19"/>
      <c r="E38" s="19" t="s">
        <v>71</v>
      </c>
      <c r="F38" s="19"/>
      <c r="G38" s="19"/>
      <c r="H38" s="20">
        <v>29374.6</v>
      </c>
    </row>
    <row r="39" spans="1:8" x14ac:dyDescent="0.25">
      <c r="A39" s="19"/>
      <c r="B39" s="19"/>
      <c r="C39" s="19"/>
      <c r="D39" s="19"/>
      <c r="E39" s="19" t="s">
        <v>72</v>
      </c>
      <c r="F39" s="19"/>
      <c r="G39" s="19"/>
      <c r="H39" s="20"/>
    </row>
    <row r="40" spans="1:8" ht="15.75" thickBot="1" x14ac:dyDescent="0.3">
      <c r="A40" s="19"/>
      <c r="B40" s="19"/>
      <c r="C40" s="19"/>
      <c r="D40" s="19"/>
      <c r="E40" s="19"/>
      <c r="F40" s="19" t="s">
        <v>73</v>
      </c>
      <c r="G40" s="19"/>
      <c r="H40" s="26">
        <v>197.73</v>
      </c>
    </row>
    <row r="41" spans="1:8" x14ac:dyDescent="0.25">
      <c r="A41" s="19"/>
      <c r="B41" s="19"/>
      <c r="C41" s="19"/>
      <c r="D41" s="19"/>
      <c r="E41" s="19" t="s">
        <v>74</v>
      </c>
      <c r="F41" s="19"/>
      <c r="G41" s="19"/>
      <c r="H41" s="20">
        <f>ROUND(SUM(H39:H40),5)</f>
        <v>197.73</v>
      </c>
    </row>
    <row r="42" spans="1:8" x14ac:dyDescent="0.25">
      <c r="A42" s="19"/>
      <c r="B42" s="19"/>
      <c r="C42" s="19"/>
      <c r="D42" s="19"/>
      <c r="E42" s="19" t="s">
        <v>75</v>
      </c>
      <c r="F42" s="19"/>
      <c r="G42" s="19"/>
      <c r="H42" s="20"/>
    </row>
    <row r="43" spans="1:8" x14ac:dyDescent="0.25">
      <c r="A43" s="19"/>
      <c r="B43" s="19"/>
      <c r="C43" s="19"/>
      <c r="D43" s="19"/>
      <c r="E43" s="19"/>
      <c r="F43" s="19" t="s">
        <v>76</v>
      </c>
      <c r="G43" s="19"/>
      <c r="H43" s="20">
        <v>3451</v>
      </c>
    </row>
    <row r="44" spans="1:8" x14ac:dyDescent="0.25">
      <c r="A44" s="19"/>
      <c r="B44" s="19"/>
      <c r="C44" s="19"/>
      <c r="D44" s="19"/>
      <c r="E44" s="19"/>
      <c r="F44" s="19" t="s">
        <v>77</v>
      </c>
      <c r="G44" s="19"/>
      <c r="H44" s="20"/>
    </row>
    <row r="45" spans="1:8" x14ac:dyDescent="0.25">
      <c r="A45" s="19"/>
      <c r="B45" s="19"/>
      <c r="C45" s="19"/>
      <c r="D45" s="19"/>
      <c r="E45" s="19"/>
      <c r="F45" s="19"/>
      <c r="G45" s="19" t="s">
        <v>78</v>
      </c>
      <c r="H45" s="20">
        <v>278.89999999999998</v>
      </c>
    </row>
    <row r="46" spans="1:8" ht="15.75" thickBot="1" x14ac:dyDescent="0.3">
      <c r="A46" s="19"/>
      <c r="B46" s="19"/>
      <c r="C46" s="19"/>
      <c r="D46" s="19"/>
      <c r="E46" s="19"/>
      <c r="F46" s="19"/>
      <c r="G46" s="19" t="s">
        <v>79</v>
      </c>
      <c r="H46" s="26">
        <v>278.89999999999998</v>
      </c>
    </row>
    <row r="47" spans="1:8" x14ac:dyDescent="0.25">
      <c r="A47" s="19"/>
      <c r="B47" s="19"/>
      <c r="C47" s="19"/>
      <c r="D47" s="19"/>
      <c r="E47" s="19"/>
      <c r="F47" s="19" t="s">
        <v>80</v>
      </c>
      <c r="G47" s="19"/>
      <c r="H47" s="20">
        <f>ROUND(SUM(H44:H46),5)</f>
        <v>557.79999999999995</v>
      </c>
    </row>
    <row r="48" spans="1:8" x14ac:dyDescent="0.25">
      <c r="A48" s="19"/>
      <c r="B48" s="19"/>
      <c r="C48" s="19"/>
      <c r="D48" s="19"/>
      <c r="E48" s="19"/>
      <c r="F48" s="19" t="s">
        <v>81</v>
      </c>
      <c r="G48" s="19"/>
      <c r="H48" s="20"/>
    </row>
    <row r="49" spans="1:8" x14ac:dyDescent="0.25">
      <c r="A49" s="19"/>
      <c r="B49" s="19"/>
      <c r="C49" s="19"/>
      <c r="D49" s="19"/>
      <c r="E49" s="19"/>
      <c r="F49" s="19"/>
      <c r="G49" s="19" t="s">
        <v>78</v>
      </c>
      <c r="H49" s="20">
        <v>529.41</v>
      </c>
    </row>
    <row r="50" spans="1:8" ht="15.75" thickBot="1" x14ac:dyDescent="0.3">
      <c r="A50" s="19"/>
      <c r="B50" s="19"/>
      <c r="C50" s="19"/>
      <c r="D50" s="19"/>
      <c r="E50" s="19"/>
      <c r="F50" s="19"/>
      <c r="G50" s="19" t="s">
        <v>79</v>
      </c>
      <c r="H50" s="26">
        <v>529.41</v>
      </c>
    </row>
    <row r="51" spans="1:8" x14ac:dyDescent="0.25">
      <c r="A51" s="19"/>
      <c r="B51" s="19"/>
      <c r="C51" s="19"/>
      <c r="D51" s="19"/>
      <c r="E51" s="19"/>
      <c r="F51" s="19" t="s">
        <v>82</v>
      </c>
      <c r="G51" s="19"/>
      <c r="H51" s="20">
        <f>ROUND(SUM(H48:H50),5)</f>
        <v>1058.82</v>
      </c>
    </row>
    <row r="52" spans="1:8" x14ac:dyDescent="0.25">
      <c r="A52" s="19"/>
      <c r="B52" s="19"/>
      <c r="C52" s="19"/>
      <c r="D52" s="19"/>
      <c r="E52" s="19"/>
      <c r="F52" s="19" t="s">
        <v>83</v>
      </c>
      <c r="G52" s="19"/>
      <c r="H52" s="20">
        <v>1524</v>
      </c>
    </row>
    <row r="53" spans="1:8" ht="15.75" thickBot="1" x14ac:dyDescent="0.3">
      <c r="A53" s="19"/>
      <c r="B53" s="19"/>
      <c r="C53" s="19"/>
      <c r="D53" s="19"/>
      <c r="E53" s="19"/>
      <c r="F53" s="19" t="s">
        <v>84</v>
      </c>
      <c r="G53" s="19"/>
      <c r="H53" s="21">
        <v>80.8</v>
      </c>
    </row>
    <row r="54" spans="1:8" ht="15.75" thickBot="1" x14ac:dyDescent="0.3">
      <c r="A54" s="19"/>
      <c r="B54" s="19"/>
      <c r="C54" s="19"/>
      <c r="D54" s="19"/>
      <c r="E54" s="19" t="s">
        <v>85</v>
      </c>
      <c r="F54" s="19"/>
      <c r="G54" s="19"/>
      <c r="H54" s="23">
        <f>ROUND(SUM(H42:H43)+H47+SUM(H51:H53),5)</f>
        <v>6672.42</v>
      </c>
    </row>
    <row r="55" spans="1:8" ht="15.75" thickBot="1" x14ac:dyDescent="0.3">
      <c r="A55" s="19"/>
      <c r="B55" s="19"/>
      <c r="C55" s="19"/>
      <c r="D55" s="19" t="s">
        <v>86</v>
      </c>
      <c r="E55" s="19"/>
      <c r="F55" s="19"/>
      <c r="G55" s="19"/>
      <c r="H55" s="23">
        <f>ROUND(SUM(H37:H38)+H41+H54,5)</f>
        <v>36244.75</v>
      </c>
    </row>
    <row r="56" spans="1:8" ht="15.75" thickBot="1" x14ac:dyDescent="0.3">
      <c r="A56" s="19"/>
      <c r="B56" s="19"/>
      <c r="C56" s="19" t="s">
        <v>87</v>
      </c>
      <c r="D56" s="19"/>
      <c r="E56" s="19"/>
      <c r="F56" s="19"/>
      <c r="G56" s="19"/>
      <c r="H56" s="22">
        <f>ROUND(H30+H33+H36+H55,5)</f>
        <v>41448.01</v>
      </c>
    </row>
    <row r="57" spans="1:8" x14ac:dyDescent="0.25">
      <c r="A57" s="19"/>
      <c r="B57" s="19" t="s">
        <v>88</v>
      </c>
      <c r="C57" s="19"/>
      <c r="D57" s="19"/>
      <c r="E57" s="19"/>
      <c r="F57" s="19"/>
      <c r="G57" s="19"/>
      <c r="H57" s="20">
        <f>ROUND(H29+H56,5)</f>
        <v>41448.01</v>
      </c>
    </row>
    <row r="58" spans="1:8" x14ac:dyDescent="0.25">
      <c r="A58" s="19"/>
      <c r="B58" s="19" t="s">
        <v>89</v>
      </c>
      <c r="C58" s="19"/>
      <c r="D58" s="19"/>
      <c r="E58" s="19"/>
      <c r="F58" s="19"/>
      <c r="G58" s="19"/>
      <c r="H58" s="20"/>
    </row>
    <row r="59" spans="1:8" x14ac:dyDescent="0.25">
      <c r="A59" s="19"/>
      <c r="B59" s="19"/>
      <c r="C59" s="19" t="s">
        <v>90</v>
      </c>
      <c r="D59" s="19"/>
      <c r="E59" s="19"/>
      <c r="F59" s="19"/>
      <c r="G59" s="19"/>
      <c r="H59" s="20">
        <v>3399.75</v>
      </c>
    </row>
    <row r="60" spans="1:8" x14ac:dyDescent="0.25">
      <c r="A60" s="19"/>
      <c r="B60" s="19"/>
      <c r="C60" s="19" t="s">
        <v>91</v>
      </c>
      <c r="D60" s="19"/>
      <c r="E60" s="19"/>
      <c r="F60" s="19"/>
      <c r="G60" s="19"/>
      <c r="H60" s="20"/>
    </row>
    <row r="61" spans="1:8" x14ac:dyDescent="0.25">
      <c r="A61" s="19"/>
      <c r="B61" s="19"/>
      <c r="C61" s="19"/>
      <c r="D61" s="19" t="s">
        <v>4</v>
      </c>
      <c r="E61" s="19"/>
      <c r="F61" s="19"/>
      <c r="G61" s="19"/>
      <c r="H61" s="20">
        <v>6579.55</v>
      </c>
    </row>
    <row r="62" spans="1:8" x14ac:dyDescent="0.25">
      <c r="A62" s="19"/>
      <c r="B62" s="19"/>
      <c r="C62" s="19"/>
      <c r="D62" s="19" t="s">
        <v>6</v>
      </c>
      <c r="E62" s="19"/>
      <c r="F62" s="19"/>
      <c r="G62" s="19"/>
      <c r="H62" s="20">
        <v>28800</v>
      </c>
    </row>
    <row r="63" spans="1:8" x14ac:dyDescent="0.25">
      <c r="A63" s="19"/>
      <c r="B63" s="19"/>
      <c r="C63" s="19"/>
      <c r="D63" s="19" t="s">
        <v>92</v>
      </c>
      <c r="E63" s="19"/>
      <c r="F63" s="19"/>
      <c r="G63" s="19"/>
      <c r="H63" s="20">
        <v>106902.33</v>
      </c>
    </row>
    <row r="64" spans="1:8" x14ac:dyDescent="0.25">
      <c r="A64" s="19"/>
      <c r="B64" s="19"/>
      <c r="C64" s="19"/>
      <c r="D64" s="19" t="s">
        <v>93</v>
      </c>
      <c r="E64" s="19"/>
      <c r="F64" s="19"/>
      <c r="G64" s="19"/>
      <c r="H64" s="20">
        <v>44377.19</v>
      </c>
    </row>
    <row r="65" spans="1:8" ht="15.75" thickBot="1" x14ac:dyDescent="0.3">
      <c r="A65" s="19"/>
      <c r="B65" s="19"/>
      <c r="C65" s="19"/>
      <c r="D65" s="19" t="s">
        <v>94</v>
      </c>
      <c r="E65" s="19"/>
      <c r="F65" s="19"/>
      <c r="G65" s="19"/>
      <c r="H65" s="26">
        <v>29760</v>
      </c>
    </row>
    <row r="66" spans="1:8" x14ac:dyDescent="0.25">
      <c r="A66" s="19"/>
      <c r="B66" s="19"/>
      <c r="C66" s="19" t="s">
        <v>95</v>
      </c>
      <c r="D66" s="19"/>
      <c r="E66" s="19"/>
      <c r="F66" s="19"/>
      <c r="G66" s="19"/>
      <c r="H66" s="20">
        <f>ROUND(SUM(H60:H65),5)</f>
        <v>216419.07</v>
      </c>
    </row>
    <row r="67" spans="1:8" x14ac:dyDescent="0.25">
      <c r="A67" s="19"/>
      <c r="B67" s="19"/>
      <c r="C67" s="19" t="s">
        <v>96</v>
      </c>
      <c r="D67" s="19"/>
      <c r="E67" s="19"/>
      <c r="F67" s="19"/>
      <c r="G67" s="19"/>
      <c r="H67" s="20">
        <v>148523.09</v>
      </c>
    </row>
    <row r="68" spans="1:8" x14ac:dyDescent="0.25">
      <c r="A68" s="19"/>
      <c r="B68" s="19"/>
      <c r="C68" s="19" t="s">
        <v>97</v>
      </c>
      <c r="D68" s="19"/>
      <c r="E68" s="19"/>
      <c r="F68" s="19"/>
      <c r="G68" s="19"/>
      <c r="H68" s="20">
        <v>99115.37</v>
      </c>
    </row>
    <row r="69" spans="1:8" ht="15.75" thickBot="1" x14ac:dyDescent="0.3">
      <c r="A69" s="19"/>
      <c r="B69" s="19"/>
      <c r="C69" s="19" t="s">
        <v>98</v>
      </c>
      <c r="D69" s="19"/>
      <c r="E69" s="19"/>
      <c r="F69" s="19"/>
      <c r="G69" s="19"/>
      <c r="H69" s="21">
        <v>331921.63</v>
      </c>
    </row>
    <row r="70" spans="1:8" ht="15.75" thickBot="1" x14ac:dyDescent="0.3">
      <c r="A70" s="19"/>
      <c r="B70" s="19" t="s">
        <v>99</v>
      </c>
      <c r="C70" s="19"/>
      <c r="D70" s="19"/>
      <c r="E70" s="19"/>
      <c r="F70" s="19"/>
      <c r="G70" s="19"/>
      <c r="H70" s="23">
        <f>ROUND(SUM(H58:H59)+SUM(H66:H69),5)</f>
        <v>799378.91</v>
      </c>
    </row>
    <row r="71" spans="1:8" s="25" customFormat="1" ht="12" thickBot="1" x14ac:dyDescent="0.25">
      <c r="A71" s="19" t="s">
        <v>100</v>
      </c>
      <c r="B71" s="19"/>
      <c r="C71" s="19"/>
      <c r="D71" s="19"/>
      <c r="E71" s="19"/>
      <c r="F71" s="19"/>
      <c r="G71" s="19"/>
      <c r="H71" s="24">
        <f>ROUND(H28+H57+H70,5)</f>
        <v>840826.92</v>
      </c>
    </row>
    <row r="72" spans="1:8" ht="15.75" thickTop="1" x14ac:dyDescent="0.25"/>
  </sheetData>
  <pageMargins left="0.7" right="0.7" top="0.75" bottom="0.75" header="0.1" footer="0.3"/>
  <pageSetup orientation="portrait" horizontalDpi="0" verticalDpi="0" r:id="rId1"/>
  <headerFooter>
    <oddHeader>&amp;L&amp;"Arial,Bold"&amp;8 5:20 PM
&amp;"Arial,Bold"&amp;8 08/12/21
&amp;"Arial,Bold"&amp;8 Accrual Basis&amp;C&amp;"Arial,Bold"&amp;12 Nederland Fire Protection District
&amp;"Arial,Bold"&amp;14 Balance Sheet
&amp;"Arial,Bold"&amp;10 As of July 31,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8C652-BE0D-4CDB-83E1-C96E0125440D}">
  <sheetPr codeName="Sheet4"/>
  <dimension ref="A1:Q186"/>
  <sheetViews>
    <sheetView workbookViewId="0">
      <pane xSplit="9" ySplit="2" topLeftCell="J152" activePane="bottomRight" state="frozenSplit"/>
      <selection pane="topRight" activeCell="J1" sqref="J1"/>
      <selection pane="bottomLeft" activeCell="A3" sqref="A3"/>
      <selection pane="bottomRight" activeCell="R1" sqref="R1:X1048576"/>
    </sheetView>
  </sheetViews>
  <sheetFormatPr defaultRowHeight="15" x14ac:dyDescent="0.25"/>
  <cols>
    <col min="1" max="8" width="3" style="30" customWidth="1"/>
    <col min="9" max="9" width="22.140625" style="30" customWidth="1"/>
    <col min="10" max="10" width="8.7109375" style="31" bestFit="1" customWidth="1"/>
    <col min="11" max="11" width="2.28515625" style="31" customWidth="1"/>
    <col min="12" max="12" width="8.7109375" style="31" bestFit="1" customWidth="1"/>
    <col min="13" max="13" width="2.28515625" style="31" customWidth="1"/>
    <col min="14" max="14" width="12" style="31" bestFit="1" customWidth="1"/>
    <col min="15" max="15" width="2.28515625" style="31" customWidth="1"/>
    <col min="16" max="16" width="10.28515625" style="31" bestFit="1" customWidth="1"/>
    <col min="17" max="17" width="2.28515625" style="31" customWidth="1"/>
  </cols>
  <sheetData>
    <row r="1" spans="1:17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43" t="s">
        <v>605</v>
      </c>
      <c r="K1" s="42"/>
      <c r="L1" s="44"/>
      <c r="M1" s="42"/>
      <c r="N1" s="44"/>
      <c r="O1" s="42"/>
      <c r="P1" s="44"/>
      <c r="Q1" s="53"/>
    </row>
    <row r="2" spans="1:17" s="29" customFormat="1" ht="16.5" thickTop="1" thickBot="1" x14ac:dyDescent="0.3">
      <c r="A2" s="27"/>
      <c r="B2" s="27"/>
      <c r="C2" s="27"/>
      <c r="D2" s="27"/>
      <c r="E2" s="27"/>
      <c r="F2" s="27"/>
      <c r="G2" s="27"/>
      <c r="H2" s="27"/>
      <c r="I2" s="27"/>
      <c r="J2" s="52" t="s">
        <v>831</v>
      </c>
      <c r="K2" s="40"/>
      <c r="L2" s="52" t="s">
        <v>607</v>
      </c>
      <c r="M2" s="40"/>
      <c r="N2" s="52" t="s">
        <v>608</v>
      </c>
      <c r="O2" s="40"/>
      <c r="P2" s="52" t="s">
        <v>609</v>
      </c>
      <c r="Q2" s="40"/>
    </row>
    <row r="3" spans="1:17" ht="15.75" thickTop="1" x14ac:dyDescent="0.25">
      <c r="A3" s="19"/>
      <c r="B3" s="19" t="s">
        <v>610</v>
      </c>
      <c r="C3" s="19"/>
      <c r="D3" s="19"/>
      <c r="E3" s="19"/>
      <c r="F3" s="19"/>
      <c r="G3" s="19"/>
      <c r="H3" s="19"/>
      <c r="I3" s="19"/>
      <c r="J3" s="20"/>
      <c r="K3" s="45"/>
      <c r="L3" s="20"/>
      <c r="M3" s="45"/>
      <c r="N3" s="20"/>
      <c r="O3" s="45"/>
      <c r="P3" s="46"/>
      <c r="Q3" s="45"/>
    </row>
    <row r="4" spans="1:17" x14ac:dyDescent="0.25">
      <c r="A4" s="19"/>
      <c r="B4" s="19"/>
      <c r="C4" s="19"/>
      <c r="D4" s="19" t="s">
        <v>611</v>
      </c>
      <c r="E4" s="19"/>
      <c r="F4" s="19"/>
      <c r="G4" s="19"/>
      <c r="H4" s="19"/>
      <c r="I4" s="19"/>
      <c r="J4" s="20"/>
      <c r="K4" s="45"/>
      <c r="L4" s="20"/>
      <c r="M4" s="45"/>
      <c r="N4" s="20"/>
      <c r="O4" s="45"/>
      <c r="P4" s="46"/>
      <c r="Q4" s="45"/>
    </row>
    <row r="5" spans="1:17" x14ac:dyDescent="0.25">
      <c r="A5" s="19"/>
      <c r="B5" s="19"/>
      <c r="C5" s="19"/>
      <c r="D5" s="19"/>
      <c r="E5" s="19" t="s">
        <v>612</v>
      </c>
      <c r="F5" s="19"/>
      <c r="G5" s="19"/>
      <c r="H5" s="19"/>
      <c r="I5" s="19"/>
      <c r="J5" s="20">
        <v>100</v>
      </c>
      <c r="K5" s="45"/>
      <c r="L5" s="20">
        <v>20</v>
      </c>
      <c r="M5" s="45"/>
      <c r="N5" s="20">
        <f>ROUND((J5-L5),5)</f>
        <v>80</v>
      </c>
      <c r="O5" s="45"/>
      <c r="P5" s="46">
        <f>ROUND(IF(L5=0, IF(J5=0, 0, 1), J5/L5),5)</f>
        <v>5</v>
      </c>
      <c r="Q5" s="45"/>
    </row>
    <row r="6" spans="1:17" x14ac:dyDescent="0.25">
      <c r="A6" s="19"/>
      <c r="B6" s="19"/>
      <c r="C6" s="19"/>
      <c r="D6" s="19"/>
      <c r="E6" s="19" t="s">
        <v>613</v>
      </c>
      <c r="F6" s="19"/>
      <c r="G6" s="19"/>
      <c r="H6" s="19"/>
      <c r="I6" s="19"/>
      <c r="J6" s="20">
        <v>6.98</v>
      </c>
      <c r="K6" s="45"/>
      <c r="L6" s="20">
        <v>12</v>
      </c>
      <c r="M6" s="45"/>
      <c r="N6" s="20">
        <f>ROUND((J6-L6),5)</f>
        <v>-5.0199999999999996</v>
      </c>
      <c r="O6" s="45"/>
      <c r="P6" s="46">
        <f>ROUND(IF(L6=0, IF(J6=0, 0, 1), J6/L6),5)</f>
        <v>0.58167000000000002</v>
      </c>
      <c r="Q6" s="45"/>
    </row>
    <row r="7" spans="1:17" x14ac:dyDescent="0.25">
      <c r="A7" s="19"/>
      <c r="B7" s="19"/>
      <c r="C7" s="19"/>
      <c r="D7" s="19"/>
      <c r="E7" s="19" t="s">
        <v>614</v>
      </c>
      <c r="F7" s="19"/>
      <c r="G7" s="19"/>
      <c r="H7" s="19"/>
      <c r="I7" s="19"/>
      <c r="J7" s="20"/>
      <c r="K7" s="45"/>
      <c r="L7" s="20"/>
      <c r="M7" s="45"/>
      <c r="N7" s="20"/>
      <c r="O7" s="45"/>
      <c r="P7" s="46"/>
      <c r="Q7" s="45"/>
    </row>
    <row r="8" spans="1:17" x14ac:dyDescent="0.25">
      <c r="A8" s="19"/>
      <c r="B8" s="19"/>
      <c r="C8" s="19"/>
      <c r="D8" s="19"/>
      <c r="E8" s="19"/>
      <c r="F8" s="19" t="s">
        <v>615</v>
      </c>
      <c r="G8" s="19"/>
      <c r="H8" s="19"/>
      <c r="I8" s="19"/>
      <c r="J8" s="20">
        <v>0</v>
      </c>
      <c r="K8" s="45"/>
      <c r="L8" s="20">
        <v>0</v>
      </c>
      <c r="M8" s="45"/>
      <c r="N8" s="20">
        <f>ROUND((J8-L8),5)</f>
        <v>0</v>
      </c>
      <c r="O8" s="45"/>
      <c r="P8" s="46">
        <f>ROUND(IF(L8=0, IF(J8=0, 0, 1), J8/L8),5)</f>
        <v>0</v>
      </c>
      <c r="Q8" s="45"/>
    </row>
    <row r="9" spans="1:17" x14ac:dyDescent="0.25">
      <c r="A9" s="19"/>
      <c r="B9" s="19"/>
      <c r="C9" s="19"/>
      <c r="D9" s="19"/>
      <c r="E9" s="19"/>
      <c r="F9" s="19" t="s">
        <v>616</v>
      </c>
      <c r="G9" s="19"/>
      <c r="H9" s="19"/>
      <c r="I9" s="19"/>
      <c r="J9" s="20">
        <v>174913.44</v>
      </c>
      <c r="K9" s="45"/>
      <c r="L9" s="20">
        <v>122000</v>
      </c>
      <c r="M9" s="45"/>
      <c r="N9" s="20">
        <f>ROUND((J9-L9),5)</f>
        <v>52913.440000000002</v>
      </c>
      <c r="O9" s="45"/>
      <c r="P9" s="46">
        <f>ROUND(IF(L9=0, IF(J9=0, 0, 1), J9/L9),5)</f>
        <v>1.4337200000000001</v>
      </c>
      <c r="Q9" s="45"/>
    </row>
    <row r="10" spans="1:17" x14ac:dyDescent="0.25">
      <c r="A10" s="19"/>
      <c r="B10" s="19"/>
      <c r="C10" s="19"/>
      <c r="D10" s="19"/>
      <c r="E10" s="19"/>
      <c r="F10" s="19" t="s">
        <v>617</v>
      </c>
      <c r="G10" s="19"/>
      <c r="H10" s="19"/>
      <c r="I10" s="19"/>
      <c r="J10" s="20">
        <v>6092.85</v>
      </c>
      <c r="K10" s="45"/>
      <c r="L10" s="20">
        <v>4800</v>
      </c>
      <c r="M10" s="45"/>
      <c r="N10" s="20">
        <f>ROUND((J10-L10),5)</f>
        <v>1292.8499999999999</v>
      </c>
      <c r="O10" s="45"/>
      <c r="P10" s="46">
        <f>ROUND(IF(L10=0, IF(J10=0, 0, 1), J10/L10),5)</f>
        <v>1.2693399999999999</v>
      </c>
      <c r="Q10" s="45"/>
    </row>
    <row r="11" spans="1:17" x14ac:dyDescent="0.25">
      <c r="A11" s="19"/>
      <c r="B11" s="19"/>
      <c r="C11" s="19"/>
      <c r="D11" s="19"/>
      <c r="E11" s="19"/>
      <c r="F11" s="19" t="s">
        <v>618</v>
      </c>
      <c r="G11" s="19"/>
      <c r="H11" s="19"/>
      <c r="I11" s="19"/>
      <c r="J11" s="20">
        <v>3108.67</v>
      </c>
      <c r="K11" s="45"/>
      <c r="L11" s="20">
        <v>3000</v>
      </c>
      <c r="M11" s="45"/>
      <c r="N11" s="20">
        <f>ROUND((J11-L11),5)</f>
        <v>108.67</v>
      </c>
      <c r="O11" s="45"/>
      <c r="P11" s="46">
        <f>ROUND(IF(L11=0, IF(J11=0, 0, 1), J11/L11),5)</f>
        <v>1.0362199999999999</v>
      </c>
      <c r="Q11" s="45"/>
    </row>
    <row r="12" spans="1:17" x14ac:dyDescent="0.25">
      <c r="A12" s="19"/>
      <c r="B12" s="19"/>
      <c r="C12" s="19"/>
      <c r="D12" s="19"/>
      <c r="E12" s="19"/>
      <c r="F12" s="19" t="s">
        <v>619</v>
      </c>
      <c r="G12" s="19"/>
      <c r="H12" s="19"/>
      <c r="I12" s="19"/>
      <c r="J12" s="20">
        <v>108.29</v>
      </c>
      <c r="K12" s="45"/>
      <c r="L12" s="20">
        <v>241</v>
      </c>
      <c r="M12" s="45"/>
      <c r="N12" s="20">
        <f>ROUND((J12-L12),5)</f>
        <v>-132.71</v>
      </c>
      <c r="O12" s="45"/>
      <c r="P12" s="46">
        <f>ROUND(IF(L12=0, IF(J12=0, 0, 1), J12/L12),5)</f>
        <v>0.44934000000000002</v>
      </c>
      <c r="Q12" s="45"/>
    </row>
    <row r="13" spans="1:17" x14ac:dyDescent="0.25">
      <c r="A13" s="19"/>
      <c r="B13" s="19"/>
      <c r="C13" s="19"/>
      <c r="D13" s="19"/>
      <c r="E13" s="19"/>
      <c r="F13" s="19" t="s">
        <v>620</v>
      </c>
      <c r="G13" s="19"/>
      <c r="H13" s="19"/>
      <c r="I13" s="19"/>
      <c r="J13" s="20">
        <v>-7505.7</v>
      </c>
      <c r="K13" s="45"/>
      <c r="L13" s="20"/>
      <c r="M13" s="45"/>
      <c r="N13" s="20"/>
      <c r="O13" s="45"/>
      <c r="P13" s="46"/>
      <c r="Q13" s="45"/>
    </row>
    <row r="14" spans="1:17" x14ac:dyDescent="0.25">
      <c r="A14" s="19"/>
      <c r="B14" s="19"/>
      <c r="C14" s="19"/>
      <c r="D14" s="19"/>
      <c r="E14" s="19"/>
      <c r="F14" s="19" t="s">
        <v>621</v>
      </c>
      <c r="G14" s="19"/>
      <c r="H14" s="19"/>
      <c r="I14" s="19"/>
      <c r="J14" s="20">
        <v>-261.44</v>
      </c>
      <c r="K14" s="45"/>
      <c r="L14" s="20"/>
      <c r="M14" s="45"/>
      <c r="N14" s="20"/>
      <c r="O14" s="45"/>
      <c r="P14" s="46"/>
      <c r="Q14" s="45"/>
    </row>
    <row r="15" spans="1:17" x14ac:dyDescent="0.25">
      <c r="A15" s="19"/>
      <c r="B15" s="19"/>
      <c r="C15" s="19"/>
      <c r="D15" s="19"/>
      <c r="E15" s="19"/>
      <c r="F15" s="19" t="s">
        <v>622</v>
      </c>
      <c r="G15" s="19"/>
      <c r="H15" s="19"/>
      <c r="I15" s="19"/>
      <c r="J15" s="20">
        <v>255.55</v>
      </c>
      <c r="K15" s="45"/>
      <c r="L15" s="20"/>
      <c r="M15" s="45"/>
      <c r="N15" s="20"/>
      <c r="O15" s="45"/>
      <c r="P15" s="46"/>
      <c r="Q15" s="45"/>
    </row>
    <row r="16" spans="1:17" x14ac:dyDescent="0.25">
      <c r="A16" s="19"/>
      <c r="B16" s="19"/>
      <c r="C16" s="19"/>
      <c r="D16" s="19"/>
      <c r="E16" s="19"/>
      <c r="F16" s="19" t="s">
        <v>625</v>
      </c>
      <c r="G16" s="19"/>
      <c r="H16" s="19"/>
      <c r="I16" s="19"/>
      <c r="J16" s="20">
        <v>-422.61</v>
      </c>
      <c r="K16" s="45"/>
      <c r="L16" s="20"/>
      <c r="M16" s="45"/>
      <c r="N16" s="20"/>
      <c r="O16" s="45"/>
      <c r="P16" s="46"/>
      <c r="Q16" s="45"/>
    </row>
    <row r="17" spans="1:17" x14ac:dyDescent="0.25">
      <c r="A17" s="19"/>
      <c r="B17" s="19"/>
      <c r="C17" s="19"/>
      <c r="D17" s="19"/>
      <c r="E17" s="19"/>
      <c r="F17" s="19" t="s">
        <v>626</v>
      </c>
      <c r="G17" s="19"/>
      <c r="H17" s="19"/>
      <c r="I17" s="19"/>
      <c r="J17" s="20">
        <v>-9.11</v>
      </c>
      <c r="K17" s="45"/>
      <c r="L17" s="20"/>
      <c r="M17" s="45"/>
      <c r="N17" s="20"/>
      <c r="O17" s="45"/>
      <c r="P17" s="46"/>
      <c r="Q17" s="45"/>
    </row>
    <row r="18" spans="1:17" ht="15.75" thickBot="1" x14ac:dyDescent="0.3">
      <c r="A18" s="19"/>
      <c r="B18" s="19"/>
      <c r="C18" s="19"/>
      <c r="D18" s="19"/>
      <c r="E18" s="19"/>
      <c r="F18" s="19" t="s">
        <v>627</v>
      </c>
      <c r="G18" s="19"/>
      <c r="H18" s="19"/>
      <c r="I18" s="19"/>
      <c r="J18" s="21">
        <v>256.64999999999998</v>
      </c>
      <c r="K18" s="45"/>
      <c r="L18" s="21">
        <v>239</v>
      </c>
      <c r="M18" s="45"/>
      <c r="N18" s="21">
        <f>ROUND((J18-L18),5)</f>
        <v>17.649999999999999</v>
      </c>
      <c r="O18" s="45"/>
      <c r="P18" s="47">
        <f>ROUND(IF(L18=0, IF(J18=0, 0, 1), J18/L18),5)</f>
        <v>1.07385</v>
      </c>
      <c r="Q18" s="45"/>
    </row>
    <row r="19" spans="1:17" ht="15.75" thickBot="1" x14ac:dyDescent="0.3">
      <c r="A19" s="19"/>
      <c r="B19" s="19"/>
      <c r="C19" s="19"/>
      <c r="D19" s="19"/>
      <c r="E19" s="19" t="s">
        <v>628</v>
      </c>
      <c r="F19" s="19"/>
      <c r="G19" s="19"/>
      <c r="H19" s="19"/>
      <c r="I19" s="19"/>
      <c r="J19" s="23">
        <f>ROUND(SUM(J7:J18),5)</f>
        <v>176536.59</v>
      </c>
      <c r="K19" s="45"/>
      <c r="L19" s="23">
        <f>ROUND(SUM(L7:L18),5)</f>
        <v>130280</v>
      </c>
      <c r="M19" s="45"/>
      <c r="N19" s="23">
        <f>ROUND((J19-L19),5)</f>
        <v>46256.59</v>
      </c>
      <c r="O19" s="45"/>
      <c r="P19" s="48">
        <f>ROUND(IF(L19=0, IF(J19=0, 0, 1), J19/L19),5)</f>
        <v>1.3550599999999999</v>
      </c>
      <c r="Q19" s="45"/>
    </row>
    <row r="20" spans="1:17" ht="15.75" thickBot="1" x14ac:dyDescent="0.3">
      <c r="A20" s="19"/>
      <c r="B20" s="19"/>
      <c r="C20" s="19"/>
      <c r="D20" s="19" t="s">
        <v>629</v>
      </c>
      <c r="E20" s="19"/>
      <c r="F20" s="19"/>
      <c r="G20" s="19"/>
      <c r="H20" s="19"/>
      <c r="I20" s="19"/>
      <c r="J20" s="22">
        <f>ROUND(SUM(J4:J6)+J19,5)</f>
        <v>176643.57</v>
      </c>
      <c r="K20" s="45"/>
      <c r="L20" s="22">
        <f>ROUND(SUM(L4:L6)+L19,5)</f>
        <v>130312</v>
      </c>
      <c r="M20" s="45"/>
      <c r="N20" s="22">
        <f>ROUND((J20-L20),5)</f>
        <v>46331.57</v>
      </c>
      <c r="O20" s="45"/>
      <c r="P20" s="49">
        <f>ROUND(IF(L20=0, IF(J20=0, 0, 1), J20/L20),5)</f>
        <v>1.35554</v>
      </c>
      <c r="Q20" s="45"/>
    </row>
    <row r="21" spans="1:17" x14ac:dyDescent="0.25">
      <c r="A21" s="19"/>
      <c r="B21" s="19"/>
      <c r="C21" s="19" t="s">
        <v>630</v>
      </c>
      <c r="D21" s="19"/>
      <c r="E21" s="19"/>
      <c r="F21" s="19"/>
      <c r="G21" s="19"/>
      <c r="H21" s="19"/>
      <c r="I21" s="19"/>
      <c r="J21" s="20">
        <f>J20</f>
        <v>176643.57</v>
      </c>
      <c r="K21" s="45"/>
      <c r="L21" s="20">
        <f>L20</f>
        <v>130312</v>
      </c>
      <c r="M21" s="45"/>
      <c r="N21" s="20">
        <f>ROUND((J21-L21),5)</f>
        <v>46331.57</v>
      </c>
      <c r="O21" s="45"/>
      <c r="P21" s="46">
        <f>ROUND(IF(L21=0, IF(J21=0, 0, 1), J21/L21),5)</f>
        <v>1.35554</v>
      </c>
      <c r="Q21" s="45"/>
    </row>
    <row r="22" spans="1:17" x14ac:dyDescent="0.25">
      <c r="A22" s="19"/>
      <c r="B22" s="19"/>
      <c r="C22" s="19"/>
      <c r="D22" s="19" t="s">
        <v>631</v>
      </c>
      <c r="E22" s="19"/>
      <c r="F22" s="19"/>
      <c r="G22" s="19"/>
      <c r="H22" s="19"/>
      <c r="I22" s="19"/>
      <c r="J22" s="20"/>
      <c r="K22" s="45"/>
      <c r="L22" s="20"/>
      <c r="M22" s="45"/>
      <c r="N22" s="20"/>
      <c r="O22" s="45"/>
      <c r="P22" s="46"/>
      <c r="Q22" s="45"/>
    </row>
    <row r="23" spans="1:17" x14ac:dyDescent="0.25">
      <c r="A23" s="19"/>
      <c r="B23" s="19"/>
      <c r="C23" s="19"/>
      <c r="D23" s="19"/>
      <c r="E23" s="19" t="s">
        <v>632</v>
      </c>
      <c r="F23" s="19"/>
      <c r="G23" s="19"/>
      <c r="H23" s="19"/>
      <c r="I23" s="19"/>
      <c r="J23" s="20"/>
      <c r="K23" s="45"/>
      <c r="L23" s="20"/>
      <c r="M23" s="45"/>
      <c r="N23" s="20"/>
      <c r="O23" s="45"/>
      <c r="P23" s="46"/>
      <c r="Q23" s="45"/>
    </row>
    <row r="24" spans="1:17" x14ac:dyDescent="0.25">
      <c r="A24" s="19"/>
      <c r="B24" s="19"/>
      <c r="C24" s="19"/>
      <c r="D24" s="19"/>
      <c r="E24" s="19"/>
      <c r="F24" s="19" t="s">
        <v>633</v>
      </c>
      <c r="G24" s="19"/>
      <c r="H24" s="19"/>
      <c r="I24" s="19"/>
      <c r="J24" s="20">
        <v>0</v>
      </c>
      <c r="K24" s="45"/>
      <c r="L24" s="20">
        <v>20</v>
      </c>
      <c r="M24" s="45"/>
      <c r="N24" s="20">
        <f>ROUND((J24-L24),5)</f>
        <v>-20</v>
      </c>
      <c r="O24" s="45"/>
      <c r="P24" s="46">
        <f>ROUND(IF(L24=0, IF(J24=0, 0, 1), J24/L24),5)</f>
        <v>0</v>
      </c>
      <c r="Q24" s="45"/>
    </row>
    <row r="25" spans="1:17" x14ac:dyDescent="0.25">
      <c r="A25" s="19"/>
      <c r="B25" s="19"/>
      <c r="C25" s="19"/>
      <c r="D25" s="19"/>
      <c r="E25" s="19"/>
      <c r="F25" s="19" t="s">
        <v>637</v>
      </c>
      <c r="G25" s="19"/>
      <c r="H25" s="19"/>
      <c r="I25" s="19"/>
      <c r="J25" s="20"/>
      <c r="K25" s="45"/>
      <c r="L25" s="20"/>
      <c r="M25" s="45"/>
      <c r="N25" s="20"/>
      <c r="O25" s="45"/>
      <c r="P25" s="46"/>
      <c r="Q25" s="45"/>
    </row>
    <row r="26" spans="1:17" x14ac:dyDescent="0.25">
      <c r="A26" s="19"/>
      <c r="B26" s="19"/>
      <c r="C26" s="19"/>
      <c r="D26" s="19"/>
      <c r="E26" s="19"/>
      <c r="F26" s="19"/>
      <c r="G26" s="19" t="s">
        <v>638</v>
      </c>
      <c r="H26" s="19"/>
      <c r="I26" s="19"/>
      <c r="J26" s="20">
        <v>87.45</v>
      </c>
      <c r="K26" s="45"/>
      <c r="L26" s="20">
        <v>100</v>
      </c>
      <c r="M26" s="45"/>
      <c r="N26" s="20">
        <f>ROUND((J26-L26),5)</f>
        <v>-12.55</v>
      </c>
      <c r="O26" s="45"/>
      <c r="P26" s="46">
        <f>ROUND(IF(L26=0, IF(J26=0, 0, 1), J26/L26),5)</f>
        <v>0.87450000000000006</v>
      </c>
      <c r="Q26" s="45"/>
    </row>
    <row r="27" spans="1:17" ht="15.75" thickBot="1" x14ac:dyDescent="0.3">
      <c r="A27" s="19"/>
      <c r="B27" s="19"/>
      <c r="C27" s="19"/>
      <c r="D27" s="19"/>
      <c r="E27" s="19"/>
      <c r="F27" s="19"/>
      <c r="G27" s="19" t="s">
        <v>639</v>
      </c>
      <c r="H27" s="19"/>
      <c r="I27" s="19"/>
      <c r="J27" s="26">
        <v>2508.4699999999998</v>
      </c>
      <c r="K27" s="45"/>
      <c r="L27" s="26">
        <v>3500</v>
      </c>
      <c r="M27" s="45"/>
      <c r="N27" s="26">
        <f>ROUND((J27-L27),5)</f>
        <v>-991.53</v>
      </c>
      <c r="O27" s="45"/>
      <c r="P27" s="50">
        <f>ROUND(IF(L27=0, IF(J27=0, 0, 1), J27/L27),5)</f>
        <v>0.71670999999999996</v>
      </c>
      <c r="Q27" s="45"/>
    </row>
    <row r="28" spans="1:17" x14ac:dyDescent="0.25">
      <c r="A28" s="19"/>
      <c r="B28" s="19"/>
      <c r="C28" s="19"/>
      <c r="D28" s="19"/>
      <c r="E28" s="19"/>
      <c r="F28" s="19" t="s">
        <v>641</v>
      </c>
      <c r="G28" s="19"/>
      <c r="H28" s="19"/>
      <c r="I28" s="19"/>
      <c r="J28" s="20">
        <f>ROUND(SUM(J25:J27),5)</f>
        <v>2595.92</v>
      </c>
      <c r="K28" s="45"/>
      <c r="L28" s="20">
        <f>ROUND(SUM(L25:L27),5)</f>
        <v>3600</v>
      </c>
      <c r="M28" s="45"/>
      <c r="N28" s="20">
        <f>ROUND((J28-L28),5)</f>
        <v>-1004.08</v>
      </c>
      <c r="O28" s="45"/>
      <c r="P28" s="46">
        <f>ROUND(IF(L28=0, IF(J28=0, 0, 1), J28/L28),5)</f>
        <v>0.72109000000000001</v>
      </c>
      <c r="Q28" s="45"/>
    </row>
    <row r="29" spans="1:17" x14ac:dyDescent="0.25">
      <c r="A29" s="19"/>
      <c r="B29" s="19"/>
      <c r="C29" s="19"/>
      <c r="D29" s="19"/>
      <c r="E29" s="19"/>
      <c r="F29" s="19" t="s">
        <v>642</v>
      </c>
      <c r="G29" s="19"/>
      <c r="H29" s="19"/>
      <c r="I29" s="19"/>
      <c r="J29" s="20"/>
      <c r="K29" s="45"/>
      <c r="L29" s="20"/>
      <c r="M29" s="45"/>
      <c r="N29" s="20"/>
      <c r="O29" s="45"/>
      <c r="P29" s="46"/>
      <c r="Q29" s="45"/>
    </row>
    <row r="30" spans="1:17" x14ac:dyDescent="0.25">
      <c r="A30" s="19"/>
      <c r="B30" s="19"/>
      <c r="C30" s="19"/>
      <c r="D30" s="19"/>
      <c r="E30" s="19"/>
      <c r="F30" s="19"/>
      <c r="G30" s="19" t="s">
        <v>643</v>
      </c>
      <c r="H30" s="19"/>
      <c r="I30" s="19"/>
      <c r="J30" s="20">
        <v>522.63</v>
      </c>
      <c r="K30" s="45"/>
      <c r="L30" s="20">
        <v>0</v>
      </c>
      <c r="M30" s="45"/>
      <c r="N30" s="20">
        <f t="shared" ref="N30:N36" si="0">ROUND((J30-L30),5)</f>
        <v>522.63</v>
      </c>
      <c r="O30" s="45"/>
      <c r="P30" s="46">
        <f t="shared" ref="P30:P36" si="1">ROUND(IF(L30=0, IF(J30=0, 0, 1), J30/L30),5)</f>
        <v>1</v>
      </c>
      <c r="Q30" s="45"/>
    </row>
    <row r="31" spans="1:17" x14ac:dyDescent="0.25">
      <c r="A31" s="19"/>
      <c r="B31" s="19"/>
      <c r="C31" s="19"/>
      <c r="D31" s="19"/>
      <c r="E31" s="19"/>
      <c r="F31" s="19"/>
      <c r="G31" s="19" t="s">
        <v>644</v>
      </c>
      <c r="H31" s="19"/>
      <c r="I31" s="19"/>
      <c r="J31" s="20">
        <v>0</v>
      </c>
      <c r="K31" s="45"/>
      <c r="L31" s="20">
        <v>100</v>
      </c>
      <c r="M31" s="45"/>
      <c r="N31" s="20">
        <f t="shared" si="0"/>
        <v>-100</v>
      </c>
      <c r="O31" s="45"/>
      <c r="P31" s="46">
        <f t="shared" si="1"/>
        <v>0</v>
      </c>
      <c r="Q31" s="45"/>
    </row>
    <row r="32" spans="1:17" x14ac:dyDescent="0.25">
      <c r="A32" s="19"/>
      <c r="B32" s="19"/>
      <c r="C32" s="19"/>
      <c r="D32" s="19"/>
      <c r="E32" s="19"/>
      <c r="F32" s="19"/>
      <c r="G32" s="19" t="s">
        <v>645</v>
      </c>
      <c r="H32" s="19"/>
      <c r="I32" s="19"/>
      <c r="J32" s="20">
        <v>0</v>
      </c>
      <c r="K32" s="45"/>
      <c r="L32" s="20">
        <v>0</v>
      </c>
      <c r="M32" s="45"/>
      <c r="N32" s="20">
        <f t="shared" si="0"/>
        <v>0</v>
      </c>
      <c r="O32" s="45"/>
      <c r="P32" s="46">
        <f t="shared" si="1"/>
        <v>0</v>
      </c>
      <c r="Q32" s="45"/>
    </row>
    <row r="33" spans="1:17" x14ac:dyDescent="0.25">
      <c r="A33" s="19"/>
      <c r="B33" s="19"/>
      <c r="C33" s="19"/>
      <c r="D33" s="19"/>
      <c r="E33" s="19"/>
      <c r="F33" s="19"/>
      <c r="G33" s="19" t="s">
        <v>646</v>
      </c>
      <c r="H33" s="19"/>
      <c r="I33" s="19"/>
      <c r="J33" s="20">
        <v>170</v>
      </c>
      <c r="K33" s="45"/>
      <c r="L33" s="20">
        <v>125</v>
      </c>
      <c r="M33" s="45"/>
      <c r="N33" s="20">
        <f t="shared" si="0"/>
        <v>45</v>
      </c>
      <c r="O33" s="45"/>
      <c r="P33" s="46">
        <f t="shared" si="1"/>
        <v>1.36</v>
      </c>
      <c r="Q33" s="45"/>
    </row>
    <row r="34" spans="1:17" ht="15.75" thickBot="1" x14ac:dyDescent="0.3">
      <c r="A34" s="19"/>
      <c r="B34" s="19"/>
      <c r="C34" s="19"/>
      <c r="D34" s="19"/>
      <c r="E34" s="19"/>
      <c r="F34" s="19"/>
      <c r="G34" s="19" t="s">
        <v>647</v>
      </c>
      <c r="H34" s="19"/>
      <c r="I34" s="19"/>
      <c r="J34" s="26">
        <v>0</v>
      </c>
      <c r="K34" s="45"/>
      <c r="L34" s="26">
        <v>0</v>
      </c>
      <c r="M34" s="45"/>
      <c r="N34" s="26">
        <f t="shared" si="0"/>
        <v>0</v>
      </c>
      <c r="O34" s="45"/>
      <c r="P34" s="50">
        <f t="shared" si="1"/>
        <v>0</v>
      </c>
      <c r="Q34" s="45"/>
    </row>
    <row r="35" spans="1:17" x14ac:dyDescent="0.25">
      <c r="A35" s="19"/>
      <c r="B35" s="19"/>
      <c r="C35" s="19"/>
      <c r="D35" s="19"/>
      <c r="E35" s="19"/>
      <c r="F35" s="19" t="s">
        <v>648</v>
      </c>
      <c r="G35" s="19"/>
      <c r="H35" s="19"/>
      <c r="I35" s="19"/>
      <c r="J35" s="20">
        <f>ROUND(SUM(J29:J34),5)</f>
        <v>692.63</v>
      </c>
      <c r="K35" s="45"/>
      <c r="L35" s="20">
        <f>ROUND(SUM(L29:L34),5)</f>
        <v>225</v>
      </c>
      <c r="M35" s="45"/>
      <c r="N35" s="20">
        <f t="shared" si="0"/>
        <v>467.63</v>
      </c>
      <c r="O35" s="45"/>
      <c r="P35" s="46">
        <f t="shared" si="1"/>
        <v>3.07836</v>
      </c>
      <c r="Q35" s="45"/>
    </row>
    <row r="36" spans="1:17" x14ac:dyDescent="0.25">
      <c r="A36" s="19"/>
      <c r="B36" s="19"/>
      <c r="C36" s="19"/>
      <c r="D36" s="19"/>
      <c r="E36" s="19"/>
      <c r="F36" s="19" t="s">
        <v>649</v>
      </c>
      <c r="G36" s="19"/>
      <c r="H36" s="19"/>
      <c r="I36" s="19"/>
      <c r="J36" s="20">
        <v>0</v>
      </c>
      <c r="K36" s="45"/>
      <c r="L36" s="20">
        <v>0</v>
      </c>
      <c r="M36" s="45"/>
      <c r="N36" s="20">
        <f t="shared" si="0"/>
        <v>0</v>
      </c>
      <c r="O36" s="45"/>
      <c r="P36" s="46">
        <f t="shared" si="1"/>
        <v>0</v>
      </c>
      <c r="Q36" s="45"/>
    </row>
    <row r="37" spans="1:17" x14ac:dyDescent="0.25">
      <c r="A37" s="19"/>
      <c r="B37" s="19"/>
      <c r="C37" s="19"/>
      <c r="D37" s="19"/>
      <c r="E37" s="19"/>
      <c r="F37" s="19" t="s">
        <v>650</v>
      </c>
      <c r="G37" s="19"/>
      <c r="H37" s="19"/>
      <c r="I37" s="19"/>
      <c r="J37" s="20"/>
      <c r="K37" s="45"/>
      <c r="L37" s="20"/>
      <c r="M37" s="45"/>
      <c r="N37" s="20"/>
      <c r="O37" s="45"/>
      <c r="P37" s="46"/>
      <c r="Q37" s="45"/>
    </row>
    <row r="38" spans="1:17" x14ac:dyDescent="0.25">
      <c r="A38" s="19"/>
      <c r="B38" s="19"/>
      <c r="C38" s="19"/>
      <c r="D38" s="19"/>
      <c r="E38" s="19"/>
      <c r="F38" s="19"/>
      <c r="G38" s="19" t="s">
        <v>651</v>
      </c>
      <c r="H38" s="19"/>
      <c r="I38" s="19"/>
      <c r="J38" s="20">
        <v>0</v>
      </c>
      <c r="K38" s="45"/>
      <c r="L38" s="20">
        <v>0</v>
      </c>
      <c r="M38" s="45"/>
      <c r="N38" s="20">
        <f t="shared" ref="N38:N43" si="2">ROUND((J38-L38),5)</f>
        <v>0</v>
      </c>
      <c r="O38" s="45"/>
      <c r="P38" s="46">
        <f t="shared" ref="P38:P43" si="3">ROUND(IF(L38=0, IF(J38=0, 0, 1), J38/L38),5)</f>
        <v>0</v>
      </c>
      <c r="Q38" s="45"/>
    </row>
    <row r="39" spans="1:17" x14ac:dyDescent="0.25">
      <c r="A39" s="19"/>
      <c r="B39" s="19"/>
      <c r="C39" s="19"/>
      <c r="D39" s="19"/>
      <c r="E39" s="19"/>
      <c r="F39" s="19"/>
      <c r="G39" s="19" t="s">
        <v>652</v>
      </c>
      <c r="H39" s="19"/>
      <c r="I39" s="19"/>
      <c r="J39" s="20">
        <v>0</v>
      </c>
      <c r="K39" s="45"/>
      <c r="L39" s="20">
        <v>1794</v>
      </c>
      <c r="M39" s="45"/>
      <c r="N39" s="20">
        <f t="shared" si="2"/>
        <v>-1794</v>
      </c>
      <c r="O39" s="45"/>
      <c r="P39" s="46">
        <f t="shared" si="3"/>
        <v>0</v>
      </c>
      <c r="Q39" s="45"/>
    </row>
    <row r="40" spans="1:17" x14ac:dyDescent="0.25">
      <c r="A40" s="19"/>
      <c r="B40" s="19"/>
      <c r="C40" s="19"/>
      <c r="D40" s="19"/>
      <c r="E40" s="19"/>
      <c r="F40" s="19"/>
      <c r="G40" s="19" t="s">
        <v>653</v>
      </c>
      <c r="H40" s="19"/>
      <c r="I40" s="19"/>
      <c r="J40" s="20">
        <v>0</v>
      </c>
      <c r="K40" s="45"/>
      <c r="L40" s="20">
        <v>0</v>
      </c>
      <c r="M40" s="45"/>
      <c r="N40" s="20">
        <f t="shared" si="2"/>
        <v>0</v>
      </c>
      <c r="O40" s="45"/>
      <c r="P40" s="46">
        <f t="shared" si="3"/>
        <v>0</v>
      </c>
      <c r="Q40" s="45"/>
    </row>
    <row r="41" spans="1:17" ht="15.75" thickBot="1" x14ac:dyDescent="0.3">
      <c r="A41" s="19"/>
      <c r="B41" s="19"/>
      <c r="C41" s="19"/>
      <c r="D41" s="19"/>
      <c r="E41" s="19"/>
      <c r="F41" s="19"/>
      <c r="G41" s="19" t="s">
        <v>654</v>
      </c>
      <c r="H41" s="19"/>
      <c r="I41" s="19"/>
      <c r="J41" s="26">
        <v>2591</v>
      </c>
      <c r="K41" s="45"/>
      <c r="L41" s="26">
        <v>2222.2199999999998</v>
      </c>
      <c r="M41" s="45"/>
      <c r="N41" s="26">
        <f t="shared" si="2"/>
        <v>368.78</v>
      </c>
      <c r="O41" s="45"/>
      <c r="P41" s="50">
        <f t="shared" si="3"/>
        <v>1.16595</v>
      </c>
      <c r="Q41" s="45"/>
    </row>
    <row r="42" spans="1:17" x14ac:dyDescent="0.25">
      <c r="A42" s="19"/>
      <c r="B42" s="19"/>
      <c r="C42" s="19"/>
      <c r="D42" s="19"/>
      <c r="E42" s="19"/>
      <c r="F42" s="19" t="s">
        <v>655</v>
      </c>
      <c r="G42" s="19"/>
      <c r="H42" s="19"/>
      <c r="I42" s="19"/>
      <c r="J42" s="20">
        <f>ROUND(SUM(J37:J41),5)</f>
        <v>2591</v>
      </c>
      <c r="K42" s="45"/>
      <c r="L42" s="20">
        <f>ROUND(SUM(L37:L41),5)</f>
        <v>4016.22</v>
      </c>
      <c r="M42" s="45"/>
      <c r="N42" s="20">
        <f t="shared" si="2"/>
        <v>-1425.22</v>
      </c>
      <c r="O42" s="45"/>
      <c r="P42" s="46">
        <f t="shared" si="3"/>
        <v>0.64512999999999998</v>
      </c>
      <c r="Q42" s="45"/>
    </row>
    <row r="43" spans="1:17" x14ac:dyDescent="0.25">
      <c r="A43" s="19"/>
      <c r="B43" s="19"/>
      <c r="C43" s="19"/>
      <c r="D43" s="19"/>
      <c r="E43" s="19"/>
      <c r="F43" s="19" t="s">
        <v>656</v>
      </c>
      <c r="G43" s="19"/>
      <c r="H43" s="19"/>
      <c r="I43" s="19"/>
      <c r="J43" s="20">
        <v>246.4</v>
      </c>
      <c r="K43" s="45"/>
      <c r="L43" s="20">
        <v>480</v>
      </c>
      <c r="M43" s="45"/>
      <c r="N43" s="20">
        <f t="shared" si="2"/>
        <v>-233.6</v>
      </c>
      <c r="O43" s="45"/>
      <c r="P43" s="46">
        <f t="shared" si="3"/>
        <v>0.51332999999999995</v>
      </c>
      <c r="Q43" s="45"/>
    </row>
    <row r="44" spans="1:17" x14ac:dyDescent="0.25">
      <c r="A44" s="19"/>
      <c r="B44" s="19"/>
      <c r="C44" s="19"/>
      <c r="D44" s="19"/>
      <c r="E44" s="19"/>
      <c r="F44" s="19" t="s">
        <v>657</v>
      </c>
      <c r="G44" s="19"/>
      <c r="H44" s="19"/>
      <c r="I44" s="19"/>
      <c r="J44" s="20"/>
      <c r="K44" s="45"/>
      <c r="L44" s="20"/>
      <c r="M44" s="45"/>
      <c r="N44" s="20"/>
      <c r="O44" s="45"/>
      <c r="P44" s="46"/>
      <c r="Q44" s="45"/>
    </row>
    <row r="45" spans="1:17" x14ac:dyDescent="0.25">
      <c r="A45" s="19"/>
      <c r="B45" s="19"/>
      <c r="C45" s="19"/>
      <c r="D45" s="19"/>
      <c r="E45" s="19"/>
      <c r="F45" s="19"/>
      <c r="G45" s="19" t="s">
        <v>658</v>
      </c>
      <c r="H45" s="19"/>
      <c r="I45" s="19"/>
      <c r="J45" s="20"/>
      <c r="K45" s="45"/>
      <c r="L45" s="20"/>
      <c r="M45" s="45"/>
      <c r="N45" s="20"/>
      <c r="O45" s="45"/>
      <c r="P45" s="46"/>
      <c r="Q45" s="45"/>
    </row>
    <row r="46" spans="1:17" x14ac:dyDescent="0.25">
      <c r="A46" s="19"/>
      <c r="B46" s="19"/>
      <c r="C46" s="19"/>
      <c r="D46" s="19"/>
      <c r="E46" s="19"/>
      <c r="F46" s="19"/>
      <c r="G46" s="19"/>
      <c r="H46" s="19" t="s">
        <v>659</v>
      </c>
      <c r="I46" s="19"/>
      <c r="J46" s="20"/>
      <c r="K46" s="45"/>
      <c r="L46" s="20"/>
      <c r="M46" s="45"/>
      <c r="N46" s="20"/>
      <c r="O46" s="45"/>
      <c r="P46" s="46"/>
      <c r="Q46" s="45"/>
    </row>
    <row r="47" spans="1:17" x14ac:dyDescent="0.25">
      <c r="A47" s="19"/>
      <c r="B47" s="19"/>
      <c r="C47" s="19"/>
      <c r="D47" s="19"/>
      <c r="E47" s="19"/>
      <c r="F47" s="19"/>
      <c r="G47" s="19"/>
      <c r="H47" s="19"/>
      <c r="I47" s="19" t="s">
        <v>660</v>
      </c>
      <c r="J47" s="20">
        <v>9860.5400000000009</v>
      </c>
      <c r="K47" s="45"/>
      <c r="L47" s="20">
        <v>9860.5</v>
      </c>
      <c r="M47" s="45"/>
      <c r="N47" s="20">
        <f t="shared" ref="N47:N58" si="4">ROUND((J47-L47),5)</f>
        <v>0.04</v>
      </c>
      <c r="O47" s="45"/>
      <c r="P47" s="46">
        <f t="shared" ref="P47:P58" si="5">ROUND(IF(L47=0, IF(J47=0, 0, 1), J47/L47),5)</f>
        <v>1</v>
      </c>
      <c r="Q47" s="45"/>
    </row>
    <row r="48" spans="1:17" x14ac:dyDescent="0.25">
      <c r="A48" s="19"/>
      <c r="B48" s="19"/>
      <c r="C48" s="19"/>
      <c r="D48" s="19"/>
      <c r="E48" s="19"/>
      <c r="F48" s="19"/>
      <c r="G48" s="19"/>
      <c r="H48" s="19"/>
      <c r="I48" s="19" t="s">
        <v>661</v>
      </c>
      <c r="J48" s="20">
        <v>788.84</v>
      </c>
      <c r="K48" s="45"/>
      <c r="L48" s="20">
        <v>788.84</v>
      </c>
      <c r="M48" s="45"/>
      <c r="N48" s="20">
        <f t="shared" si="4"/>
        <v>0</v>
      </c>
      <c r="O48" s="45"/>
      <c r="P48" s="46">
        <f t="shared" si="5"/>
        <v>1</v>
      </c>
      <c r="Q48" s="45"/>
    </row>
    <row r="49" spans="1:17" x14ac:dyDescent="0.25">
      <c r="A49" s="19"/>
      <c r="B49" s="19"/>
      <c r="C49" s="19"/>
      <c r="D49" s="19"/>
      <c r="E49" s="19"/>
      <c r="F49" s="19"/>
      <c r="G49" s="19"/>
      <c r="H49" s="19"/>
      <c r="I49" s="19" t="s">
        <v>662</v>
      </c>
      <c r="J49" s="20">
        <v>295.82</v>
      </c>
      <c r="K49" s="45"/>
      <c r="L49" s="20">
        <v>294.83</v>
      </c>
      <c r="M49" s="45"/>
      <c r="N49" s="20">
        <f t="shared" si="4"/>
        <v>0.99</v>
      </c>
      <c r="O49" s="45"/>
      <c r="P49" s="46">
        <f t="shared" si="5"/>
        <v>1.00336</v>
      </c>
      <c r="Q49" s="45"/>
    </row>
    <row r="50" spans="1:17" x14ac:dyDescent="0.25">
      <c r="A50" s="19"/>
      <c r="B50" s="19"/>
      <c r="C50" s="19"/>
      <c r="D50" s="19"/>
      <c r="E50" s="19"/>
      <c r="F50" s="19"/>
      <c r="G50" s="19"/>
      <c r="H50" s="19"/>
      <c r="I50" s="19" t="s">
        <v>663</v>
      </c>
      <c r="J50" s="20">
        <v>591.63</v>
      </c>
      <c r="K50" s="45"/>
      <c r="L50" s="20">
        <v>591.63</v>
      </c>
      <c r="M50" s="45"/>
      <c r="N50" s="20">
        <f t="shared" si="4"/>
        <v>0</v>
      </c>
      <c r="O50" s="45"/>
      <c r="P50" s="46">
        <f t="shared" si="5"/>
        <v>1</v>
      </c>
      <c r="Q50" s="45"/>
    </row>
    <row r="51" spans="1:17" ht="15.75" thickBot="1" x14ac:dyDescent="0.3">
      <c r="A51" s="19"/>
      <c r="B51" s="19"/>
      <c r="C51" s="19"/>
      <c r="D51" s="19"/>
      <c r="E51" s="19"/>
      <c r="F51" s="19"/>
      <c r="G51" s="19"/>
      <c r="H51" s="19"/>
      <c r="I51" s="19" t="s">
        <v>664</v>
      </c>
      <c r="J51" s="26">
        <v>0</v>
      </c>
      <c r="K51" s="45"/>
      <c r="L51" s="26">
        <v>30</v>
      </c>
      <c r="M51" s="45"/>
      <c r="N51" s="26">
        <f t="shared" si="4"/>
        <v>-30</v>
      </c>
      <c r="O51" s="45"/>
      <c r="P51" s="50">
        <f t="shared" si="5"/>
        <v>0</v>
      </c>
      <c r="Q51" s="45"/>
    </row>
    <row r="52" spans="1:17" x14ac:dyDescent="0.25">
      <c r="A52" s="19"/>
      <c r="B52" s="19"/>
      <c r="C52" s="19"/>
      <c r="D52" s="19"/>
      <c r="E52" s="19"/>
      <c r="F52" s="19"/>
      <c r="G52" s="19"/>
      <c r="H52" s="19" t="s">
        <v>665</v>
      </c>
      <c r="I52" s="19"/>
      <c r="J52" s="20">
        <f>ROUND(SUM(J46:J51),5)</f>
        <v>11536.83</v>
      </c>
      <c r="K52" s="45"/>
      <c r="L52" s="20">
        <f>ROUND(SUM(L46:L51),5)</f>
        <v>11565.8</v>
      </c>
      <c r="M52" s="45"/>
      <c r="N52" s="20">
        <f t="shared" si="4"/>
        <v>-28.97</v>
      </c>
      <c r="O52" s="45"/>
      <c r="P52" s="46">
        <f t="shared" si="5"/>
        <v>0.99750000000000005</v>
      </c>
      <c r="Q52" s="45"/>
    </row>
    <row r="53" spans="1:17" x14ac:dyDescent="0.25">
      <c r="A53" s="19"/>
      <c r="B53" s="19"/>
      <c r="C53" s="19"/>
      <c r="D53" s="19"/>
      <c r="E53" s="19"/>
      <c r="F53" s="19"/>
      <c r="G53" s="19"/>
      <c r="H53" s="19" t="s">
        <v>666</v>
      </c>
      <c r="I53" s="19"/>
      <c r="J53" s="20">
        <v>12998.6</v>
      </c>
      <c r="K53" s="45"/>
      <c r="L53" s="20">
        <v>18883.330000000002</v>
      </c>
      <c r="M53" s="45"/>
      <c r="N53" s="20">
        <f t="shared" si="4"/>
        <v>-5884.73</v>
      </c>
      <c r="O53" s="45"/>
      <c r="P53" s="46">
        <f t="shared" si="5"/>
        <v>0.68835999999999997</v>
      </c>
      <c r="Q53" s="45"/>
    </row>
    <row r="54" spans="1:17" x14ac:dyDescent="0.25">
      <c r="A54" s="19"/>
      <c r="B54" s="19"/>
      <c r="C54" s="19"/>
      <c r="D54" s="19"/>
      <c r="E54" s="19"/>
      <c r="F54" s="19"/>
      <c r="G54" s="19"/>
      <c r="H54" s="19" t="s">
        <v>669</v>
      </c>
      <c r="I54" s="19"/>
      <c r="J54" s="20">
        <v>0</v>
      </c>
      <c r="K54" s="45"/>
      <c r="L54" s="20">
        <v>3677.75</v>
      </c>
      <c r="M54" s="45"/>
      <c r="N54" s="20">
        <f t="shared" si="4"/>
        <v>-3677.75</v>
      </c>
      <c r="O54" s="45"/>
      <c r="P54" s="46">
        <f t="shared" si="5"/>
        <v>0</v>
      </c>
      <c r="Q54" s="45"/>
    </row>
    <row r="55" spans="1:17" x14ac:dyDescent="0.25">
      <c r="A55" s="19"/>
      <c r="B55" s="19"/>
      <c r="C55" s="19"/>
      <c r="D55" s="19"/>
      <c r="E55" s="19"/>
      <c r="F55" s="19"/>
      <c r="G55" s="19"/>
      <c r="H55" s="19" t="s">
        <v>670</v>
      </c>
      <c r="I55" s="19"/>
      <c r="J55" s="20">
        <v>2683.8</v>
      </c>
      <c r="K55" s="45"/>
      <c r="L55" s="20">
        <v>2768.65</v>
      </c>
      <c r="M55" s="45"/>
      <c r="N55" s="20">
        <f t="shared" si="4"/>
        <v>-84.85</v>
      </c>
      <c r="O55" s="45"/>
      <c r="P55" s="46">
        <f t="shared" si="5"/>
        <v>0.96935000000000004</v>
      </c>
      <c r="Q55" s="45"/>
    </row>
    <row r="56" spans="1:17" x14ac:dyDescent="0.25">
      <c r="A56" s="19"/>
      <c r="B56" s="19"/>
      <c r="C56" s="19"/>
      <c r="D56" s="19"/>
      <c r="E56" s="19"/>
      <c r="F56" s="19"/>
      <c r="G56" s="19"/>
      <c r="H56" s="19" t="s">
        <v>671</v>
      </c>
      <c r="I56" s="19"/>
      <c r="J56" s="20">
        <v>1814.76</v>
      </c>
      <c r="K56" s="45"/>
      <c r="L56" s="20">
        <v>988.83</v>
      </c>
      <c r="M56" s="45"/>
      <c r="N56" s="20">
        <f t="shared" si="4"/>
        <v>825.93</v>
      </c>
      <c r="O56" s="45"/>
      <c r="P56" s="46">
        <f t="shared" si="5"/>
        <v>1.8352599999999999</v>
      </c>
      <c r="Q56" s="45"/>
    </row>
    <row r="57" spans="1:17" ht="15.75" thickBot="1" x14ac:dyDescent="0.3">
      <c r="A57" s="19"/>
      <c r="B57" s="19"/>
      <c r="C57" s="19"/>
      <c r="D57" s="19"/>
      <c r="E57" s="19"/>
      <c r="F57" s="19"/>
      <c r="G57" s="19"/>
      <c r="H57" s="19" t="s">
        <v>672</v>
      </c>
      <c r="I57" s="19"/>
      <c r="J57" s="26">
        <v>1547</v>
      </c>
      <c r="K57" s="45"/>
      <c r="L57" s="26">
        <v>4418.7</v>
      </c>
      <c r="M57" s="45"/>
      <c r="N57" s="26">
        <f t="shared" si="4"/>
        <v>-2871.7</v>
      </c>
      <c r="O57" s="45"/>
      <c r="P57" s="50">
        <f t="shared" si="5"/>
        <v>0.35010000000000002</v>
      </c>
      <c r="Q57" s="45"/>
    </row>
    <row r="58" spans="1:17" x14ac:dyDescent="0.25">
      <c r="A58" s="19"/>
      <c r="B58" s="19"/>
      <c r="C58" s="19"/>
      <c r="D58" s="19"/>
      <c r="E58" s="19"/>
      <c r="F58" s="19"/>
      <c r="G58" s="19" t="s">
        <v>673</v>
      </c>
      <c r="H58" s="19"/>
      <c r="I58" s="19"/>
      <c r="J58" s="20">
        <f>ROUND(J45+SUM(J52:J57),5)</f>
        <v>30580.99</v>
      </c>
      <c r="K58" s="45"/>
      <c r="L58" s="20">
        <f>ROUND(L45+SUM(L52:L57),5)</f>
        <v>42303.06</v>
      </c>
      <c r="M58" s="45"/>
      <c r="N58" s="20">
        <f t="shared" si="4"/>
        <v>-11722.07</v>
      </c>
      <c r="O58" s="45"/>
      <c r="P58" s="46">
        <f t="shared" si="5"/>
        <v>0.72289999999999999</v>
      </c>
      <c r="Q58" s="45"/>
    </row>
    <row r="59" spans="1:17" x14ac:dyDescent="0.25">
      <c r="A59" s="19"/>
      <c r="B59" s="19"/>
      <c r="C59" s="19"/>
      <c r="D59" s="19"/>
      <c r="E59" s="19"/>
      <c r="F59" s="19"/>
      <c r="G59" s="19" t="s">
        <v>674</v>
      </c>
      <c r="H59" s="19"/>
      <c r="I59" s="19"/>
      <c r="J59" s="20"/>
      <c r="K59" s="45"/>
      <c r="L59" s="20"/>
      <c r="M59" s="45"/>
      <c r="N59" s="20"/>
      <c r="O59" s="45"/>
      <c r="P59" s="46"/>
      <c r="Q59" s="45"/>
    </row>
    <row r="60" spans="1:17" x14ac:dyDescent="0.25">
      <c r="A60" s="19"/>
      <c r="B60" s="19"/>
      <c r="C60" s="19"/>
      <c r="D60" s="19"/>
      <c r="E60" s="19"/>
      <c r="F60" s="19"/>
      <c r="G60" s="19"/>
      <c r="H60" s="19" t="s">
        <v>675</v>
      </c>
      <c r="I60" s="19"/>
      <c r="J60" s="20">
        <v>0</v>
      </c>
      <c r="K60" s="45"/>
      <c r="L60" s="20">
        <v>2100</v>
      </c>
      <c r="M60" s="45"/>
      <c r="N60" s="20">
        <f t="shared" ref="N60:N68" si="6">ROUND((J60-L60),5)</f>
        <v>-2100</v>
      </c>
      <c r="O60" s="45"/>
      <c r="P60" s="46">
        <f t="shared" ref="P60:P68" si="7">ROUND(IF(L60=0, IF(J60=0, 0, 1), J60/L60),5)</f>
        <v>0</v>
      </c>
      <c r="Q60" s="45"/>
    </row>
    <row r="61" spans="1:17" x14ac:dyDescent="0.25">
      <c r="A61" s="19"/>
      <c r="B61" s="19"/>
      <c r="C61" s="19"/>
      <c r="D61" s="19"/>
      <c r="E61" s="19"/>
      <c r="F61" s="19"/>
      <c r="G61" s="19"/>
      <c r="H61" s="19" t="s">
        <v>676</v>
      </c>
      <c r="I61" s="19"/>
      <c r="J61" s="20">
        <v>0</v>
      </c>
      <c r="K61" s="45"/>
      <c r="L61" s="20">
        <v>0</v>
      </c>
      <c r="M61" s="45"/>
      <c r="N61" s="20">
        <f t="shared" si="6"/>
        <v>0</v>
      </c>
      <c r="O61" s="45"/>
      <c r="P61" s="46">
        <f t="shared" si="7"/>
        <v>0</v>
      </c>
      <c r="Q61" s="45"/>
    </row>
    <row r="62" spans="1:17" x14ac:dyDescent="0.25">
      <c r="A62" s="19"/>
      <c r="B62" s="19"/>
      <c r="C62" s="19"/>
      <c r="D62" s="19"/>
      <c r="E62" s="19"/>
      <c r="F62" s="19"/>
      <c r="G62" s="19"/>
      <c r="H62" s="19" t="s">
        <v>677</v>
      </c>
      <c r="I62" s="19"/>
      <c r="J62" s="20">
        <v>5092.5200000000004</v>
      </c>
      <c r="K62" s="45"/>
      <c r="L62" s="20">
        <v>6756.75</v>
      </c>
      <c r="M62" s="45"/>
      <c r="N62" s="20">
        <f t="shared" si="6"/>
        <v>-1664.23</v>
      </c>
      <c r="O62" s="45"/>
      <c r="P62" s="46">
        <f t="shared" si="7"/>
        <v>0.75368999999999997</v>
      </c>
      <c r="Q62" s="45"/>
    </row>
    <row r="63" spans="1:17" x14ac:dyDescent="0.25">
      <c r="A63" s="19"/>
      <c r="B63" s="19"/>
      <c r="C63" s="19"/>
      <c r="D63" s="19"/>
      <c r="E63" s="19"/>
      <c r="F63" s="19"/>
      <c r="G63" s="19"/>
      <c r="H63" s="19" t="s">
        <v>678</v>
      </c>
      <c r="I63" s="19"/>
      <c r="J63" s="20">
        <v>1480.58</v>
      </c>
      <c r="K63" s="45"/>
      <c r="L63" s="20">
        <v>1980</v>
      </c>
      <c r="M63" s="45"/>
      <c r="N63" s="20">
        <f t="shared" si="6"/>
        <v>-499.42</v>
      </c>
      <c r="O63" s="45"/>
      <c r="P63" s="46">
        <f t="shared" si="7"/>
        <v>0.74777000000000005</v>
      </c>
      <c r="Q63" s="45"/>
    </row>
    <row r="64" spans="1:17" x14ac:dyDescent="0.25">
      <c r="A64" s="19"/>
      <c r="B64" s="19"/>
      <c r="C64" s="19"/>
      <c r="D64" s="19"/>
      <c r="E64" s="19"/>
      <c r="F64" s="19"/>
      <c r="G64" s="19"/>
      <c r="H64" s="19" t="s">
        <v>679</v>
      </c>
      <c r="I64" s="19"/>
      <c r="J64" s="20">
        <v>522.55999999999995</v>
      </c>
      <c r="K64" s="45"/>
      <c r="L64" s="20">
        <v>650</v>
      </c>
      <c r="M64" s="45"/>
      <c r="N64" s="20">
        <f t="shared" si="6"/>
        <v>-127.44</v>
      </c>
      <c r="O64" s="45"/>
      <c r="P64" s="46">
        <f t="shared" si="7"/>
        <v>0.80393999999999999</v>
      </c>
      <c r="Q64" s="45"/>
    </row>
    <row r="65" spans="1:17" x14ac:dyDescent="0.25">
      <c r="A65" s="19"/>
      <c r="B65" s="19"/>
      <c r="C65" s="19"/>
      <c r="D65" s="19"/>
      <c r="E65" s="19"/>
      <c r="F65" s="19"/>
      <c r="G65" s="19"/>
      <c r="H65" s="19" t="s">
        <v>680</v>
      </c>
      <c r="I65" s="19"/>
      <c r="J65" s="20">
        <v>0</v>
      </c>
      <c r="K65" s="45"/>
      <c r="L65" s="20">
        <v>333.33</v>
      </c>
      <c r="M65" s="45"/>
      <c r="N65" s="20">
        <f t="shared" si="6"/>
        <v>-333.33</v>
      </c>
      <c r="O65" s="45"/>
      <c r="P65" s="46">
        <f t="shared" si="7"/>
        <v>0</v>
      </c>
      <c r="Q65" s="45"/>
    </row>
    <row r="66" spans="1:17" x14ac:dyDescent="0.25">
      <c r="A66" s="19"/>
      <c r="B66" s="19"/>
      <c r="C66" s="19"/>
      <c r="D66" s="19"/>
      <c r="E66" s="19"/>
      <c r="F66" s="19"/>
      <c r="G66" s="19"/>
      <c r="H66" s="19" t="s">
        <v>681</v>
      </c>
      <c r="I66" s="19"/>
      <c r="J66" s="20">
        <v>0</v>
      </c>
      <c r="K66" s="45"/>
      <c r="L66" s="20">
        <v>0</v>
      </c>
      <c r="M66" s="45"/>
      <c r="N66" s="20">
        <f t="shared" si="6"/>
        <v>0</v>
      </c>
      <c r="O66" s="45"/>
      <c r="P66" s="46">
        <f t="shared" si="7"/>
        <v>0</v>
      </c>
      <c r="Q66" s="45"/>
    </row>
    <row r="67" spans="1:17" ht="15.75" thickBot="1" x14ac:dyDescent="0.3">
      <c r="A67" s="19"/>
      <c r="B67" s="19"/>
      <c r="C67" s="19"/>
      <c r="D67" s="19"/>
      <c r="E67" s="19"/>
      <c r="F67" s="19"/>
      <c r="G67" s="19"/>
      <c r="H67" s="19" t="s">
        <v>682</v>
      </c>
      <c r="I67" s="19"/>
      <c r="J67" s="26">
        <v>8.75</v>
      </c>
      <c r="K67" s="45"/>
      <c r="L67" s="26">
        <v>10</v>
      </c>
      <c r="M67" s="45"/>
      <c r="N67" s="26">
        <f t="shared" si="6"/>
        <v>-1.25</v>
      </c>
      <c r="O67" s="45"/>
      <c r="P67" s="50">
        <f t="shared" si="7"/>
        <v>0.875</v>
      </c>
      <c r="Q67" s="45"/>
    </row>
    <row r="68" spans="1:17" x14ac:dyDescent="0.25">
      <c r="A68" s="19"/>
      <c r="B68" s="19"/>
      <c r="C68" s="19"/>
      <c r="D68" s="19"/>
      <c r="E68" s="19"/>
      <c r="F68" s="19"/>
      <c r="G68" s="19" t="s">
        <v>683</v>
      </c>
      <c r="H68" s="19"/>
      <c r="I68" s="19"/>
      <c r="J68" s="20">
        <f>ROUND(SUM(J59:J67),5)</f>
        <v>7104.41</v>
      </c>
      <c r="K68" s="45"/>
      <c r="L68" s="20">
        <f>ROUND(SUM(L59:L67),5)</f>
        <v>11830.08</v>
      </c>
      <c r="M68" s="45"/>
      <c r="N68" s="20">
        <f t="shared" si="6"/>
        <v>-4725.67</v>
      </c>
      <c r="O68" s="45"/>
      <c r="P68" s="46">
        <f t="shared" si="7"/>
        <v>0.60053999999999996</v>
      </c>
      <c r="Q68" s="45"/>
    </row>
    <row r="69" spans="1:17" x14ac:dyDescent="0.25">
      <c r="A69" s="19"/>
      <c r="B69" s="19"/>
      <c r="C69" s="19"/>
      <c r="D69" s="19"/>
      <c r="E69" s="19"/>
      <c r="F69" s="19"/>
      <c r="G69" s="19" t="s">
        <v>24</v>
      </c>
      <c r="H69" s="19"/>
      <c r="I69" s="19"/>
      <c r="J69" s="20"/>
      <c r="K69" s="45"/>
      <c r="L69" s="20"/>
      <c r="M69" s="45"/>
      <c r="N69" s="20"/>
      <c r="O69" s="45"/>
      <c r="P69" s="46"/>
      <c r="Q69" s="45"/>
    </row>
    <row r="70" spans="1:17" x14ac:dyDescent="0.25">
      <c r="A70" s="19"/>
      <c r="B70" s="19"/>
      <c r="C70" s="19"/>
      <c r="D70" s="19"/>
      <c r="E70" s="19"/>
      <c r="F70" s="19"/>
      <c r="G70" s="19"/>
      <c r="H70" s="19" t="s">
        <v>77</v>
      </c>
      <c r="I70" s="19"/>
      <c r="J70" s="20">
        <v>278.89999999999998</v>
      </c>
      <c r="K70" s="45"/>
      <c r="L70" s="20">
        <v>461</v>
      </c>
      <c r="M70" s="45"/>
      <c r="N70" s="20">
        <f t="shared" ref="N70:N76" si="8">ROUND((J70-L70),5)</f>
        <v>-182.1</v>
      </c>
      <c r="O70" s="45"/>
      <c r="P70" s="46">
        <f t="shared" ref="P70:P76" si="9">ROUND(IF(L70=0, IF(J70=0, 0, 1), J70/L70),5)</f>
        <v>0.60499000000000003</v>
      </c>
      <c r="Q70" s="45"/>
    </row>
    <row r="71" spans="1:17" x14ac:dyDescent="0.25">
      <c r="A71" s="19"/>
      <c r="B71" s="19"/>
      <c r="C71" s="19"/>
      <c r="D71" s="19"/>
      <c r="E71" s="19"/>
      <c r="F71" s="19"/>
      <c r="G71" s="19"/>
      <c r="H71" s="19" t="s">
        <v>81</v>
      </c>
      <c r="I71" s="19"/>
      <c r="J71" s="20">
        <v>529.41</v>
      </c>
      <c r="K71" s="45"/>
      <c r="L71" s="20">
        <v>625</v>
      </c>
      <c r="M71" s="45"/>
      <c r="N71" s="20">
        <f t="shared" si="8"/>
        <v>-95.59</v>
      </c>
      <c r="O71" s="45"/>
      <c r="P71" s="46">
        <f t="shared" si="9"/>
        <v>0.84706000000000004</v>
      </c>
      <c r="Q71" s="45"/>
    </row>
    <row r="72" spans="1:17" ht="15.75" thickBot="1" x14ac:dyDescent="0.3">
      <c r="A72" s="19"/>
      <c r="B72" s="19"/>
      <c r="C72" s="19"/>
      <c r="D72" s="19"/>
      <c r="E72" s="19"/>
      <c r="F72" s="19"/>
      <c r="G72" s="19"/>
      <c r="H72" s="19" t="s">
        <v>684</v>
      </c>
      <c r="I72" s="19"/>
      <c r="J72" s="21">
        <v>109.52</v>
      </c>
      <c r="K72" s="45"/>
      <c r="L72" s="21">
        <v>130</v>
      </c>
      <c r="M72" s="45"/>
      <c r="N72" s="21">
        <f t="shared" si="8"/>
        <v>-20.48</v>
      </c>
      <c r="O72" s="45"/>
      <c r="P72" s="47">
        <f t="shared" si="9"/>
        <v>0.84245999999999999</v>
      </c>
      <c r="Q72" s="45"/>
    </row>
    <row r="73" spans="1:17" ht="15.75" thickBot="1" x14ac:dyDescent="0.3">
      <c r="A73" s="19"/>
      <c r="B73" s="19"/>
      <c r="C73" s="19"/>
      <c r="D73" s="19"/>
      <c r="E73" s="19"/>
      <c r="F73" s="19"/>
      <c r="G73" s="19" t="s">
        <v>685</v>
      </c>
      <c r="H73" s="19"/>
      <c r="I73" s="19"/>
      <c r="J73" s="22">
        <f>ROUND(SUM(J69:J72),5)</f>
        <v>917.83</v>
      </c>
      <c r="K73" s="45"/>
      <c r="L73" s="22">
        <f>ROUND(SUM(L69:L72),5)</f>
        <v>1216</v>
      </c>
      <c r="M73" s="45"/>
      <c r="N73" s="22">
        <f t="shared" si="8"/>
        <v>-298.17</v>
      </c>
      <c r="O73" s="45"/>
      <c r="P73" s="49">
        <f t="shared" si="9"/>
        <v>0.75478999999999996</v>
      </c>
      <c r="Q73" s="45"/>
    </row>
    <row r="74" spans="1:17" x14ac:dyDescent="0.25">
      <c r="A74" s="19"/>
      <c r="B74" s="19"/>
      <c r="C74" s="19"/>
      <c r="D74" s="19"/>
      <c r="E74" s="19"/>
      <c r="F74" s="19" t="s">
        <v>686</v>
      </c>
      <c r="G74" s="19"/>
      <c r="H74" s="19"/>
      <c r="I74" s="19"/>
      <c r="J74" s="20">
        <f>ROUND(J44+J58+J68+J73,5)</f>
        <v>38603.230000000003</v>
      </c>
      <c r="K74" s="45"/>
      <c r="L74" s="20">
        <f>ROUND(L44+L58+L68+L73,5)</f>
        <v>55349.14</v>
      </c>
      <c r="M74" s="45"/>
      <c r="N74" s="20">
        <f t="shared" si="8"/>
        <v>-16745.91</v>
      </c>
      <c r="O74" s="45"/>
      <c r="P74" s="46">
        <f t="shared" si="9"/>
        <v>0.69745000000000001</v>
      </c>
      <c r="Q74" s="45"/>
    </row>
    <row r="75" spans="1:17" x14ac:dyDescent="0.25">
      <c r="A75" s="19"/>
      <c r="B75" s="19"/>
      <c r="C75" s="19"/>
      <c r="D75" s="19"/>
      <c r="E75" s="19"/>
      <c r="F75" s="19" t="s">
        <v>687</v>
      </c>
      <c r="G75" s="19"/>
      <c r="H75" s="19"/>
      <c r="I75" s="19"/>
      <c r="J75" s="20">
        <v>55</v>
      </c>
      <c r="K75" s="45"/>
      <c r="L75" s="20">
        <v>41.67</v>
      </c>
      <c r="M75" s="45"/>
      <c r="N75" s="20">
        <f t="shared" si="8"/>
        <v>13.33</v>
      </c>
      <c r="O75" s="45"/>
      <c r="P75" s="46">
        <f t="shared" si="9"/>
        <v>1.31989</v>
      </c>
      <c r="Q75" s="45"/>
    </row>
    <row r="76" spans="1:17" x14ac:dyDescent="0.25">
      <c r="A76" s="19"/>
      <c r="B76" s="19"/>
      <c r="C76" s="19"/>
      <c r="D76" s="19"/>
      <c r="E76" s="19"/>
      <c r="F76" s="19" t="s">
        <v>688</v>
      </c>
      <c r="G76" s="19"/>
      <c r="H76" s="19"/>
      <c r="I76" s="19"/>
      <c r="J76" s="20">
        <v>0</v>
      </c>
      <c r="K76" s="45"/>
      <c r="L76" s="20">
        <v>50</v>
      </c>
      <c r="M76" s="45"/>
      <c r="N76" s="20">
        <f t="shared" si="8"/>
        <v>-50</v>
      </c>
      <c r="O76" s="45"/>
      <c r="P76" s="46">
        <f t="shared" si="9"/>
        <v>0</v>
      </c>
      <c r="Q76" s="45"/>
    </row>
    <row r="77" spans="1:17" x14ac:dyDescent="0.25">
      <c r="A77" s="19"/>
      <c r="B77" s="19"/>
      <c r="C77" s="19"/>
      <c r="D77" s="19"/>
      <c r="E77" s="19"/>
      <c r="F77" s="19" t="s">
        <v>689</v>
      </c>
      <c r="G77" s="19"/>
      <c r="H77" s="19"/>
      <c r="I77" s="19"/>
      <c r="J77" s="20"/>
      <c r="K77" s="45"/>
      <c r="L77" s="20"/>
      <c r="M77" s="45"/>
      <c r="N77" s="20"/>
      <c r="O77" s="45"/>
      <c r="P77" s="46"/>
      <c r="Q77" s="45"/>
    </row>
    <row r="78" spans="1:17" x14ac:dyDescent="0.25">
      <c r="A78" s="19"/>
      <c r="B78" s="19"/>
      <c r="C78" s="19"/>
      <c r="D78" s="19"/>
      <c r="E78" s="19"/>
      <c r="F78" s="19"/>
      <c r="G78" s="19" t="s">
        <v>690</v>
      </c>
      <c r="H78" s="19"/>
      <c r="I78" s="19"/>
      <c r="J78" s="20">
        <v>2900</v>
      </c>
      <c r="K78" s="45"/>
      <c r="L78" s="20">
        <v>1550</v>
      </c>
      <c r="M78" s="45"/>
      <c r="N78" s="20">
        <f>ROUND((J78-L78),5)</f>
        <v>1350</v>
      </c>
      <c r="O78" s="45"/>
      <c r="P78" s="46">
        <f>ROUND(IF(L78=0, IF(J78=0, 0, 1), J78/L78),5)</f>
        <v>1.87097</v>
      </c>
      <c r="Q78" s="45"/>
    </row>
    <row r="79" spans="1:17" x14ac:dyDescent="0.25">
      <c r="A79" s="19"/>
      <c r="B79" s="19"/>
      <c r="C79" s="19"/>
      <c r="D79" s="19"/>
      <c r="E79" s="19"/>
      <c r="F79" s="19"/>
      <c r="G79" s="19" t="s">
        <v>691</v>
      </c>
      <c r="H79" s="19"/>
      <c r="I79" s="19"/>
      <c r="J79" s="20">
        <v>2500</v>
      </c>
      <c r="K79" s="45"/>
      <c r="L79" s="20"/>
      <c r="M79" s="45"/>
      <c r="N79" s="20"/>
      <c r="O79" s="45"/>
      <c r="P79" s="46"/>
      <c r="Q79" s="45"/>
    </row>
    <row r="80" spans="1:17" ht="15.75" thickBot="1" x14ac:dyDescent="0.3">
      <c r="A80" s="19"/>
      <c r="B80" s="19"/>
      <c r="C80" s="19"/>
      <c r="D80" s="19"/>
      <c r="E80" s="19"/>
      <c r="F80" s="19"/>
      <c r="G80" s="19" t="s">
        <v>692</v>
      </c>
      <c r="H80" s="19"/>
      <c r="I80" s="19"/>
      <c r="J80" s="26">
        <v>0</v>
      </c>
      <c r="K80" s="45"/>
      <c r="L80" s="26">
        <v>400</v>
      </c>
      <c r="M80" s="45"/>
      <c r="N80" s="26">
        <f>ROUND((J80-L80),5)</f>
        <v>-400</v>
      </c>
      <c r="O80" s="45"/>
      <c r="P80" s="50">
        <f>ROUND(IF(L80=0, IF(J80=0, 0, 1), J80/L80),5)</f>
        <v>0</v>
      </c>
      <c r="Q80" s="45"/>
    </row>
    <row r="81" spans="1:17" x14ac:dyDescent="0.25">
      <c r="A81" s="19"/>
      <c r="B81" s="19"/>
      <c r="C81" s="19"/>
      <c r="D81" s="19"/>
      <c r="E81" s="19"/>
      <c r="F81" s="19" t="s">
        <v>693</v>
      </c>
      <c r="G81" s="19"/>
      <c r="H81" s="19"/>
      <c r="I81" s="19"/>
      <c r="J81" s="20">
        <f>ROUND(SUM(J77:J80),5)</f>
        <v>5400</v>
      </c>
      <c r="K81" s="45"/>
      <c r="L81" s="20">
        <f>ROUND(SUM(L77:L80),5)</f>
        <v>1950</v>
      </c>
      <c r="M81" s="45"/>
      <c r="N81" s="20">
        <f>ROUND((J81-L81),5)</f>
        <v>3450</v>
      </c>
      <c r="O81" s="45"/>
      <c r="P81" s="46">
        <f>ROUND(IF(L81=0, IF(J81=0, 0, 1), J81/L81),5)</f>
        <v>2.7692299999999999</v>
      </c>
      <c r="Q81" s="45"/>
    </row>
    <row r="82" spans="1:17" x14ac:dyDescent="0.25">
      <c r="A82" s="19"/>
      <c r="B82" s="19"/>
      <c r="C82" s="19"/>
      <c r="D82" s="19"/>
      <c r="E82" s="19"/>
      <c r="F82" s="19" t="s">
        <v>694</v>
      </c>
      <c r="G82" s="19"/>
      <c r="H82" s="19"/>
      <c r="I82" s="19"/>
      <c r="J82" s="20"/>
      <c r="K82" s="45"/>
      <c r="L82" s="20"/>
      <c r="M82" s="45"/>
      <c r="N82" s="20"/>
      <c r="O82" s="45"/>
      <c r="P82" s="46"/>
      <c r="Q82" s="45"/>
    </row>
    <row r="83" spans="1:17" x14ac:dyDescent="0.25">
      <c r="A83" s="19"/>
      <c r="B83" s="19"/>
      <c r="C83" s="19"/>
      <c r="D83" s="19"/>
      <c r="E83" s="19"/>
      <c r="F83" s="19"/>
      <c r="G83" s="19" t="s">
        <v>695</v>
      </c>
      <c r="H83" s="19"/>
      <c r="I83" s="19"/>
      <c r="J83" s="20"/>
      <c r="K83" s="45"/>
      <c r="L83" s="20"/>
      <c r="M83" s="45"/>
      <c r="N83" s="20"/>
      <c r="O83" s="45"/>
      <c r="P83" s="46"/>
      <c r="Q83" s="45"/>
    </row>
    <row r="84" spans="1:17" x14ac:dyDescent="0.25">
      <c r="A84" s="19"/>
      <c r="B84" s="19"/>
      <c r="C84" s="19"/>
      <c r="D84" s="19"/>
      <c r="E84" s="19"/>
      <c r="F84" s="19"/>
      <c r="G84" s="19"/>
      <c r="H84" s="19" t="s">
        <v>696</v>
      </c>
      <c r="I84" s="19"/>
      <c r="J84" s="20">
        <v>71.08</v>
      </c>
      <c r="K84" s="45"/>
      <c r="L84" s="20">
        <v>1000</v>
      </c>
      <c r="M84" s="45"/>
      <c r="N84" s="20">
        <f>ROUND((J84-L84),5)</f>
        <v>-928.92</v>
      </c>
      <c r="O84" s="45"/>
      <c r="P84" s="46">
        <f>ROUND(IF(L84=0, IF(J84=0, 0, 1), J84/L84),5)</f>
        <v>7.1080000000000004E-2</v>
      </c>
      <c r="Q84" s="45"/>
    </row>
    <row r="85" spans="1:17" x14ac:dyDescent="0.25">
      <c r="A85" s="19"/>
      <c r="B85" s="19"/>
      <c r="C85" s="19"/>
      <c r="D85" s="19"/>
      <c r="E85" s="19"/>
      <c r="F85" s="19"/>
      <c r="G85" s="19"/>
      <c r="H85" s="19" t="s">
        <v>697</v>
      </c>
      <c r="I85" s="19"/>
      <c r="J85" s="20">
        <v>0</v>
      </c>
      <c r="K85" s="45"/>
      <c r="L85" s="20">
        <v>100</v>
      </c>
      <c r="M85" s="45"/>
      <c r="N85" s="20">
        <f>ROUND((J85-L85),5)</f>
        <v>-100</v>
      </c>
      <c r="O85" s="45"/>
      <c r="P85" s="46">
        <f>ROUND(IF(L85=0, IF(J85=0, 0, 1), J85/L85),5)</f>
        <v>0</v>
      </c>
      <c r="Q85" s="45"/>
    </row>
    <row r="86" spans="1:17" x14ac:dyDescent="0.25">
      <c r="A86" s="19"/>
      <c r="B86" s="19"/>
      <c r="C86" s="19"/>
      <c r="D86" s="19"/>
      <c r="E86" s="19"/>
      <c r="F86" s="19"/>
      <c r="G86" s="19"/>
      <c r="H86" s="19" t="s">
        <v>698</v>
      </c>
      <c r="I86" s="19"/>
      <c r="J86" s="20">
        <v>0</v>
      </c>
      <c r="K86" s="45"/>
      <c r="L86" s="20">
        <v>100</v>
      </c>
      <c r="M86" s="45"/>
      <c r="N86" s="20">
        <f>ROUND((J86-L86),5)</f>
        <v>-100</v>
      </c>
      <c r="O86" s="45"/>
      <c r="P86" s="46">
        <f>ROUND(IF(L86=0, IF(J86=0, 0, 1), J86/L86),5)</f>
        <v>0</v>
      </c>
      <c r="Q86" s="45"/>
    </row>
    <row r="87" spans="1:17" ht="15.75" thickBot="1" x14ac:dyDescent="0.3">
      <c r="A87" s="19"/>
      <c r="B87" s="19"/>
      <c r="C87" s="19"/>
      <c r="D87" s="19"/>
      <c r="E87" s="19"/>
      <c r="F87" s="19"/>
      <c r="G87" s="19"/>
      <c r="H87" s="19" t="s">
        <v>699</v>
      </c>
      <c r="I87" s="19"/>
      <c r="J87" s="26">
        <v>0</v>
      </c>
      <c r="K87" s="45"/>
      <c r="L87" s="26">
        <v>125</v>
      </c>
      <c r="M87" s="45"/>
      <c r="N87" s="26">
        <f>ROUND((J87-L87),5)</f>
        <v>-125</v>
      </c>
      <c r="O87" s="45"/>
      <c r="P87" s="50">
        <f>ROUND(IF(L87=0, IF(J87=0, 0, 1), J87/L87),5)</f>
        <v>0</v>
      </c>
      <c r="Q87" s="45"/>
    </row>
    <row r="88" spans="1:17" x14ac:dyDescent="0.25">
      <c r="A88" s="19"/>
      <c r="B88" s="19"/>
      <c r="C88" s="19"/>
      <c r="D88" s="19"/>
      <c r="E88" s="19"/>
      <c r="F88" s="19"/>
      <c r="G88" s="19" t="s">
        <v>700</v>
      </c>
      <c r="H88" s="19"/>
      <c r="I88" s="19"/>
      <c r="J88" s="20">
        <f>ROUND(SUM(J83:J87),5)</f>
        <v>71.08</v>
      </c>
      <c r="K88" s="45"/>
      <c r="L88" s="20">
        <f>ROUND(SUM(L83:L87),5)</f>
        <v>1325</v>
      </c>
      <c r="M88" s="45"/>
      <c r="N88" s="20">
        <f>ROUND((J88-L88),5)</f>
        <v>-1253.92</v>
      </c>
      <c r="O88" s="45"/>
      <c r="P88" s="46">
        <f>ROUND(IF(L88=0, IF(J88=0, 0, 1), J88/L88),5)</f>
        <v>5.3650000000000003E-2</v>
      </c>
      <c r="Q88" s="45"/>
    </row>
    <row r="89" spans="1:17" x14ac:dyDescent="0.25">
      <c r="A89" s="19"/>
      <c r="B89" s="19"/>
      <c r="C89" s="19"/>
      <c r="D89" s="19"/>
      <c r="E89" s="19"/>
      <c r="F89" s="19"/>
      <c r="G89" s="19" t="s">
        <v>701</v>
      </c>
      <c r="H89" s="19"/>
      <c r="I89" s="19"/>
      <c r="J89" s="20"/>
      <c r="K89" s="45"/>
      <c r="L89" s="20"/>
      <c r="M89" s="45"/>
      <c r="N89" s="20"/>
      <c r="O89" s="45"/>
      <c r="P89" s="46"/>
      <c r="Q89" s="45"/>
    </row>
    <row r="90" spans="1:17" x14ac:dyDescent="0.25">
      <c r="A90" s="19"/>
      <c r="B90" s="19"/>
      <c r="C90" s="19"/>
      <c r="D90" s="19"/>
      <c r="E90" s="19"/>
      <c r="F90" s="19"/>
      <c r="G90" s="19"/>
      <c r="H90" s="19" t="s">
        <v>702</v>
      </c>
      <c r="I90" s="19"/>
      <c r="J90" s="20">
        <v>44.09</v>
      </c>
      <c r="K90" s="45"/>
      <c r="L90" s="20">
        <v>40</v>
      </c>
      <c r="M90" s="45"/>
      <c r="N90" s="20">
        <f t="shared" ref="N90:N95" si="10">ROUND((J90-L90),5)</f>
        <v>4.09</v>
      </c>
      <c r="O90" s="45"/>
      <c r="P90" s="46">
        <f t="shared" ref="P90:P95" si="11">ROUND(IF(L90=0, IF(J90=0, 0, 1), J90/L90),5)</f>
        <v>1.10225</v>
      </c>
      <c r="Q90" s="45"/>
    </row>
    <row r="91" spans="1:17" x14ac:dyDescent="0.25">
      <c r="A91" s="19"/>
      <c r="B91" s="19"/>
      <c r="C91" s="19"/>
      <c r="D91" s="19"/>
      <c r="E91" s="19"/>
      <c r="F91" s="19"/>
      <c r="G91" s="19"/>
      <c r="H91" s="19" t="s">
        <v>703</v>
      </c>
      <c r="I91" s="19"/>
      <c r="J91" s="20">
        <v>160.16</v>
      </c>
      <c r="K91" s="45"/>
      <c r="L91" s="20">
        <v>166.67</v>
      </c>
      <c r="M91" s="45"/>
      <c r="N91" s="20">
        <f t="shared" si="10"/>
        <v>-6.51</v>
      </c>
      <c r="O91" s="45"/>
      <c r="P91" s="46">
        <f t="shared" si="11"/>
        <v>0.96094000000000002</v>
      </c>
      <c r="Q91" s="45"/>
    </row>
    <row r="92" spans="1:17" x14ac:dyDescent="0.25">
      <c r="A92" s="19"/>
      <c r="B92" s="19"/>
      <c r="C92" s="19"/>
      <c r="D92" s="19"/>
      <c r="E92" s="19"/>
      <c r="F92" s="19"/>
      <c r="G92" s="19"/>
      <c r="H92" s="19" t="s">
        <v>704</v>
      </c>
      <c r="I92" s="19"/>
      <c r="J92" s="20">
        <v>385.34</v>
      </c>
      <c r="K92" s="45"/>
      <c r="L92" s="20">
        <v>415</v>
      </c>
      <c r="M92" s="45"/>
      <c r="N92" s="20">
        <f t="shared" si="10"/>
        <v>-29.66</v>
      </c>
      <c r="O92" s="45"/>
      <c r="P92" s="46">
        <f t="shared" si="11"/>
        <v>0.92852999999999997</v>
      </c>
      <c r="Q92" s="45"/>
    </row>
    <row r="93" spans="1:17" x14ac:dyDescent="0.25">
      <c r="A93" s="19"/>
      <c r="B93" s="19"/>
      <c r="C93" s="19"/>
      <c r="D93" s="19"/>
      <c r="E93" s="19"/>
      <c r="F93" s="19"/>
      <c r="G93" s="19"/>
      <c r="H93" s="19" t="s">
        <v>705</v>
      </c>
      <c r="I93" s="19"/>
      <c r="J93" s="20">
        <v>78.36</v>
      </c>
      <c r="K93" s="45"/>
      <c r="L93" s="20">
        <v>75</v>
      </c>
      <c r="M93" s="45"/>
      <c r="N93" s="20">
        <f t="shared" si="10"/>
        <v>3.36</v>
      </c>
      <c r="O93" s="45"/>
      <c r="P93" s="46">
        <f t="shared" si="11"/>
        <v>1.0448</v>
      </c>
      <c r="Q93" s="45"/>
    </row>
    <row r="94" spans="1:17" ht="15.75" thickBot="1" x14ac:dyDescent="0.3">
      <c r="A94" s="19"/>
      <c r="B94" s="19"/>
      <c r="C94" s="19"/>
      <c r="D94" s="19"/>
      <c r="E94" s="19"/>
      <c r="F94" s="19"/>
      <c r="G94" s="19"/>
      <c r="H94" s="19" t="s">
        <v>706</v>
      </c>
      <c r="I94" s="19"/>
      <c r="J94" s="26">
        <v>78.36</v>
      </c>
      <c r="K94" s="45"/>
      <c r="L94" s="26">
        <v>75</v>
      </c>
      <c r="M94" s="45"/>
      <c r="N94" s="26">
        <f t="shared" si="10"/>
        <v>3.36</v>
      </c>
      <c r="O94" s="45"/>
      <c r="P94" s="50">
        <f t="shared" si="11"/>
        <v>1.0448</v>
      </c>
      <c r="Q94" s="45"/>
    </row>
    <row r="95" spans="1:17" x14ac:dyDescent="0.25">
      <c r="A95" s="19"/>
      <c r="B95" s="19"/>
      <c r="C95" s="19"/>
      <c r="D95" s="19"/>
      <c r="E95" s="19"/>
      <c r="F95" s="19"/>
      <c r="G95" s="19" t="s">
        <v>707</v>
      </c>
      <c r="H95" s="19"/>
      <c r="I95" s="19"/>
      <c r="J95" s="20">
        <f>ROUND(SUM(J89:J94),5)</f>
        <v>746.31</v>
      </c>
      <c r="K95" s="45"/>
      <c r="L95" s="20">
        <f>ROUND(SUM(L89:L94),5)</f>
        <v>771.67</v>
      </c>
      <c r="M95" s="45"/>
      <c r="N95" s="20">
        <f t="shared" si="10"/>
        <v>-25.36</v>
      </c>
      <c r="O95" s="45"/>
      <c r="P95" s="46">
        <f t="shared" si="11"/>
        <v>0.96714</v>
      </c>
      <c r="Q95" s="45"/>
    </row>
    <row r="96" spans="1:17" x14ac:dyDescent="0.25">
      <c r="A96" s="19"/>
      <c r="B96" s="19"/>
      <c r="C96" s="19"/>
      <c r="D96" s="19"/>
      <c r="E96" s="19"/>
      <c r="F96" s="19"/>
      <c r="G96" s="19" t="s">
        <v>708</v>
      </c>
      <c r="H96" s="19"/>
      <c r="I96" s="19"/>
      <c r="J96" s="20"/>
      <c r="K96" s="45"/>
      <c r="L96" s="20"/>
      <c r="M96" s="45"/>
      <c r="N96" s="20"/>
      <c r="O96" s="45"/>
      <c r="P96" s="46"/>
      <c r="Q96" s="45"/>
    </row>
    <row r="97" spans="1:17" x14ac:dyDescent="0.25">
      <c r="A97" s="19"/>
      <c r="B97" s="19"/>
      <c r="C97" s="19"/>
      <c r="D97" s="19"/>
      <c r="E97" s="19"/>
      <c r="F97" s="19"/>
      <c r="G97" s="19"/>
      <c r="H97" s="19" t="s">
        <v>709</v>
      </c>
      <c r="I97" s="19"/>
      <c r="J97" s="20">
        <v>126.97</v>
      </c>
      <c r="K97" s="45"/>
      <c r="L97" s="20">
        <v>123</v>
      </c>
      <c r="M97" s="45"/>
      <c r="N97" s="20">
        <f>ROUND((J97-L97),5)</f>
        <v>3.97</v>
      </c>
      <c r="O97" s="45"/>
      <c r="P97" s="46">
        <f>ROUND(IF(L97=0, IF(J97=0, 0, 1), J97/L97),5)</f>
        <v>1.0322800000000001</v>
      </c>
      <c r="Q97" s="45"/>
    </row>
    <row r="98" spans="1:17" x14ac:dyDescent="0.25">
      <c r="A98" s="19"/>
      <c r="B98" s="19"/>
      <c r="C98" s="19"/>
      <c r="D98" s="19"/>
      <c r="E98" s="19"/>
      <c r="F98" s="19"/>
      <c r="G98" s="19"/>
      <c r="H98" s="19" t="s">
        <v>710</v>
      </c>
      <c r="I98" s="19"/>
      <c r="J98" s="20"/>
      <c r="K98" s="45"/>
      <c r="L98" s="20"/>
      <c r="M98" s="45"/>
      <c r="N98" s="20"/>
      <c r="O98" s="45"/>
      <c r="P98" s="46"/>
      <c r="Q98" s="45"/>
    </row>
    <row r="99" spans="1:17" x14ac:dyDescent="0.25">
      <c r="A99" s="19"/>
      <c r="B99" s="19"/>
      <c r="C99" s="19"/>
      <c r="D99" s="19"/>
      <c r="E99" s="19"/>
      <c r="F99" s="19"/>
      <c r="G99" s="19"/>
      <c r="H99" s="19"/>
      <c r="I99" s="19" t="s">
        <v>711</v>
      </c>
      <c r="J99" s="20">
        <v>526.85</v>
      </c>
      <c r="K99" s="45"/>
      <c r="L99" s="20">
        <v>500</v>
      </c>
      <c r="M99" s="45"/>
      <c r="N99" s="20">
        <f t="shared" ref="N99:N107" si="12">ROUND((J99-L99),5)</f>
        <v>26.85</v>
      </c>
      <c r="O99" s="45"/>
      <c r="P99" s="46">
        <f t="shared" ref="P99:P107" si="13">ROUND(IF(L99=0, IF(J99=0, 0, 1), J99/L99),5)</f>
        <v>1.0537000000000001</v>
      </c>
      <c r="Q99" s="45"/>
    </row>
    <row r="100" spans="1:17" x14ac:dyDescent="0.25">
      <c r="A100" s="19"/>
      <c r="B100" s="19"/>
      <c r="C100" s="19"/>
      <c r="D100" s="19"/>
      <c r="E100" s="19"/>
      <c r="F100" s="19"/>
      <c r="G100" s="19"/>
      <c r="H100" s="19"/>
      <c r="I100" s="19" t="s">
        <v>712</v>
      </c>
      <c r="J100" s="20">
        <v>36.479999999999997</v>
      </c>
      <c r="K100" s="45"/>
      <c r="L100" s="20">
        <v>200</v>
      </c>
      <c r="M100" s="45"/>
      <c r="N100" s="20">
        <f t="shared" si="12"/>
        <v>-163.52000000000001</v>
      </c>
      <c r="O100" s="45"/>
      <c r="P100" s="46">
        <f t="shared" si="13"/>
        <v>0.18240000000000001</v>
      </c>
      <c r="Q100" s="45"/>
    </row>
    <row r="101" spans="1:17" ht="15.75" thickBot="1" x14ac:dyDescent="0.3">
      <c r="A101" s="19"/>
      <c r="B101" s="19"/>
      <c r="C101" s="19"/>
      <c r="D101" s="19"/>
      <c r="E101" s="19"/>
      <c r="F101" s="19"/>
      <c r="G101" s="19"/>
      <c r="H101" s="19"/>
      <c r="I101" s="19" t="s">
        <v>713</v>
      </c>
      <c r="J101" s="26">
        <v>20.55</v>
      </c>
      <c r="K101" s="45"/>
      <c r="L101" s="26">
        <v>200</v>
      </c>
      <c r="M101" s="45"/>
      <c r="N101" s="26">
        <f t="shared" si="12"/>
        <v>-179.45</v>
      </c>
      <c r="O101" s="45"/>
      <c r="P101" s="50">
        <f t="shared" si="13"/>
        <v>0.10274999999999999</v>
      </c>
      <c r="Q101" s="45"/>
    </row>
    <row r="102" spans="1:17" x14ac:dyDescent="0.25">
      <c r="A102" s="19"/>
      <c r="B102" s="19"/>
      <c r="C102" s="19"/>
      <c r="D102" s="19"/>
      <c r="E102" s="19"/>
      <c r="F102" s="19"/>
      <c r="G102" s="19"/>
      <c r="H102" s="19" t="s">
        <v>714</v>
      </c>
      <c r="I102" s="19"/>
      <c r="J102" s="20">
        <f>ROUND(SUM(J98:J101),5)</f>
        <v>583.88</v>
      </c>
      <c r="K102" s="45"/>
      <c r="L102" s="20">
        <f>ROUND(SUM(L98:L101),5)</f>
        <v>900</v>
      </c>
      <c r="M102" s="45"/>
      <c r="N102" s="20">
        <f t="shared" si="12"/>
        <v>-316.12</v>
      </c>
      <c r="O102" s="45"/>
      <c r="P102" s="46">
        <f t="shared" si="13"/>
        <v>0.64876</v>
      </c>
      <c r="Q102" s="45"/>
    </row>
    <row r="103" spans="1:17" ht="15.75" thickBot="1" x14ac:dyDescent="0.3">
      <c r="A103" s="19"/>
      <c r="B103" s="19"/>
      <c r="C103" s="19"/>
      <c r="D103" s="19"/>
      <c r="E103" s="19"/>
      <c r="F103" s="19"/>
      <c r="G103" s="19"/>
      <c r="H103" s="19" t="s">
        <v>715</v>
      </c>
      <c r="I103" s="19"/>
      <c r="J103" s="26">
        <v>116.9</v>
      </c>
      <c r="K103" s="45"/>
      <c r="L103" s="26">
        <v>130</v>
      </c>
      <c r="M103" s="45"/>
      <c r="N103" s="26">
        <f t="shared" si="12"/>
        <v>-13.1</v>
      </c>
      <c r="O103" s="45"/>
      <c r="P103" s="50">
        <f t="shared" si="13"/>
        <v>0.89922999999999997</v>
      </c>
      <c r="Q103" s="45"/>
    </row>
    <row r="104" spans="1:17" x14ac:dyDescent="0.25">
      <c r="A104" s="19"/>
      <c r="B104" s="19"/>
      <c r="C104" s="19"/>
      <c r="D104" s="19"/>
      <c r="E104" s="19"/>
      <c r="F104" s="19"/>
      <c r="G104" s="19" t="s">
        <v>716</v>
      </c>
      <c r="H104" s="19"/>
      <c r="I104" s="19"/>
      <c r="J104" s="20">
        <f>ROUND(SUM(J96:J97)+SUM(J102:J103),5)</f>
        <v>827.75</v>
      </c>
      <c r="K104" s="45"/>
      <c r="L104" s="20">
        <f>ROUND(SUM(L96:L97)+SUM(L102:L103),5)</f>
        <v>1153</v>
      </c>
      <c r="M104" s="45"/>
      <c r="N104" s="20">
        <f t="shared" si="12"/>
        <v>-325.25</v>
      </c>
      <c r="O104" s="45"/>
      <c r="P104" s="46">
        <f t="shared" si="13"/>
        <v>0.71791000000000005</v>
      </c>
      <c r="Q104" s="45"/>
    </row>
    <row r="105" spans="1:17" ht="15.75" thickBot="1" x14ac:dyDescent="0.3">
      <c r="A105" s="19"/>
      <c r="B105" s="19"/>
      <c r="C105" s="19"/>
      <c r="D105" s="19"/>
      <c r="E105" s="19"/>
      <c r="F105" s="19"/>
      <c r="G105" s="19" t="s">
        <v>717</v>
      </c>
      <c r="H105" s="19"/>
      <c r="I105" s="19"/>
      <c r="J105" s="21">
        <v>24.5</v>
      </c>
      <c r="K105" s="45"/>
      <c r="L105" s="21">
        <v>83.33</v>
      </c>
      <c r="M105" s="45"/>
      <c r="N105" s="21">
        <f t="shared" si="12"/>
        <v>-58.83</v>
      </c>
      <c r="O105" s="45"/>
      <c r="P105" s="47">
        <f t="shared" si="13"/>
        <v>0.29400999999999999</v>
      </c>
      <c r="Q105" s="45"/>
    </row>
    <row r="106" spans="1:17" ht="15.75" thickBot="1" x14ac:dyDescent="0.3">
      <c r="A106" s="19"/>
      <c r="B106" s="19"/>
      <c r="C106" s="19"/>
      <c r="D106" s="19"/>
      <c r="E106" s="19"/>
      <c r="F106" s="19" t="s">
        <v>718</v>
      </c>
      <c r="G106" s="19"/>
      <c r="H106" s="19"/>
      <c r="I106" s="19"/>
      <c r="J106" s="22">
        <f>ROUND(J82+J88+J95+SUM(J104:J105),5)</f>
        <v>1669.64</v>
      </c>
      <c r="K106" s="45"/>
      <c r="L106" s="22">
        <f>ROUND(L82+L88+L95+SUM(L104:L105),5)</f>
        <v>3333</v>
      </c>
      <c r="M106" s="45"/>
      <c r="N106" s="22">
        <f t="shared" si="12"/>
        <v>-1663.36</v>
      </c>
      <c r="O106" s="45"/>
      <c r="P106" s="49">
        <f t="shared" si="13"/>
        <v>0.50094000000000005</v>
      </c>
      <c r="Q106" s="45"/>
    </row>
    <row r="107" spans="1:17" x14ac:dyDescent="0.25">
      <c r="A107" s="19"/>
      <c r="B107" s="19"/>
      <c r="C107" s="19"/>
      <c r="D107" s="19"/>
      <c r="E107" s="19" t="s">
        <v>719</v>
      </c>
      <c r="F107" s="19"/>
      <c r="G107" s="19"/>
      <c r="H107" s="19"/>
      <c r="I107" s="19"/>
      <c r="J107" s="20">
        <f>ROUND(SUM(J23:J24)+J28+SUM(J35:J36)+SUM(J42:J43)+SUM(J74:J76)+J81+J106,5)</f>
        <v>51853.82</v>
      </c>
      <c r="K107" s="45"/>
      <c r="L107" s="20">
        <f>ROUND(SUM(L23:L24)+L28+SUM(L35:L36)+SUM(L42:L43)+SUM(L74:L76)+L81+L106,5)</f>
        <v>69065.03</v>
      </c>
      <c r="M107" s="45"/>
      <c r="N107" s="20">
        <f t="shared" si="12"/>
        <v>-17211.21</v>
      </c>
      <c r="O107" s="45"/>
      <c r="P107" s="46">
        <f t="shared" si="13"/>
        <v>0.75080000000000002</v>
      </c>
      <c r="Q107" s="45"/>
    </row>
    <row r="108" spans="1:17" x14ac:dyDescent="0.25">
      <c r="A108" s="19"/>
      <c r="B108" s="19"/>
      <c r="C108" s="19"/>
      <c r="D108" s="19"/>
      <c r="E108" s="19" t="s">
        <v>720</v>
      </c>
      <c r="F108" s="19"/>
      <c r="G108" s="19"/>
      <c r="H108" s="19"/>
      <c r="I108" s="19"/>
      <c r="J108" s="20"/>
      <c r="K108" s="45"/>
      <c r="L108" s="20"/>
      <c r="M108" s="45"/>
      <c r="N108" s="20"/>
      <c r="O108" s="45"/>
      <c r="P108" s="46"/>
      <c r="Q108" s="45"/>
    </row>
    <row r="109" spans="1:17" x14ac:dyDescent="0.25">
      <c r="A109" s="19"/>
      <c r="B109" s="19"/>
      <c r="C109" s="19"/>
      <c r="D109" s="19"/>
      <c r="E109" s="19"/>
      <c r="F109" s="19" t="s">
        <v>721</v>
      </c>
      <c r="G109" s="19"/>
      <c r="H109" s="19"/>
      <c r="I109" s="19"/>
      <c r="J109" s="20">
        <v>0</v>
      </c>
      <c r="K109" s="45"/>
      <c r="L109" s="20">
        <v>85</v>
      </c>
      <c r="M109" s="45"/>
      <c r="N109" s="20">
        <f>ROUND((J109-L109),5)</f>
        <v>-85</v>
      </c>
      <c r="O109" s="45"/>
      <c r="P109" s="46">
        <f>ROUND(IF(L109=0, IF(J109=0, 0, 1), J109/L109),5)</f>
        <v>0</v>
      </c>
      <c r="Q109" s="45"/>
    </row>
    <row r="110" spans="1:17" x14ac:dyDescent="0.25">
      <c r="A110" s="19"/>
      <c r="B110" s="19"/>
      <c r="C110" s="19"/>
      <c r="D110" s="19"/>
      <c r="E110" s="19"/>
      <c r="F110" s="19" t="s">
        <v>722</v>
      </c>
      <c r="G110" s="19"/>
      <c r="H110" s="19"/>
      <c r="I110" s="19"/>
      <c r="J110" s="20">
        <v>0</v>
      </c>
      <c r="K110" s="45"/>
      <c r="L110" s="20">
        <v>83.33</v>
      </c>
      <c r="M110" s="45"/>
      <c r="N110" s="20">
        <f>ROUND((J110-L110),5)</f>
        <v>-83.33</v>
      </c>
      <c r="O110" s="45"/>
      <c r="P110" s="46">
        <f>ROUND(IF(L110=0, IF(J110=0, 0, 1), J110/L110),5)</f>
        <v>0</v>
      </c>
      <c r="Q110" s="45"/>
    </row>
    <row r="111" spans="1:17" ht="15.75" thickBot="1" x14ac:dyDescent="0.3">
      <c r="A111" s="19"/>
      <c r="B111" s="19"/>
      <c r="C111" s="19"/>
      <c r="D111" s="19"/>
      <c r="E111" s="19"/>
      <c r="F111" s="19" t="s">
        <v>723</v>
      </c>
      <c r="G111" s="19"/>
      <c r="H111" s="19"/>
      <c r="I111" s="19"/>
      <c r="J111" s="26">
        <v>571.29999999999995</v>
      </c>
      <c r="K111" s="45"/>
      <c r="L111" s="26"/>
      <c r="M111" s="45"/>
      <c r="N111" s="26"/>
      <c r="O111" s="45"/>
      <c r="P111" s="50"/>
      <c r="Q111" s="45"/>
    </row>
    <row r="112" spans="1:17" x14ac:dyDescent="0.25">
      <c r="A112" s="19"/>
      <c r="B112" s="19"/>
      <c r="C112" s="19"/>
      <c r="D112" s="19"/>
      <c r="E112" s="19" t="s">
        <v>724</v>
      </c>
      <c r="F112" s="19"/>
      <c r="G112" s="19"/>
      <c r="H112" s="19"/>
      <c r="I112" s="19"/>
      <c r="J112" s="20">
        <f>ROUND(SUM(J108:J111),5)</f>
        <v>571.29999999999995</v>
      </c>
      <c r="K112" s="45"/>
      <c r="L112" s="20">
        <f>ROUND(SUM(L108:L111),5)</f>
        <v>168.33</v>
      </c>
      <c r="M112" s="45"/>
      <c r="N112" s="20">
        <f>ROUND((J112-L112),5)</f>
        <v>402.97</v>
      </c>
      <c r="O112" s="45"/>
      <c r="P112" s="46">
        <f>ROUND(IF(L112=0, IF(J112=0, 0, 1), J112/L112),5)</f>
        <v>3.3939300000000001</v>
      </c>
      <c r="Q112" s="45"/>
    </row>
    <row r="113" spans="1:17" x14ac:dyDescent="0.25">
      <c r="A113" s="19"/>
      <c r="B113" s="19"/>
      <c r="C113" s="19"/>
      <c r="D113" s="19"/>
      <c r="E113" s="19" t="s">
        <v>725</v>
      </c>
      <c r="F113" s="19"/>
      <c r="G113" s="19"/>
      <c r="H113" s="19"/>
      <c r="I113" s="19"/>
      <c r="J113" s="20"/>
      <c r="K113" s="45"/>
      <c r="L113" s="20"/>
      <c r="M113" s="45"/>
      <c r="N113" s="20"/>
      <c r="O113" s="45"/>
      <c r="P113" s="46"/>
      <c r="Q113" s="45"/>
    </row>
    <row r="114" spans="1:17" x14ac:dyDescent="0.25">
      <c r="A114" s="19"/>
      <c r="B114" s="19"/>
      <c r="C114" s="19"/>
      <c r="D114" s="19"/>
      <c r="E114" s="19"/>
      <c r="F114" s="19" t="s">
        <v>726</v>
      </c>
      <c r="G114" s="19"/>
      <c r="H114" s="19"/>
      <c r="I114" s="19"/>
      <c r="J114" s="20">
        <v>0</v>
      </c>
      <c r="K114" s="45"/>
      <c r="L114" s="20">
        <v>0</v>
      </c>
      <c r="M114" s="45"/>
      <c r="N114" s="20">
        <f t="shared" ref="N114:N120" si="14">ROUND((J114-L114),5)</f>
        <v>0</v>
      </c>
      <c r="O114" s="45"/>
      <c r="P114" s="46">
        <f t="shared" ref="P114:P120" si="15">ROUND(IF(L114=0, IF(J114=0, 0, 1), J114/L114),5)</f>
        <v>0</v>
      </c>
      <c r="Q114" s="45"/>
    </row>
    <row r="115" spans="1:17" x14ac:dyDescent="0.25">
      <c r="A115" s="19"/>
      <c r="B115" s="19"/>
      <c r="C115" s="19"/>
      <c r="D115" s="19"/>
      <c r="E115" s="19"/>
      <c r="F115" s="19" t="s">
        <v>727</v>
      </c>
      <c r="G115" s="19"/>
      <c r="H115" s="19"/>
      <c r="I115" s="19"/>
      <c r="J115" s="20">
        <v>0</v>
      </c>
      <c r="K115" s="45"/>
      <c r="L115" s="20">
        <v>0</v>
      </c>
      <c r="M115" s="45"/>
      <c r="N115" s="20">
        <f t="shared" si="14"/>
        <v>0</v>
      </c>
      <c r="O115" s="45"/>
      <c r="P115" s="46">
        <f t="shared" si="15"/>
        <v>0</v>
      </c>
      <c r="Q115" s="45"/>
    </row>
    <row r="116" spans="1:17" x14ac:dyDescent="0.25">
      <c r="A116" s="19"/>
      <c r="B116" s="19"/>
      <c r="C116" s="19"/>
      <c r="D116" s="19"/>
      <c r="E116" s="19"/>
      <c r="F116" s="19" t="s">
        <v>57</v>
      </c>
      <c r="G116" s="19"/>
      <c r="H116" s="19"/>
      <c r="I116" s="19"/>
      <c r="J116" s="20">
        <v>259.73</v>
      </c>
      <c r="K116" s="45"/>
      <c r="L116" s="20">
        <v>0</v>
      </c>
      <c r="M116" s="45"/>
      <c r="N116" s="20">
        <f t="shared" si="14"/>
        <v>259.73</v>
      </c>
      <c r="O116" s="45"/>
      <c r="P116" s="46">
        <f t="shared" si="15"/>
        <v>1</v>
      </c>
      <c r="Q116" s="45"/>
    </row>
    <row r="117" spans="1:17" x14ac:dyDescent="0.25">
      <c r="A117" s="19"/>
      <c r="B117" s="19"/>
      <c r="C117" s="19"/>
      <c r="D117" s="19"/>
      <c r="E117" s="19"/>
      <c r="F117" s="19" t="s">
        <v>728</v>
      </c>
      <c r="G117" s="19"/>
      <c r="H117" s="19"/>
      <c r="I117" s="19"/>
      <c r="J117" s="20">
        <v>0</v>
      </c>
      <c r="K117" s="45"/>
      <c r="L117" s="20">
        <v>500</v>
      </c>
      <c r="M117" s="45"/>
      <c r="N117" s="20">
        <f t="shared" si="14"/>
        <v>-500</v>
      </c>
      <c r="O117" s="45"/>
      <c r="P117" s="46">
        <f t="shared" si="15"/>
        <v>0</v>
      </c>
      <c r="Q117" s="45"/>
    </row>
    <row r="118" spans="1:17" x14ac:dyDescent="0.25">
      <c r="A118" s="19"/>
      <c r="B118" s="19"/>
      <c r="C118" s="19"/>
      <c r="D118" s="19"/>
      <c r="E118" s="19"/>
      <c r="F118" s="19" t="s">
        <v>729</v>
      </c>
      <c r="G118" s="19"/>
      <c r="H118" s="19"/>
      <c r="I118" s="19"/>
      <c r="J118" s="20">
        <v>112.7</v>
      </c>
      <c r="K118" s="45"/>
      <c r="L118" s="20">
        <v>100</v>
      </c>
      <c r="M118" s="45"/>
      <c r="N118" s="20">
        <f t="shared" si="14"/>
        <v>12.7</v>
      </c>
      <c r="O118" s="45"/>
      <c r="P118" s="46">
        <f t="shared" si="15"/>
        <v>1.127</v>
      </c>
      <c r="Q118" s="45"/>
    </row>
    <row r="119" spans="1:17" ht="15.75" thickBot="1" x14ac:dyDescent="0.3">
      <c r="A119" s="19"/>
      <c r="B119" s="19"/>
      <c r="C119" s="19"/>
      <c r="D119" s="19"/>
      <c r="E119" s="19"/>
      <c r="F119" s="19" t="s">
        <v>730</v>
      </c>
      <c r="G119" s="19"/>
      <c r="H119" s="19"/>
      <c r="I119" s="19"/>
      <c r="J119" s="26">
        <v>0</v>
      </c>
      <c r="K119" s="45"/>
      <c r="L119" s="26">
        <v>0</v>
      </c>
      <c r="M119" s="45"/>
      <c r="N119" s="26">
        <f t="shared" si="14"/>
        <v>0</v>
      </c>
      <c r="O119" s="45"/>
      <c r="P119" s="50">
        <f t="shared" si="15"/>
        <v>0</v>
      </c>
      <c r="Q119" s="45"/>
    </row>
    <row r="120" spans="1:17" x14ac:dyDescent="0.25">
      <c r="A120" s="19"/>
      <c r="B120" s="19"/>
      <c r="C120" s="19"/>
      <c r="D120" s="19"/>
      <c r="E120" s="19" t="s">
        <v>732</v>
      </c>
      <c r="F120" s="19"/>
      <c r="G120" s="19"/>
      <c r="H120" s="19"/>
      <c r="I120" s="19"/>
      <c r="J120" s="20">
        <f>ROUND(SUM(J113:J119),5)</f>
        <v>372.43</v>
      </c>
      <c r="K120" s="45"/>
      <c r="L120" s="20">
        <f>ROUND(SUM(L113:L119),5)</f>
        <v>600</v>
      </c>
      <c r="M120" s="45"/>
      <c r="N120" s="20">
        <f t="shared" si="14"/>
        <v>-227.57</v>
      </c>
      <c r="O120" s="45"/>
      <c r="P120" s="46">
        <f t="shared" si="15"/>
        <v>0.62072000000000005</v>
      </c>
      <c r="Q120" s="45"/>
    </row>
    <row r="121" spans="1:17" x14ac:dyDescent="0.25">
      <c r="A121" s="19"/>
      <c r="B121" s="19"/>
      <c r="C121" s="19"/>
      <c r="D121" s="19"/>
      <c r="E121" s="19" t="s">
        <v>733</v>
      </c>
      <c r="F121" s="19"/>
      <c r="G121" s="19"/>
      <c r="H121" s="19"/>
      <c r="I121" s="19"/>
      <c r="J121" s="20"/>
      <c r="K121" s="45"/>
      <c r="L121" s="20"/>
      <c r="M121" s="45"/>
      <c r="N121" s="20"/>
      <c r="O121" s="45"/>
      <c r="P121" s="46"/>
      <c r="Q121" s="45"/>
    </row>
    <row r="122" spans="1:17" x14ac:dyDescent="0.25">
      <c r="A122" s="19"/>
      <c r="B122" s="19"/>
      <c r="C122" s="19"/>
      <c r="D122" s="19"/>
      <c r="E122" s="19"/>
      <c r="F122" s="19" t="s">
        <v>734</v>
      </c>
      <c r="G122" s="19"/>
      <c r="H122" s="19"/>
      <c r="I122" s="19"/>
      <c r="J122" s="20">
        <v>0</v>
      </c>
      <c r="K122" s="45"/>
      <c r="L122" s="20">
        <v>0</v>
      </c>
      <c r="M122" s="45"/>
      <c r="N122" s="20">
        <f>ROUND((J122-L122),5)</f>
        <v>0</v>
      </c>
      <c r="O122" s="45"/>
      <c r="P122" s="46">
        <f>ROUND(IF(L122=0, IF(J122=0, 0, 1), J122/L122),5)</f>
        <v>0</v>
      </c>
      <c r="Q122" s="45"/>
    </row>
    <row r="123" spans="1:17" x14ac:dyDescent="0.25">
      <c r="A123" s="19"/>
      <c r="B123" s="19"/>
      <c r="C123" s="19"/>
      <c r="D123" s="19"/>
      <c r="E123" s="19"/>
      <c r="F123" s="19" t="s">
        <v>735</v>
      </c>
      <c r="G123" s="19"/>
      <c r="H123" s="19"/>
      <c r="I123" s="19"/>
      <c r="J123" s="20">
        <v>0</v>
      </c>
      <c r="K123" s="45"/>
      <c r="L123" s="20">
        <v>0</v>
      </c>
      <c r="M123" s="45"/>
      <c r="N123" s="20">
        <f>ROUND((J123-L123),5)</f>
        <v>0</v>
      </c>
      <c r="O123" s="45"/>
      <c r="P123" s="46">
        <f>ROUND(IF(L123=0, IF(J123=0, 0, 1), J123/L123),5)</f>
        <v>0</v>
      </c>
      <c r="Q123" s="45"/>
    </row>
    <row r="124" spans="1:17" x14ac:dyDescent="0.25">
      <c r="A124" s="19"/>
      <c r="B124" s="19"/>
      <c r="C124" s="19"/>
      <c r="D124" s="19"/>
      <c r="E124" s="19"/>
      <c r="F124" s="19" t="s">
        <v>737</v>
      </c>
      <c r="G124" s="19"/>
      <c r="H124" s="19"/>
      <c r="I124" s="19"/>
      <c r="J124" s="20"/>
      <c r="K124" s="45"/>
      <c r="L124" s="20"/>
      <c r="M124" s="45"/>
      <c r="N124" s="20"/>
      <c r="O124" s="45"/>
      <c r="P124" s="46"/>
      <c r="Q124" s="45"/>
    </row>
    <row r="125" spans="1:17" x14ac:dyDescent="0.25">
      <c r="A125" s="19"/>
      <c r="B125" s="19"/>
      <c r="C125" s="19"/>
      <c r="D125" s="19"/>
      <c r="E125" s="19"/>
      <c r="F125" s="19"/>
      <c r="G125" s="19" t="s">
        <v>738</v>
      </c>
      <c r="H125" s="19"/>
      <c r="I125" s="19"/>
      <c r="J125" s="20">
        <v>0</v>
      </c>
      <c r="K125" s="45"/>
      <c r="L125" s="20">
        <v>835</v>
      </c>
      <c r="M125" s="45"/>
      <c r="N125" s="20">
        <f>ROUND((J125-L125),5)</f>
        <v>-835</v>
      </c>
      <c r="O125" s="45"/>
      <c r="P125" s="46">
        <f>ROUND(IF(L125=0, IF(J125=0, 0, 1), J125/L125),5)</f>
        <v>0</v>
      </c>
      <c r="Q125" s="45"/>
    </row>
    <row r="126" spans="1:17" x14ac:dyDescent="0.25">
      <c r="A126" s="19"/>
      <c r="B126" s="19"/>
      <c r="C126" s="19"/>
      <c r="D126" s="19"/>
      <c r="E126" s="19"/>
      <c r="F126" s="19"/>
      <c r="G126" s="19" t="s">
        <v>739</v>
      </c>
      <c r="H126" s="19"/>
      <c r="I126" s="19"/>
      <c r="J126" s="20">
        <v>0</v>
      </c>
      <c r="K126" s="45"/>
      <c r="L126" s="20">
        <v>1250</v>
      </c>
      <c r="M126" s="45"/>
      <c r="N126" s="20">
        <f>ROUND((J126-L126),5)</f>
        <v>-1250</v>
      </c>
      <c r="O126" s="45"/>
      <c r="P126" s="46">
        <f>ROUND(IF(L126=0, IF(J126=0, 0, 1), J126/L126),5)</f>
        <v>0</v>
      </c>
      <c r="Q126" s="45"/>
    </row>
    <row r="127" spans="1:17" x14ac:dyDescent="0.25">
      <c r="A127" s="19"/>
      <c r="B127" s="19"/>
      <c r="C127" s="19"/>
      <c r="D127" s="19"/>
      <c r="E127" s="19"/>
      <c r="F127" s="19"/>
      <c r="G127" s="19" t="s">
        <v>740</v>
      </c>
      <c r="H127" s="19"/>
      <c r="I127" s="19"/>
      <c r="J127" s="20">
        <v>0</v>
      </c>
      <c r="K127" s="45"/>
      <c r="L127" s="20">
        <v>0</v>
      </c>
      <c r="M127" s="45"/>
      <c r="N127" s="20">
        <f>ROUND((J127-L127),5)</f>
        <v>0</v>
      </c>
      <c r="O127" s="45"/>
      <c r="P127" s="46">
        <f>ROUND(IF(L127=0, IF(J127=0, 0, 1), J127/L127),5)</f>
        <v>0</v>
      </c>
      <c r="Q127" s="45"/>
    </row>
    <row r="128" spans="1:17" x14ac:dyDescent="0.25">
      <c r="A128" s="19"/>
      <c r="B128" s="19"/>
      <c r="C128" s="19"/>
      <c r="D128" s="19"/>
      <c r="E128" s="19"/>
      <c r="F128" s="19"/>
      <c r="G128" s="19" t="s">
        <v>741</v>
      </c>
      <c r="H128" s="19"/>
      <c r="I128" s="19"/>
      <c r="J128" s="20">
        <v>0</v>
      </c>
      <c r="K128" s="45"/>
      <c r="L128" s="20">
        <v>100</v>
      </c>
      <c r="M128" s="45"/>
      <c r="N128" s="20">
        <f>ROUND((J128-L128),5)</f>
        <v>-100</v>
      </c>
      <c r="O128" s="45"/>
      <c r="P128" s="46">
        <f>ROUND(IF(L128=0, IF(J128=0, 0, 1), J128/L128),5)</f>
        <v>0</v>
      </c>
      <c r="Q128" s="45"/>
    </row>
    <row r="129" spans="1:17" x14ac:dyDescent="0.25">
      <c r="A129" s="19"/>
      <c r="B129" s="19"/>
      <c r="C129" s="19"/>
      <c r="D129" s="19"/>
      <c r="E129" s="19"/>
      <c r="F129" s="19"/>
      <c r="G129" s="19" t="s">
        <v>742</v>
      </c>
      <c r="H129" s="19"/>
      <c r="I129" s="19"/>
      <c r="J129" s="20">
        <v>0</v>
      </c>
      <c r="K129" s="45"/>
      <c r="L129" s="20">
        <v>285</v>
      </c>
      <c r="M129" s="45"/>
      <c r="N129" s="20">
        <f>ROUND((J129-L129),5)</f>
        <v>-285</v>
      </c>
      <c r="O129" s="45"/>
      <c r="P129" s="46">
        <f>ROUND(IF(L129=0, IF(J129=0, 0, 1), J129/L129),5)</f>
        <v>0</v>
      </c>
      <c r="Q129" s="45"/>
    </row>
    <row r="130" spans="1:17" x14ac:dyDescent="0.25">
      <c r="A130" s="19"/>
      <c r="B130" s="19"/>
      <c r="C130" s="19"/>
      <c r="D130" s="19"/>
      <c r="E130" s="19"/>
      <c r="F130" s="19"/>
      <c r="G130" s="19" t="s">
        <v>743</v>
      </c>
      <c r="H130" s="19"/>
      <c r="I130" s="19"/>
      <c r="J130" s="20">
        <v>394.82</v>
      </c>
      <c r="K130" s="45"/>
      <c r="L130" s="20"/>
      <c r="M130" s="45"/>
      <c r="N130" s="20"/>
      <c r="O130" s="45"/>
      <c r="P130" s="46"/>
      <c r="Q130" s="45"/>
    </row>
    <row r="131" spans="1:17" ht="15.75" thickBot="1" x14ac:dyDescent="0.3">
      <c r="A131" s="19"/>
      <c r="B131" s="19"/>
      <c r="C131" s="19"/>
      <c r="D131" s="19"/>
      <c r="E131" s="19"/>
      <c r="F131" s="19"/>
      <c r="G131" s="19" t="s">
        <v>744</v>
      </c>
      <c r="H131" s="19"/>
      <c r="I131" s="19"/>
      <c r="J131" s="26">
        <v>0</v>
      </c>
      <c r="K131" s="45"/>
      <c r="L131" s="26">
        <v>0</v>
      </c>
      <c r="M131" s="45"/>
      <c r="N131" s="26">
        <f>ROUND((J131-L131),5)</f>
        <v>0</v>
      </c>
      <c r="O131" s="45"/>
      <c r="P131" s="50">
        <f>ROUND(IF(L131=0, IF(J131=0, 0, 1), J131/L131),5)</f>
        <v>0</v>
      </c>
      <c r="Q131" s="45"/>
    </row>
    <row r="132" spans="1:17" x14ac:dyDescent="0.25">
      <c r="A132" s="19"/>
      <c r="B132" s="19"/>
      <c r="C132" s="19"/>
      <c r="D132" s="19"/>
      <c r="E132" s="19"/>
      <c r="F132" s="19" t="s">
        <v>745</v>
      </c>
      <c r="G132" s="19"/>
      <c r="H132" s="19"/>
      <c r="I132" s="19"/>
      <c r="J132" s="20">
        <f>ROUND(SUM(J124:J131),5)</f>
        <v>394.82</v>
      </c>
      <c r="K132" s="45"/>
      <c r="L132" s="20">
        <f>ROUND(SUM(L124:L131),5)</f>
        <v>2470</v>
      </c>
      <c r="M132" s="45"/>
      <c r="N132" s="20">
        <f>ROUND((J132-L132),5)</f>
        <v>-2075.1799999999998</v>
      </c>
      <c r="O132" s="45"/>
      <c r="P132" s="46">
        <f>ROUND(IF(L132=0, IF(J132=0, 0, 1), J132/L132),5)</f>
        <v>0.15984999999999999</v>
      </c>
      <c r="Q132" s="45"/>
    </row>
    <row r="133" spans="1:17" x14ac:dyDescent="0.25">
      <c r="A133" s="19"/>
      <c r="B133" s="19"/>
      <c r="C133" s="19"/>
      <c r="D133" s="19"/>
      <c r="E133" s="19"/>
      <c r="F133" s="19" t="s">
        <v>746</v>
      </c>
      <c r="G133" s="19"/>
      <c r="H133" s="19"/>
      <c r="I133" s="19"/>
      <c r="J133" s="20">
        <v>0</v>
      </c>
      <c r="K133" s="45"/>
      <c r="L133" s="20">
        <v>200</v>
      </c>
      <c r="M133" s="45"/>
      <c r="N133" s="20">
        <f>ROUND((J133-L133),5)</f>
        <v>-200</v>
      </c>
      <c r="O133" s="45"/>
      <c r="P133" s="46">
        <f>ROUND(IF(L133=0, IF(J133=0, 0, 1), J133/L133),5)</f>
        <v>0</v>
      </c>
      <c r="Q133" s="45"/>
    </row>
    <row r="134" spans="1:17" x14ac:dyDescent="0.25">
      <c r="A134" s="19"/>
      <c r="B134" s="19"/>
      <c r="C134" s="19"/>
      <c r="D134" s="19"/>
      <c r="E134" s="19"/>
      <c r="F134" s="19" t="s">
        <v>747</v>
      </c>
      <c r="G134" s="19"/>
      <c r="H134" s="19"/>
      <c r="I134" s="19"/>
      <c r="J134" s="20">
        <v>0</v>
      </c>
      <c r="K134" s="45"/>
      <c r="L134" s="20">
        <v>420</v>
      </c>
      <c r="M134" s="45"/>
      <c r="N134" s="20">
        <f>ROUND((J134-L134),5)</f>
        <v>-420</v>
      </c>
      <c r="O134" s="45"/>
      <c r="P134" s="46">
        <f>ROUND(IF(L134=0, IF(J134=0, 0, 1), J134/L134),5)</f>
        <v>0</v>
      </c>
      <c r="Q134" s="45"/>
    </row>
    <row r="135" spans="1:17" x14ac:dyDescent="0.25">
      <c r="A135" s="19"/>
      <c r="B135" s="19"/>
      <c r="C135" s="19"/>
      <c r="D135" s="19"/>
      <c r="E135" s="19"/>
      <c r="F135" s="19" t="s">
        <v>748</v>
      </c>
      <c r="G135" s="19"/>
      <c r="H135" s="19"/>
      <c r="I135" s="19"/>
      <c r="J135" s="20"/>
      <c r="K135" s="45"/>
      <c r="L135" s="20"/>
      <c r="M135" s="45"/>
      <c r="N135" s="20"/>
      <c r="O135" s="45"/>
      <c r="P135" s="46"/>
      <c r="Q135" s="45"/>
    </row>
    <row r="136" spans="1:17" x14ac:dyDescent="0.25">
      <c r="A136" s="19"/>
      <c r="B136" s="19"/>
      <c r="C136" s="19"/>
      <c r="D136" s="19"/>
      <c r="E136" s="19"/>
      <c r="F136" s="19"/>
      <c r="G136" s="19" t="s">
        <v>758</v>
      </c>
      <c r="H136" s="19"/>
      <c r="I136" s="19"/>
      <c r="J136" s="20">
        <v>31.37</v>
      </c>
      <c r="K136" s="45"/>
      <c r="L136" s="20"/>
      <c r="M136" s="45"/>
      <c r="N136" s="20"/>
      <c r="O136" s="45"/>
      <c r="P136" s="46"/>
      <c r="Q136" s="45"/>
    </row>
    <row r="137" spans="1:17" ht="15.75" thickBot="1" x14ac:dyDescent="0.3">
      <c r="A137" s="19"/>
      <c r="B137" s="19"/>
      <c r="C137" s="19"/>
      <c r="D137" s="19"/>
      <c r="E137" s="19"/>
      <c r="F137" s="19"/>
      <c r="G137" s="19" t="s">
        <v>762</v>
      </c>
      <c r="H137" s="19"/>
      <c r="I137" s="19"/>
      <c r="J137" s="21">
        <v>1151.23</v>
      </c>
      <c r="K137" s="45"/>
      <c r="L137" s="21">
        <v>1666.67</v>
      </c>
      <c r="M137" s="45"/>
      <c r="N137" s="21">
        <f>ROUND((J137-L137),5)</f>
        <v>-515.44000000000005</v>
      </c>
      <c r="O137" s="45"/>
      <c r="P137" s="47">
        <f>ROUND(IF(L137=0, IF(J137=0, 0, 1), J137/L137),5)</f>
        <v>0.69074000000000002</v>
      </c>
      <c r="Q137" s="45"/>
    </row>
    <row r="138" spans="1:17" ht="15.75" thickBot="1" x14ac:dyDescent="0.3">
      <c r="A138" s="19"/>
      <c r="B138" s="19"/>
      <c r="C138" s="19"/>
      <c r="D138" s="19"/>
      <c r="E138" s="19"/>
      <c r="F138" s="19" t="s">
        <v>763</v>
      </c>
      <c r="G138" s="19"/>
      <c r="H138" s="19"/>
      <c r="I138" s="19"/>
      <c r="J138" s="22">
        <f>ROUND(SUM(J135:J137),5)</f>
        <v>1182.5999999999999</v>
      </c>
      <c r="K138" s="45"/>
      <c r="L138" s="22">
        <f>ROUND(SUM(L135:L137),5)</f>
        <v>1666.67</v>
      </c>
      <c r="M138" s="45"/>
      <c r="N138" s="22">
        <f>ROUND((J138-L138),5)</f>
        <v>-484.07</v>
      </c>
      <c r="O138" s="45"/>
      <c r="P138" s="49">
        <f>ROUND(IF(L138=0, IF(J138=0, 0, 1), J138/L138),5)</f>
        <v>0.70955999999999997</v>
      </c>
      <c r="Q138" s="45"/>
    </row>
    <row r="139" spans="1:17" x14ac:dyDescent="0.25">
      <c r="A139" s="19"/>
      <c r="B139" s="19"/>
      <c r="C139" s="19"/>
      <c r="D139" s="19"/>
      <c r="E139" s="19" t="s">
        <v>764</v>
      </c>
      <c r="F139" s="19"/>
      <c r="G139" s="19"/>
      <c r="H139" s="19"/>
      <c r="I139" s="19"/>
      <c r="J139" s="20">
        <f>ROUND(SUM(J121:J123)+SUM(J132:J134)+J138,5)</f>
        <v>1577.42</v>
      </c>
      <c r="K139" s="45"/>
      <c r="L139" s="20">
        <f>ROUND(SUM(L121:L123)+SUM(L132:L134)+L138,5)</f>
        <v>4756.67</v>
      </c>
      <c r="M139" s="45"/>
      <c r="N139" s="20">
        <f>ROUND((J139-L139),5)</f>
        <v>-3179.25</v>
      </c>
      <c r="O139" s="45"/>
      <c r="P139" s="46">
        <f>ROUND(IF(L139=0, IF(J139=0, 0, 1), J139/L139),5)</f>
        <v>0.33162000000000003</v>
      </c>
      <c r="Q139" s="45"/>
    </row>
    <row r="140" spans="1:17" x14ac:dyDescent="0.25">
      <c r="A140" s="19"/>
      <c r="B140" s="19"/>
      <c r="C140" s="19"/>
      <c r="D140" s="19"/>
      <c r="E140" s="19" t="s">
        <v>765</v>
      </c>
      <c r="F140" s="19"/>
      <c r="G140" s="19"/>
      <c r="H140" s="19"/>
      <c r="I140" s="19"/>
      <c r="J140" s="20"/>
      <c r="K140" s="45"/>
      <c r="L140" s="20"/>
      <c r="M140" s="45"/>
      <c r="N140" s="20"/>
      <c r="O140" s="45"/>
      <c r="P140" s="46"/>
      <c r="Q140" s="45"/>
    </row>
    <row r="141" spans="1:17" ht="15.75" thickBot="1" x14ac:dyDescent="0.3">
      <c r="A141" s="19"/>
      <c r="B141" s="19"/>
      <c r="C141" s="19"/>
      <c r="D141" s="19"/>
      <c r="E141" s="19"/>
      <c r="F141" s="19" t="s">
        <v>766</v>
      </c>
      <c r="G141" s="19"/>
      <c r="H141" s="19"/>
      <c r="I141" s="19"/>
      <c r="J141" s="26">
        <v>0</v>
      </c>
      <c r="K141" s="45"/>
      <c r="L141" s="26">
        <v>0</v>
      </c>
      <c r="M141" s="45"/>
      <c r="N141" s="26">
        <f>ROUND((J141-L141),5)</f>
        <v>0</v>
      </c>
      <c r="O141" s="45"/>
      <c r="P141" s="50">
        <f>ROUND(IF(L141=0, IF(J141=0, 0, 1), J141/L141),5)</f>
        <v>0</v>
      </c>
      <c r="Q141" s="45"/>
    </row>
    <row r="142" spans="1:17" x14ac:dyDescent="0.25">
      <c r="A142" s="19"/>
      <c r="B142" s="19"/>
      <c r="C142" s="19"/>
      <c r="D142" s="19"/>
      <c r="E142" s="19" t="s">
        <v>768</v>
      </c>
      <c r="F142" s="19"/>
      <c r="G142" s="19"/>
      <c r="H142" s="19"/>
      <c r="I142" s="19"/>
      <c r="J142" s="20">
        <f>ROUND(SUM(J140:J141),5)</f>
        <v>0</v>
      </c>
      <c r="K142" s="45"/>
      <c r="L142" s="20">
        <f>ROUND(SUM(L140:L141),5)</f>
        <v>0</v>
      </c>
      <c r="M142" s="45"/>
      <c r="N142" s="20">
        <f>ROUND((J142-L142),5)</f>
        <v>0</v>
      </c>
      <c r="O142" s="45"/>
      <c r="P142" s="46">
        <f>ROUND(IF(L142=0, IF(J142=0, 0, 1), J142/L142),5)</f>
        <v>0</v>
      </c>
      <c r="Q142" s="45"/>
    </row>
    <row r="143" spans="1:17" x14ac:dyDescent="0.25">
      <c r="A143" s="19"/>
      <c r="B143" s="19"/>
      <c r="C143" s="19"/>
      <c r="D143" s="19"/>
      <c r="E143" s="19" t="s">
        <v>769</v>
      </c>
      <c r="F143" s="19"/>
      <c r="G143" s="19"/>
      <c r="H143" s="19"/>
      <c r="I143" s="19"/>
      <c r="J143" s="20"/>
      <c r="K143" s="45"/>
      <c r="L143" s="20"/>
      <c r="M143" s="45"/>
      <c r="N143" s="20"/>
      <c r="O143" s="45"/>
      <c r="P143" s="46"/>
      <c r="Q143" s="45"/>
    </row>
    <row r="144" spans="1:17" x14ac:dyDescent="0.25">
      <c r="A144" s="19"/>
      <c r="B144" s="19"/>
      <c r="C144" s="19"/>
      <c r="D144" s="19"/>
      <c r="E144" s="19"/>
      <c r="F144" s="19" t="s">
        <v>770</v>
      </c>
      <c r="G144" s="19"/>
      <c r="H144" s="19"/>
      <c r="I144" s="19"/>
      <c r="J144" s="20">
        <v>0</v>
      </c>
      <c r="K144" s="45"/>
      <c r="L144" s="20">
        <v>0</v>
      </c>
      <c r="M144" s="45"/>
      <c r="N144" s="20">
        <f>ROUND((J144-L144),5)</f>
        <v>0</v>
      </c>
      <c r="O144" s="45"/>
      <c r="P144" s="46">
        <f>ROUND(IF(L144=0, IF(J144=0, 0, 1), J144/L144),5)</f>
        <v>0</v>
      </c>
      <c r="Q144" s="45"/>
    </row>
    <row r="145" spans="1:17" x14ac:dyDescent="0.25">
      <c r="A145" s="19"/>
      <c r="B145" s="19"/>
      <c r="C145" s="19"/>
      <c r="D145" s="19"/>
      <c r="E145" s="19"/>
      <c r="F145" s="19" t="s">
        <v>771</v>
      </c>
      <c r="G145" s="19"/>
      <c r="H145" s="19"/>
      <c r="I145" s="19"/>
      <c r="J145" s="20">
        <v>0</v>
      </c>
      <c r="K145" s="45"/>
      <c r="L145" s="20">
        <v>80</v>
      </c>
      <c r="M145" s="45"/>
      <c r="N145" s="20">
        <f>ROUND((J145-L145),5)</f>
        <v>-80</v>
      </c>
      <c r="O145" s="45"/>
      <c r="P145" s="46">
        <f>ROUND(IF(L145=0, IF(J145=0, 0, 1), J145/L145),5)</f>
        <v>0</v>
      </c>
      <c r="Q145" s="45"/>
    </row>
    <row r="146" spans="1:17" x14ac:dyDescent="0.25">
      <c r="A146" s="19"/>
      <c r="B146" s="19"/>
      <c r="C146" s="19"/>
      <c r="D146" s="19"/>
      <c r="E146" s="19"/>
      <c r="F146" s="19" t="s">
        <v>772</v>
      </c>
      <c r="G146" s="19"/>
      <c r="H146" s="19"/>
      <c r="I146" s="19"/>
      <c r="J146" s="20"/>
      <c r="K146" s="45"/>
      <c r="L146" s="20"/>
      <c r="M146" s="45"/>
      <c r="N146" s="20"/>
      <c r="O146" s="45"/>
      <c r="P146" s="46"/>
      <c r="Q146" s="45"/>
    </row>
    <row r="147" spans="1:17" x14ac:dyDescent="0.25">
      <c r="A147" s="19"/>
      <c r="B147" s="19"/>
      <c r="C147" s="19"/>
      <c r="D147" s="19"/>
      <c r="E147" s="19"/>
      <c r="F147" s="19"/>
      <c r="G147" s="19" t="s">
        <v>773</v>
      </c>
      <c r="H147" s="19"/>
      <c r="I147" s="19"/>
      <c r="J147" s="20">
        <v>0</v>
      </c>
      <c r="K147" s="45"/>
      <c r="L147" s="20">
        <v>500</v>
      </c>
      <c r="M147" s="45"/>
      <c r="N147" s="20">
        <f>ROUND((J147-L147),5)</f>
        <v>-500</v>
      </c>
      <c r="O147" s="45"/>
      <c r="P147" s="46">
        <f>ROUND(IF(L147=0, IF(J147=0, 0, 1), J147/L147),5)</f>
        <v>0</v>
      </c>
      <c r="Q147" s="45"/>
    </row>
    <row r="148" spans="1:17" ht="15.75" thickBot="1" x14ac:dyDescent="0.3">
      <c r="A148" s="19"/>
      <c r="B148" s="19"/>
      <c r="C148" s="19"/>
      <c r="D148" s="19"/>
      <c r="E148" s="19"/>
      <c r="F148" s="19"/>
      <c r="G148" s="19" t="s">
        <v>774</v>
      </c>
      <c r="H148" s="19"/>
      <c r="I148" s="19"/>
      <c r="J148" s="26">
        <v>0</v>
      </c>
      <c r="K148" s="45"/>
      <c r="L148" s="26">
        <v>330</v>
      </c>
      <c r="M148" s="45"/>
      <c r="N148" s="26">
        <f>ROUND((J148-L148),5)</f>
        <v>-330</v>
      </c>
      <c r="O148" s="45"/>
      <c r="P148" s="50">
        <f>ROUND(IF(L148=0, IF(J148=0, 0, 1), J148/L148),5)</f>
        <v>0</v>
      </c>
      <c r="Q148" s="45"/>
    </row>
    <row r="149" spans="1:17" x14ac:dyDescent="0.25">
      <c r="A149" s="19"/>
      <c r="B149" s="19"/>
      <c r="C149" s="19"/>
      <c r="D149" s="19"/>
      <c r="E149" s="19"/>
      <c r="F149" s="19" t="s">
        <v>775</v>
      </c>
      <c r="G149" s="19"/>
      <c r="H149" s="19"/>
      <c r="I149" s="19"/>
      <c r="J149" s="20">
        <f>ROUND(SUM(J146:J148),5)</f>
        <v>0</v>
      </c>
      <c r="K149" s="45"/>
      <c r="L149" s="20">
        <f>ROUND(SUM(L146:L148),5)</f>
        <v>830</v>
      </c>
      <c r="M149" s="45"/>
      <c r="N149" s="20">
        <f>ROUND((J149-L149),5)</f>
        <v>-830</v>
      </c>
      <c r="O149" s="45"/>
      <c r="P149" s="46">
        <f>ROUND(IF(L149=0, IF(J149=0, 0, 1), J149/L149),5)</f>
        <v>0</v>
      </c>
      <c r="Q149" s="45"/>
    </row>
    <row r="150" spans="1:17" x14ac:dyDescent="0.25">
      <c r="A150" s="19"/>
      <c r="B150" s="19"/>
      <c r="C150" s="19"/>
      <c r="D150" s="19"/>
      <c r="E150" s="19"/>
      <c r="F150" s="19" t="s">
        <v>776</v>
      </c>
      <c r="G150" s="19"/>
      <c r="H150" s="19"/>
      <c r="I150" s="19"/>
      <c r="J150" s="20">
        <v>0</v>
      </c>
      <c r="K150" s="45"/>
      <c r="L150" s="20">
        <v>0</v>
      </c>
      <c r="M150" s="45"/>
      <c r="N150" s="20">
        <f>ROUND((J150-L150),5)</f>
        <v>0</v>
      </c>
      <c r="O150" s="45"/>
      <c r="P150" s="46">
        <f>ROUND(IF(L150=0, IF(J150=0, 0, 1), J150/L150),5)</f>
        <v>0</v>
      </c>
      <c r="Q150" s="45"/>
    </row>
    <row r="151" spans="1:17" x14ac:dyDescent="0.25">
      <c r="A151" s="19"/>
      <c r="B151" s="19"/>
      <c r="C151" s="19"/>
      <c r="D151" s="19"/>
      <c r="E151" s="19"/>
      <c r="F151" s="19" t="s">
        <v>777</v>
      </c>
      <c r="G151" s="19"/>
      <c r="H151" s="19"/>
      <c r="I151" s="19"/>
      <c r="J151" s="20">
        <v>0</v>
      </c>
      <c r="K151" s="45"/>
      <c r="L151" s="20">
        <v>0</v>
      </c>
      <c r="M151" s="45"/>
      <c r="N151" s="20">
        <f>ROUND((J151-L151),5)</f>
        <v>0</v>
      </c>
      <c r="O151" s="45"/>
      <c r="P151" s="46">
        <f>ROUND(IF(L151=0, IF(J151=0, 0, 1), J151/L151),5)</f>
        <v>0</v>
      </c>
      <c r="Q151" s="45"/>
    </row>
    <row r="152" spans="1:17" x14ac:dyDescent="0.25">
      <c r="A152" s="19"/>
      <c r="B152" s="19"/>
      <c r="C152" s="19"/>
      <c r="D152" s="19"/>
      <c r="E152" s="19"/>
      <c r="F152" s="19" t="s">
        <v>779</v>
      </c>
      <c r="G152" s="19"/>
      <c r="H152" s="19"/>
      <c r="I152" s="19"/>
      <c r="J152" s="20"/>
      <c r="K152" s="45"/>
      <c r="L152" s="20"/>
      <c r="M152" s="45"/>
      <c r="N152" s="20"/>
      <c r="O152" s="45"/>
      <c r="P152" s="46"/>
      <c r="Q152" s="45"/>
    </row>
    <row r="153" spans="1:17" ht="15.75" thickBot="1" x14ac:dyDescent="0.3">
      <c r="A153" s="19"/>
      <c r="B153" s="19"/>
      <c r="C153" s="19"/>
      <c r="D153" s="19"/>
      <c r="E153" s="19"/>
      <c r="F153" s="19"/>
      <c r="G153" s="19" t="s">
        <v>780</v>
      </c>
      <c r="H153" s="19"/>
      <c r="I153" s="19"/>
      <c r="J153" s="21">
        <v>170.4</v>
      </c>
      <c r="K153" s="45"/>
      <c r="L153" s="21">
        <v>170</v>
      </c>
      <c r="M153" s="45"/>
      <c r="N153" s="21">
        <f>ROUND((J153-L153),5)</f>
        <v>0.4</v>
      </c>
      <c r="O153" s="45"/>
      <c r="P153" s="47">
        <f>ROUND(IF(L153=0, IF(J153=0, 0, 1), J153/L153),5)</f>
        <v>1.0023500000000001</v>
      </c>
      <c r="Q153" s="45"/>
    </row>
    <row r="154" spans="1:17" ht="15.75" thickBot="1" x14ac:dyDescent="0.3">
      <c r="A154" s="19"/>
      <c r="B154" s="19"/>
      <c r="C154" s="19"/>
      <c r="D154" s="19"/>
      <c r="E154" s="19"/>
      <c r="F154" s="19" t="s">
        <v>781</v>
      </c>
      <c r="G154" s="19"/>
      <c r="H154" s="19"/>
      <c r="I154" s="19"/>
      <c r="J154" s="22">
        <f>ROUND(SUM(J152:J153),5)</f>
        <v>170.4</v>
      </c>
      <c r="K154" s="45"/>
      <c r="L154" s="22">
        <f>ROUND(SUM(L152:L153),5)</f>
        <v>170</v>
      </c>
      <c r="M154" s="45"/>
      <c r="N154" s="22">
        <f>ROUND((J154-L154),5)</f>
        <v>0.4</v>
      </c>
      <c r="O154" s="45"/>
      <c r="P154" s="49">
        <f>ROUND(IF(L154=0, IF(J154=0, 0, 1), J154/L154),5)</f>
        <v>1.0023500000000001</v>
      </c>
      <c r="Q154" s="45"/>
    </row>
    <row r="155" spans="1:17" x14ac:dyDescent="0.25">
      <c r="A155" s="19"/>
      <c r="B155" s="19"/>
      <c r="C155" s="19"/>
      <c r="D155" s="19"/>
      <c r="E155" s="19" t="s">
        <v>782</v>
      </c>
      <c r="F155" s="19"/>
      <c r="G155" s="19"/>
      <c r="H155" s="19"/>
      <c r="I155" s="19"/>
      <c r="J155" s="20">
        <f>ROUND(SUM(J143:J145)+SUM(J149:J151)+J154,5)</f>
        <v>170.4</v>
      </c>
      <c r="K155" s="45"/>
      <c r="L155" s="20">
        <f>ROUND(SUM(L143:L145)+SUM(L149:L151)+L154,5)</f>
        <v>1080</v>
      </c>
      <c r="M155" s="45"/>
      <c r="N155" s="20">
        <f>ROUND((J155-L155),5)</f>
        <v>-909.6</v>
      </c>
      <c r="O155" s="45"/>
      <c r="P155" s="46">
        <f>ROUND(IF(L155=0, IF(J155=0, 0, 1), J155/L155),5)</f>
        <v>0.15778</v>
      </c>
      <c r="Q155" s="45"/>
    </row>
    <row r="156" spans="1:17" x14ac:dyDescent="0.25">
      <c r="A156" s="19"/>
      <c r="B156" s="19"/>
      <c r="C156" s="19"/>
      <c r="D156" s="19"/>
      <c r="E156" s="19" t="s">
        <v>783</v>
      </c>
      <c r="F156" s="19"/>
      <c r="G156" s="19"/>
      <c r="H156" s="19"/>
      <c r="I156" s="19"/>
      <c r="J156" s="20"/>
      <c r="K156" s="45"/>
      <c r="L156" s="20"/>
      <c r="M156" s="45"/>
      <c r="N156" s="20"/>
      <c r="O156" s="45"/>
      <c r="P156" s="46"/>
      <c r="Q156" s="45"/>
    </row>
    <row r="157" spans="1:17" x14ac:dyDescent="0.25">
      <c r="A157" s="19"/>
      <c r="B157" s="19"/>
      <c r="C157" s="19"/>
      <c r="D157" s="19"/>
      <c r="E157" s="19"/>
      <c r="F157" s="19" t="s">
        <v>784</v>
      </c>
      <c r="G157" s="19"/>
      <c r="H157" s="19"/>
      <c r="I157" s="19"/>
      <c r="J157" s="20"/>
      <c r="K157" s="45"/>
      <c r="L157" s="20"/>
      <c r="M157" s="45"/>
      <c r="N157" s="20"/>
      <c r="O157" s="45"/>
      <c r="P157" s="46"/>
      <c r="Q157" s="45"/>
    </row>
    <row r="158" spans="1:17" x14ac:dyDescent="0.25">
      <c r="A158" s="19"/>
      <c r="B158" s="19"/>
      <c r="C158" s="19"/>
      <c r="D158" s="19"/>
      <c r="E158" s="19"/>
      <c r="F158" s="19"/>
      <c r="G158" s="19" t="s">
        <v>785</v>
      </c>
      <c r="H158" s="19"/>
      <c r="I158" s="19"/>
      <c r="J158" s="20">
        <v>0</v>
      </c>
      <c r="K158" s="45"/>
      <c r="L158" s="20">
        <v>0</v>
      </c>
      <c r="M158" s="45"/>
      <c r="N158" s="20">
        <f t="shared" ref="N158:N164" si="16">ROUND((J158-L158),5)</f>
        <v>0</v>
      </c>
      <c r="O158" s="45"/>
      <c r="P158" s="46">
        <f t="shared" ref="P158:P164" si="17">ROUND(IF(L158=0, IF(J158=0, 0, 1), J158/L158),5)</f>
        <v>0</v>
      </c>
      <c r="Q158" s="45"/>
    </row>
    <row r="159" spans="1:17" ht="15.75" thickBot="1" x14ac:dyDescent="0.3">
      <c r="A159" s="19"/>
      <c r="B159" s="19"/>
      <c r="C159" s="19"/>
      <c r="D159" s="19"/>
      <c r="E159" s="19"/>
      <c r="F159" s="19"/>
      <c r="G159" s="19" t="s">
        <v>786</v>
      </c>
      <c r="H159" s="19"/>
      <c r="I159" s="19"/>
      <c r="J159" s="26">
        <v>360</v>
      </c>
      <c r="K159" s="45"/>
      <c r="L159" s="26">
        <v>200</v>
      </c>
      <c r="M159" s="45"/>
      <c r="N159" s="26">
        <f t="shared" si="16"/>
        <v>160</v>
      </c>
      <c r="O159" s="45"/>
      <c r="P159" s="50">
        <f t="shared" si="17"/>
        <v>1.8</v>
      </c>
      <c r="Q159" s="45"/>
    </row>
    <row r="160" spans="1:17" x14ac:dyDescent="0.25">
      <c r="A160" s="19"/>
      <c r="B160" s="19"/>
      <c r="C160" s="19"/>
      <c r="D160" s="19"/>
      <c r="E160" s="19"/>
      <c r="F160" s="19" t="s">
        <v>787</v>
      </c>
      <c r="G160" s="19"/>
      <c r="H160" s="19"/>
      <c r="I160" s="19"/>
      <c r="J160" s="20">
        <f>ROUND(SUM(J157:J159),5)</f>
        <v>360</v>
      </c>
      <c r="K160" s="45"/>
      <c r="L160" s="20">
        <f>ROUND(SUM(L157:L159),5)</f>
        <v>200</v>
      </c>
      <c r="M160" s="45"/>
      <c r="N160" s="20">
        <f t="shared" si="16"/>
        <v>160</v>
      </c>
      <c r="O160" s="45"/>
      <c r="P160" s="46">
        <f t="shared" si="17"/>
        <v>1.8</v>
      </c>
      <c r="Q160" s="45"/>
    </row>
    <row r="161" spans="1:17" ht="15.75" thickBot="1" x14ac:dyDescent="0.3">
      <c r="A161" s="19"/>
      <c r="B161" s="19"/>
      <c r="C161" s="19"/>
      <c r="D161" s="19"/>
      <c r="E161" s="19"/>
      <c r="F161" s="19" t="s">
        <v>788</v>
      </c>
      <c r="G161" s="19"/>
      <c r="H161" s="19"/>
      <c r="I161" s="19"/>
      <c r="J161" s="21">
        <v>-200</v>
      </c>
      <c r="K161" s="45"/>
      <c r="L161" s="21">
        <v>375</v>
      </c>
      <c r="M161" s="45"/>
      <c r="N161" s="21">
        <f t="shared" si="16"/>
        <v>-575</v>
      </c>
      <c r="O161" s="45"/>
      <c r="P161" s="47">
        <f t="shared" si="17"/>
        <v>-0.53332999999999997</v>
      </c>
      <c r="Q161" s="45"/>
    </row>
    <row r="162" spans="1:17" ht="15.75" thickBot="1" x14ac:dyDescent="0.3">
      <c r="A162" s="19"/>
      <c r="B162" s="19"/>
      <c r="C162" s="19"/>
      <c r="D162" s="19"/>
      <c r="E162" s="19" t="s">
        <v>789</v>
      </c>
      <c r="F162" s="19"/>
      <c r="G162" s="19"/>
      <c r="H162" s="19"/>
      <c r="I162" s="19"/>
      <c r="J162" s="23">
        <f>ROUND(J156+SUM(J160:J161),5)</f>
        <v>160</v>
      </c>
      <c r="K162" s="45"/>
      <c r="L162" s="23">
        <f>ROUND(L156+SUM(L160:L161),5)</f>
        <v>575</v>
      </c>
      <c r="M162" s="45"/>
      <c r="N162" s="23">
        <f t="shared" si="16"/>
        <v>-415</v>
      </c>
      <c r="O162" s="45"/>
      <c r="P162" s="48">
        <f t="shared" si="17"/>
        <v>0.27826000000000001</v>
      </c>
      <c r="Q162" s="45"/>
    </row>
    <row r="163" spans="1:17" ht="15.75" thickBot="1" x14ac:dyDescent="0.3">
      <c r="A163" s="19"/>
      <c r="B163" s="19"/>
      <c r="C163" s="19"/>
      <c r="D163" s="19" t="s">
        <v>790</v>
      </c>
      <c r="E163" s="19"/>
      <c r="F163" s="19"/>
      <c r="G163" s="19"/>
      <c r="H163" s="19"/>
      <c r="I163" s="19"/>
      <c r="J163" s="22">
        <f>ROUND(J22+J107+J112+J120+J139+J142+J155+J162,5)</f>
        <v>54705.37</v>
      </c>
      <c r="K163" s="45"/>
      <c r="L163" s="22">
        <f>ROUND(L22+L107+L112+L120+L139+L142+L155+L162,5)</f>
        <v>76245.03</v>
      </c>
      <c r="M163" s="45"/>
      <c r="N163" s="22">
        <f t="shared" si="16"/>
        <v>-21539.66</v>
      </c>
      <c r="O163" s="45"/>
      <c r="P163" s="49">
        <f t="shared" si="17"/>
        <v>0.71748999999999996</v>
      </c>
      <c r="Q163" s="45"/>
    </row>
    <row r="164" spans="1:17" x14ac:dyDescent="0.25">
      <c r="A164" s="19"/>
      <c r="B164" s="19" t="s">
        <v>791</v>
      </c>
      <c r="C164" s="19"/>
      <c r="D164" s="19"/>
      <c r="E164" s="19"/>
      <c r="F164" s="19"/>
      <c r="G164" s="19"/>
      <c r="H164" s="19"/>
      <c r="I164" s="19"/>
      <c r="J164" s="20">
        <f>ROUND(J3+J21-J163,5)</f>
        <v>121938.2</v>
      </c>
      <c r="K164" s="45"/>
      <c r="L164" s="20">
        <f>ROUND(L3+L21-L163,5)</f>
        <v>54066.97</v>
      </c>
      <c r="M164" s="45"/>
      <c r="N164" s="20">
        <f t="shared" si="16"/>
        <v>67871.23</v>
      </c>
      <c r="O164" s="45"/>
      <c r="P164" s="46">
        <f t="shared" si="17"/>
        <v>2.2553200000000002</v>
      </c>
      <c r="Q164" s="45"/>
    </row>
    <row r="165" spans="1:17" x14ac:dyDescent="0.25">
      <c r="A165" s="19"/>
      <c r="B165" s="19" t="s">
        <v>792</v>
      </c>
      <c r="C165" s="19"/>
      <c r="D165" s="19"/>
      <c r="E165" s="19"/>
      <c r="F165" s="19"/>
      <c r="G165" s="19"/>
      <c r="H165" s="19"/>
      <c r="I165" s="19"/>
      <c r="J165" s="20"/>
      <c r="K165" s="45"/>
      <c r="L165" s="20"/>
      <c r="M165" s="45"/>
      <c r="N165" s="20"/>
      <c r="O165" s="45"/>
      <c r="P165" s="46"/>
      <c r="Q165" s="45"/>
    </row>
    <row r="166" spans="1:17" x14ac:dyDescent="0.25">
      <c r="A166" s="19"/>
      <c r="B166" s="19"/>
      <c r="C166" s="19" t="s">
        <v>793</v>
      </c>
      <c r="D166" s="19"/>
      <c r="E166" s="19"/>
      <c r="F166" s="19"/>
      <c r="G166" s="19"/>
      <c r="H166" s="19"/>
      <c r="I166" s="19"/>
      <c r="J166" s="20"/>
      <c r="K166" s="45"/>
      <c r="L166" s="20"/>
      <c r="M166" s="45"/>
      <c r="N166" s="20"/>
      <c r="O166" s="45"/>
      <c r="P166" s="46"/>
      <c r="Q166" s="45"/>
    </row>
    <row r="167" spans="1:17" x14ac:dyDescent="0.25">
      <c r="A167" s="19"/>
      <c r="B167" s="19"/>
      <c r="C167" s="19"/>
      <c r="D167" s="19" t="s">
        <v>796</v>
      </c>
      <c r="E167" s="19"/>
      <c r="F167" s="19"/>
      <c r="G167" s="19"/>
      <c r="H167" s="19"/>
      <c r="I167" s="19"/>
      <c r="J167" s="20"/>
      <c r="K167" s="45"/>
      <c r="L167" s="20"/>
      <c r="M167" s="45"/>
      <c r="N167" s="20"/>
      <c r="O167" s="45"/>
      <c r="P167" s="46"/>
      <c r="Q167" s="45"/>
    </row>
    <row r="168" spans="1:17" ht="15.75" thickBot="1" x14ac:dyDescent="0.3">
      <c r="A168" s="19"/>
      <c r="B168" s="19"/>
      <c r="C168" s="19"/>
      <c r="D168" s="19"/>
      <c r="E168" s="19" t="s">
        <v>800</v>
      </c>
      <c r="F168" s="19"/>
      <c r="G168" s="19"/>
      <c r="H168" s="19"/>
      <c r="I168" s="19"/>
      <c r="J168" s="21">
        <v>28795.32</v>
      </c>
      <c r="K168" s="45"/>
      <c r="L168" s="20"/>
      <c r="M168" s="45"/>
      <c r="N168" s="20"/>
      <c r="O168" s="45"/>
      <c r="P168" s="46"/>
      <c r="Q168" s="45"/>
    </row>
    <row r="169" spans="1:17" ht="15.75" thickBot="1" x14ac:dyDescent="0.3">
      <c r="A169" s="19"/>
      <c r="B169" s="19"/>
      <c r="C169" s="19"/>
      <c r="D169" s="19" t="s">
        <v>802</v>
      </c>
      <c r="E169" s="19"/>
      <c r="F169" s="19"/>
      <c r="G169" s="19"/>
      <c r="H169" s="19"/>
      <c r="I169" s="19"/>
      <c r="J169" s="22">
        <f>ROUND(SUM(J167:J168),5)</f>
        <v>28795.32</v>
      </c>
      <c r="K169" s="45"/>
      <c r="L169" s="20"/>
      <c r="M169" s="45"/>
      <c r="N169" s="20"/>
      <c r="O169" s="45"/>
      <c r="P169" s="46"/>
      <c r="Q169" s="45"/>
    </row>
    <row r="170" spans="1:17" x14ac:dyDescent="0.25">
      <c r="A170" s="19"/>
      <c r="B170" s="19"/>
      <c r="C170" s="19" t="s">
        <v>807</v>
      </c>
      <c r="D170" s="19"/>
      <c r="E170" s="19"/>
      <c r="F170" s="19"/>
      <c r="G170" s="19"/>
      <c r="H170" s="19"/>
      <c r="I170" s="19"/>
      <c r="J170" s="20">
        <f>ROUND(J166+J169,5)</f>
        <v>28795.32</v>
      </c>
      <c r="K170" s="45"/>
      <c r="L170" s="20"/>
      <c r="M170" s="45"/>
      <c r="N170" s="20"/>
      <c r="O170" s="45"/>
      <c r="P170" s="46"/>
      <c r="Q170" s="45"/>
    </row>
    <row r="171" spans="1:17" x14ac:dyDescent="0.25">
      <c r="A171" s="19"/>
      <c r="B171" s="19"/>
      <c r="C171" s="19" t="s">
        <v>808</v>
      </c>
      <c r="D171" s="19"/>
      <c r="E171" s="19"/>
      <c r="F171" s="19"/>
      <c r="G171" s="19"/>
      <c r="H171" s="19"/>
      <c r="I171" s="19"/>
      <c r="J171" s="20"/>
      <c r="K171" s="45"/>
      <c r="L171" s="20"/>
      <c r="M171" s="45"/>
      <c r="N171" s="20"/>
      <c r="O171" s="45"/>
      <c r="P171" s="46"/>
      <c r="Q171" s="45"/>
    </row>
    <row r="172" spans="1:17" x14ac:dyDescent="0.25">
      <c r="A172" s="19"/>
      <c r="B172" s="19"/>
      <c r="C172" s="19"/>
      <c r="D172" s="19" t="s">
        <v>811</v>
      </c>
      <c r="E172" s="19"/>
      <c r="F172" s="19"/>
      <c r="G172" s="19"/>
      <c r="H172" s="19"/>
      <c r="I172" s="19"/>
      <c r="J172" s="20"/>
      <c r="K172" s="45"/>
      <c r="L172" s="20"/>
      <c r="M172" s="45"/>
      <c r="N172" s="20"/>
      <c r="O172" s="45"/>
      <c r="P172" s="46"/>
      <c r="Q172" s="45"/>
    </row>
    <row r="173" spans="1:17" x14ac:dyDescent="0.25">
      <c r="A173" s="19"/>
      <c r="B173" s="19"/>
      <c r="C173" s="19"/>
      <c r="D173" s="19"/>
      <c r="E173" s="19" t="s">
        <v>812</v>
      </c>
      <c r="F173" s="19"/>
      <c r="G173" s="19"/>
      <c r="H173" s="19"/>
      <c r="I173" s="19"/>
      <c r="J173" s="20">
        <v>0</v>
      </c>
      <c r="K173" s="45"/>
      <c r="L173" s="20">
        <v>0</v>
      </c>
      <c r="M173" s="45"/>
      <c r="N173" s="20">
        <f>ROUND((J173-L173),5)</f>
        <v>0</v>
      </c>
      <c r="O173" s="45"/>
      <c r="P173" s="46">
        <f>ROUND(IF(L173=0, IF(J173=0, 0, 1), J173/L173),5)</f>
        <v>0</v>
      </c>
      <c r="Q173" s="45"/>
    </row>
    <row r="174" spans="1:17" x14ac:dyDescent="0.25">
      <c r="A174" s="19"/>
      <c r="B174" s="19"/>
      <c r="C174" s="19"/>
      <c r="D174" s="19"/>
      <c r="E174" s="19" t="s">
        <v>813</v>
      </c>
      <c r="F174" s="19"/>
      <c r="G174" s="19"/>
      <c r="H174" s="19"/>
      <c r="I174" s="19"/>
      <c r="J174" s="20">
        <v>0</v>
      </c>
      <c r="K174" s="45"/>
      <c r="L174" s="20">
        <v>0</v>
      </c>
      <c r="M174" s="45"/>
      <c r="N174" s="20">
        <f>ROUND((J174-L174),5)</f>
        <v>0</v>
      </c>
      <c r="O174" s="45"/>
      <c r="P174" s="46">
        <f>ROUND(IF(L174=0, IF(J174=0, 0, 1), J174/L174),5)</f>
        <v>0</v>
      </c>
      <c r="Q174" s="45"/>
    </row>
    <row r="175" spans="1:17" x14ac:dyDescent="0.25">
      <c r="A175" s="19"/>
      <c r="B175" s="19"/>
      <c r="C175" s="19"/>
      <c r="D175" s="19"/>
      <c r="E175" s="19" t="s">
        <v>814</v>
      </c>
      <c r="F175" s="19"/>
      <c r="G175" s="19"/>
      <c r="H175" s="19"/>
      <c r="I175" s="19"/>
      <c r="J175" s="20">
        <v>0</v>
      </c>
      <c r="K175" s="45"/>
      <c r="L175" s="20">
        <v>0</v>
      </c>
      <c r="M175" s="45"/>
      <c r="N175" s="20">
        <f>ROUND((J175-L175),5)</f>
        <v>0</v>
      </c>
      <c r="O175" s="45"/>
      <c r="P175" s="46">
        <f>ROUND(IF(L175=0, IF(J175=0, 0, 1), J175/L175),5)</f>
        <v>0</v>
      </c>
      <c r="Q175" s="45"/>
    </row>
    <row r="176" spans="1:17" ht="15.75" thickBot="1" x14ac:dyDescent="0.3">
      <c r="A176" s="19"/>
      <c r="B176" s="19"/>
      <c r="C176" s="19"/>
      <c r="D176" s="19"/>
      <c r="E176" s="19" t="s">
        <v>815</v>
      </c>
      <c r="F176" s="19"/>
      <c r="G176" s="19"/>
      <c r="H176" s="19"/>
      <c r="I176" s="19"/>
      <c r="J176" s="26">
        <v>0</v>
      </c>
      <c r="K176" s="45"/>
      <c r="L176" s="26">
        <v>0</v>
      </c>
      <c r="M176" s="45"/>
      <c r="N176" s="26">
        <f>ROUND((J176-L176),5)</f>
        <v>0</v>
      </c>
      <c r="O176" s="45"/>
      <c r="P176" s="50">
        <f>ROUND(IF(L176=0, IF(J176=0, 0, 1), J176/L176),5)</f>
        <v>0</v>
      </c>
      <c r="Q176" s="45"/>
    </row>
    <row r="177" spans="1:17" x14ac:dyDescent="0.25">
      <c r="A177" s="19"/>
      <c r="B177" s="19"/>
      <c r="C177" s="19"/>
      <c r="D177" s="19" t="s">
        <v>11</v>
      </c>
      <c r="E177" s="19"/>
      <c r="F177" s="19"/>
      <c r="G177" s="19"/>
      <c r="H177" s="19"/>
      <c r="I177" s="19"/>
      <c r="J177" s="20">
        <f>ROUND(SUM(J172:J176),5)</f>
        <v>0</v>
      </c>
      <c r="K177" s="45"/>
      <c r="L177" s="20">
        <f>ROUND(SUM(L172:L176),5)</f>
        <v>0</v>
      </c>
      <c r="M177" s="45"/>
      <c r="N177" s="20">
        <f>ROUND((J177-L177),5)</f>
        <v>0</v>
      </c>
      <c r="O177" s="45"/>
      <c r="P177" s="46">
        <f>ROUND(IF(L177=0, IF(J177=0, 0, 1), J177/L177),5)</f>
        <v>0</v>
      </c>
      <c r="Q177" s="45"/>
    </row>
    <row r="178" spans="1:17" x14ac:dyDescent="0.25">
      <c r="A178" s="19"/>
      <c r="B178" s="19"/>
      <c r="C178" s="19"/>
      <c r="D178" s="19" t="s">
        <v>822</v>
      </c>
      <c r="E178" s="19"/>
      <c r="F178" s="19"/>
      <c r="G178" s="19"/>
      <c r="H178" s="19"/>
      <c r="I178" s="19"/>
      <c r="J178" s="20"/>
      <c r="K178" s="45"/>
      <c r="L178" s="20"/>
      <c r="M178" s="45"/>
      <c r="N178" s="20"/>
      <c r="O178" s="45"/>
      <c r="P178" s="46"/>
      <c r="Q178" s="45"/>
    </row>
    <row r="179" spans="1:17" x14ac:dyDescent="0.25">
      <c r="A179" s="19"/>
      <c r="B179" s="19"/>
      <c r="C179" s="19"/>
      <c r="D179" s="19"/>
      <c r="E179" s="19" t="s">
        <v>823</v>
      </c>
      <c r="F179" s="19"/>
      <c r="G179" s="19"/>
      <c r="H179" s="19"/>
      <c r="I179" s="19"/>
      <c r="J179" s="20"/>
      <c r="K179" s="45"/>
      <c r="L179" s="20"/>
      <c r="M179" s="45"/>
      <c r="N179" s="20"/>
      <c r="O179" s="45"/>
      <c r="P179" s="46"/>
      <c r="Q179" s="45"/>
    </row>
    <row r="180" spans="1:17" ht="15.75" thickBot="1" x14ac:dyDescent="0.3">
      <c r="A180" s="19"/>
      <c r="B180" s="19"/>
      <c r="C180" s="19"/>
      <c r="D180" s="19"/>
      <c r="E180" s="19"/>
      <c r="F180" s="19" t="s">
        <v>826</v>
      </c>
      <c r="G180" s="19"/>
      <c r="H180" s="19"/>
      <c r="I180" s="19"/>
      <c r="J180" s="21">
        <v>7607.92</v>
      </c>
      <c r="K180" s="45"/>
      <c r="L180" s="20"/>
      <c r="M180" s="45"/>
      <c r="N180" s="20"/>
      <c r="O180" s="45"/>
      <c r="P180" s="46"/>
      <c r="Q180" s="45"/>
    </row>
    <row r="181" spans="1:17" ht="15.75" thickBot="1" x14ac:dyDescent="0.3">
      <c r="A181" s="19"/>
      <c r="B181" s="19"/>
      <c r="C181" s="19"/>
      <c r="D181" s="19"/>
      <c r="E181" s="19" t="s">
        <v>827</v>
      </c>
      <c r="F181" s="19"/>
      <c r="G181" s="19"/>
      <c r="H181" s="19"/>
      <c r="I181" s="19"/>
      <c r="J181" s="23">
        <f>ROUND(SUM(J179:J180),5)</f>
        <v>7607.92</v>
      </c>
      <c r="K181" s="45"/>
      <c r="L181" s="20"/>
      <c r="M181" s="45"/>
      <c r="N181" s="20"/>
      <c r="O181" s="45"/>
      <c r="P181" s="46"/>
      <c r="Q181" s="45"/>
    </row>
    <row r="182" spans="1:17" ht="15.75" thickBot="1" x14ac:dyDescent="0.3">
      <c r="A182" s="19"/>
      <c r="B182" s="19"/>
      <c r="C182" s="19"/>
      <c r="D182" s="19" t="s">
        <v>828</v>
      </c>
      <c r="E182" s="19"/>
      <c r="F182" s="19"/>
      <c r="G182" s="19"/>
      <c r="H182" s="19"/>
      <c r="I182" s="19"/>
      <c r="J182" s="23">
        <f>ROUND(J178+J181,5)</f>
        <v>7607.92</v>
      </c>
      <c r="K182" s="45"/>
      <c r="L182" s="21"/>
      <c r="M182" s="45"/>
      <c r="N182" s="21"/>
      <c r="O182" s="45"/>
      <c r="P182" s="47"/>
      <c r="Q182" s="45"/>
    </row>
    <row r="183" spans="1:17" ht="15.75" thickBot="1" x14ac:dyDescent="0.3">
      <c r="A183" s="19"/>
      <c r="B183" s="19"/>
      <c r="C183" s="19" t="s">
        <v>829</v>
      </c>
      <c r="D183" s="19"/>
      <c r="E183" s="19"/>
      <c r="F183" s="19"/>
      <c r="G183" s="19"/>
      <c r="H183" s="19"/>
      <c r="I183" s="19"/>
      <c r="J183" s="23">
        <f>ROUND(J171+J177+J182,5)</f>
        <v>7607.92</v>
      </c>
      <c r="K183" s="45"/>
      <c r="L183" s="23">
        <f>ROUND(L171+L177+L182,5)</f>
        <v>0</v>
      </c>
      <c r="M183" s="45"/>
      <c r="N183" s="23">
        <f>ROUND((J183-L183),5)</f>
        <v>7607.92</v>
      </c>
      <c r="O183" s="45"/>
      <c r="P183" s="48">
        <f>ROUND(IF(L183=0, IF(J183=0, 0, 1), J183/L183),5)</f>
        <v>1</v>
      </c>
      <c r="Q183" s="45"/>
    </row>
    <row r="184" spans="1:17" ht="15.75" thickBot="1" x14ac:dyDescent="0.3">
      <c r="A184" s="19"/>
      <c r="B184" s="19" t="s">
        <v>830</v>
      </c>
      <c r="C184" s="19"/>
      <c r="D184" s="19"/>
      <c r="E184" s="19"/>
      <c r="F184" s="19"/>
      <c r="G184" s="19"/>
      <c r="H184" s="19"/>
      <c r="I184" s="19"/>
      <c r="J184" s="23">
        <f>ROUND(J165+J170-J183,5)</f>
        <v>21187.4</v>
      </c>
      <c r="K184" s="45"/>
      <c r="L184" s="23">
        <f>ROUND(L165+L170-L183,5)</f>
        <v>0</v>
      </c>
      <c r="M184" s="45"/>
      <c r="N184" s="23">
        <f>ROUND((J184-L184),5)</f>
        <v>21187.4</v>
      </c>
      <c r="O184" s="45"/>
      <c r="P184" s="48">
        <f>ROUND(IF(L184=0, IF(J184=0, 0, 1), J184/L184),5)</f>
        <v>1</v>
      </c>
      <c r="Q184" s="45"/>
    </row>
    <row r="185" spans="1:17" s="25" customFormat="1" ht="12" thickBot="1" x14ac:dyDescent="0.25">
      <c r="A185" s="19" t="s">
        <v>98</v>
      </c>
      <c r="B185" s="19"/>
      <c r="C185" s="19"/>
      <c r="D185" s="19"/>
      <c r="E185" s="19"/>
      <c r="F185" s="19"/>
      <c r="G185" s="19"/>
      <c r="H185" s="19"/>
      <c r="I185" s="19"/>
      <c r="J185" s="24">
        <f>ROUND(J164+J184,5)</f>
        <v>143125.6</v>
      </c>
      <c r="K185" s="19"/>
      <c r="L185" s="24">
        <f>ROUND(L164+L184,5)</f>
        <v>54066.97</v>
      </c>
      <c r="M185" s="19"/>
      <c r="N185" s="24">
        <f>ROUND((J185-L185),5)</f>
        <v>89058.63</v>
      </c>
      <c r="O185" s="19"/>
      <c r="P185" s="51">
        <f>ROUND(IF(L185=0, IF(J185=0, 0, 1), J185/L185),5)</f>
        <v>2.6471900000000002</v>
      </c>
      <c r="Q185" s="19"/>
    </row>
    <row r="186" spans="1:17" ht="15.75" thickTop="1" x14ac:dyDescent="0.25"/>
  </sheetData>
  <pageMargins left="0.7" right="0.7" top="0.75" bottom="0.75" header="0.1" footer="0.3"/>
  <pageSetup scale="90" orientation="portrait" horizontalDpi="0" verticalDpi="0" r:id="rId1"/>
  <headerFooter>
    <oddHeader>&amp;L&amp;"Arial,Bold"&amp;8 5:25 PM
&amp;"Arial,Bold"&amp;8 08/12/21
&amp;"Arial,Bold"&amp;8 Accrual Basis&amp;C&amp;"Arial,Bold"&amp;12 Nederland Fire Protection District
&amp;"Arial,Bold"&amp;14 Income &amp;&amp; Expense Budget vs. Actual
&amp;"Arial,Bold"&amp;10 July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5121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5121" r:id="rId4" name="FILTER"/>
      </mc:Fallback>
    </mc:AlternateContent>
    <mc:AlternateContent xmlns:mc="http://schemas.openxmlformats.org/markup-compatibility/2006">
      <mc:Choice Requires="x14">
        <control shapeId="5122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5122" r:id="rId6" name="HEADER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3ADD2-5291-4EC3-B779-5E048FBC028E}">
  <sheetPr codeName="Sheet3"/>
  <dimension ref="A1:P233"/>
  <sheetViews>
    <sheetView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 activeCell="AD13" sqref="AD13"/>
    </sheetView>
  </sheetViews>
  <sheetFormatPr defaultRowHeight="15" x14ac:dyDescent="0.25"/>
  <cols>
    <col min="1" max="8" width="3" style="30" customWidth="1"/>
    <col min="9" max="9" width="25.42578125" style="30" customWidth="1"/>
    <col min="10" max="10" width="9.5703125" style="31" bestFit="1" customWidth="1"/>
    <col min="11" max="11" width="2.28515625" style="31" customWidth="1"/>
    <col min="12" max="12" width="8.7109375" style="31" bestFit="1" customWidth="1"/>
    <col min="13" max="13" width="2.28515625" style="31" customWidth="1"/>
    <col min="14" max="14" width="12" style="31" bestFit="1" customWidth="1"/>
    <col min="15" max="15" width="2.28515625" style="31" customWidth="1"/>
    <col min="16" max="16" width="10.28515625" style="31" bestFit="1" customWidth="1"/>
  </cols>
  <sheetData>
    <row r="1" spans="1:16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43" t="s">
        <v>605</v>
      </c>
      <c r="K1" s="42"/>
      <c r="L1" s="44"/>
      <c r="M1" s="42"/>
      <c r="N1" s="44"/>
      <c r="O1" s="42"/>
      <c r="P1" s="44"/>
    </row>
    <row r="2" spans="1:16" s="29" customFormat="1" ht="16.5" thickTop="1" thickBot="1" x14ac:dyDescent="0.3">
      <c r="A2" s="27"/>
      <c r="B2" s="27"/>
      <c r="C2" s="27"/>
      <c r="D2" s="27"/>
      <c r="E2" s="27"/>
      <c r="F2" s="27"/>
      <c r="G2" s="27"/>
      <c r="H2" s="27"/>
      <c r="I2" s="27"/>
      <c r="J2" s="52" t="s">
        <v>606</v>
      </c>
      <c r="K2" s="40"/>
      <c r="L2" s="52" t="s">
        <v>607</v>
      </c>
      <c r="M2" s="40"/>
      <c r="N2" s="52" t="s">
        <v>608</v>
      </c>
      <c r="O2" s="40"/>
      <c r="P2" s="52" t="s">
        <v>609</v>
      </c>
    </row>
    <row r="3" spans="1:16" ht="15.75" thickTop="1" x14ac:dyDescent="0.25">
      <c r="A3" s="19"/>
      <c r="B3" s="19" t="s">
        <v>610</v>
      </c>
      <c r="C3" s="19"/>
      <c r="D3" s="19"/>
      <c r="E3" s="19"/>
      <c r="F3" s="19"/>
      <c r="G3" s="19"/>
      <c r="H3" s="19"/>
      <c r="I3" s="19"/>
      <c r="J3" s="20"/>
      <c r="K3" s="45"/>
      <c r="L3" s="20"/>
      <c r="M3" s="45"/>
      <c r="N3" s="20"/>
      <c r="O3" s="45"/>
      <c r="P3" s="46"/>
    </row>
    <row r="4" spans="1:16" x14ac:dyDescent="0.25">
      <c r="A4" s="19"/>
      <c r="B4" s="19"/>
      <c r="C4" s="19"/>
      <c r="D4" s="19" t="s">
        <v>611</v>
      </c>
      <c r="E4" s="19"/>
      <c r="F4" s="19"/>
      <c r="G4" s="19"/>
      <c r="H4" s="19"/>
      <c r="I4" s="19"/>
      <c r="J4" s="20"/>
      <c r="K4" s="45"/>
      <c r="L4" s="20"/>
      <c r="M4" s="45"/>
      <c r="N4" s="20"/>
      <c r="O4" s="45"/>
      <c r="P4" s="46"/>
    </row>
    <row r="5" spans="1:16" x14ac:dyDescent="0.25">
      <c r="A5" s="19"/>
      <c r="B5" s="19"/>
      <c r="C5" s="19"/>
      <c r="D5" s="19"/>
      <c r="E5" s="19" t="s">
        <v>612</v>
      </c>
      <c r="F5" s="19"/>
      <c r="G5" s="19"/>
      <c r="H5" s="19"/>
      <c r="I5" s="19"/>
      <c r="J5" s="20">
        <v>500</v>
      </c>
      <c r="K5" s="45"/>
      <c r="L5" s="20">
        <v>150</v>
      </c>
      <c r="M5" s="45"/>
      <c r="N5" s="20">
        <f>ROUND((J5-L5),5)</f>
        <v>350</v>
      </c>
      <c r="O5" s="45"/>
      <c r="P5" s="46">
        <f>ROUND(IF(L5=0, IF(J5=0, 0, 1), J5/L5),5)</f>
        <v>3.3333300000000001</v>
      </c>
    </row>
    <row r="6" spans="1:16" x14ac:dyDescent="0.25">
      <c r="A6" s="19"/>
      <c r="B6" s="19"/>
      <c r="C6" s="19"/>
      <c r="D6" s="19"/>
      <c r="E6" s="19" t="s">
        <v>613</v>
      </c>
      <c r="F6" s="19"/>
      <c r="G6" s="19"/>
      <c r="H6" s="19"/>
      <c r="I6" s="19"/>
      <c r="J6" s="20">
        <v>32.950000000000003</v>
      </c>
      <c r="K6" s="45"/>
      <c r="L6" s="20">
        <v>85</v>
      </c>
      <c r="M6" s="45"/>
      <c r="N6" s="20">
        <f>ROUND((J6-L6),5)</f>
        <v>-52.05</v>
      </c>
      <c r="O6" s="45"/>
      <c r="P6" s="46">
        <f>ROUND(IF(L6=0, IF(J6=0, 0, 1), J6/L6),5)</f>
        <v>0.38764999999999999</v>
      </c>
    </row>
    <row r="7" spans="1:16" x14ac:dyDescent="0.25">
      <c r="A7" s="19"/>
      <c r="B7" s="19"/>
      <c r="C7" s="19"/>
      <c r="D7" s="19"/>
      <c r="E7" s="19" t="s">
        <v>614</v>
      </c>
      <c r="F7" s="19"/>
      <c r="G7" s="19"/>
      <c r="H7" s="19"/>
      <c r="I7" s="19"/>
      <c r="J7" s="20"/>
      <c r="K7" s="45"/>
      <c r="L7" s="20"/>
      <c r="M7" s="45"/>
      <c r="N7" s="20"/>
      <c r="O7" s="45"/>
      <c r="P7" s="46"/>
    </row>
    <row r="8" spans="1:16" x14ac:dyDescent="0.25">
      <c r="A8" s="19"/>
      <c r="B8" s="19"/>
      <c r="C8" s="19"/>
      <c r="D8" s="19"/>
      <c r="E8" s="19"/>
      <c r="F8" s="19" t="s">
        <v>615</v>
      </c>
      <c r="G8" s="19"/>
      <c r="H8" s="19"/>
      <c r="I8" s="19"/>
      <c r="J8" s="20">
        <v>0</v>
      </c>
      <c r="K8" s="45"/>
      <c r="L8" s="20">
        <v>4221</v>
      </c>
      <c r="M8" s="45"/>
      <c r="N8" s="20">
        <f>ROUND((J8-L8),5)</f>
        <v>-4221</v>
      </c>
      <c r="O8" s="45"/>
      <c r="P8" s="46">
        <f>ROUND(IF(L8=0, IF(J8=0, 0, 1), J8/L8),5)</f>
        <v>0</v>
      </c>
    </row>
    <row r="9" spans="1:16" x14ac:dyDescent="0.25">
      <c r="A9" s="19"/>
      <c r="B9" s="19"/>
      <c r="C9" s="19"/>
      <c r="D9" s="19"/>
      <c r="E9" s="19"/>
      <c r="F9" s="19" t="s">
        <v>616</v>
      </c>
      <c r="G9" s="19"/>
      <c r="H9" s="19"/>
      <c r="I9" s="19"/>
      <c r="J9" s="20">
        <v>894951.95</v>
      </c>
      <c r="K9" s="45"/>
      <c r="L9" s="20">
        <v>836078</v>
      </c>
      <c r="M9" s="45"/>
      <c r="N9" s="20">
        <f>ROUND((J9-L9),5)</f>
        <v>58873.95</v>
      </c>
      <c r="O9" s="45"/>
      <c r="P9" s="46">
        <f>ROUND(IF(L9=0, IF(J9=0, 0, 1), J9/L9),5)</f>
        <v>1.0704199999999999</v>
      </c>
    </row>
    <row r="10" spans="1:16" x14ac:dyDescent="0.25">
      <c r="A10" s="19"/>
      <c r="B10" s="19"/>
      <c r="C10" s="19"/>
      <c r="D10" s="19"/>
      <c r="E10" s="19"/>
      <c r="F10" s="19" t="s">
        <v>617</v>
      </c>
      <c r="G10" s="19"/>
      <c r="H10" s="19"/>
      <c r="I10" s="19"/>
      <c r="J10" s="20">
        <v>31174.33</v>
      </c>
      <c r="K10" s="45"/>
      <c r="L10" s="20">
        <v>30297</v>
      </c>
      <c r="M10" s="45"/>
      <c r="N10" s="20">
        <f>ROUND((J10-L10),5)</f>
        <v>877.33</v>
      </c>
      <c r="O10" s="45"/>
      <c r="P10" s="46">
        <f>ROUND(IF(L10=0, IF(J10=0, 0, 1), J10/L10),5)</f>
        <v>1.0289600000000001</v>
      </c>
    </row>
    <row r="11" spans="1:16" x14ac:dyDescent="0.25">
      <c r="A11" s="19"/>
      <c r="B11" s="19"/>
      <c r="C11" s="19"/>
      <c r="D11" s="19"/>
      <c r="E11" s="19"/>
      <c r="F11" s="19" t="s">
        <v>618</v>
      </c>
      <c r="G11" s="19"/>
      <c r="H11" s="19"/>
      <c r="I11" s="19"/>
      <c r="J11" s="20">
        <v>21750.560000000001</v>
      </c>
      <c r="K11" s="45"/>
      <c r="L11" s="20">
        <v>27000</v>
      </c>
      <c r="M11" s="45"/>
      <c r="N11" s="20">
        <f>ROUND((J11-L11),5)</f>
        <v>-5249.44</v>
      </c>
      <c r="O11" s="45"/>
      <c r="P11" s="46">
        <f>ROUND(IF(L11=0, IF(J11=0, 0, 1), J11/L11),5)</f>
        <v>0.80557999999999996</v>
      </c>
    </row>
    <row r="12" spans="1:16" x14ac:dyDescent="0.25">
      <c r="A12" s="19"/>
      <c r="B12" s="19"/>
      <c r="C12" s="19"/>
      <c r="D12" s="19"/>
      <c r="E12" s="19"/>
      <c r="F12" s="19" t="s">
        <v>619</v>
      </c>
      <c r="G12" s="19"/>
      <c r="H12" s="19"/>
      <c r="I12" s="19"/>
      <c r="J12" s="20">
        <v>757.66</v>
      </c>
      <c r="K12" s="45"/>
      <c r="L12" s="20">
        <v>1410</v>
      </c>
      <c r="M12" s="45"/>
      <c r="N12" s="20">
        <f>ROUND((J12-L12),5)</f>
        <v>-652.34</v>
      </c>
      <c r="O12" s="45"/>
      <c r="P12" s="46">
        <f>ROUND(IF(L12=0, IF(J12=0, 0, 1), J12/L12),5)</f>
        <v>0.53734999999999999</v>
      </c>
    </row>
    <row r="13" spans="1:16" x14ac:dyDescent="0.25">
      <c r="A13" s="19"/>
      <c r="B13" s="19"/>
      <c r="C13" s="19"/>
      <c r="D13" s="19"/>
      <c r="E13" s="19"/>
      <c r="F13" s="19" t="s">
        <v>620</v>
      </c>
      <c r="G13" s="19"/>
      <c r="H13" s="19"/>
      <c r="I13" s="19"/>
      <c r="J13" s="20">
        <v>-40243.480000000003</v>
      </c>
      <c r="K13" s="45"/>
      <c r="L13" s="20"/>
      <c r="M13" s="45"/>
      <c r="N13" s="20"/>
      <c r="O13" s="45"/>
      <c r="P13" s="46"/>
    </row>
    <row r="14" spans="1:16" x14ac:dyDescent="0.25">
      <c r="A14" s="19"/>
      <c r="B14" s="19"/>
      <c r="C14" s="19"/>
      <c r="D14" s="19"/>
      <c r="E14" s="19"/>
      <c r="F14" s="19" t="s">
        <v>621</v>
      </c>
      <c r="G14" s="19"/>
      <c r="H14" s="19"/>
      <c r="I14" s="19"/>
      <c r="J14" s="20">
        <v>-1401.8</v>
      </c>
      <c r="K14" s="45"/>
      <c r="L14" s="20"/>
      <c r="M14" s="45"/>
      <c r="N14" s="20"/>
      <c r="O14" s="45"/>
      <c r="P14" s="46"/>
    </row>
    <row r="15" spans="1:16" x14ac:dyDescent="0.25">
      <c r="A15" s="19"/>
      <c r="B15" s="19"/>
      <c r="C15" s="19"/>
      <c r="D15" s="19"/>
      <c r="E15" s="19"/>
      <c r="F15" s="19" t="s">
        <v>622</v>
      </c>
      <c r="G15" s="19"/>
      <c r="H15" s="19"/>
      <c r="I15" s="19"/>
      <c r="J15" s="20">
        <v>536.76</v>
      </c>
      <c r="K15" s="45"/>
      <c r="L15" s="20"/>
      <c r="M15" s="45"/>
      <c r="N15" s="20"/>
      <c r="O15" s="45"/>
      <c r="P15" s="46"/>
    </row>
    <row r="16" spans="1:16" x14ac:dyDescent="0.25">
      <c r="A16" s="19"/>
      <c r="B16" s="19"/>
      <c r="C16" s="19"/>
      <c r="D16" s="19"/>
      <c r="E16" s="19"/>
      <c r="F16" s="19" t="s">
        <v>623</v>
      </c>
      <c r="G16" s="19"/>
      <c r="H16" s="19"/>
      <c r="I16" s="19"/>
      <c r="J16" s="20">
        <v>160.54</v>
      </c>
      <c r="K16" s="45"/>
      <c r="L16" s="20"/>
      <c r="M16" s="45"/>
      <c r="N16" s="20"/>
      <c r="O16" s="45"/>
      <c r="P16" s="46"/>
    </row>
    <row r="17" spans="1:16" x14ac:dyDescent="0.25">
      <c r="A17" s="19"/>
      <c r="B17" s="19"/>
      <c r="C17" s="19"/>
      <c r="D17" s="19"/>
      <c r="E17" s="19"/>
      <c r="F17" s="19" t="s">
        <v>624</v>
      </c>
      <c r="G17" s="19"/>
      <c r="H17" s="19"/>
      <c r="I17" s="19"/>
      <c r="J17" s="20">
        <v>21.13</v>
      </c>
      <c r="K17" s="45"/>
      <c r="L17" s="20"/>
      <c r="M17" s="45"/>
      <c r="N17" s="20"/>
      <c r="O17" s="45"/>
      <c r="P17" s="46"/>
    </row>
    <row r="18" spans="1:16" x14ac:dyDescent="0.25">
      <c r="A18" s="19"/>
      <c r="B18" s="19"/>
      <c r="C18" s="19"/>
      <c r="D18" s="19"/>
      <c r="E18" s="19"/>
      <c r="F18" s="19" t="s">
        <v>625</v>
      </c>
      <c r="G18" s="19"/>
      <c r="H18" s="19"/>
      <c r="I18" s="19"/>
      <c r="J18" s="20">
        <v>-5310.65</v>
      </c>
      <c r="K18" s="45"/>
      <c r="L18" s="20"/>
      <c r="M18" s="45"/>
      <c r="N18" s="20"/>
      <c r="O18" s="45"/>
      <c r="P18" s="46"/>
    </row>
    <row r="19" spans="1:16" x14ac:dyDescent="0.25">
      <c r="A19" s="19"/>
      <c r="B19" s="19"/>
      <c r="C19" s="19"/>
      <c r="D19" s="19"/>
      <c r="E19" s="19"/>
      <c r="F19" s="19" t="s">
        <v>626</v>
      </c>
      <c r="G19" s="19"/>
      <c r="H19" s="19"/>
      <c r="I19" s="19"/>
      <c r="J19" s="20">
        <v>-160.35</v>
      </c>
      <c r="K19" s="45"/>
      <c r="L19" s="20"/>
      <c r="M19" s="45"/>
      <c r="N19" s="20"/>
      <c r="O19" s="45"/>
      <c r="P19" s="46"/>
    </row>
    <row r="20" spans="1:16" ht="15.75" thickBot="1" x14ac:dyDescent="0.3">
      <c r="A20" s="19"/>
      <c r="B20" s="19"/>
      <c r="C20" s="19"/>
      <c r="D20" s="19"/>
      <c r="E20" s="19"/>
      <c r="F20" s="19" t="s">
        <v>627</v>
      </c>
      <c r="G20" s="19"/>
      <c r="H20" s="19"/>
      <c r="I20" s="19"/>
      <c r="J20" s="21">
        <v>1301.42</v>
      </c>
      <c r="K20" s="45"/>
      <c r="L20" s="21">
        <v>1086</v>
      </c>
      <c r="M20" s="45"/>
      <c r="N20" s="21">
        <f>ROUND((J20-L20),5)</f>
        <v>215.42</v>
      </c>
      <c r="O20" s="45"/>
      <c r="P20" s="47">
        <f>ROUND(IF(L20=0, IF(J20=0, 0, 1), J20/L20),5)</f>
        <v>1.1983600000000001</v>
      </c>
    </row>
    <row r="21" spans="1:16" ht="15.75" thickBot="1" x14ac:dyDescent="0.3">
      <c r="A21" s="19"/>
      <c r="B21" s="19"/>
      <c r="C21" s="19"/>
      <c r="D21" s="19"/>
      <c r="E21" s="19" t="s">
        <v>628</v>
      </c>
      <c r="F21" s="19"/>
      <c r="G21" s="19"/>
      <c r="H21" s="19"/>
      <c r="I21" s="19"/>
      <c r="J21" s="23">
        <f>ROUND(SUM(J7:J20),5)</f>
        <v>903538.07</v>
      </c>
      <c r="K21" s="45"/>
      <c r="L21" s="23">
        <f>ROUND(SUM(L7:L20),5)</f>
        <v>900092</v>
      </c>
      <c r="M21" s="45"/>
      <c r="N21" s="23">
        <f>ROUND((J21-L21),5)</f>
        <v>3446.07</v>
      </c>
      <c r="O21" s="45"/>
      <c r="P21" s="48">
        <f>ROUND(IF(L21=0, IF(J21=0, 0, 1), J21/L21),5)</f>
        <v>1.00383</v>
      </c>
    </row>
    <row r="22" spans="1:16" ht="15.75" thickBot="1" x14ac:dyDescent="0.3">
      <c r="A22" s="19"/>
      <c r="B22" s="19"/>
      <c r="C22" s="19"/>
      <c r="D22" s="19" t="s">
        <v>629</v>
      </c>
      <c r="E22" s="19"/>
      <c r="F22" s="19"/>
      <c r="G22" s="19"/>
      <c r="H22" s="19"/>
      <c r="I22" s="19"/>
      <c r="J22" s="22">
        <f>ROUND(SUM(J4:J6)+J21,5)</f>
        <v>904071.02</v>
      </c>
      <c r="K22" s="45"/>
      <c r="L22" s="22">
        <f>ROUND(SUM(L4:L6)+L21,5)</f>
        <v>900327</v>
      </c>
      <c r="M22" s="45"/>
      <c r="N22" s="22">
        <f>ROUND((J22-L22),5)</f>
        <v>3744.02</v>
      </c>
      <c r="O22" s="45"/>
      <c r="P22" s="49">
        <f>ROUND(IF(L22=0, IF(J22=0, 0, 1), J22/L22),5)</f>
        <v>1.0041599999999999</v>
      </c>
    </row>
    <row r="23" spans="1:16" x14ac:dyDescent="0.25">
      <c r="A23" s="19"/>
      <c r="B23" s="19"/>
      <c r="C23" s="19" t="s">
        <v>630</v>
      </c>
      <c r="D23" s="19"/>
      <c r="E23" s="19"/>
      <c r="F23" s="19"/>
      <c r="G23" s="19"/>
      <c r="H23" s="19"/>
      <c r="I23" s="19"/>
      <c r="J23" s="20">
        <f>J22</f>
        <v>904071.02</v>
      </c>
      <c r="K23" s="45"/>
      <c r="L23" s="20">
        <f>L22</f>
        <v>900327</v>
      </c>
      <c r="M23" s="45"/>
      <c r="N23" s="20">
        <f>ROUND((J23-L23),5)</f>
        <v>3744.02</v>
      </c>
      <c r="O23" s="45"/>
      <c r="P23" s="46">
        <f>ROUND(IF(L23=0, IF(J23=0, 0, 1), J23/L23),5)</f>
        <v>1.0041599999999999</v>
      </c>
    </row>
    <row r="24" spans="1:16" x14ac:dyDescent="0.25">
      <c r="A24" s="19"/>
      <c r="B24" s="19"/>
      <c r="C24" s="19"/>
      <c r="D24" s="19" t="s">
        <v>631</v>
      </c>
      <c r="E24" s="19"/>
      <c r="F24" s="19"/>
      <c r="G24" s="19"/>
      <c r="H24" s="19"/>
      <c r="I24" s="19"/>
      <c r="J24" s="20"/>
      <c r="K24" s="45"/>
      <c r="L24" s="20"/>
      <c r="M24" s="45"/>
      <c r="N24" s="20"/>
      <c r="O24" s="45"/>
      <c r="P24" s="46"/>
    </row>
    <row r="25" spans="1:16" x14ac:dyDescent="0.25">
      <c r="A25" s="19"/>
      <c r="B25" s="19"/>
      <c r="C25" s="19"/>
      <c r="D25" s="19"/>
      <c r="E25" s="19" t="s">
        <v>632</v>
      </c>
      <c r="F25" s="19"/>
      <c r="G25" s="19"/>
      <c r="H25" s="19"/>
      <c r="I25" s="19"/>
      <c r="J25" s="20"/>
      <c r="K25" s="45"/>
      <c r="L25" s="20"/>
      <c r="M25" s="45"/>
      <c r="N25" s="20"/>
      <c r="O25" s="45"/>
      <c r="P25" s="46"/>
    </row>
    <row r="26" spans="1:16" x14ac:dyDescent="0.25">
      <c r="A26" s="19"/>
      <c r="B26" s="19"/>
      <c r="C26" s="19"/>
      <c r="D26" s="19"/>
      <c r="E26" s="19"/>
      <c r="F26" s="19" t="s">
        <v>633</v>
      </c>
      <c r="G26" s="19"/>
      <c r="H26" s="19"/>
      <c r="I26" s="19"/>
      <c r="J26" s="20"/>
      <c r="K26" s="45"/>
      <c r="L26" s="20"/>
      <c r="M26" s="45"/>
      <c r="N26" s="20"/>
      <c r="O26" s="45"/>
      <c r="P26" s="46"/>
    </row>
    <row r="27" spans="1:16" x14ac:dyDescent="0.25">
      <c r="A27" s="19"/>
      <c r="B27" s="19"/>
      <c r="C27" s="19"/>
      <c r="D27" s="19"/>
      <c r="E27" s="19"/>
      <c r="F27" s="19"/>
      <c r="G27" s="19" t="s">
        <v>634</v>
      </c>
      <c r="H27" s="19"/>
      <c r="I27" s="19"/>
      <c r="J27" s="20">
        <v>292.92</v>
      </c>
      <c r="K27" s="45"/>
      <c r="L27" s="20"/>
      <c r="M27" s="45"/>
      <c r="N27" s="20"/>
      <c r="O27" s="45"/>
      <c r="P27" s="46"/>
    </row>
    <row r="28" spans="1:16" ht="15.75" thickBot="1" x14ac:dyDescent="0.3">
      <c r="A28" s="19"/>
      <c r="B28" s="19"/>
      <c r="C28" s="19"/>
      <c r="D28" s="19"/>
      <c r="E28" s="19"/>
      <c r="F28" s="19"/>
      <c r="G28" s="19" t="s">
        <v>635</v>
      </c>
      <c r="H28" s="19"/>
      <c r="I28" s="19"/>
      <c r="J28" s="26">
        <v>45</v>
      </c>
      <c r="K28" s="45"/>
      <c r="L28" s="26">
        <v>100</v>
      </c>
      <c r="M28" s="45"/>
      <c r="N28" s="26">
        <f>ROUND((J28-L28),5)</f>
        <v>-55</v>
      </c>
      <c r="O28" s="45"/>
      <c r="P28" s="50">
        <f>ROUND(IF(L28=0, IF(J28=0, 0, 1), J28/L28),5)</f>
        <v>0.45</v>
      </c>
    </row>
    <row r="29" spans="1:16" x14ac:dyDescent="0.25">
      <c r="A29" s="19"/>
      <c r="B29" s="19"/>
      <c r="C29" s="19"/>
      <c r="D29" s="19"/>
      <c r="E29" s="19"/>
      <c r="F29" s="19" t="s">
        <v>636</v>
      </c>
      <c r="G29" s="19"/>
      <c r="H29" s="19"/>
      <c r="I29" s="19"/>
      <c r="J29" s="20">
        <f>ROUND(SUM(J26:J28),5)</f>
        <v>337.92</v>
      </c>
      <c r="K29" s="45"/>
      <c r="L29" s="20">
        <f>ROUND(SUM(L26:L28),5)</f>
        <v>100</v>
      </c>
      <c r="M29" s="45"/>
      <c r="N29" s="20">
        <f>ROUND((J29-L29),5)</f>
        <v>237.92</v>
      </c>
      <c r="O29" s="45"/>
      <c r="P29" s="46">
        <f>ROUND(IF(L29=0, IF(J29=0, 0, 1), J29/L29),5)</f>
        <v>3.3792</v>
      </c>
    </row>
    <row r="30" spans="1:16" x14ac:dyDescent="0.25">
      <c r="A30" s="19"/>
      <c r="B30" s="19"/>
      <c r="C30" s="19"/>
      <c r="D30" s="19"/>
      <c r="E30" s="19"/>
      <c r="F30" s="19" t="s">
        <v>637</v>
      </c>
      <c r="G30" s="19"/>
      <c r="H30" s="19"/>
      <c r="I30" s="19"/>
      <c r="J30" s="20"/>
      <c r="K30" s="45"/>
      <c r="L30" s="20"/>
      <c r="M30" s="45"/>
      <c r="N30" s="20"/>
      <c r="O30" s="45"/>
      <c r="P30" s="46"/>
    </row>
    <row r="31" spans="1:16" x14ac:dyDescent="0.25">
      <c r="A31" s="19"/>
      <c r="B31" s="19"/>
      <c r="C31" s="19"/>
      <c r="D31" s="19"/>
      <c r="E31" s="19"/>
      <c r="F31" s="19"/>
      <c r="G31" s="19" t="s">
        <v>638</v>
      </c>
      <c r="H31" s="19"/>
      <c r="I31" s="19"/>
      <c r="J31" s="20">
        <v>445.17</v>
      </c>
      <c r="K31" s="45"/>
      <c r="L31" s="20">
        <v>427</v>
      </c>
      <c r="M31" s="45"/>
      <c r="N31" s="20">
        <f>ROUND((J31-L31),5)</f>
        <v>18.170000000000002</v>
      </c>
      <c r="O31" s="45"/>
      <c r="P31" s="46">
        <f>ROUND(IF(L31=0, IF(J31=0, 0, 1), J31/L31),5)</f>
        <v>1.0425500000000001</v>
      </c>
    </row>
    <row r="32" spans="1:16" x14ac:dyDescent="0.25">
      <c r="A32" s="19"/>
      <c r="B32" s="19"/>
      <c r="C32" s="19"/>
      <c r="D32" s="19"/>
      <c r="E32" s="19"/>
      <c r="F32" s="19"/>
      <c r="G32" s="19" t="s">
        <v>639</v>
      </c>
      <c r="H32" s="19"/>
      <c r="I32" s="19"/>
      <c r="J32" s="20">
        <v>12774.62</v>
      </c>
      <c r="K32" s="45"/>
      <c r="L32" s="20">
        <v>13770</v>
      </c>
      <c r="M32" s="45"/>
      <c r="N32" s="20">
        <f>ROUND((J32-L32),5)</f>
        <v>-995.38</v>
      </c>
      <c r="O32" s="45"/>
      <c r="P32" s="46">
        <f>ROUND(IF(L32=0, IF(J32=0, 0, 1), J32/L32),5)</f>
        <v>0.92771000000000003</v>
      </c>
    </row>
    <row r="33" spans="1:16" ht="15.75" thickBot="1" x14ac:dyDescent="0.3">
      <c r="A33" s="19"/>
      <c r="B33" s="19"/>
      <c r="C33" s="19"/>
      <c r="D33" s="19"/>
      <c r="E33" s="19"/>
      <c r="F33" s="19"/>
      <c r="G33" s="19" t="s">
        <v>640</v>
      </c>
      <c r="H33" s="19"/>
      <c r="I33" s="19"/>
      <c r="J33" s="26">
        <v>31.42</v>
      </c>
      <c r="K33" s="45"/>
      <c r="L33" s="26"/>
      <c r="M33" s="45"/>
      <c r="N33" s="26"/>
      <c r="O33" s="45"/>
      <c r="P33" s="50"/>
    </row>
    <row r="34" spans="1:16" x14ac:dyDescent="0.25">
      <c r="A34" s="19"/>
      <c r="B34" s="19"/>
      <c r="C34" s="19"/>
      <c r="D34" s="19"/>
      <c r="E34" s="19"/>
      <c r="F34" s="19" t="s">
        <v>641</v>
      </c>
      <c r="G34" s="19"/>
      <c r="H34" s="19"/>
      <c r="I34" s="19"/>
      <c r="J34" s="20">
        <f>ROUND(SUM(J30:J33),5)</f>
        <v>13251.21</v>
      </c>
      <c r="K34" s="45"/>
      <c r="L34" s="20">
        <f>ROUND(SUM(L30:L33),5)</f>
        <v>14197</v>
      </c>
      <c r="M34" s="45"/>
      <c r="N34" s="20">
        <f>ROUND((J34-L34),5)</f>
        <v>-945.79</v>
      </c>
      <c r="O34" s="45"/>
      <c r="P34" s="46">
        <f>ROUND(IF(L34=0, IF(J34=0, 0, 1), J34/L34),5)</f>
        <v>0.93337999999999999</v>
      </c>
    </row>
    <row r="35" spans="1:16" x14ac:dyDescent="0.25">
      <c r="A35" s="19"/>
      <c r="B35" s="19"/>
      <c r="C35" s="19"/>
      <c r="D35" s="19"/>
      <c r="E35" s="19"/>
      <c r="F35" s="19" t="s">
        <v>642</v>
      </c>
      <c r="G35" s="19"/>
      <c r="H35" s="19"/>
      <c r="I35" s="19"/>
      <c r="J35" s="20"/>
      <c r="K35" s="45"/>
      <c r="L35" s="20"/>
      <c r="M35" s="45"/>
      <c r="N35" s="20"/>
      <c r="O35" s="45"/>
      <c r="P35" s="46"/>
    </row>
    <row r="36" spans="1:16" x14ac:dyDescent="0.25">
      <c r="A36" s="19"/>
      <c r="B36" s="19"/>
      <c r="C36" s="19"/>
      <c r="D36" s="19"/>
      <c r="E36" s="19"/>
      <c r="F36" s="19"/>
      <c r="G36" s="19" t="s">
        <v>643</v>
      </c>
      <c r="H36" s="19"/>
      <c r="I36" s="19"/>
      <c r="J36" s="20">
        <v>1105.8800000000001</v>
      </c>
      <c r="K36" s="45"/>
      <c r="L36" s="20">
        <v>1400</v>
      </c>
      <c r="M36" s="45"/>
      <c r="N36" s="20">
        <f t="shared" ref="N36:N42" si="0">ROUND((J36-L36),5)</f>
        <v>-294.12</v>
      </c>
      <c r="O36" s="45"/>
      <c r="P36" s="46">
        <f t="shared" ref="P36:P42" si="1">ROUND(IF(L36=0, IF(J36=0, 0, 1), J36/L36),5)</f>
        <v>0.78991</v>
      </c>
    </row>
    <row r="37" spans="1:16" x14ac:dyDescent="0.25">
      <c r="A37" s="19"/>
      <c r="B37" s="19"/>
      <c r="C37" s="19"/>
      <c r="D37" s="19"/>
      <c r="E37" s="19"/>
      <c r="F37" s="19"/>
      <c r="G37" s="19" t="s">
        <v>644</v>
      </c>
      <c r="H37" s="19"/>
      <c r="I37" s="19"/>
      <c r="J37" s="20">
        <v>0</v>
      </c>
      <c r="K37" s="45"/>
      <c r="L37" s="20">
        <v>700</v>
      </c>
      <c r="M37" s="45"/>
      <c r="N37" s="20">
        <f t="shared" si="0"/>
        <v>-700</v>
      </c>
      <c r="O37" s="45"/>
      <c r="P37" s="46">
        <f t="shared" si="1"/>
        <v>0</v>
      </c>
    </row>
    <row r="38" spans="1:16" x14ac:dyDescent="0.25">
      <c r="A38" s="19"/>
      <c r="B38" s="19"/>
      <c r="C38" s="19"/>
      <c r="D38" s="19"/>
      <c r="E38" s="19"/>
      <c r="F38" s="19"/>
      <c r="G38" s="19" t="s">
        <v>645</v>
      </c>
      <c r="H38" s="19"/>
      <c r="I38" s="19"/>
      <c r="J38" s="20">
        <v>0</v>
      </c>
      <c r="K38" s="45"/>
      <c r="L38" s="20">
        <v>1000</v>
      </c>
      <c r="M38" s="45"/>
      <c r="N38" s="20">
        <f t="shared" si="0"/>
        <v>-1000</v>
      </c>
      <c r="O38" s="45"/>
      <c r="P38" s="46">
        <f t="shared" si="1"/>
        <v>0</v>
      </c>
    </row>
    <row r="39" spans="1:16" x14ac:dyDescent="0.25">
      <c r="A39" s="19"/>
      <c r="B39" s="19"/>
      <c r="C39" s="19"/>
      <c r="D39" s="19"/>
      <c r="E39" s="19"/>
      <c r="F39" s="19"/>
      <c r="G39" s="19" t="s">
        <v>646</v>
      </c>
      <c r="H39" s="19"/>
      <c r="I39" s="19"/>
      <c r="J39" s="20">
        <v>170</v>
      </c>
      <c r="K39" s="45"/>
      <c r="L39" s="20">
        <v>875</v>
      </c>
      <c r="M39" s="45"/>
      <c r="N39" s="20">
        <f t="shared" si="0"/>
        <v>-705</v>
      </c>
      <c r="O39" s="45"/>
      <c r="P39" s="46">
        <f t="shared" si="1"/>
        <v>0.19428999999999999</v>
      </c>
    </row>
    <row r="40" spans="1:16" ht="15.75" thickBot="1" x14ac:dyDescent="0.3">
      <c r="A40" s="19"/>
      <c r="B40" s="19"/>
      <c r="C40" s="19"/>
      <c r="D40" s="19"/>
      <c r="E40" s="19"/>
      <c r="F40" s="19"/>
      <c r="G40" s="19" t="s">
        <v>647</v>
      </c>
      <c r="H40" s="19"/>
      <c r="I40" s="19"/>
      <c r="J40" s="26">
        <v>2196.7600000000002</v>
      </c>
      <c r="K40" s="45"/>
      <c r="L40" s="26">
        <v>1400</v>
      </c>
      <c r="M40" s="45"/>
      <c r="N40" s="26">
        <f t="shared" si="0"/>
        <v>796.76</v>
      </c>
      <c r="O40" s="45"/>
      <c r="P40" s="50">
        <f t="shared" si="1"/>
        <v>1.56911</v>
      </c>
    </row>
    <row r="41" spans="1:16" x14ac:dyDescent="0.25">
      <c r="A41" s="19"/>
      <c r="B41" s="19"/>
      <c r="C41" s="19"/>
      <c r="D41" s="19"/>
      <c r="E41" s="19"/>
      <c r="F41" s="19" t="s">
        <v>648</v>
      </c>
      <c r="G41" s="19"/>
      <c r="H41" s="19"/>
      <c r="I41" s="19"/>
      <c r="J41" s="20">
        <f>ROUND(SUM(J35:J40),5)</f>
        <v>3472.64</v>
      </c>
      <c r="K41" s="45"/>
      <c r="L41" s="20">
        <f>ROUND(SUM(L35:L40),5)</f>
        <v>5375</v>
      </c>
      <c r="M41" s="45"/>
      <c r="N41" s="20">
        <f t="shared" si="0"/>
        <v>-1902.36</v>
      </c>
      <c r="O41" s="45"/>
      <c r="P41" s="46">
        <f t="shared" si="1"/>
        <v>0.64607000000000003</v>
      </c>
    </row>
    <row r="42" spans="1:16" x14ac:dyDescent="0.25">
      <c r="A42" s="19"/>
      <c r="B42" s="19"/>
      <c r="C42" s="19"/>
      <c r="D42" s="19"/>
      <c r="E42" s="19"/>
      <c r="F42" s="19" t="s">
        <v>649</v>
      </c>
      <c r="G42" s="19"/>
      <c r="H42" s="19"/>
      <c r="I42" s="19"/>
      <c r="J42" s="20">
        <v>0</v>
      </c>
      <c r="K42" s="45"/>
      <c r="L42" s="20">
        <v>1500</v>
      </c>
      <c r="M42" s="45"/>
      <c r="N42" s="20">
        <f t="shared" si="0"/>
        <v>-1500</v>
      </c>
      <c r="O42" s="45"/>
      <c r="P42" s="46">
        <f t="shared" si="1"/>
        <v>0</v>
      </c>
    </row>
    <row r="43" spans="1:16" x14ac:dyDescent="0.25">
      <c r="A43" s="19"/>
      <c r="B43" s="19"/>
      <c r="C43" s="19"/>
      <c r="D43" s="19"/>
      <c r="E43" s="19"/>
      <c r="F43" s="19" t="s">
        <v>650</v>
      </c>
      <c r="G43" s="19"/>
      <c r="H43" s="19"/>
      <c r="I43" s="19"/>
      <c r="J43" s="20"/>
      <c r="K43" s="45"/>
      <c r="L43" s="20"/>
      <c r="M43" s="45"/>
      <c r="N43" s="20"/>
      <c r="O43" s="45"/>
      <c r="P43" s="46"/>
    </row>
    <row r="44" spans="1:16" x14ac:dyDescent="0.25">
      <c r="A44" s="19"/>
      <c r="B44" s="19"/>
      <c r="C44" s="19"/>
      <c r="D44" s="19"/>
      <c r="E44" s="19"/>
      <c r="F44" s="19"/>
      <c r="G44" s="19" t="s">
        <v>651</v>
      </c>
      <c r="H44" s="19"/>
      <c r="I44" s="19"/>
      <c r="J44" s="20">
        <v>100</v>
      </c>
      <c r="K44" s="45"/>
      <c r="L44" s="20">
        <v>0</v>
      </c>
      <c r="M44" s="45"/>
      <c r="N44" s="20">
        <f t="shared" ref="N44:N49" si="2">ROUND((J44-L44),5)</f>
        <v>100</v>
      </c>
      <c r="O44" s="45"/>
      <c r="P44" s="46">
        <f t="shared" ref="P44:P49" si="3">ROUND(IF(L44=0, IF(J44=0, 0, 1), J44/L44),5)</f>
        <v>1</v>
      </c>
    </row>
    <row r="45" spans="1:16" x14ac:dyDescent="0.25">
      <c r="A45" s="19"/>
      <c r="B45" s="19"/>
      <c r="C45" s="19"/>
      <c r="D45" s="19"/>
      <c r="E45" s="19"/>
      <c r="F45" s="19"/>
      <c r="G45" s="19" t="s">
        <v>652</v>
      </c>
      <c r="H45" s="19"/>
      <c r="I45" s="19"/>
      <c r="J45" s="20">
        <v>0</v>
      </c>
      <c r="K45" s="45"/>
      <c r="L45" s="20">
        <v>1794</v>
      </c>
      <c r="M45" s="45"/>
      <c r="N45" s="20">
        <f t="shared" si="2"/>
        <v>-1794</v>
      </c>
      <c r="O45" s="45"/>
      <c r="P45" s="46">
        <f t="shared" si="3"/>
        <v>0</v>
      </c>
    </row>
    <row r="46" spans="1:16" x14ac:dyDescent="0.25">
      <c r="A46" s="19"/>
      <c r="B46" s="19"/>
      <c r="C46" s="19"/>
      <c r="D46" s="19"/>
      <c r="E46" s="19"/>
      <c r="F46" s="19"/>
      <c r="G46" s="19" t="s">
        <v>653</v>
      </c>
      <c r="H46" s="19"/>
      <c r="I46" s="19"/>
      <c r="J46" s="20">
        <v>17803</v>
      </c>
      <c r="K46" s="45"/>
      <c r="L46" s="20">
        <v>20000</v>
      </c>
      <c r="M46" s="45"/>
      <c r="N46" s="20">
        <f t="shared" si="2"/>
        <v>-2197</v>
      </c>
      <c r="O46" s="45"/>
      <c r="P46" s="46">
        <f t="shared" si="3"/>
        <v>0.89015</v>
      </c>
    </row>
    <row r="47" spans="1:16" ht="15.75" thickBot="1" x14ac:dyDescent="0.3">
      <c r="A47" s="19"/>
      <c r="B47" s="19"/>
      <c r="C47" s="19"/>
      <c r="D47" s="19"/>
      <c r="E47" s="19"/>
      <c r="F47" s="19"/>
      <c r="G47" s="19" t="s">
        <v>654</v>
      </c>
      <c r="H47" s="19"/>
      <c r="I47" s="19"/>
      <c r="J47" s="26">
        <v>15372</v>
      </c>
      <c r="K47" s="45"/>
      <c r="L47" s="26">
        <v>13333.34</v>
      </c>
      <c r="M47" s="45"/>
      <c r="N47" s="26">
        <f t="shared" si="2"/>
        <v>2038.66</v>
      </c>
      <c r="O47" s="45"/>
      <c r="P47" s="50">
        <f t="shared" si="3"/>
        <v>1.1529</v>
      </c>
    </row>
    <row r="48" spans="1:16" x14ac:dyDescent="0.25">
      <c r="A48" s="19"/>
      <c r="B48" s="19"/>
      <c r="C48" s="19"/>
      <c r="D48" s="19"/>
      <c r="E48" s="19"/>
      <c r="F48" s="19" t="s">
        <v>655</v>
      </c>
      <c r="G48" s="19"/>
      <c r="H48" s="19"/>
      <c r="I48" s="19"/>
      <c r="J48" s="20">
        <f>ROUND(SUM(J43:J47),5)</f>
        <v>33275</v>
      </c>
      <c r="K48" s="45"/>
      <c r="L48" s="20">
        <f>ROUND(SUM(L43:L47),5)</f>
        <v>35127.339999999997</v>
      </c>
      <c r="M48" s="45"/>
      <c r="N48" s="20">
        <f t="shared" si="2"/>
        <v>-1852.34</v>
      </c>
      <c r="O48" s="45"/>
      <c r="P48" s="46">
        <f t="shared" si="3"/>
        <v>0.94726999999999995</v>
      </c>
    </row>
    <row r="49" spans="1:16" x14ac:dyDescent="0.25">
      <c r="A49" s="19"/>
      <c r="B49" s="19"/>
      <c r="C49" s="19"/>
      <c r="D49" s="19"/>
      <c r="E49" s="19"/>
      <c r="F49" s="19" t="s">
        <v>656</v>
      </c>
      <c r="G49" s="19"/>
      <c r="H49" s="19"/>
      <c r="I49" s="19"/>
      <c r="J49" s="20">
        <v>1776.47</v>
      </c>
      <c r="K49" s="45"/>
      <c r="L49" s="20">
        <v>3400</v>
      </c>
      <c r="M49" s="45"/>
      <c r="N49" s="20">
        <f t="shared" si="2"/>
        <v>-1623.53</v>
      </c>
      <c r="O49" s="45"/>
      <c r="P49" s="46">
        <f t="shared" si="3"/>
        <v>0.52249000000000001</v>
      </c>
    </row>
    <row r="50" spans="1:16" x14ac:dyDescent="0.25">
      <c r="A50" s="19"/>
      <c r="B50" s="19"/>
      <c r="C50" s="19"/>
      <c r="D50" s="19"/>
      <c r="E50" s="19"/>
      <c r="F50" s="19" t="s">
        <v>657</v>
      </c>
      <c r="G50" s="19"/>
      <c r="H50" s="19"/>
      <c r="I50" s="19"/>
      <c r="J50" s="20"/>
      <c r="K50" s="45"/>
      <c r="L50" s="20"/>
      <c r="M50" s="45"/>
      <c r="N50" s="20"/>
      <c r="O50" s="45"/>
      <c r="P50" s="46"/>
    </row>
    <row r="51" spans="1:16" x14ac:dyDescent="0.25">
      <c r="A51" s="19"/>
      <c r="B51" s="19"/>
      <c r="C51" s="19"/>
      <c r="D51" s="19"/>
      <c r="E51" s="19"/>
      <c r="F51" s="19"/>
      <c r="G51" s="19" t="s">
        <v>658</v>
      </c>
      <c r="H51" s="19"/>
      <c r="I51" s="19"/>
      <c r="J51" s="20"/>
      <c r="K51" s="45"/>
      <c r="L51" s="20"/>
      <c r="M51" s="45"/>
      <c r="N51" s="20"/>
      <c r="O51" s="45"/>
      <c r="P51" s="46"/>
    </row>
    <row r="52" spans="1:16" x14ac:dyDescent="0.25">
      <c r="A52" s="19"/>
      <c r="B52" s="19"/>
      <c r="C52" s="19"/>
      <c r="D52" s="19"/>
      <c r="E52" s="19"/>
      <c r="F52" s="19"/>
      <c r="G52" s="19"/>
      <c r="H52" s="19" t="s">
        <v>659</v>
      </c>
      <c r="I52" s="19"/>
      <c r="J52" s="20"/>
      <c r="K52" s="45"/>
      <c r="L52" s="20"/>
      <c r="M52" s="45"/>
      <c r="N52" s="20"/>
      <c r="O52" s="45"/>
      <c r="P52" s="46"/>
    </row>
    <row r="53" spans="1:16" x14ac:dyDescent="0.25">
      <c r="A53" s="19"/>
      <c r="B53" s="19"/>
      <c r="C53" s="19"/>
      <c r="D53" s="19"/>
      <c r="E53" s="19"/>
      <c r="F53" s="19"/>
      <c r="G53" s="19"/>
      <c r="H53" s="19"/>
      <c r="I53" s="19" t="s">
        <v>660</v>
      </c>
      <c r="J53" s="20">
        <v>69023.78</v>
      </c>
      <c r="K53" s="45"/>
      <c r="L53" s="20">
        <v>69023.5</v>
      </c>
      <c r="M53" s="45"/>
      <c r="N53" s="20">
        <f t="shared" ref="N53:N59" si="4">ROUND((J53-L53),5)</f>
        <v>0.28000000000000003</v>
      </c>
      <c r="O53" s="45"/>
      <c r="P53" s="46">
        <f t="shared" ref="P53:P59" si="5">ROUND(IF(L53=0, IF(J53=0, 0, 1), J53/L53),5)</f>
        <v>1</v>
      </c>
    </row>
    <row r="54" spans="1:16" x14ac:dyDescent="0.25">
      <c r="A54" s="19"/>
      <c r="B54" s="19"/>
      <c r="C54" s="19"/>
      <c r="D54" s="19"/>
      <c r="E54" s="19"/>
      <c r="F54" s="19"/>
      <c r="G54" s="19"/>
      <c r="H54" s="19"/>
      <c r="I54" s="19" t="s">
        <v>661</v>
      </c>
      <c r="J54" s="20">
        <v>5521.88</v>
      </c>
      <c r="K54" s="45"/>
      <c r="L54" s="20">
        <v>5521.88</v>
      </c>
      <c r="M54" s="45"/>
      <c r="N54" s="20">
        <f t="shared" si="4"/>
        <v>0</v>
      </c>
      <c r="O54" s="45"/>
      <c r="P54" s="46">
        <f t="shared" si="5"/>
        <v>1</v>
      </c>
    </row>
    <row r="55" spans="1:16" x14ac:dyDescent="0.25">
      <c r="A55" s="19"/>
      <c r="B55" s="19"/>
      <c r="C55" s="19"/>
      <c r="D55" s="19"/>
      <c r="E55" s="19"/>
      <c r="F55" s="19"/>
      <c r="G55" s="19"/>
      <c r="H55" s="19"/>
      <c r="I55" s="19" t="s">
        <v>662</v>
      </c>
      <c r="J55" s="20">
        <v>2070.7399999999998</v>
      </c>
      <c r="K55" s="45"/>
      <c r="L55" s="20">
        <v>2063.85</v>
      </c>
      <c r="M55" s="45"/>
      <c r="N55" s="20">
        <f t="shared" si="4"/>
        <v>6.89</v>
      </c>
      <c r="O55" s="45"/>
      <c r="P55" s="46">
        <f t="shared" si="5"/>
        <v>1.0033399999999999</v>
      </c>
    </row>
    <row r="56" spans="1:16" x14ac:dyDescent="0.25">
      <c r="A56" s="19"/>
      <c r="B56" s="19"/>
      <c r="C56" s="19"/>
      <c r="D56" s="19"/>
      <c r="E56" s="19"/>
      <c r="F56" s="19"/>
      <c r="G56" s="19"/>
      <c r="H56" s="19"/>
      <c r="I56" s="19" t="s">
        <v>663</v>
      </c>
      <c r="J56" s="20">
        <v>4141.41</v>
      </c>
      <c r="K56" s="45"/>
      <c r="L56" s="20">
        <v>4141.41</v>
      </c>
      <c r="M56" s="45"/>
      <c r="N56" s="20">
        <f t="shared" si="4"/>
        <v>0</v>
      </c>
      <c r="O56" s="45"/>
      <c r="P56" s="46">
        <f t="shared" si="5"/>
        <v>1</v>
      </c>
    </row>
    <row r="57" spans="1:16" ht="15.75" thickBot="1" x14ac:dyDescent="0.3">
      <c r="A57" s="19"/>
      <c r="B57" s="19"/>
      <c r="C57" s="19"/>
      <c r="D57" s="19"/>
      <c r="E57" s="19"/>
      <c r="F57" s="19"/>
      <c r="G57" s="19"/>
      <c r="H57" s="19"/>
      <c r="I57" s="19" t="s">
        <v>664</v>
      </c>
      <c r="J57" s="26">
        <v>0</v>
      </c>
      <c r="K57" s="45"/>
      <c r="L57" s="26">
        <v>210</v>
      </c>
      <c r="M57" s="45"/>
      <c r="N57" s="26">
        <f t="shared" si="4"/>
        <v>-210</v>
      </c>
      <c r="O57" s="45"/>
      <c r="P57" s="50">
        <f t="shared" si="5"/>
        <v>0</v>
      </c>
    </row>
    <row r="58" spans="1:16" x14ac:dyDescent="0.25">
      <c r="A58" s="19"/>
      <c r="B58" s="19"/>
      <c r="C58" s="19"/>
      <c r="D58" s="19"/>
      <c r="E58" s="19"/>
      <c r="F58" s="19"/>
      <c r="G58" s="19"/>
      <c r="H58" s="19" t="s">
        <v>665</v>
      </c>
      <c r="I58" s="19"/>
      <c r="J58" s="20">
        <f>ROUND(SUM(J52:J57),5)</f>
        <v>80757.81</v>
      </c>
      <c r="K58" s="45"/>
      <c r="L58" s="20">
        <f>ROUND(SUM(L52:L57),5)</f>
        <v>80960.639999999999</v>
      </c>
      <c r="M58" s="45"/>
      <c r="N58" s="20">
        <f t="shared" si="4"/>
        <v>-202.83</v>
      </c>
      <c r="O58" s="45"/>
      <c r="P58" s="46">
        <f t="shared" si="5"/>
        <v>0.99748999999999999</v>
      </c>
    </row>
    <row r="59" spans="1:16" x14ac:dyDescent="0.25">
      <c r="A59" s="19"/>
      <c r="B59" s="19"/>
      <c r="C59" s="19"/>
      <c r="D59" s="19"/>
      <c r="E59" s="19"/>
      <c r="F59" s="19"/>
      <c r="G59" s="19"/>
      <c r="H59" s="19" t="s">
        <v>666</v>
      </c>
      <c r="I59" s="19"/>
      <c r="J59" s="20">
        <v>97621.69</v>
      </c>
      <c r="K59" s="45"/>
      <c r="L59" s="20">
        <v>132183.35</v>
      </c>
      <c r="M59" s="45"/>
      <c r="N59" s="20">
        <f t="shared" si="4"/>
        <v>-34561.660000000003</v>
      </c>
      <c r="O59" s="45"/>
      <c r="P59" s="46">
        <f t="shared" si="5"/>
        <v>0.73853000000000002</v>
      </c>
    </row>
    <row r="60" spans="1:16" x14ac:dyDescent="0.25">
      <c r="A60" s="19"/>
      <c r="B60" s="19"/>
      <c r="C60" s="19"/>
      <c r="D60" s="19"/>
      <c r="E60" s="19"/>
      <c r="F60" s="19"/>
      <c r="G60" s="19"/>
      <c r="H60" s="19" t="s">
        <v>667</v>
      </c>
      <c r="I60" s="19"/>
      <c r="J60" s="20">
        <v>12661.06</v>
      </c>
      <c r="K60" s="45"/>
      <c r="L60" s="20"/>
      <c r="M60" s="45"/>
      <c r="N60" s="20"/>
      <c r="O60" s="45"/>
      <c r="P60" s="46"/>
    </row>
    <row r="61" spans="1:16" x14ac:dyDescent="0.25">
      <c r="A61" s="19"/>
      <c r="B61" s="19"/>
      <c r="C61" s="19"/>
      <c r="D61" s="19"/>
      <c r="E61" s="19"/>
      <c r="F61" s="19"/>
      <c r="G61" s="19"/>
      <c r="H61" s="19" t="s">
        <v>668</v>
      </c>
      <c r="I61" s="19"/>
      <c r="J61" s="20">
        <v>2950.42</v>
      </c>
      <c r="K61" s="45"/>
      <c r="L61" s="20"/>
      <c r="M61" s="45"/>
      <c r="N61" s="20"/>
      <c r="O61" s="45"/>
      <c r="P61" s="46"/>
    </row>
    <row r="62" spans="1:16" x14ac:dyDescent="0.25">
      <c r="A62" s="19"/>
      <c r="B62" s="19"/>
      <c r="C62" s="19"/>
      <c r="D62" s="19"/>
      <c r="E62" s="19"/>
      <c r="F62" s="19"/>
      <c r="G62" s="19"/>
      <c r="H62" s="19" t="s">
        <v>669</v>
      </c>
      <c r="I62" s="19"/>
      <c r="J62" s="20">
        <v>21347.32</v>
      </c>
      <c r="K62" s="45"/>
      <c r="L62" s="20">
        <v>25744.25</v>
      </c>
      <c r="M62" s="45"/>
      <c r="N62" s="20">
        <f>ROUND((J62-L62),5)</f>
        <v>-4396.93</v>
      </c>
      <c r="O62" s="45"/>
      <c r="P62" s="46">
        <f>ROUND(IF(L62=0, IF(J62=0, 0, 1), J62/L62),5)</f>
        <v>0.82921</v>
      </c>
    </row>
    <row r="63" spans="1:16" x14ac:dyDescent="0.25">
      <c r="A63" s="19"/>
      <c r="B63" s="19"/>
      <c r="C63" s="19"/>
      <c r="D63" s="19"/>
      <c r="E63" s="19"/>
      <c r="F63" s="19"/>
      <c r="G63" s="19"/>
      <c r="H63" s="19" t="s">
        <v>670</v>
      </c>
      <c r="I63" s="19"/>
      <c r="J63" s="20">
        <v>18126.3</v>
      </c>
      <c r="K63" s="45"/>
      <c r="L63" s="20">
        <v>19380.75</v>
      </c>
      <c r="M63" s="45"/>
      <c r="N63" s="20">
        <f>ROUND((J63-L63),5)</f>
        <v>-1254.45</v>
      </c>
      <c r="O63" s="45"/>
      <c r="P63" s="46">
        <f>ROUND(IF(L63=0, IF(J63=0, 0, 1), J63/L63),5)</f>
        <v>0.93527000000000005</v>
      </c>
    </row>
    <row r="64" spans="1:16" x14ac:dyDescent="0.25">
      <c r="A64" s="19"/>
      <c r="B64" s="19"/>
      <c r="C64" s="19"/>
      <c r="D64" s="19"/>
      <c r="E64" s="19"/>
      <c r="F64" s="19"/>
      <c r="G64" s="19"/>
      <c r="H64" s="19" t="s">
        <v>671</v>
      </c>
      <c r="I64" s="19"/>
      <c r="J64" s="20">
        <v>8779.86</v>
      </c>
      <c r="K64" s="45"/>
      <c r="L64" s="20">
        <v>6921.81</v>
      </c>
      <c r="M64" s="45"/>
      <c r="N64" s="20">
        <f>ROUND((J64-L64),5)</f>
        <v>1858.05</v>
      </c>
      <c r="O64" s="45"/>
      <c r="P64" s="46">
        <f>ROUND(IF(L64=0, IF(J64=0, 0, 1), J64/L64),5)</f>
        <v>1.2684299999999999</v>
      </c>
    </row>
    <row r="65" spans="1:16" ht="15.75" thickBot="1" x14ac:dyDescent="0.3">
      <c r="A65" s="19"/>
      <c r="B65" s="19"/>
      <c r="C65" s="19"/>
      <c r="D65" s="19"/>
      <c r="E65" s="19"/>
      <c r="F65" s="19"/>
      <c r="G65" s="19"/>
      <c r="H65" s="19" t="s">
        <v>672</v>
      </c>
      <c r="I65" s="19"/>
      <c r="J65" s="26">
        <v>22032</v>
      </c>
      <c r="K65" s="45"/>
      <c r="L65" s="26">
        <v>30930.5</v>
      </c>
      <c r="M65" s="45"/>
      <c r="N65" s="26">
        <f>ROUND((J65-L65),5)</f>
        <v>-8898.5</v>
      </c>
      <c r="O65" s="45"/>
      <c r="P65" s="50">
        <f>ROUND(IF(L65=0, IF(J65=0, 0, 1), J65/L65),5)</f>
        <v>0.71231</v>
      </c>
    </row>
    <row r="66" spans="1:16" x14ac:dyDescent="0.25">
      <c r="A66" s="19"/>
      <c r="B66" s="19"/>
      <c r="C66" s="19"/>
      <c r="D66" s="19"/>
      <c r="E66" s="19"/>
      <c r="F66" s="19"/>
      <c r="G66" s="19" t="s">
        <v>673</v>
      </c>
      <c r="H66" s="19"/>
      <c r="I66" s="19"/>
      <c r="J66" s="20">
        <f>ROUND(J51+SUM(J58:J65),5)</f>
        <v>264276.46000000002</v>
      </c>
      <c r="K66" s="45"/>
      <c r="L66" s="20">
        <f>ROUND(L51+SUM(L58:L65),5)</f>
        <v>296121.3</v>
      </c>
      <c r="M66" s="45"/>
      <c r="N66" s="20">
        <f>ROUND((J66-L66),5)</f>
        <v>-31844.84</v>
      </c>
      <c r="O66" s="45"/>
      <c r="P66" s="46">
        <f>ROUND(IF(L66=0, IF(J66=0, 0, 1), J66/L66),5)</f>
        <v>0.89246000000000003</v>
      </c>
    </row>
    <row r="67" spans="1:16" x14ac:dyDescent="0.25">
      <c r="A67" s="19"/>
      <c r="B67" s="19"/>
      <c r="C67" s="19"/>
      <c r="D67" s="19"/>
      <c r="E67" s="19"/>
      <c r="F67" s="19"/>
      <c r="G67" s="19" t="s">
        <v>674</v>
      </c>
      <c r="H67" s="19"/>
      <c r="I67" s="19"/>
      <c r="J67" s="20"/>
      <c r="K67" s="45"/>
      <c r="L67" s="20"/>
      <c r="M67" s="45"/>
      <c r="N67" s="20"/>
      <c r="O67" s="45"/>
      <c r="P67" s="46"/>
    </row>
    <row r="68" spans="1:16" x14ac:dyDescent="0.25">
      <c r="A68" s="19"/>
      <c r="B68" s="19"/>
      <c r="C68" s="19"/>
      <c r="D68" s="19"/>
      <c r="E68" s="19"/>
      <c r="F68" s="19"/>
      <c r="G68" s="19"/>
      <c r="H68" s="19" t="s">
        <v>675</v>
      </c>
      <c r="I68" s="19"/>
      <c r="J68" s="20">
        <v>0</v>
      </c>
      <c r="K68" s="45"/>
      <c r="L68" s="20">
        <v>14700</v>
      </c>
      <c r="M68" s="45"/>
      <c r="N68" s="20">
        <f t="shared" ref="N68:N76" si="6">ROUND((J68-L68),5)</f>
        <v>-14700</v>
      </c>
      <c r="O68" s="45"/>
      <c r="P68" s="46">
        <f t="shared" ref="P68:P76" si="7">ROUND(IF(L68=0, IF(J68=0, 0, 1), J68/L68),5)</f>
        <v>0</v>
      </c>
    </row>
    <row r="69" spans="1:16" x14ac:dyDescent="0.25">
      <c r="A69" s="19"/>
      <c r="B69" s="19"/>
      <c r="C69" s="19"/>
      <c r="D69" s="19"/>
      <c r="E69" s="19"/>
      <c r="F69" s="19"/>
      <c r="G69" s="19"/>
      <c r="H69" s="19" t="s">
        <v>676</v>
      </c>
      <c r="I69" s="19"/>
      <c r="J69" s="20">
        <v>0</v>
      </c>
      <c r="K69" s="45"/>
      <c r="L69" s="20">
        <v>0</v>
      </c>
      <c r="M69" s="45"/>
      <c r="N69" s="20">
        <f t="shared" si="6"/>
        <v>0</v>
      </c>
      <c r="O69" s="45"/>
      <c r="P69" s="46">
        <f t="shared" si="7"/>
        <v>0</v>
      </c>
    </row>
    <row r="70" spans="1:16" x14ac:dyDescent="0.25">
      <c r="A70" s="19"/>
      <c r="B70" s="19"/>
      <c r="C70" s="19"/>
      <c r="D70" s="19"/>
      <c r="E70" s="19"/>
      <c r="F70" s="19"/>
      <c r="G70" s="19"/>
      <c r="H70" s="19" t="s">
        <v>677</v>
      </c>
      <c r="I70" s="19"/>
      <c r="J70" s="20">
        <v>42266.29</v>
      </c>
      <c r="K70" s="45"/>
      <c r="L70" s="20">
        <v>47297.25</v>
      </c>
      <c r="M70" s="45"/>
      <c r="N70" s="20">
        <f t="shared" si="6"/>
        <v>-5030.96</v>
      </c>
      <c r="O70" s="45"/>
      <c r="P70" s="46">
        <f t="shared" si="7"/>
        <v>0.89363000000000004</v>
      </c>
    </row>
    <row r="71" spans="1:16" x14ac:dyDescent="0.25">
      <c r="A71" s="19"/>
      <c r="B71" s="19"/>
      <c r="C71" s="19"/>
      <c r="D71" s="19"/>
      <c r="E71" s="19"/>
      <c r="F71" s="19"/>
      <c r="G71" s="19"/>
      <c r="H71" s="19" t="s">
        <v>678</v>
      </c>
      <c r="I71" s="19"/>
      <c r="J71" s="20">
        <v>10335.969999999999</v>
      </c>
      <c r="K71" s="45"/>
      <c r="L71" s="20">
        <v>13860</v>
      </c>
      <c r="M71" s="45"/>
      <c r="N71" s="20">
        <f t="shared" si="6"/>
        <v>-3524.03</v>
      </c>
      <c r="O71" s="45"/>
      <c r="P71" s="46">
        <f t="shared" si="7"/>
        <v>0.74573999999999996</v>
      </c>
    </row>
    <row r="72" spans="1:16" x14ac:dyDescent="0.25">
      <c r="A72" s="19"/>
      <c r="B72" s="19"/>
      <c r="C72" s="19"/>
      <c r="D72" s="19"/>
      <c r="E72" s="19"/>
      <c r="F72" s="19"/>
      <c r="G72" s="19"/>
      <c r="H72" s="19" t="s">
        <v>679</v>
      </c>
      <c r="I72" s="19"/>
      <c r="J72" s="20">
        <v>3647.99</v>
      </c>
      <c r="K72" s="45"/>
      <c r="L72" s="20">
        <v>4550</v>
      </c>
      <c r="M72" s="45"/>
      <c r="N72" s="20">
        <f t="shared" si="6"/>
        <v>-902.01</v>
      </c>
      <c r="O72" s="45"/>
      <c r="P72" s="46">
        <f t="shared" si="7"/>
        <v>0.80176000000000003</v>
      </c>
    </row>
    <row r="73" spans="1:16" x14ac:dyDescent="0.25">
      <c r="A73" s="19"/>
      <c r="B73" s="19"/>
      <c r="C73" s="19"/>
      <c r="D73" s="19"/>
      <c r="E73" s="19"/>
      <c r="F73" s="19"/>
      <c r="G73" s="19"/>
      <c r="H73" s="19" t="s">
        <v>680</v>
      </c>
      <c r="I73" s="19"/>
      <c r="J73" s="20">
        <v>0</v>
      </c>
      <c r="K73" s="45"/>
      <c r="L73" s="20">
        <v>2333.35</v>
      </c>
      <c r="M73" s="45"/>
      <c r="N73" s="20">
        <f t="shared" si="6"/>
        <v>-2333.35</v>
      </c>
      <c r="O73" s="45"/>
      <c r="P73" s="46">
        <f t="shared" si="7"/>
        <v>0</v>
      </c>
    </row>
    <row r="74" spans="1:16" x14ac:dyDescent="0.25">
      <c r="A74" s="19"/>
      <c r="B74" s="19"/>
      <c r="C74" s="19"/>
      <c r="D74" s="19"/>
      <c r="E74" s="19"/>
      <c r="F74" s="19"/>
      <c r="G74" s="19"/>
      <c r="H74" s="19" t="s">
        <v>681</v>
      </c>
      <c r="I74" s="19"/>
      <c r="J74" s="20">
        <v>0</v>
      </c>
      <c r="K74" s="45"/>
      <c r="L74" s="20">
        <v>0</v>
      </c>
      <c r="M74" s="45"/>
      <c r="N74" s="20">
        <f t="shared" si="6"/>
        <v>0</v>
      </c>
      <c r="O74" s="45"/>
      <c r="P74" s="46">
        <f t="shared" si="7"/>
        <v>0</v>
      </c>
    </row>
    <row r="75" spans="1:16" ht="15.75" thickBot="1" x14ac:dyDescent="0.3">
      <c r="A75" s="19"/>
      <c r="B75" s="19"/>
      <c r="C75" s="19"/>
      <c r="D75" s="19"/>
      <c r="E75" s="19"/>
      <c r="F75" s="19"/>
      <c r="G75" s="19"/>
      <c r="H75" s="19" t="s">
        <v>682</v>
      </c>
      <c r="I75" s="19"/>
      <c r="J75" s="26">
        <v>80.5</v>
      </c>
      <c r="K75" s="45"/>
      <c r="L75" s="26">
        <v>70</v>
      </c>
      <c r="M75" s="45"/>
      <c r="N75" s="26">
        <f t="shared" si="6"/>
        <v>10.5</v>
      </c>
      <c r="O75" s="45"/>
      <c r="P75" s="50">
        <f t="shared" si="7"/>
        <v>1.1499999999999999</v>
      </c>
    </row>
    <row r="76" spans="1:16" x14ac:dyDescent="0.25">
      <c r="A76" s="19"/>
      <c r="B76" s="19"/>
      <c r="C76" s="19"/>
      <c r="D76" s="19"/>
      <c r="E76" s="19"/>
      <c r="F76" s="19"/>
      <c r="G76" s="19" t="s">
        <v>683</v>
      </c>
      <c r="H76" s="19"/>
      <c r="I76" s="19"/>
      <c r="J76" s="20">
        <f>ROUND(SUM(J67:J75),5)</f>
        <v>56330.75</v>
      </c>
      <c r="K76" s="45"/>
      <c r="L76" s="20">
        <f>ROUND(SUM(L67:L75),5)</f>
        <v>82810.600000000006</v>
      </c>
      <c r="M76" s="45"/>
      <c r="N76" s="20">
        <f t="shared" si="6"/>
        <v>-26479.85</v>
      </c>
      <c r="O76" s="45"/>
      <c r="P76" s="46">
        <f t="shared" si="7"/>
        <v>0.68023999999999996</v>
      </c>
    </row>
    <row r="77" spans="1:16" x14ac:dyDescent="0.25">
      <c r="A77" s="19"/>
      <c r="B77" s="19"/>
      <c r="C77" s="19"/>
      <c r="D77" s="19"/>
      <c r="E77" s="19"/>
      <c r="F77" s="19"/>
      <c r="G77" s="19" t="s">
        <v>24</v>
      </c>
      <c r="H77" s="19"/>
      <c r="I77" s="19"/>
      <c r="J77" s="20"/>
      <c r="K77" s="45"/>
      <c r="L77" s="20"/>
      <c r="M77" s="45"/>
      <c r="N77" s="20"/>
      <c r="O77" s="45"/>
      <c r="P77" s="46"/>
    </row>
    <row r="78" spans="1:16" x14ac:dyDescent="0.25">
      <c r="A78" s="19"/>
      <c r="B78" s="19"/>
      <c r="C78" s="19"/>
      <c r="D78" s="19"/>
      <c r="E78" s="19"/>
      <c r="F78" s="19"/>
      <c r="G78" s="19"/>
      <c r="H78" s="19" t="s">
        <v>77</v>
      </c>
      <c r="I78" s="19"/>
      <c r="J78" s="20">
        <v>2991.71</v>
      </c>
      <c r="K78" s="45"/>
      <c r="L78" s="20">
        <v>3227</v>
      </c>
      <c r="M78" s="45"/>
      <c r="N78" s="20">
        <f t="shared" ref="N78:N84" si="8">ROUND((J78-L78),5)</f>
        <v>-235.29</v>
      </c>
      <c r="O78" s="45"/>
      <c r="P78" s="46">
        <f t="shared" ref="P78:P84" si="9">ROUND(IF(L78=0, IF(J78=0, 0, 1), J78/L78),5)</f>
        <v>0.92708999999999997</v>
      </c>
    </row>
    <row r="79" spans="1:16" x14ac:dyDescent="0.25">
      <c r="A79" s="19"/>
      <c r="B79" s="19"/>
      <c r="C79" s="19"/>
      <c r="D79" s="19"/>
      <c r="E79" s="19"/>
      <c r="F79" s="19"/>
      <c r="G79" s="19"/>
      <c r="H79" s="19" t="s">
        <v>81</v>
      </c>
      <c r="I79" s="19"/>
      <c r="J79" s="20">
        <v>3863.8</v>
      </c>
      <c r="K79" s="45"/>
      <c r="L79" s="20">
        <v>4400</v>
      </c>
      <c r="M79" s="45"/>
      <c r="N79" s="20">
        <f t="shared" si="8"/>
        <v>-536.20000000000005</v>
      </c>
      <c r="O79" s="45"/>
      <c r="P79" s="46">
        <f t="shared" si="9"/>
        <v>0.87814000000000003</v>
      </c>
    </row>
    <row r="80" spans="1:16" ht="15.75" thickBot="1" x14ac:dyDescent="0.3">
      <c r="A80" s="19"/>
      <c r="B80" s="19"/>
      <c r="C80" s="19"/>
      <c r="D80" s="19"/>
      <c r="E80" s="19"/>
      <c r="F80" s="19"/>
      <c r="G80" s="19"/>
      <c r="H80" s="19" t="s">
        <v>684</v>
      </c>
      <c r="I80" s="19"/>
      <c r="J80" s="21">
        <v>799.39</v>
      </c>
      <c r="K80" s="45"/>
      <c r="L80" s="21">
        <v>910</v>
      </c>
      <c r="M80" s="45"/>
      <c r="N80" s="21">
        <f t="shared" si="8"/>
        <v>-110.61</v>
      </c>
      <c r="O80" s="45"/>
      <c r="P80" s="47">
        <f t="shared" si="9"/>
        <v>0.87844999999999995</v>
      </c>
    </row>
    <row r="81" spans="1:16" ht="15.75" thickBot="1" x14ac:dyDescent="0.3">
      <c r="A81" s="19"/>
      <c r="B81" s="19"/>
      <c r="C81" s="19"/>
      <c r="D81" s="19"/>
      <c r="E81" s="19"/>
      <c r="F81" s="19"/>
      <c r="G81" s="19" t="s">
        <v>685</v>
      </c>
      <c r="H81" s="19"/>
      <c r="I81" s="19"/>
      <c r="J81" s="22">
        <f>ROUND(SUM(J77:J80),5)</f>
        <v>7654.9</v>
      </c>
      <c r="K81" s="45"/>
      <c r="L81" s="22">
        <f>ROUND(SUM(L77:L80),5)</f>
        <v>8537</v>
      </c>
      <c r="M81" s="45"/>
      <c r="N81" s="22">
        <f t="shared" si="8"/>
        <v>-882.1</v>
      </c>
      <c r="O81" s="45"/>
      <c r="P81" s="49">
        <f t="shared" si="9"/>
        <v>0.89666999999999997</v>
      </c>
    </row>
    <row r="82" spans="1:16" x14ac:dyDescent="0.25">
      <c r="A82" s="19"/>
      <c r="B82" s="19"/>
      <c r="C82" s="19"/>
      <c r="D82" s="19"/>
      <c r="E82" s="19"/>
      <c r="F82" s="19" t="s">
        <v>686</v>
      </c>
      <c r="G82" s="19"/>
      <c r="H82" s="19"/>
      <c r="I82" s="19"/>
      <c r="J82" s="20">
        <f>ROUND(J50+J66+J76+J81,5)</f>
        <v>328262.11</v>
      </c>
      <c r="K82" s="45"/>
      <c r="L82" s="20">
        <f>ROUND(L50+L66+L76+L81,5)</f>
        <v>387468.9</v>
      </c>
      <c r="M82" s="45"/>
      <c r="N82" s="20">
        <f t="shared" si="8"/>
        <v>-59206.79</v>
      </c>
      <c r="O82" s="45"/>
      <c r="P82" s="46">
        <f t="shared" si="9"/>
        <v>0.84719999999999995</v>
      </c>
    </row>
    <row r="83" spans="1:16" x14ac:dyDescent="0.25">
      <c r="A83" s="19"/>
      <c r="B83" s="19"/>
      <c r="C83" s="19"/>
      <c r="D83" s="19"/>
      <c r="E83" s="19"/>
      <c r="F83" s="19" t="s">
        <v>687</v>
      </c>
      <c r="G83" s="19"/>
      <c r="H83" s="19"/>
      <c r="I83" s="19"/>
      <c r="J83" s="20">
        <v>447.29</v>
      </c>
      <c r="K83" s="45"/>
      <c r="L83" s="20">
        <v>291.64999999999998</v>
      </c>
      <c r="M83" s="45"/>
      <c r="N83" s="20">
        <f t="shared" si="8"/>
        <v>155.63999999999999</v>
      </c>
      <c r="O83" s="45"/>
      <c r="P83" s="46">
        <f t="shared" si="9"/>
        <v>1.53365</v>
      </c>
    </row>
    <row r="84" spans="1:16" x14ac:dyDescent="0.25">
      <c r="A84" s="19"/>
      <c r="B84" s="19"/>
      <c r="C84" s="19"/>
      <c r="D84" s="19"/>
      <c r="E84" s="19"/>
      <c r="F84" s="19" t="s">
        <v>688</v>
      </c>
      <c r="G84" s="19"/>
      <c r="H84" s="19"/>
      <c r="I84" s="19"/>
      <c r="J84" s="20">
        <v>0</v>
      </c>
      <c r="K84" s="45"/>
      <c r="L84" s="20">
        <v>350</v>
      </c>
      <c r="M84" s="45"/>
      <c r="N84" s="20">
        <f t="shared" si="8"/>
        <v>-350</v>
      </c>
      <c r="O84" s="45"/>
      <c r="P84" s="46">
        <f t="shared" si="9"/>
        <v>0</v>
      </c>
    </row>
    <row r="85" spans="1:16" x14ac:dyDescent="0.25">
      <c r="A85" s="19"/>
      <c r="B85" s="19"/>
      <c r="C85" s="19"/>
      <c r="D85" s="19"/>
      <c r="E85" s="19"/>
      <c r="F85" s="19" t="s">
        <v>689</v>
      </c>
      <c r="G85" s="19"/>
      <c r="H85" s="19"/>
      <c r="I85" s="19"/>
      <c r="J85" s="20"/>
      <c r="K85" s="45"/>
      <c r="L85" s="20"/>
      <c r="M85" s="45"/>
      <c r="N85" s="20"/>
      <c r="O85" s="45"/>
      <c r="P85" s="46"/>
    </row>
    <row r="86" spans="1:16" x14ac:dyDescent="0.25">
      <c r="A86" s="19"/>
      <c r="B86" s="19"/>
      <c r="C86" s="19"/>
      <c r="D86" s="19"/>
      <c r="E86" s="19"/>
      <c r="F86" s="19"/>
      <c r="G86" s="19" t="s">
        <v>690</v>
      </c>
      <c r="H86" s="19"/>
      <c r="I86" s="19"/>
      <c r="J86" s="20">
        <v>13450</v>
      </c>
      <c r="K86" s="45"/>
      <c r="L86" s="20">
        <v>10850</v>
      </c>
      <c r="M86" s="45"/>
      <c r="N86" s="20">
        <f>ROUND((J86-L86),5)</f>
        <v>2600</v>
      </c>
      <c r="O86" s="45"/>
      <c r="P86" s="46">
        <f>ROUND(IF(L86=0, IF(J86=0, 0, 1), J86/L86),5)</f>
        <v>1.23963</v>
      </c>
    </row>
    <row r="87" spans="1:16" x14ac:dyDescent="0.25">
      <c r="A87" s="19"/>
      <c r="B87" s="19"/>
      <c r="C87" s="19"/>
      <c r="D87" s="19"/>
      <c r="E87" s="19"/>
      <c r="F87" s="19"/>
      <c r="G87" s="19" t="s">
        <v>691</v>
      </c>
      <c r="H87" s="19"/>
      <c r="I87" s="19"/>
      <c r="J87" s="20">
        <v>2500</v>
      </c>
      <c r="K87" s="45"/>
      <c r="L87" s="20">
        <v>2500</v>
      </c>
      <c r="M87" s="45"/>
      <c r="N87" s="20">
        <f>ROUND((J87-L87),5)</f>
        <v>0</v>
      </c>
      <c r="O87" s="45"/>
      <c r="P87" s="46">
        <f>ROUND(IF(L87=0, IF(J87=0, 0, 1), J87/L87),5)</f>
        <v>1</v>
      </c>
    </row>
    <row r="88" spans="1:16" ht="15.75" thickBot="1" x14ac:dyDescent="0.3">
      <c r="A88" s="19"/>
      <c r="B88" s="19"/>
      <c r="C88" s="19"/>
      <c r="D88" s="19"/>
      <c r="E88" s="19"/>
      <c r="F88" s="19"/>
      <c r="G88" s="19" t="s">
        <v>692</v>
      </c>
      <c r="H88" s="19"/>
      <c r="I88" s="19"/>
      <c r="J88" s="26">
        <v>2496</v>
      </c>
      <c r="K88" s="45"/>
      <c r="L88" s="26">
        <v>3000</v>
      </c>
      <c r="M88" s="45"/>
      <c r="N88" s="26">
        <f>ROUND((J88-L88),5)</f>
        <v>-504</v>
      </c>
      <c r="O88" s="45"/>
      <c r="P88" s="50">
        <f>ROUND(IF(L88=0, IF(J88=0, 0, 1), J88/L88),5)</f>
        <v>0.83199999999999996</v>
      </c>
    </row>
    <row r="89" spans="1:16" x14ac:dyDescent="0.25">
      <c r="A89" s="19"/>
      <c r="B89" s="19"/>
      <c r="C89" s="19"/>
      <c r="D89" s="19"/>
      <c r="E89" s="19"/>
      <c r="F89" s="19" t="s">
        <v>693</v>
      </c>
      <c r="G89" s="19"/>
      <c r="H89" s="19"/>
      <c r="I89" s="19"/>
      <c r="J89" s="20">
        <f>ROUND(SUM(J85:J88),5)</f>
        <v>18446</v>
      </c>
      <c r="K89" s="45"/>
      <c r="L89" s="20">
        <f>ROUND(SUM(L85:L88),5)</f>
        <v>16350</v>
      </c>
      <c r="M89" s="45"/>
      <c r="N89" s="20">
        <f>ROUND((J89-L89),5)</f>
        <v>2096</v>
      </c>
      <c r="O89" s="45"/>
      <c r="P89" s="46">
        <f>ROUND(IF(L89=0, IF(J89=0, 0, 1), J89/L89),5)</f>
        <v>1.1282000000000001</v>
      </c>
    </row>
    <row r="90" spans="1:16" x14ac:dyDescent="0.25">
      <c r="A90" s="19"/>
      <c r="B90" s="19"/>
      <c r="C90" s="19"/>
      <c r="D90" s="19"/>
      <c r="E90" s="19"/>
      <c r="F90" s="19" t="s">
        <v>694</v>
      </c>
      <c r="G90" s="19"/>
      <c r="H90" s="19"/>
      <c r="I90" s="19"/>
      <c r="J90" s="20"/>
      <c r="K90" s="45"/>
      <c r="L90" s="20"/>
      <c r="M90" s="45"/>
      <c r="N90" s="20"/>
      <c r="O90" s="45"/>
      <c r="P90" s="46"/>
    </row>
    <row r="91" spans="1:16" x14ac:dyDescent="0.25">
      <c r="A91" s="19"/>
      <c r="B91" s="19"/>
      <c r="C91" s="19"/>
      <c r="D91" s="19"/>
      <c r="E91" s="19"/>
      <c r="F91" s="19"/>
      <c r="G91" s="19" t="s">
        <v>695</v>
      </c>
      <c r="H91" s="19"/>
      <c r="I91" s="19"/>
      <c r="J91" s="20"/>
      <c r="K91" s="45"/>
      <c r="L91" s="20"/>
      <c r="M91" s="45"/>
      <c r="N91" s="20"/>
      <c r="O91" s="45"/>
      <c r="P91" s="46"/>
    </row>
    <row r="92" spans="1:16" x14ac:dyDescent="0.25">
      <c r="A92" s="19"/>
      <c r="B92" s="19"/>
      <c r="C92" s="19"/>
      <c r="D92" s="19"/>
      <c r="E92" s="19"/>
      <c r="F92" s="19"/>
      <c r="G92" s="19"/>
      <c r="H92" s="19" t="s">
        <v>696</v>
      </c>
      <c r="I92" s="19"/>
      <c r="J92" s="20">
        <v>4476.21</v>
      </c>
      <c r="K92" s="45"/>
      <c r="L92" s="20">
        <v>7000</v>
      </c>
      <c r="M92" s="45"/>
      <c r="N92" s="20">
        <f>ROUND((J92-L92),5)</f>
        <v>-2523.79</v>
      </c>
      <c r="O92" s="45"/>
      <c r="P92" s="46">
        <f>ROUND(IF(L92=0, IF(J92=0, 0, 1), J92/L92),5)</f>
        <v>0.63946000000000003</v>
      </c>
    </row>
    <row r="93" spans="1:16" x14ac:dyDescent="0.25">
      <c r="A93" s="19"/>
      <c r="B93" s="19"/>
      <c r="C93" s="19"/>
      <c r="D93" s="19"/>
      <c r="E93" s="19"/>
      <c r="F93" s="19"/>
      <c r="G93" s="19"/>
      <c r="H93" s="19" t="s">
        <v>697</v>
      </c>
      <c r="I93" s="19"/>
      <c r="J93" s="20">
        <v>0</v>
      </c>
      <c r="K93" s="45"/>
      <c r="L93" s="20">
        <v>700</v>
      </c>
      <c r="M93" s="45"/>
      <c r="N93" s="20">
        <f>ROUND((J93-L93),5)</f>
        <v>-700</v>
      </c>
      <c r="O93" s="45"/>
      <c r="P93" s="46">
        <f>ROUND(IF(L93=0, IF(J93=0, 0, 1), J93/L93),5)</f>
        <v>0</v>
      </c>
    </row>
    <row r="94" spans="1:16" x14ac:dyDescent="0.25">
      <c r="A94" s="19"/>
      <c r="B94" s="19"/>
      <c r="C94" s="19"/>
      <c r="D94" s="19"/>
      <c r="E94" s="19"/>
      <c r="F94" s="19"/>
      <c r="G94" s="19"/>
      <c r="H94" s="19" t="s">
        <v>698</v>
      </c>
      <c r="I94" s="19"/>
      <c r="J94" s="20">
        <v>0</v>
      </c>
      <c r="K94" s="45"/>
      <c r="L94" s="20">
        <v>700</v>
      </c>
      <c r="M94" s="45"/>
      <c r="N94" s="20">
        <f>ROUND((J94-L94),5)</f>
        <v>-700</v>
      </c>
      <c r="O94" s="45"/>
      <c r="P94" s="46">
        <f>ROUND(IF(L94=0, IF(J94=0, 0, 1), J94/L94),5)</f>
        <v>0</v>
      </c>
    </row>
    <row r="95" spans="1:16" ht="15.75" thickBot="1" x14ac:dyDescent="0.3">
      <c r="A95" s="19"/>
      <c r="B95" s="19"/>
      <c r="C95" s="19"/>
      <c r="D95" s="19"/>
      <c r="E95" s="19"/>
      <c r="F95" s="19"/>
      <c r="G95" s="19"/>
      <c r="H95" s="19" t="s">
        <v>699</v>
      </c>
      <c r="I95" s="19"/>
      <c r="J95" s="26">
        <v>0</v>
      </c>
      <c r="K95" s="45"/>
      <c r="L95" s="26">
        <v>875</v>
      </c>
      <c r="M95" s="45"/>
      <c r="N95" s="26">
        <f>ROUND((J95-L95),5)</f>
        <v>-875</v>
      </c>
      <c r="O95" s="45"/>
      <c r="P95" s="50">
        <f>ROUND(IF(L95=0, IF(J95=0, 0, 1), J95/L95),5)</f>
        <v>0</v>
      </c>
    </row>
    <row r="96" spans="1:16" x14ac:dyDescent="0.25">
      <c r="A96" s="19"/>
      <c r="B96" s="19"/>
      <c r="C96" s="19"/>
      <c r="D96" s="19"/>
      <c r="E96" s="19"/>
      <c r="F96" s="19"/>
      <c r="G96" s="19" t="s">
        <v>700</v>
      </c>
      <c r="H96" s="19"/>
      <c r="I96" s="19"/>
      <c r="J96" s="20">
        <f>ROUND(SUM(J91:J95),5)</f>
        <v>4476.21</v>
      </c>
      <c r="K96" s="45"/>
      <c r="L96" s="20">
        <f>ROUND(SUM(L91:L95),5)</f>
        <v>9275</v>
      </c>
      <c r="M96" s="45"/>
      <c r="N96" s="20">
        <f>ROUND((J96-L96),5)</f>
        <v>-4798.79</v>
      </c>
      <c r="O96" s="45"/>
      <c r="P96" s="46">
        <f>ROUND(IF(L96=0, IF(J96=0, 0, 1), J96/L96),5)</f>
        <v>0.48260999999999998</v>
      </c>
    </row>
    <row r="97" spans="1:16" x14ac:dyDescent="0.25">
      <c r="A97" s="19"/>
      <c r="B97" s="19"/>
      <c r="C97" s="19"/>
      <c r="D97" s="19"/>
      <c r="E97" s="19"/>
      <c r="F97" s="19"/>
      <c r="G97" s="19" t="s">
        <v>701</v>
      </c>
      <c r="H97" s="19"/>
      <c r="I97" s="19"/>
      <c r="J97" s="20"/>
      <c r="K97" s="45"/>
      <c r="L97" s="20"/>
      <c r="M97" s="45"/>
      <c r="N97" s="20"/>
      <c r="O97" s="45"/>
      <c r="P97" s="46"/>
    </row>
    <row r="98" spans="1:16" x14ac:dyDescent="0.25">
      <c r="A98" s="19"/>
      <c r="B98" s="19"/>
      <c r="C98" s="19"/>
      <c r="D98" s="19"/>
      <c r="E98" s="19"/>
      <c r="F98" s="19"/>
      <c r="G98" s="19"/>
      <c r="H98" s="19" t="s">
        <v>702</v>
      </c>
      <c r="I98" s="19"/>
      <c r="J98" s="20">
        <v>301.14999999999998</v>
      </c>
      <c r="K98" s="45"/>
      <c r="L98" s="20">
        <v>300</v>
      </c>
      <c r="M98" s="45"/>
      <c r="N98" s="20">
        <f t="shared" ref="N98:N103" si="10">ROUND((J98-L98),5)</f>
        <v>1.1499999999999999</v>
      </c>
      <c r="O98" s="45"/>
      <c r="P98" s="46">
        <f t="shared" ref="P98:P103" si="11">ROUND(IF(L98=0, IF(J98=0, 0, 1), J98/L98),5)</f>
        <v>1.00383</v>
      </c>
    </row>
    <row r="99" spans="1:16" x14ac:dyDescent="0.25">
      <c r="A99" s="19"/>
      <c r="B99" s="19"/>
      <c r="C99" s="19"/>
      <c r="D99" s="19"/>
      <c r="E99" s="19"/>
      <c r="F99" s="19"/>
      <c r="G99" s="19"/>
      <c r="H99" s="19" t="s">
        <v>703</v>
      </c>
      <c r="I99" s="19"/>
      <c r="J99" s="20">
        <v>1121.1199999999999</v>
      </c>
      <c r="K99" s="45"/>
      <c r="L99" s="20">
        <v>1166.6500000000001</v>
      </c>
      <c r="M99" s="45"/>
      <c r="N99" s="20">
        <f t="shared" si="10"/>
        <v>-45.53</v>
      </c>
      <c r="O99" s="45"/>
      <c r="P99" s="46">
        <f t="shared" si="11"/>
        <v>0.96096999999999999</v>
      </c>
    </row>
    <row r="100" spans="1:16" x14ac:dyDescent="0.25">
      <c r="A100" s="19"/>
      <c r="B100" s="19"/>
      <c r="C100" s="19"/>
      <c r="D100" s="19"/>
      <c r="E100" s="19"/>
      <c r="F100" s="19"/>
      <c r="G100" s="19"/>
      <c r="H100" s="19" t="s">
        <v>704</v>
      </c>
      <c r="I100" s="19"/>
      <c r="J100" s="20">
        <v>2766.98</v>
      </c>
      <c r="K100" s="45"/>
      <c r="L100" s="20">
        <v>2925</v>
      </c>
      <c r="M100" s="45"/>
      <c r="N100" s="20">
        <f t="shared" si="10"/>
        <v>-158.02000000000001</v>
      </c>
      <c r="O100" s="45"/>
      <c r="P100" s="46">
        <f t="shared" si="11"/>
        <v>0.94598000000000004</v>
      </c>
    </row>
    <row r="101" spans="1:16" x14ac:dyDescent="0.25">
      <c r="A101" s="19"/>
      <c r="B101" s="19"/>
      <c r="C101" s="19"/>
      <c r="D101" s="19"/>
      <c r="E101" s="19"/>
      <c r="F101" s="19"/>
      <c r="G101" s="19"/>
      <c r="H101" s="19" t="s">
        <v>705</v>
      </c>
      <c r="I101" s="19"/>
      <c r="J101" s="20">
        <v>547.29</v>
      </c>
      <c r="K101" s="45"/>
      <c r="L101" s="20">
        <v>525</v>
      </c>
      <c r="M101" s="45"/>
      <c r="N101" s="20">
        <f t="shared" si="10"/>
        <v>22.29</v>
      </c>
      <c r="O101" s="45"/>
      <c r="P101" s="46">
        <f t="shared" si="11"/>
        <v>1.0424599999999999</v>
      </c>
    </row>
    <row r="102" spans="1:16" ht="15.75" thickBot="1" x14ac:dyDescent="0.3">
      <c r="A102" s="19"/>
      <c r="B102" s="19"/>
      <c r="C102" s="19"/>
      <c r="D102" s="19"/>
      <c r="E102" s="19"/>
      <c r="F102" s="19"/>
      <c r="G102" s="19"/>
      <c r="H102" s="19" t="s">
        <v>706</v>
      </c>
      <c r="I102" s="19"/>
      <c r="J102" s="26">
        <v>547.29</v>
      </c>
      <c r="K102" s="45"/>
      <c r="L102" s="26">
        <v>525</v>
      </c>
      <c r="M102" s="45"/>
      <c r="N102" s="26">
        <f t="shared" si="10"/>
        <v>22.29</v>
      </c>
      <c r="O102" s="45"/>
      <c r="P102" s="50">
        <f t="shared" si="11"/>
        <v>1.0424599999999999</v>
      </c>
    </row>
    <row r="103" spans="1:16" x14ac:dyDescent="0.25">
      <c r="A103" s="19"/>
      <c r="B103" s="19"/>
      <c r="C103" s="19"/>
      <c r="D103" s="19"/>
      <c r="E103" s="19"/>
      <c r="F103" s="19"/>
      <c r="G103" s="19" t="s">
        <v>707</v>
      </c>
      <c r="H103" s="19"/>
      <c r="I103" s="19"/>
      <c r="J103" s="20">
        <f>ROUND(SUM(J97:J102),5)</f>
        <v>5283.83</v>
      </c>
      <c r="K103" s="45"/>
      <c r="L103" s="20">
        <f>ROUND(SUM(L97:L102),5)</f>
        <v>5441.65</v>
      </c>
      <c r="M103" s="45"/>
      <c r="N103" s="20">
        <f t="shared" si="10"/>
        <v>-157.82</v>
      </c>
      <c r="O103" s="45"/>
      <c r="P103" s="46">
        <f t="shared" si="11"/>
        <v>0.97099999999999997</v>
      </c>
    </row>
    <row r="104" spans="1:16" x14ac:dyDescent="0.25">
      <c r="A104" s="19"/>
      <c r="B104" s="19"/>
      <c r="C104" s="19"/>
      <c r="D104" s="19"/>
      <c r="E104" s="19"/>
      <c r="F104" s="19"/>
      <c r="G104" s="19" t="s">
        <v>708</v>
      </c>
      <c r="H104" s="19"/>
      <c r="I104" s="19"/>
      <c r="J104" s="20"/>
      <c r="K104" s="45"/>
      <c r="L104" s="20"/>
      <c r="M104" s="45"/>
      <c r="N104" s="20"/>
      <c r="O104" s="45"/>
      <c r="P104" s="46"/>
    </row>
    <row r="105" spans="1:16" x14ac:dyDescent="0.25">
      <c r="A105" s="19"/>
      <c r="B105" s="19"/>
      <c r="C105" s="19"/>
      <c r="D105" s="19"/>
      <c r="E105" s="19"/>
      <c r="F105" s="19"/>
      <c r="G105" s="19"/>
      <c r="H105" s="19" t="s">
        <v>709</v>
      </c>
      <c r="I105" s="19"/>
      <c r="J105" s="20">
        <v>888.79</v>
      </c>
      <c r="K105" s="45"/>
      <c r="L105" s="20">
        <v>861</v>
      </c>
      <c r="M105" s="45"/>
      <c r="N105" s="20">
        <f>ROUND((J105-L105),5)</f>
        <v>27.79</v>
      </c>
      <c r="O105" s="45"/>
      <c r="P105" s="46">
        <f>ROUND(IF(L105=0, IF(J105=0, 0, 1), J105/L105),5)</f>
        <v>1.0322800000000001</v>
      </c>
    </row>
    <row r="106" spans="1:16" x14ac:dyDescent="0.25">
      <c r="A106" s="19"/>
      <c r="B106" s="19"/>
      <c r="C106" s="19"/>
      <c r="D106" s="19"/>
      <c r="E106" s="19"/>
      <c r="F106" s="19"/>
      <c r="G106" s="19"/>
      <c r="H106" s="19" t="s">
        <v>710</v>
      </c>
      <c r="I106" s="19"/>
      <c r="J106" s="20"/>
      <c r="K106" s="45"/>
      <c r="L106" s="20"/>
      <c r="M106" s="45"/>
      <c r="N106" s="20"/>
      <c r="O106" s="45"/>
      <c r="P106" s="46"/>
    </row>
    <row r="107" spans="1:16" x14ac:dyDescent="0.25">
      <c r="A107" s="19"/>
      <c r="B107" s="19"/>
      <c r="C107" s="19"/>
      <c r="D107" s="19"/>
      <c r="E107" s="19"/>
      <c r="F107" s="19"/>
      <c r="G107" s="19"/>
      <c r="H107" s="19"/>
      <c r="I107" s="19" t="s">
        <v>711</v>
      </c>
      <c r="J107" s="20">
        <v>7982.58</v>
      </c>
      <c r="K107" s="45"/>
      <c r="L107" s="20">
        <v>7800</v>
      </c>
      <c r="M107" s="45"/>
      <c r="N107" s="20">
        <f t="shared" ref="N107:N115" si="12">ROUND((J107-L107),5)</f>
        <v>182.58</v>
      </c>
      <c r="O107" s="45"/>
      <c r="P107" s="46">
        <f t="shared" ref="P107:P115" si="13">ROUND(IF(L107=0, IF(J107=0, 0, 1), J107/L107),5)</f>
        <v>1.0234099999999999</v>
      </c>
    </row>
    <row r="108" spans="1:16" x14ac:dyDescent="0.25">
      <c r="A108" s="19"/>
      <c r="B108" s="19"/>
      <c r="C108" s="19"/>
      <c r="D108" s="19"/>
      <c r="E108" s="19"/>
      <c r="F108" s="19"/>
      <c r="G108" s="19"/>
      <c r="H108" s="19"/>
      <c r="I108" s="19" t="s">
        <v>712</v>
      </c>
      <c r="J108" s="20">
        <v>1028.74</v>
      </c>
      <c r="K108" s="45"/>
      <c r="L108" s="20">
        <v>1400</v>
      </c>
      <c r="M108" s="45"/>
      <c r="N108" s="20">
        <f t="shared" si="12"/>
        <v>-371.26</v>
      </c>
      <c r="O108" s="45"/>
      <c r="P108" s="46">
        <f t="shared" si="13"/>
        <v>0.73480999999999996</v>
      </c>
    </row>
    <row r="109" spans="1:16" ht="15.75" thickBot="1" x14ac:dyDescent="0.3">
      <c r="A109" s="19"/>
      <c r="B109" s="19"/>
      <c r="C109" s="19"/>
      <c r="D109" s="19"/>
      <c r="E109" s="19"/>
      <c r="F109" s="19"/>
      <c r="G109" s="19"/>
      <c r="H109" s="19"/>
      <c r="I109" s="19" t="s">
        <v>713</v>
      </c>
      <c r="J109" s="26">
        <v>646.73</v>
      </c>
      <c r="K109" s="45"/>
      <c r="L109" s="26">
        <v>1400</v>
      </c>
      <c r="M109" s="45"/>
      <c r="N109" s="26">
        <f t="shared" si="12"/>
        <v>-753.27</v>
      </c>
      <c r="O109" s="45"/>
      <c r="P109" s="50">
        <f t="shared" si="13"/>
        <v>0.46195000000000003</v>
      </c>
    </row>
    <row r="110" spans="1:16" x14ac:dyDescent="0.25">
      <c r="A110" s="19"/>
      <c r="B110" s="19"/>
      <c r="C110" s="19"/>
      <c r="D110" s="19"/>
      <c r="E110" s="19"/>
      <c r="F110" s="19"/>
      <c r="G110" s="19"/>
      <c r="H110" s="19" t="s">
        <v>714</v>
      </c>
      <c r="I110" s="19"/>
      <c r="J110" s="20">
        <f>ROUND(SUM(J106:J109),5)</f>
        <v>9658.0499999999993</v>
      </c>
      <c r="K110" s="45"/>
      <c r="L110" s="20">
        <f>ROUND(SUM(L106:L109),5)</f>
        <v>10600</v>
      </c>
      <c r="M110" s="45"/>
      <c r="N110" s="20">
        <f t="shared" si="12"/>
        <v>-941.95</v>
      </c>
      <c r="O110" s="45"/>
      <c r="P110" s="46">
        <f t="shared" si="13"/>
        <v>0.91113999999999995</v>
      </c>
    </row>
    <row r="111" spans="1:16" ht="15.75" thickBot="1" x14ac:dyDescent="0.3">
      <c r="A111" s="19"/>
      <c r="B111" s="19"/>
      <c r="C111" s="19"/>
      <c r="D111" s="19"/>
      <c r="E111" s="19"/>
      <c r="F111" s="19"/>
      <c r="G111" s="19"/>
      <c r="H111" s="19" t="s">
        <v>715</v>
      </c>
      <c r="I111" s="19"/>
      <c r="J111" s="26">
        <v>766</v>
      </c>
      <c r="K111" s="45"/>
      <c r="L111" s="26">
        <v>950</v>
      </c>
      <c r="M111" s="45"/>
      <c r="N111" s="26">
        <f t="shared" si="12"/>
        <v>-184</v>
      </c>
      <c r="O111" s="45"/>
      <c r="P111" s="50">
        <f t="shared" si="13"/>
        <v>0.80632000000000004</v>
      </c>
    </row>
    <row r="112" spans="1:16" x14ac:dyDescent="0.25">
      <c r="A112" s="19"/>
      <c r="B112" s="19"/>
      <c r="C112" s="19"/>
      <c r="D112" s="19"/>
      <c r="E112" s="19"/>
      <c r="F112" s="19"/>
      <c r="G112" s="19" t="s">
        <v>716</v>
      </c>
      <c r="H112" s="19"/>
      <c r="I112" s="19"/>
      <c r="J112" s="20">
        <f>ROUND(SUM(J104:J105)+SUM(J110:J111),5)</f>
        <v>11312.84</v>
      </c>
      <c r="K112" s="45"/>
      <c r="L112" s="20">
        <f>ROUND(SUM(L104:L105)+SUM(L110:L111),5)</f>
        <v>12411</v>
      </c>
      <c r="M112" s="45"/>
      <c r="N112" s="20">
        <f t="shared" si="12"/>
        <v>-1098.1600000000001</v>
      </c>
      <c r="O112" s="45"/>
      <c r="P112" s="46">
        <f t="shared" si="13"/>
        <v>0.91152</v>
      </c>
    </row>
    <row r="113" spans="1:16" ht="15.75" thickBot="1" x14ac:dyDescent="0.3">
      <c r="A113" s="19"/>
      <c r="B113" s="19"/>
      <c r="C113" s="19"/>
      <c r="D113" s="19"/>
      <c r="E113" s="19"/>
      <c r="F113" s="19"/>
      <c r="G113" s="19" t="s">
        <v>717</v>
      </c>
      <c r="H113" s="19"/>
      <c r="I113" s="19"/>
      <c r="J113" s="21">
        <v>296.01</v>
      </c>
      <c r="K113" s="45"/>
      <c r="L113" s="21">
        <v>583.35</v>
      </c>
      <c r="M113" s="45"/>
      <c r="N113" s="21">
        <f t="shared" si="12"/>
        <v>-287.33999999999997</v>
      </c>
      <c r="O113" s="45"/>
      <c r="P113" s="47">
        <f t="shared" si="13"/>
        <v>0.50743000000000005</v>
      </c>
    </row>
    <row r="114" spans="1:16" ht="15.75" thickBot="1" x14ac:dyDescent="0.3">
      <c r="A114" s="19"/>
      <c r="B114" s="19"/>
      <c r="C114" s="19"/>
      <c r="D114" s="19"/>
      <c r="E114" s="19"/>
      <c r="F114" s="19" t="s">
        <v>718</v>
      </c>
      <c r="G114" s="19"/>
      <c r="H114" s="19"/>
      <c r="I114" s="19"/>
      <c r="J114" s="22">
        <f>ROUND(J90+J96+J103+SUM(J112:J113),5)</f>
        <v>21368.89</v>
      </c>
      <c r="K114" s="45"/>
      <c r="L114" s="22">
        <f>ROUND(L90+L96+L103+SUM(L112:L113),5)</f>
        <v>27711</v>
      </c>
      <c r="M114" s="45"/>
      <c r="N114" s="22">
        <f t="shared" si="12"/>
        <v>-6342.11</v>
      </c>
      <c r="O114" s="45"/>
      <c r="P114" s="49">
        <f t="shared" si="13"/>
        <v>0.77112999999999998</v>
      </c>
    </row>
    <row r="115" spans="1:16" x14ac:dyDescent="0.25">
      <c r="A115" s="19"/>
      <c r="B115" s="19"/>
      <c r="C115" s="19"/>
      <c r="D115" s="19"/>
      <c r="E115" s="19" t="s">
        <v>719</v>
      </c>
      <c r="F115" s="19"/>
      <c r="G115" s="19"/>
      <c r="H115" s="19"/>
      <c r="I115" s="19"/>
      <c r="J115" s="20">
        <f>ROUND(J25+J29+J34+SUM(J41:J42)+SUM(J48:J49)+SUM(J82:J84)+J89+J114,5)</f>
        <v>420637.53</v>
      </c>
      <c r="K115" s="45"/>
      <c r="L115" s="20">
        <f>ROUND(L25+L29+L34+SUM(L41:L42)+SUM(L48:L49)+SUM(L82:L84)+L89+L114,5)</f>
        <v>491870.89</v>
      </c>
      <c r="M115" s="45"/>
      <c r="N115" s="20">
        <f t="shared" si="12"/>
        <v>-71233.36</v>
      </c>
      <c r="O115" s="45"/>
      <c r="P115" s="46">
        <f t="shared" si="13"/>
        <v>0.85518000000000005</v>
      </c>
    </row>
    <row r="116" spans="1:16" x14ac:dyDescent="0.25">
      <c r="A116" s="19"/>
      <c r="B116" s="19"/>
      <c r="C116" s="19"/>
      <c r="D116" s="19"/>
      <c r="E116" s="19" t="s">
        <v>720</v>
      </c>
      <c r="F116" s="19"/>
      <c r="G116" s="19"/>
      <c r="H116" s="19"/>
      <c r="I116" s="19"/>
      <c r="J116" s="20"/>
      <c r="K116" s="45"/>
      <c r="L116" s="20"/>
      <c r="M116" s="45"/>
      <c r="N116" s="20"/>
      <c r="O116" s="45"/>
      <c r="P116" s="46"/>
    </row>
    <row r="117" spans="1:16" x14ac:dyDescent="0.25">
      <c r="A117" s="19"/>
      <c r="B117" s="19"/>
      <c r="C117" s="19"/>
      <c r="D117" s="19"/>
      <c r="E117" s="19"/>
      <c r="F117" s="19" t="s">
        <v>721</v>
      </c>
      <c r="G117" s="19"/>
      <c r="H117" s="19"/>
      <c r="I117" s="19"/>
      <c r="J117" s="20">
        <v>1050</v>
      </c>
      <c r="K117" s="45"/>
      <c r="L117" s="20">
        <v>575</v>
      </c>
      <c r="M117" s="45"/>
      <c r="N117" s="20">
        <f>ROUND((J117-L117),5)</f>
        <v>475</v>
      </c>
      <c r="O117" s="45"/>
      <c r="P117" s="46">
        <f>ROUND(IF(L117=0, IF(J117=0, 0, 1), J117/L117),5)</f>
        <v>1.82609</v>
      </c>
    </row>
    <row r="118" spans="1:16" x14ac:dyDescent="0.25">
      <c r="A118" s="19"/>
      <c r="B118" s="19"/>
      <c r="C118" s="19"/>
      <c r="D118" s="19"/>
      <c r="E118" s="19"/>
      <c r="F118" s="19" t="s">
        <v>722</v>
      </c>
      <c r="G118" s="19"/>
      <c r="H118" s="19"/>
      <c r="I118" s="19"/>
      <c r="J118" s="20">
        <v>0</v>
      </c>
      <c r="K118" s="45"/>
      <c r="L118" s="20">
        <v>583.35</v>
      </c>
      <c r="M118" s="45"/>
      <c r="N118" s="20">
        <f>ROUND((J118-L118),5)</f>
        <v>-583.35</v>
      </c>
      <c r="O118" s="45"/>
      <c r="P118" s="46">
        <f>ROUND(IF(L118=0, IF(J118=0, 0, 1), J118/L118),5)</f>
        <v>0</v>
      </c>
    </row>
    <row r="119" spans="1:16" ht="15.75" thickBot="1" x14ac:dyDescent="0.3">
      <c r="A119" s="19"/>
      <c r="B119" s="19"/>
      <c r="C119" s="19"/>
      <c r="D119" s="19"/>
      <c r="E119" s="19"/>
      <c r="F119" s="19" t="s">
        <v>723</v>
      </c>
      <c r="G119" s="19"/>
      <c r="H119" s="19"/>
      <c r="I119" s="19"/>
      <c r="J119" s="26">
        <v>837.53</v>
      </c>
      <c r="K119" s="45"/>
      <c r="L119" s="26"/>
      <c r="M119" s="45"/>
      <c r="N119" s="26"/>
      <c r="O119" s="45"/>
      <c r="P119" s="50"/>
    </row>
    <row r="120" spans="1:16" x14ac:dyDescent="0.25">
      <c r="A120" s="19"/>
      <c r="B120" s="19"/>
      <c r="C120" s="19"/>
      <c r="D120" s="19"/>
      <c r="E120" s="19" t="s">
        <v>724</v>
      </c>
      <c r="F120" s="19"/>
      <c r="G120" s="19"/>
      <c r="H120" s="19"/>
      <c r="I120" s="19"/>
      <c r="J120" s="20">
        <f>ROUND(SUM(J116:J119),5)</f>
        <v>1887.53</v>
      </c>
      <c r="K120" s="45"/>
      <c r="L120" s="20">
        <f>ROUND(SUM(L116:L119),5)</f>
        <v>1158.3499999999999</v>
      </c>
      <c r="M120" s="45"/>
      <c r="N120" s="20">
        <f>ROUND((J120-L120),5)</f>
        <v>729.18</v>
      </c>
      <c r="O120" s="45"/>
      <c r="P120" s="46">
        <f>ROUND(IF(L120=0, IF(J120=0, 0, 1), J120/L120),5)</f>
        <v>1.6294999999999999</v>
      </c>
    </row>
    <row r="121" spans="1:16" x14ac:dyDescent="0.25">
      <c r="A121" s="19"/>
      <c r="B121" s="19"/>
      <c r="C121" s="19"/>
      <c r="D121" s="19"/>
      <c r="E121" s="19" t="s">
        <v>725</v>
      </c>
      <c r="F121" s="19"/>
      <c r="G121" s="19"/>
      <c r="H121" s="19"/>
      <c r="I121" s="19"/>
      <c r="J121" s="20"/>
      <c r="K121" s="45"/>
      <c r="L121" s="20"/>
      <c r="M121" s="45"/>
      <c r="N121" s="20"/>
      <c r="O121" s="45"/>
      <c r="P121" s="46"/>
    </row>
    <row r="122" spans="1:16" x14ac:dyDescent="0.25">
      <c r="A122" s="19"/>
      <c r="B122" s="19"/>
      <c r="C122" s="19"/>
      <c r="D122" s="19"/>
      <c r="E122" s="19"/>
      <c r="F122" s="19" t="s">
        <v>726</v>
      </c>
      <c r="G122" s="19"/>
      <c r="H122" s="19"/>
      <c r="I122" s="19"/>
      <c r="J122" s="20">
        <v>0</v>
      </c>
      <c r="K122" s="45"/>
      <c r="L122" s="20">
        <v>2000</v>
      </c>
      <c r="M122" s="45"/>
      <c r="N122" s="20">
        <f t="shared" ref="N122:N127" si="14">ROUND((J122-L122),5)</f>
        <v>-2000</v>
      </c>
      <c r="O122" s="45"/>
      <c r="P122" s="46">
        <f t="shared" ref="P122:P127" si="15">ROUND(IF(L122=0, IF(J122=0, 0, 1), J122/L122),5)</f>
        <v>0</v>
      </c>
    </row>
    <row r="123" spans="1:16" x14ac:dyDescent="0.25">
      <c r="A123" s="19"/>
      <c r="B123" s="19"/>
      <c r="C123" s="19"/>
      <c r="D123" s="19"/>
      <c r="E123" s="19"/>
      <c r="F123" s="19" t="s">
        <v>727</v>
      </c>
      <c r="G123" s="19"/>
      <c r="H123" s="19"/>
      <c r="I123" s="19"/>
      <c r="J123" s="20">
        <v>0</v>
      </c>
      <c r="K123" s="45"/>
      <c r="L123" s="20">
        <v>2000</v>
      </c>
      <c r="M123" s="45"/>
      <c r="N123" s="20">
        <f t="shared" si="14"/>
        <v>-2000</v>
      </c>
      <c r="O123" s="45"/>
      <c r="P123" s="46">
        <f t="shared" si="15"/>
        <v>0</v>
      </c>
    </row>
    <row r="124" spans="1:16" x14ac:dyDescent="0.25">
      <c r="A124" s="19"/>
      <c r="B124" s="19"/>
      <c r="C124" s="19"/>
      <c r="D124" s="19"/>
      <c r="E124" s="19"/>
      <c r="F124" s="19" t="s">
        <v>57</v>
      </c>
      <c r="G124" s="19"/>
      <c r="H124" s="19"/>
      <c r="I124" s="19"/>
      <c r="J124" s="20">
        <v>7430.99</v>
      </c>
      <c r="K124" s="45"/>
      <c r="L124" s="20">
        <v>2000</v>
      </c>
      <c r="M124" s="45"/>
      <c r="N124" s="20">
        <f t="shared" si="14"/>
        <v>5430.99</v>
      </c>
      <c r="O124" s="45"/>
      <c r="P124" s="46">
        <f t="shared" si="15"/>
        <v>3.7155</v>
      </c>
    </row>
    <row r="125" spans="1:16" x14ac:dyDescent="0.25">
      <c r="A125" s="19"/>
      <c r="B125" s="19"/>
      <c r="C125" s="19"/>
      <c r="D125" s="19"/>
      <c r="E125" s="19"/>
      <c r="F125" s="19" t="s">
        <v>728</v>
      </c>
      <c r="G125" s="19"/>
      <c r="H125" s="19"/>
      <c r="I125" s="19"/>
      <c r="J125" s="20">
        <v>1714.76</v>
      </c>
      <c r="K125" s="45"/>
      <c r="L125" s="20">
        <v>3500</v>
      </c>
      <c r="M125" s="45"/>
      <c r="N125" s="20">
        <f t="shared" si="14"/>
        <v>-1785.24</v>
      </c>
      <c r="O125" s="45"/>
      <c r="P125" s="46">
        <f t="shared" si="15"/>
        <v>0.48992999999999998</v>
      </c>
    </row>
    <row r="126" spans="1:16" x14ac:dyDescent="0.25">
      <c r="A126" s="19"/>
      <c r="B126" s="19"/>
      <c r="C126" s="19"/>
      <c r="D126" s="19"/>
      <c r="E126" s="19"/>
      <c r="F126" s="19" t="s">
        <v>729</v>
      </c>
      <c r="G126" s="19"/>
      <c r="H126" s="19"/>
      <c r="I126" s="19"/>
      <c r="J126" s="20">
        <v>1056.3699999999999</v>
      </c>
      <c r="K126" s="45"/>
      <c r="L126" s="20">
        <v>700</v>
      </c>
      <c r="M126" s="45"/>
      <c r="N126" s="20">
        <f t="shared" si="14"/>
        <v>356.37</v>
      </c>
      <c r="O126" s="45"/>
      <c r="P126" s="46">
        <f t="shared" si="15"/>
        <v>1.5091000000000001</v>
      </c>
    </row>
    <row r="127" spans="1:16" x14ac:dyDescent="0.25">
      <c r="A127" s="19"/>
      <c r="B127" s="19"/>
      <c r="C127" s="19"/>
      <c r="D127" s="19"/>
      <c r="E127" s="19"/>
      <c r="F127" s="19" t="s">
        <v>730</v>
      </c>
      <c r="G127" s="19"/>
      <c r="H127" s="19"/>
      <c r="I127" s="19"/>
      <c r="J127" s="20">
        <v>0</v>
      </c>
      <c r="K127" s="45"/>
      <c r="L127" s="20">
        <v>0</v>
      </c>
      <c r="M127" s="45"/>
      <c r="N127" s="20">
        <f t="shared" si="14"/>
        <v>0</v>
      </c>
      <c r="O127" s="45"/>
      <c r="P127" s="46">
        <f t="shared" si="15"/>
        <v>0</v>
      </c>
    </row>
    <row r="128" spans="1:16" ht="15.75" thickBot="1" x14ac:dyDescent="0.3">
      <c r="A128" s="19"/>
      <c r="B128" s="19"/>
      <c r="C128" s="19"/>
      <c r="D128" s="19"/>
      <c r="E128" s="19"/>
      <c r="F128" s="19" t="s">
        <v>731</v>
      </c>
      <c r="G128" s="19"/>
      <c r="H128" s="19"/>
      <c r="I128" s="19"/>
      <c r="J128" s="26">
        <v>70</v>
      </c>
      <c r="K128" s="45"/>
      <c r="L128" s="26"/>
      <c r="M128" s="45"/>
      <c r="N128" s="26"/>
      <c r="O128" s="45"/>
      <c r="P128" s="50"/>
    </row>
    <row r="129" spans="1:16" x14ac:dyDescent="0.25">
      <c r="A129" s="19"/>
      <c r="B129" s="19"/>
      <c r="C129" s="19"/>
      <c r="D129" s="19"/>
      <c r="E129" s="19" t="s">
        <v>732</v>
      </c>
      <c r="F129" s="19"/>
      <c r="G129" s="19"/>
      <c r="H129" s="19"/>
      <c r="I129" s="19"/>
      <c r="J129" s="20">
        <f>ROUND(SUM(J121:J128),5)</f>
        <v>10272.120000000001</v>
      </c>
      <c r="K129" s="45"/>
      <c r="L129" s="20">
        <f>ROUND(SUM(L121:L128),5)</f>
        <v>10200</v>
      </c>
      <c r="M129" s="45"/>
      <c r="N129" s="20">
        <f>ROUND((J129-L129),5)</f>
        <v>72.12</v>
      </c>
      <c r="O129" s="45"/>
      <c r="P129" s="46">
        <f>ROUND(IF(L129=0, IF(J129=0, 0, 1), J129/L129),5)</f>
        <v>1.0070699999999999</v>
      </c>
    </row>
    <row r="130" spans="1:16" x14ac:dyDescent="0.25">
      <c r="A130" s="19"/>
      <c r="B130" s="19"/>
      <c r="C130" s="19"/>
      <c r="D130" s="19"/>
      <c r="E130" s="19" t="s">
        <v>733</v>
      </c>
      <c r="F130" s="19"/>
      <c r="G130" s="19"/>
      <c r="H130" s="19"/>
      <c r="I130" s="19"/>
      <c r="J130" s="20"/>
      <c r="K130" s="45"/>
      <c r="L130" s="20"/>
      <c r="M130" s="45"/>
      <c r="N130" s="20"/>
      <c r="O130" s="45"/>
      <c r="P130" s="46"/>
    </row>
    <row r="131" spans="1:16" x14ac:dyDescent="0.25">
      <c r="A131" s="19"/>
      <c r="B131" s="19"/>
      <c r="C131" s="19"/>
      <c r="D131" s="19"/>
      <c r="E131" s="19"/>
      <c r="F131" s="19" t="s">
        <v>734</v>
      </c>
      <c r="G131" s="19"/>
      <c r="H131" s="19"/>
      <c r="I131" s="19"/>
      <c r="J131" s="20">
        <v>0</v>
      </c>
      <c r="K131" s="45"/>
      <c r="L131" s="20">
        <v>1800</v>
      </c>
      <c r="M131" s="45"/>
      <c r="N131" s="20">
        <f>ROUND((J131-L131),5)</f>
        <v>-1800</v>
      </c>
      <c r="O131" s="45"/>
      <c r="P131" s="46">
        <f>ROUND(IF(L131=0, IF(J131=0, 0, 1), J131/L131),5)</f>
        <v>0</v>
      </c>
    </row>
    <row r="132" spans="1:16" x14ac:dyDescent="0.25">
      <c r="A132" s="19"/>
      <c r="B132" s="19"/>
      <c r="C132" s="19"/>
      <c r="D132" s="19"/>
      <c r="E132" s="19"/>
      <c r="F132" s="19" t="s">
        <v>735</v>
      </c>
      <c r="G132" s="19"/>
      <c r="H132" s="19"/>
      <c r="I132" s="19"/>
      <c r="J132" s="20">
        <v>0</v>
      </c>
      <c r="K132" s="45"/>
      <c r="L132" s="20">
        <v>5000</v>
      </c>
      <c r="M132" s="45"/>
      <c r="N132" s="20">
        <f>ROUND((J132-L132),5)</f>
        <v>-5000</v>
      </c>
      <c r="O132" s="45"/>
      <c r="P132" s="46">
        <f>ROUND(IF(L132=0, IF(J132=0, 0, 1), J132/L132),5)</f>
        <v>0</v>
      </c>
    </row>
    <row r="133" spans="1:16" x14ac:dyDescent="0.25">
      <c r="A133" s="19"/>
      <c r="B133" s="19"/>
      <c r="C133" s="19"/>
      <c r="D133" s="19"/>
      <c r="E133" s="19"/>
      <c r="F133" s="19" t="s">
        <v>736</v>
      </c>
      <c r="G133" s="19"/>
      <c r="H133" s="19"/>
      <c r="I133" s="19"/>
      <c r="J133" s="20">
        <v>951.8</v>
      </c>
      <c r="K133" s="45"/>
      <c r="L133" s="20"/>
      <c r="M133" s="45"/>
      <c r="N133" s="20"/>
      <c r="O133" s="45"/>
      <c r="P133" s="46"/>
    </row>
    <row r="134" spans="1:16" x14ac:dyDescent="0.25">
      <c r="A134" s="19"/>
      <c r="B134" s="19"/>
      <c r="C134" s="19"/>
      <c r="D134" s="19"/>
      <c r="E134" s="19"/>
      <c r="F134" s="19" t="s">
        <v>737</v>
      </c>
      <c r="G134" s="19"/>
      <c r="H134" s="19"/>
      <c r="I134" s="19"/>
      <c r="J134" s="20"/>
      <c r="K134" s="45"/>
      <c r="L134" s="20"/>
      <c r="M134" s="45"/>
      <c r="N134" s="20"/>
      <c r="O134" s="45"/>
      <c r="P134" s="46"/>
    </row>
    <row r="135" spans="1:16" x14ac:dyDescent="0.25">
      <c r="A135" s="19"/>
      <c r="B135" s="19"/>
      <c r="C135" s="19"/>
      <c r="D135" s="19"/>
      <c r="E135" s="19"/>
      <c r="F135" s="19"/>
      <c r="G135" s="19" t="s">
        <v>53</v>
      </c>
      <c r="H135" s="19"/>
      <c r="I135" s="19"/>
      <c r="J135" s="20">
        <v>1061.9000000000001</v>
      </c>
      <c r="K135" s="45"/>
      <c r="L135" s="20"/>
      <c r="M135" s="45"/>
      <c r="N135" s="20"/>
      <c r="O135" s="45"/>
      <c r="P135" s="46"/>
    </row>
    <row r="136" spans="1:16" x14ac:dyDescent="0.25">
      <c r="A136" s="19"/>
      <c r="B136" s="19"/>
      <c r="C136" s="19"/>
      <c r="D136" s="19"/>
      <c r="E136" s="19"/>
      <c r="F136" s="19"/>
      <c r="G136" s="19" t="s">
        <v>738</v>
      </c>
      <c r="H136" s="19"/>
      <c r="I136" s="19"/>
      <c r="J136" s="20">
        <v>359.95</v>
      </c>
      <c r="K136" s="45"/>
      <c r="L136" s="20">
        <v>5825</v>
      </c>
      <c r="M136" s="45"/>
      <c r="N136" s="20">
        <f>ROUND((J136-L136),5)</f>
        <v>-5465.05</v>
      </c>
      <c r="O136" s="45"/>
      <c r="P136" s="46">
        <f>ROUND(IF(L136=0, IF(J136=0, 0, 1), J136/L136),5)</f>
        <v>6.1789999999999998E-2</v>
      </c>
    </row>
    <row r="137" spans="1:16" x14ac:dyDescent="0.25">
      <c r="A137" s="19"/>
      <c r="B137" s="19"/>
      <c r="C137" s="19"/>
      <c r="D137" s="19"/>
      <c r="E137" s="19"/>
      <c r="F137" s="19"/>
      <c r="G137" s="19" t="s">
        <v>739</v>
      </c>
      <c r="H137" s="19"/>
      <c r="I137" s="19"/>
      <c r="J137" s="20">
        <v>0</v>
      </c>
      <c r="K137" s="45"/>
      <c r="L137" s="20">
        <v>8750</v>
      </c>
      <c r="M137" s="45"/>
      <c r="N137" s="20">
        <f>ROUND((J137-L137),5)</f>
        <v>-8750</v>
      </c>
      <c r="O137" s="45"/>
      <c r="P137" s="46">
        <f>ROUND(IF(L137=0, IF(J137=0, 0, 1), J137/L137),5)</f>
        <v>0</v>
      </c>
    </row>
    <row r="138" spans="1:16" x14ac:dyDescent="0.25">
      <c r="A138" s="19"/>
      <c r="B138" s="19"/>
      <c r="C138" s="19"/>
      <c r="D138" s="19"/>
      <c r="E138" s="19"/>
      <c r="F138" s="19"/>
      <c r="G138" s="19" t="s">
        <v>740</v>
      </c>
      <c r="H138" s="19"/>
      <c r="I138" s="19"/>
      <c r="J138" s="20">
        <v>0</v>
      </c>
      <c r="K138" s="45"/>
      <c r="L138" s="20">
        <v>3000</v>
      </c>
      <c r="M138" s="45"/>
      <c r="N138" s="20">
        <f>ROUND((J138-L138),5)</f>
        <v>-3000</v>
      </c>
      <c r="O138" s="45"/>
      <c r="P138" s="46">
        <f>ROUND(IF(L138=0, IF(J138=0, 0, 1), J138/L138),5)</f>
        <v>0</v>
      </c>
    </row>
    <row r="139" spans="1:16" x14ac:dyDescent="0.25">
      <c r="A139" s="19"/>
      <c r="B139" s="19"/>
      <c r="C139" s="19"/>
      <c r="D139" s="19"/>
      <c r="E139" s="19"/>
      <c r="F139" s="19"/>
      <c r="G139" s="19" t="s">
        <v>741</v>
      </c>
      <c r="H139" s="19"/>
      <c r="I139" s="19"/>
      <c r="J139" s="20">
        <v>65.180000000000007</v>
      </c>
      <c r="K139" s="45"/>
      <c r="L139" s="20">
        <v>700</v>
      </c>
      <c r="M139" s="45"/>
      <c r="N139" s="20">
        <f>ROUND((J139-L139),5)</f>
        <v>-634.82000000000005</v>
      </c>
      <c r="O139" s="45"/>
      <c r="P139" s="46">
        <f>ROUND(IF(L139=0, IF(J139=0, 0, 1), J139/L139),5)</f>
        <v>9.3109999999999998E-2</v>
      </c>
    </row>
    <row r="140" spans="1:16" x14ac:dyDescent="0.25">
      <c r="A140" s="19"/>
      <c r="B140" s="19"/>
      <c r="C140" s="19"/>
      <c r="D140" s="19"/>
      <c r="E140" s="19"/>
      <c r="F140" s="19"/>
      <c r="G140" s="19" t="s">
        <v>742</v>
      </c>
      <c r="H140" s="19"/>
      <c r="I140" s="19"/>
      <c r="J140" s="20">
        <v>1752.58</v>
      </c>
      <c r="K140" s="45"/>
      <c r="L140" s="20">
        <v>1995</v>
      </c>
      <c r="M140" s="45"/>
      <c r="N140" s="20">
        <f>ROUND((J140-L140),5)</f>
        <v>-242.42</v>
      </c>
      <c r="O140" s="45"/>
      <c r="P140" s="46">
        <f>ROUND(IF(L140=0, IF(J140=0, 0, 1), J140/L140),5)</f>
        <v>0.87848999999999999</v>
      </c>
    </row>
    <row r="141" spans="1:16" x14ac:dyDescent="0.25">
      <c r="A141" s="19"/>
      <c r="B141" s="19"/>
      <c r="C141" s="19"/>
      <c r="D141" s="19"/>
      <c r="E141" s="19"/>
      <c r="F141" s="19"/>
      <c r="G141" s="19" t="s">
        <v>743</v>
      </c>
      <c r="H141" s="19"/>
      <c r="I141" s="19"/>
      <c r="J141" s="20">
        <v>1058.3</v>
      </c>
      <c r="K141" s="45"/>
      <c r="L141" s="20"/>
      <c r="M141" s="45"/>
      <c r="N141" s="20"/>
      <c r="O141" s="45"/>
      <c r="P141" s="46"/>
    </row>
    <row r="142" spans="1:16" ht="15.75" thickBot="1" x14ac:dyDescent="0.3">
      <c r="A142" s="19"/>
      <c r="B142" s="19"/>
      <c r="C142" s="19"/>
      <c r="D142" s="19"/>
      <c r="E142" s="19"/>
      <c r="F142" s="19"/>
      <c r="G142" s="19" t="s">
        <v>744</v>
      </c>
      <c r="H142" s="19"/>
      <c r="I142" s="19"/>
      <c r="J142" s="26">
        <v>244.97</v>
      </c>
      <c r="K142" s="45"/>
      <c r="L142" s="26">
        <v>3000</v>
      </c>
      <c r="M142" s="45"/>
      <c r="N142" s="26">
        <f>ROUND((J142-L142),5)</f>
        <v>-2755.03</v>
      </c>
      <c r="O142" s="45"/>
      <c r="P142" s="50">
        <f>ROUND(IF(L142=0, IF(J142=0, 0, 1), J142/L142),5)</f>
        <v>8.1659999999999996E-2</v>
      </c>
    </row>
    <row r="143" spans="1:16" x14ac:dyDescent="0.25">
      <c r="A143" s="19"/>
      <c r="B143" s="19"/>
      <c r="C143" s="19"/>
      <c r="D143" s="19"/>
      <c r="E143" s="19"/>
      <c r="F143" s="19" t="s">
        <v>745</v>
      </c>
      <c r="G143" s="19"/>
      <c r="H143" s="19"/>
      <c r="I143" s="19"/>
      <c r="J143" s="20">
        <f>ROUND(SUM(J134:J142),5)</f>
        <v>4542.88</v>
      </c>
      <c r="K143" s="45"/>
      <c r="L143" s="20">
        <f>ROUND(SUM(L134:L142),5)</f>
        <v>23270</v>
      </c>
      <c r="M143" s="45"/>
      <c r="N143" s="20">
        <f>ROUND((J143-L143),5)</f>
        <v>-18727.12</v>
      </c>
      <c r="O143" s="45"/>
      <c r="P143" s="46">
        <f>ROUND(IF(L143=0, IF(J143=0, 0, 1), J143/L143),5)</f>
        <v>0.19522</v>
      </c>
    </row>
    <row r="144" spans="1:16" x14ac:dyDescent="0.25">
      <c r="A144" s="19"/>
      <c r="B144" s="19"/>
      <c r="C144" s="19"/>
      <c r="D144" s="19"/>
      <c r="E144" s="19"/>
      <c r="F144" s="19" t="s">
        <v>746</v>
      </c>
      <c r="G144" s="19"/>
      <c r="H144" s="19"/>
      <c r="I144" s="19"/>
      <c r="J144" s="20">
        <v>156.43</v>
      </c>
      <c r="K144" s="45"/>
      <c r="L144" s="20">
        <v>1400</v>
      </c>
      <c r="M144" s="45"/>
      <c r="N144" s="20">
        <f>ROUND((J144-L144),5)</f>
        <v>-1243.57</v>
      </c>
      <c r="O144" s="45"/>
      <c r="P144" s="46">
        <f>ROUND(IF(L144=0, IF(J144=0, 0, 1), J144/L144),5)</f>
        <v>0.11174000000000001</v>
      </c>
    </row>
    <row r="145" spans="1:16" x14ac:dyDescent="0.25">
      <c r="A145" s="19"/>
      <c r="B145" s="19"/>
      <c r="C145" s="19"/>
      <c r="D145" s="19"/>
      <c r="E145" s="19"/>
      <c r="F145" s="19" t="s">
        <v>747</v>
      </c>
      <c r="G145" s="19"/>
      <c r="H145" s="19"/>
      <c r="I145" s="19"/>
      <c r="J145" s="20">
        <v>2345.35</v>
      </c>
      <c r="K145" s="45"/>
      <c r="L145" s="20">
        <v>2900</v>
      </c>
      <c r="M145" s="45"/>
      <c r="N145" s="20">
        <f>ROUND((J145-L145),5)</f>
        <v>-554.65</v>
      </c>
      <c r="O145" s="45"/>
      <c r="P145" s="46">
        <f>ROUND(IF(L145=0, IF(J145=0, 0, 1), J145/L145),5)</f>
        <v>0.80874000000000001</v>
      </c>
    </row>
    <row r="146" spans="1:16" x14ac:dyDescent="0.25">
      <c r="A146" s="19"/>
      <c r="B146" s="19"/>
      <c r="C146" s="19"/>
      <c r="D146" s="19"/>
      <c r="E146" s="19"/>
      <c r="F146" s="19" t="s">
        <v>748</v>
      </c>
      <c r="G146" s="19"/>
      <c r="H146" s="19"/>
      <c r="I146" s="19"/>
      <c r="J146" s="20"/>
      <c r="K146" s="45"/>
      <c r="L146" s="20"/>
      <c r="M146" s="45"/>
      <c r="N146" s="20"/>
      <c r="O146" s="45"/>
      <c r="P146" s="46"/>
    </row>
    <row r="147" spans="1:16" x14ac:dyDescent="0.25">
      <c r="A147" s="19"/>
      <c r="B147" s="19"/>
      <c r="C147" s="19"/>
      <c r="D147" s="19"/>
      <c r="E147" s="19"/>
      <c r="F147" s="19"/>
      <c r="G147" s="19" t="s">
        <v>749</v>
      </c>
      <c r="H147" s="19"/>
      <c r="I147" s="19"/>
      <c r="J147" s="20">
        <v>314.98</v>
      </c>
      <c r="K147" s="45"/>
      <c r="L147" s="20"/>
      <c r="M147" s="45"/>
      <c r="N147" s="20"/>
      <c r="O147" s="45"/>
      <c r="P147" s="46"/>
    </row>
    <row r="148" spans="1:16" x14ac:dyDescent="0.25">
      <c r="A148" s="19"/>
      <c r="B148" s="19"/>
      <c r="C148" s="19"/>
      <c r="D148" s="19"/>
      <c r="E148" s="19"/>
      <c r="F148" s="19"/>
      <c r="G148" s="19" t="s">
        <v>750</v>
      </c>
      <c r="H148" s="19"/>
      <c r="I148" s="19"/>
      <c r="J148" s="20">
        <v>1230.0999999999999</v>
      </c>
      <c r="K148" s="45"/>
      <c r="L148" s="20"/>
      <c r="M148" s="45"/>
      <c r="N148" s="20"/>
      <c r="O148" s="45"/>
      <c r="P148" s="46"/>
    </row>
    <row r="149" spans="1:16" x14ac:dyDescent="0.25">
      <c r="A149" s="19"/>
      <c r="B149" s="19"/>
      <c r="C149" s="19"/>
      <c r="D149" s="19"/>
      <c r="E149" s="19"/>
      <c r="F149" s="19"/>
      <c r="G149" s="19" t="s">
        <v>751</v>
      </c>
      <c r="H149" s="19"/>
      <c r="I149" s="19"/>
      <c r="J149" s="20">
        <v>659.25</v>
      </c>
      <c r="K149" s="45"/>
      <c r="L149" s="20"/>
      <c r="M149" s="45"/>
      <c r="N149" s="20"/>
      <c r="O149" s="45"/>
      <c r="P149" s="46"/>
    </row>
    <row r="150" spans="1:16" x14ac:dyDescent="0.25">
      <c r="A150" s="19"/>
      <c r="B150" s="19"/>
      <c r="C150" s="19"/>
      <c r="D150" s="19"/>
      <c r="E150" s="19"/>
      <c r="F150" s="19"/>
      <c r="G150" s="19" t="s">
        <v>752</v>
      </c>
      <c r="H150" s="19"/>
      <c r="I150" s="19"/>
      <c r="J150" s="20">
        <v>165</v>
      </c>
      <c r="K150" s="45"/>
      <c r="L150" s="20"/>
      <c r="M150" s="45"/>
      <c r="N150" s="20"/>
      <c r="O150" s="45"/>
      <c r="P150" s="46"/>
    </row>
    <row r="151" spans="1:16" x14ac:dyDescent="0.25">
      <c r="A151" s="19"/>
      <c r="B151" s="19"/>
      <c r="C151" s="19"/>
      <c r="D151" s="19"/>
      <c r="E151" s="19"/>
      <c r="F151" s="19"/>
      <c r="G151" s="19" t="s">
        <v>753</v>
      </c>
      <c r="H151" s="19"/>
      <c r="I151" s="19"/>
      <c r="J151" s="20">
        <v>45.46</v>
      </c>
      <c r="K151" s="45"/>
      <c r="L151" s="20"/>
      <c r="M151" s="45"/>
      <c r="N151" s="20"/>
      <c r="O151" s="45"/>
      <c r="P151" s="46"/>
    </row>
    <row r="152" spans="1:16" x14ac:dyDescent="0.25">
      <c r="A152" s="19"/>
      <c r="B152" s="19"/>
      <c r="C152" s="19"/>
      <c r="D152" s="19"/>
      <c r="E152" s="19"/>
      <c r="F152" s="19"/>
      <c r="G152" s="19" t="s">
        <v>754</v>
      </c>
      <c r="H152" s="19"/>
      <c r="I152" s="19"/>
      <c r="J152" s="20">
        <v>3893.44</v>
      </c>
      <c r="K152" s="45"/>
      <c r="L152" s="20"/>
      <c r="M152" s="45"/>
      <c r="N152" s="20"/>
      <c r="O152" s="45"/>
      <c r="P152" s="46"/>
    </row>
    <row r="153" spans="1:16" x14ac:dyDescent="0.25">
      <c r="A153" s="19"/>
      <c r="B153" s="19"/>
      <c r="C153" s="19"/>
      <c r="D153" s="19"/>
      <c r="E153" s="19"/>
      <c r="F153" s="19"/>
      <c r="G153" s="19" t="s">
        <v>755</v>
      </c>
      <c r="H153" s="19"/>
      <c r="I153" s="19"/>
      <c r="J153" s="20">
        <v>1854.6</v>
      </c>
      <c r="K153" s="45"/>
      <c r="L153" s="20"/>
      <c r="M153" s="45"/>
      <c r="N153" s="20"/>
      <c r="O153" s="45"/>
      <c r="P153" s="46"/>
    </row>
    <row r="154" spans="1:16" x14ac:dyDescent="0.25">
      <c r="A154" s="19"/>
      <c r="B154" s="19"/>
      <c r="C154" s="19"/>
      <c r="D154" s="19"/>
      <c r="E154" s="19"/>
      <c r="F154" s="19"/>
      <c r="G154" s="19" t="s">
        <v>756</v>
      </c>
      <c r="H154" s="19"/>
      <c r="I154" s="19"/>
      <c r="J154" s="20">
        <v>320.12</v>
      </c>
      <c r="K154" s="45"/>
      <c r="L154" s="20"/>
      <c r="M154" s="45"/>
      <c r="N154" s="20"/>
      <c r="O154" s="45"/>
      <c r="P154" s="46"/>
    </row>
    <row r="155" spans="1:16" x14ac:dyDescent="0.25">
      <c r="A155" s="19"/>
      <c r="B155" s="19"/>
      <c r="C155" s="19"/>
      <c r="D155" s="19"/>
      <c r="E155" s="19"/>
      <c r="F155" s="19"/>
      <c r="G155" s="19" t="s">
        <v>757</v>
      </c>
      <c r="H155" s="19"/>
      <c r="I155" s="19"/>
      <c r="J155" s="20">
        <v>81.31</v>
      </c>
      <c r="K155" s="45"/>
      <c r="L155" s="20"/>
      <c r="M155" s="45"/>
      <c r="N155" s="20"/>
      <c r="O155" s="45"/>
      <c r="P155" s="46"/>
    </row>
    <row r="156" spans="1:16" x14ac:dyDescent="0.25">
      <c r="A156" s="19"/>
      <c r="B156" s="19"/>
      <c r="C156" s="19"/>
      <c r="D156" s="19"/>
      <c r="E156" s="19"/>
      <c r="F156" s="19"/>
      <c r="G156" s="19" t="s">
        <v>758</v>
      </c>
      <c r="H156" s="19"/>
      <c r="I156" s="19"/>
      <c r="J156" s="20">
        <v>31.37</v>
      </c>
      <c r="K156" s="45"/>
      <c r="L156" s="20"/>
      <c r="M156" s="45"/>
      <c r="N156" s="20"/>
      <c r="O156" s="45"/>
      <c r="P156" s="46"/>
    </row>
    <row r="157" spans="1:16" x14ac:dyDescent="0.25">
      <c r="A157" s="19"/>
      <c r="B157" s="19"/>
      <c r="C157" s="19"/>
      <c r="D157" s="19"/>
      <c r="E157" s="19"/>
      <c r="F157" s="19"/>
      <c r="G157" s="19" t="s">
        <v>759</v>
      </c>
      <c r="H157" s="19"/>
      <c r="I157" s="19"/>
      <c r="J157" s="20">
        <v>320.12</v>
      </c>
      <c r="K157" s="45"/>
      <c r="L157" s="20"/>
      <c r="M157" s="45"/>
      <c r="N157" s="20"/>
      <c r="O157" s="45"/>
      <c r="P157" s="46"/>
    </row>
    <row r="158" spans="1:16" x14ac:dyDescent="0.25">
      <c r="A158" s="19"/>
      <c r="B158" s="19"/>
      <c r="C158" s="19"/>
      <c r="D158" s="19"/>
      <c r="E158" s="19"/>
      <c r="F158" s="19"/>
      <c r="G158" s="19" t="s">
        <v>760</v>
      </c>
      <c r="H158" s="19"/>
      <c r="I158" s="19"/>
      <c r="J158" s="20">
        <v>72.48</v>
      </c>
      <c r="K158" s="45"/>
      <c r="L158" s="20"/>
      <c r="M158" s="45"/>
      <c r="N158" s="20"/>
      <c r="O158" s="45"/>
      <c r="P158" s="46"/>
    </row>
    <row r="159" spans="1:16" x14ac:dyDescent="0.25">
      <c r="A159" s="19"/>
      <c r="B159" s="19"/>
      <c r="C159" s="19"/>
      <c r="D159" s="19"/>
      <c r="E159" s="19"/>
      <c r="F159" s="19"/>
      <c r="G159" s="19" t="s">
        <v>761</v>
      </c>
      <c r="H159" s="19"/>
      <c r="I159" s="19"/>
      <c r="J159" s="20">
        <v>331.48</v>
      </c>
      <c r="K159" s="45"/>
      <c r="L159" s="20"/>
      <c r="M159" s="45"/>
      <c r="N159" s="20"/>
      <c r="O159" s="45"/>
      <c r="P159" s="46"/>
    </row>
    <row r="160" spans="1:16" ht="15.75" thickBot="1" x14ac:dyDescent="0.3">
      <c r="A160" s="19"/>
      <c r="B160" s="19"/>
      <c r="C160" s="19"/>
      <c r="D160" s="19"/>
      <c r="E160" s="19"/>
      <c r="F160" s="19"/>
      <c r="G160" s="19" t="s">
        <v>762</v>
      </c>
      <c r="H160" s="19"/>
      <c r="I160" s="19"/>
      <c r="J160" s="21">
        <v>10009.94</v>
      </c>
      <c r="K160" s="45"/>
      <c r="L160" s="21">
        <v>11666.65</v>
      </c>
      <c r="M160" s="45"/>
      <c r="N160" s="21">
        <f>ROUND((J160-L160),5)</f>
        <v>-1656.71</v>
      </c>
      <c r="O160" s="45"/>
      <c r="P160" s="47">
        <f>ROUND(IF(L160=0, IF(J160=0, 0, 1), J160/L160),5)</f>
        <v>0.85799999999999998</v>
      </c>
    </row>
    <row r="161" spans="1:16" ht="15.75" thickBot="1" x14ac:dyDescent="0.3">
      <c r="A161" s="19"/>
      <c r="B161" s="19"/>
      <c r="C161" s="19"/>
      <c r="D161" s="19"/>
      <c r="E161" s="19"/>
      <c r="F161" s="19" t="s">
        <v>763</v>
      </c>
      <c r="G161" s="19"/>
      <c r="H161" s="19"/>
      <c r="I161" s="19"/>
      <c r="J161" s="22">
        <f>ROUND(SUM(J146:J160),5)</f>
        <v>19329.650000000001</v>
      </c>
      <c r="K161" s="45"/>
      <c r="L161" s="22">
        <f>ROUND(SUM(L146:L160),5)</f>
        <v>11666.65</v>
      </c>
      <c r="M161" s="45"/>
      <c r="N161" s="22">
        <f>ROUND((J161-L161),5)</f>
        <v>7663</v>
      </c>
      <c r="O161" s="45"/>
      <c r="P161" s="49">
        <f>ROUND(IF(L161=0, IF(J161=0, 0, 1), J161/L161),5)</f>
        <v>1.65683</v>
      </c>
    </row>
    <row r="162" spans="1:16" x14ac:dyDescent="0.25">
      <c r="A162" s="19"/>
      <c r="B162" s="19"/>
      <c r="C162" s="19"/>
      <c r="D162" s="19"/>
      <c r="E162" s="19" t="s">
        <v>764</v>
      </c>
      <c r="F162" s="19"/>
      <c r="G162" s="19"/>
      <c r="H162" s="19"/>
      <c r="I162" s="19"/>
      <c r="J162" s="20">
        <f>ROUND(SUM(J130:J133)+SUM(J143:J145)+J161,5)</f>
        <v>27326.11</v>
      </c>
      <c r="K162" s="45"/>
      <c r="L162" s="20">
        <f>ROUND(SUM(L130:L133)+SUM(L143:L145)+L161,5)</f>
        <v>46036.65</v>
      </c>
      <c r="M162" s="45"/>
      <c r="N162" s="20">
        <f>ROUND((J162-L162),5)</f>
        <v>-18710.54</v>
      </c>
      <c r="O162" s="45"/>
      <c r="P162" s="46">
        <f>ROUND(IF(L162=0, IF(J162=0, 0, 1), J162/L162),5)</f>
        <v>0.59357000000000004</v>
      </c>
    </row>
    <row r="163" spans="1:16" x14ac:dyDescent="0.25">
      <c r="A163" s="19"/>
      <c r="B163" s="19"/>
      <c r="C163" s="19"/>
      <c r="D163" s="19"/>
      <c r="E163" s="19" t="s">
        <v>765</v>
      </c>
      <c r="F163" s="19"/>
      <c r="G163" s="19"/>
      <c r="H163" s="19"/>
      <c r="I163" s="19"/>
      <c r="J163" s="20"/>
      <c r="K163" s="45"/>
      <c r="L163" s="20"/>
      <c r="M163" s="45"/>
      <c r="N163" s="20"/>
      <c r="O163" s="45"/>
      <c r="P163" s="46"/>
    </row>
    <row r="164" spans="1:16" x14ac:dyDescent="0.25">
      <c r="A164" s="19"/>
      <c r="B164" s="19"/>
      <c r="C164" s="19"/>
      <c r="D164" s="19"/>
      <c r="E164" s="19"/>
      <c r="F164" s="19" t="s">
        <v>766</v>
      </c>
      <c r="G164" s="19"/>
      <c r="H164" s="19"/>
      <c r="I164" s="19"/>
      <c r="J164" s="20">
        <v>0</v>
      </c>
      <c r="K164" s="45"/>
      <c r="L164" s="20">
        <v>0</v>
      </c>
      <c r="M164" s="45"/>
      <c r="N164" s="20">
        <f>ROUND((J164-L164),5)</f>
        <v>0</v>
      </c>
      <c r="O164" s="45"/>
      <c r="P164" s="46">
        <f>ROUND(IF(L164=0, IF(J164=0, 0, 1), J164/L164),5)</f>
        <v>0</v>
      </c>
    </row>
    <row r="165" spans="1:16" ht="15.75" thickBot="1" x14ac:dyDescent="0.3">
      <c r="A165" s="19"/>
      <c r="B165" s="19"/>
      <c r="C165" s="19"/>
      <c r="D165" s="19"/>
      <c r="E165" s="19"/>
      <c r="F165" s="19" t="s">
        <v>767</v>
      </c>
      <c r="G165" s="19"/>
      <c r="H165" s="19"/>
      <c r="I165" s="19"/>
      <c r="J165" s="26">
        <v>433.95</v>
      </c>
      <c r="K165" s="45"/>
      <c r="L165" s="26"/>
      <c r="M165" s="45"/>
      <c r="N165" s="26"/>
      <c r="O165" s="45"/>
      <c r="P165" s="50"/>
    </row>
    <row r="166" spans="1:16" x14ac:dyDescent="0.25">
      <c r="A166" s="19"/>
      <c r="B166" s="19"/>
      <c r="C166" s="19"/>
      <c r="D166" s="19"/>
      <c r="E166" s="19" t="s">
        <v>768</v>
      </c>
      <c r="F166" s="19"/>
      <c r="G166" s="19"/>
      <c r="H166" s="19"/>
      <c r="I166" s="19"/>
      <c r="J166" s="20">
        <f>ROUND(SUM(J163:J165),5)</f>
        <v>433.95</v>
      </c>
      <c r="K166" s="45"/>
      <c r="L166" s="20">
        <f>ROUND(SUM(L163:L165),5)</f>
        <v>0</v>
      </c>
      <c r="M166" s="45"/>
      <c r="N166" s="20">
        <f>ROUND((J166-L166),5)</f>
        <v>433.95</v>
      </c>
      <c r="O166" s="45"/>
      <c r="P166" s="46">
        <f>ROUND(IF(L166=0, IF(J166=0, 0, 1), J166/L166),5)</f>
        <v>1</v>
      </c>
    </row>
    <row r="167" spans="1:16" x14ac:dyDescent="0.25">
      <c r="A167" s="19"/>
      <c r="B167" s="19"/>
      <c r="C167" s="19"/>
      <c r="D167" s="19"/>
      <c r="E167" s="19" t="s">
        <v>769</v>
      </c>
      <c r="F167" s="19"/>
      <c r="G167" s="19"/>
      <c r="H167" s="19"/>
      <c r="I167" s="19"/>
      <c r="J167" s="20"/>
      <c r="K167" s="45"/>
      <c r="L167" s="20"/>
      <c r="M167" s="45"/>
      <c r="N167" s="20"/>
      <c r="O167" s="45"/>
      <c r="P167" s="46"/>
    </row>
    <row r="168" spans="1:16" x14ac:dyDescent="0.25">
      <c r="A168" s="19"/>
      <c r="B168" s="19"/>
      <c r="C168" s="19"/>
      <c r="D168" s="19"/>
      <c r="E168" s="19"/>
      <c r="F168" s="19" t="s">
        <v>770</v>
      </c>
      <c r="G168" s="19"/>
      <c r="H168" s="19"/>
      <c r="I168" s="19"/>
      <c r="J168" s="20">
        <v>0</v>
      </c>
      <c r="K168" s="45"/>
      <c r="L168" s="20">
        <v>0</v>
      </c>
      <c r="M168" s="45"/>
      <c r="N168" s="20">
        <f>ROUND((J168-L168),5)</f>
        <v>0</v>
      </c>
      <c r="O168" s="45"/>
      <c r="P168" s="46">
        <f>ROUND(IF(L168=0, IF(J168=0, 0, 1), J168/L168),5)</f>
        <v>0</v>
      </c>
    </row>
    <row r="169" spans="1:16" x14ac:dyDescent="0.25">
      <c r="A169" s="19"/>
      <c r="B169" s="19"/>
      <c r="C169" s="19"/>
      <c r="D169" s="19"/>
      <c r="E169" s="19"/>
      <c r="F169" s="19" t="s">
        <v>771</v>
      </c>
      <c r="G169" s="19"/>
      <c r="H169" s="19"/>
      <c r="I169" s="19"/>
      <c r="J169" s="20">
        <v>0</v>
      </c>
      <c r="K169" s="45"/>
      <c r="L169" s="20">
        <v>560</v>
      </c>
      <c r="M169" s="45"/>
      <c r="N169" s="20">
        <f>ROUND((J169-L169),5)</f>
        <v>-560</v>
      </c>
      <c r="O169" s="45"/>
      <c r="P169" s="46">
        <f>ROUND(IF(L169=0, IF(J169=0, 0, 1), J169/L169),5)</f>
        <v>0</v>
      </c>
    </row>
    <row r="170" spans="1:16" x14ac:dyDescent="0.25">
      <c r="A170" s="19"/>
      <c r="B170" s="19"/>
      <c r="C170" s="19"/>
      <c r="D170" s="19"/>
      <c r="E170" s="19"/>
      <c r="F170" s="19" t="s">
        <v>772</v>
      </c>
      <c r="G170" s="19"/>
      <c r="H170" s="19"/>
      <c r="I170" s="19"/>
      <c r="J170" s="20"/>
      <c r="K170" s="45"/>
      <c r="L170" s="20"/>
      <c r="M170" s="45"/>
      <c r="N170" s="20"/>
      <c r="O170" s="45"/>
      <c r="P170" s="46"/>
    </row>
    <row r="171" spans="1:16" x14ac:dyDescent="0.25">
      <c r="A171" s="19"/>
      <c r="B171" s="19"/>
      <c r="C171" s="19"/>
      <c r="D171" s="19"/>
      <c r="E171" s="19"/>
      <c r="F171" s="19"/>
      <c r="G171" s="19" t="s">
        <v>773</v>
      </c>
      <c r="H171" s="19"/>
      <c r="I171" s="19"/>
      <c r="J171" s="20">
        <v>-185</v>
      </c>
      <c r="K171" s="45"/>
      <c r="L171" s="20">
        <v>3500</v>
      </c>
      <c r="M171" s="45"/>
      <c r="N171" s="20">
        <f>ROUND((J171-L171),5)</f>
        <v>-3685</v>
      </c>
      <c r="O171" s="45"/>
      <c r="P171" s="46">
        <f>ROUND(IF(L171=0, IF(J171=0, 0, 1), J171/L171),5)</f>
        <v>-5.2859999999999997E-2</v>
      </c>
    </row>
    <row r="172" spans="1:16" ht="15.75" thickBot="1" x14ac:dyDescent="0.3">
      <c r="A172" s="19"/>
      <c r="B172" s="19"/>
      <c r="C172" s="19"/>
      <c r="D172" s="19"/>
      <c r="E172" s="19"/>
      <c r="F172" s="19"/>
      <c r="G172" s="19" t="s">
        <v>774</v>
      </c>
      <c r="H172" s="19"/>
      <c r="I172" s="19"/>
      <c r="J172" s="26">
        <v>1364.78</v>
      </c>
      <c r="K172" s="45"/>
      <c r="L172" s="26">
        <v>2350</v>
      </c>
      <c r="M172" s="45"/>
      <c r="N172" s="26">
        <f>ROUND((J172-L172),5)</f>
        <v>-985.22</v>
      </c>
      <c r="O172" s="45"/>
      <c r="P172" s="50">
        <f>ROUND(IF(L172=0, IF(J172=0, 0, 1), J172/L172),5)</f>
        <v>0.58076000000000005</v>
      </c>
    </row>
    <row r="173" spans="1:16" x14ac:dyDescent="0.25">
      <c r="A173" s="19"/>
      <c r="B173" s="19"/>
      <c r="C173" s="19"/>
      <c r="D173" s="19"/>
      <c r="E173" s="19"/>
      <c r="F173" s="19" t="s">
        <v>775</v>
      </c>
      <c r="G173" s="19"/>
      <c r="H173" s="19"/>
      <c r="I173" s="19"/>
      <c r="J173" s="20">
        <f>ROUND(SUM(J170:J172),5)</f>
        <v>1179.78</v>
      </c>
      <c r="K173" s="45"/>
      <c r="L173" s="20">
        <f>ROUND(SUM(L170:L172),5)</f>
        <v>5850</v>
      </c>
      <c r="M173" s="45"/>
      <c r="N173" s="20">
        <f>ROUND((J173-L173),5)</f>
        <v>-4670.22</v>
      </c>
      <c r="O173" s="45"/>
      <c r="P173" s="46">
        <f>ROUND(IF(L173=0, IF(J173=0, 0, 1), J173/L173),5)</f>
        <v>0.20166999999999999</v>
      </c>
    </row>
    <row r="174" spans="1:16" x14ac:dyDescent="0.25">
      <c r="A174" s="19"/>
      <c r="B174" s="19"/>
      <c r="C174" s="19"/>
      <c r="D174" s="19"/>
      <c r="E174" s="19"/>
      <c r="F174" s="19" t="s">
        <v>776</v>
      </c>
      <c r="G174" s="19"/>
      <c r="H174" s="19"/>
      <c r="I174" s="19"/>
      <c r="J174" s="20">
        <v>445</v>
      </c>
      <c r="K174" s="45"/>
      <c r="L174" s="20">
        <v>500</v>
      </c>
      <c r="M174" s="45"/>
      <c r="N174" s="20">
        <f>ROUND((J174-L174),5)</f>
        <v>-55</v>
      </c>
      <c r="O174" s="45"/>
      <c r="P174" s="46">
        <f>ROUND(IF(L174=0, IF(J174=0, 0, 1), J174/L174),5)</f>
        <v>0.89</v>
      </c>
    </row>
    <row r="175" spans="1:16" x14ac:dyDescent="0.25">
      <c r="A175" s="19"/>
      <c r="B175" s="19"/>
      <c r="C175" s="19"/>
      <c r="D175" s="19"/>
      <c r="E175" s="19"/>
      <c r="F175" s="19" t="s">
        <v>777</v>
      </c>
      <c r="G175" s="19"/>
      <c r="H175" s="19"/>
      <c r="I175" s="19"/>
      <c r="J175" s="20">
        <v>0</v>
      </c>
      <c r="K175" s="45"/>
      <c r="L175" s="20">
        <v>0</v>
      </c>
      <c r="M175" s="45"/>
      <c r="N175" s="20">
        <f>ROUND((J175-L175),5)</f>
        <v>0</v>
      </c>
      <c r="O175" s="45"/>
      <c r="P175" s="46">
        <f>ROUND(IF(L175=0, IF(J175=0, 0, 1), J175/L175),5)</f>
        <v>0</v>
      </c>
    </row>
    <row r="176" spans="1:16" x14ac:dyDescent="0.25">
      <c r="A176" s="19"/>
      <c r="B176" s="19"/>
      <c r="C176" s="19"/>
      <c r="D176" s="19"/>
      <c r="E176" s="19"/>
      <c r="F176" s="19" t="s">
        <v>778</v>
      </c>
      <c r="G176" s="19"/>
      <c r="H176" s="19"/>
      <c r="I176" s="19"/>
      <c r="J176" s="20">
        <v>516.5</v>
      </c>
      <c r="K176" s="45"/>
      <c r="L176" s="20"/>
      <c r="M176" s="45"/>
      <c r="N176" s="20"/>
      <c r="O176" s="45"/>
      <c r="P176" s="46"/>
    </row>
    <row r="177" spans="1:16" x14ac:dyDescent="0.25">
      <c r="A177" s="19"/>
      <c r="B177" s="19"/>
      <c r="C177" s="19"/>
      <c r="D177" s="19"/>
      <c r="E177" s="19"/>
      <c r="F177" s="19" t="s">
        <v>779</v>
      </c>
      <c r="G177" s="19"/>
      <c r="H177" s="19"/>
      <c r="I177" s="19"/>
      <c r="J177" s="20"/>
      <c r="K177" s="45"/>
      <c r="L177" s="20"/>
      <c r="M177" s="45"/>
      <c r="N177" s="20"/>
      <c r="O177" s="45"/>
      <c r="P177" s="46"/>
    </row>
    <row r="178" spans="1:16" ht="15.75" thickBot="1" x14ac:dyDescent="0.3">
      <c r="A178" s="19"/>
      <c r="B178" s="19"/>
      <c r="C178" s="19"/>
      <c r="D178" s="19"/>
      <c r="E178" s="19"/>
      <c r="F178" s="19"/>
      <c r="G178" s="19" t="s">
        <v>780</v>
      </c>
      <c r="H178" s="19"/>
      <c r="I178" s="19"/>
      <c r="J178" s="21">
        <v>1413.25</v>
      </c>
      <c r="K178" s="45"/>
      <c r="L178" s="21">
        <v>1175</v>
      </c>
      <c r="M178" s="45"/>
      <c r="N178" s="21">
        <f>ROUND((J178-L178),5)</f>
        <v>238.25</v>
      </c>
      <c r="O178" s="45"/>
      <c r="P178" s="47">
        <f>ROUND(IF(L178=0, IF(J178=0, 0, 1), J178/L178),5)</f>
        <v>1.2027699999999999</v>
      </c>
    </row>
    <row r="179" spans="1:16" ht="15.75" thickBot="1" x14ac:dyDescent="0.3">
      <c r="A179" s="19"/>
      <c r="B179" s="19"/>
      <c r="C179" s="19"/>
      <c r="D179" s="19"/>
      <c r="E179" s="19"/>
      <c r="F179" s="19" t="s">
        <v>781</v>
      </c>
      <c r="G179" s="19"/>
      <c r="H179" s="19"/>
      <c r="I179" s="19"/>
      <c r="J179" s="22">
        <f>ROUND(SUM(J177:J178),5)</f>
        <v>1413.25</v>
      </c>
      <c r="K179" s="45"/>
      <c r="L179" s="22">
        <f>ROUND(SUM(L177:L178),5)</f>
        <v>1175</v>
      </c>
      <c r="M179" s="45"/>
      <c r="N179" s="22">
        <f>ROUND((J179-L179),5)</f>
        <v>238.25</v>
      </c>
      <c r="O179" s="45"/>
      <c r="P179" s="49">
        <f>ROUND(IF(L179=0, IF(J179=0, 0, 1), J179/L179),5)</f>
        <v>1.2027699999999999</v>
      </c>
    </row>
    <row r="180" spans="1:16" x14ac:dyDescent="0.25">
      <c r="A180" s="19"/>
      <c r="B180" s="19"/>
      <c r="C180" s="19"/>
      <c r="D180" s="19"/>
      <c r="E180" s="19" t="s">
        <v>782</v>
      </c>
      <c r="F180" s="19"/>
      <c r="G180" s="19"/>
      <c r="H180" s="19"/>
      <c r="I180" s="19"/>
      <c r="J180" s="20">
        <f>ROUND(SUM(J167:J169)+SUM(J173:J176)+J179,5)</f>
        <v>3554.53</v>
      </c>
      <c r="K180" s="45"/>
      <c r="L180" s="20">
        <f>ROUND(SUM(L167:L169)+SUM(L173:L176)+L179,5)</f>
        <v>8085</v>
      </c>
      <c r="M180" s="45"/>
      <c r="N180" s="20">
        <f>ROUND((J180-L180),5)</f>
        <v>-4530.47</v>
      </c>
      <c r="O180" s="45"/>
      <c r="P180" s="46">
        <f>ROUND(IF(L180=0, IF(J180=0, 0, 1), J180/L180),5)</f>
        <v>0.43964999999999999</v>
      </c>
    </row>
    <row r="181" spans="1:16" x14ac:dyDescent="0.25">
      <c r="A181" s="19"/>
      <c r="B181" s="19"/>
      <c r="C181" s="19"/>
      <c r="D181" s="19"/>
      <c r="E181" s="19" t="s">
        <v>783</v>
      </c>
      <c r="F181" s="19"/>
      <c r="G181" s="19"/>
      <c r="H181" s="19"/>
      <c r="I181" s="19"/>
      <c r="J181" s="20"/>
      <c r="K181" s="45"/>
      <c r="L181" s="20"/>
      <c r="M181" s="45"/>
      <c r="N181" s="20"/>
      <c r="O181" s="45"/>
      <c r="P181" s="46"/>
    </row>
    <row r="182" spans="1:16" x14ac:dyDescent="0.25">
      <c r="A182" s="19"/>
      <c r="B182" s="19"/>
      <c r="C182" s="19"/>
      <c r="D182" s="19"/>
      <c r="E182" s="19"/>
      <c r="F182" s="19" t="s">
        <v>784</v>
      </c>
      <c r="G182" s="19"/>
      <c r="H182" s="19"/>
      <c r="I182" s="19"/>
      <c r="J182" s="20"/>
      <c r="K182" s="45"/>
      <c r="L182" s="20"/>
      <c r="M182" s="45"/>
      <c r="N182" s="20"/>
      <c r="O182" s="45"/>
      <c r="P182" s="46"/>
    </row>
    <row r="183" spans="1:16" x14ac:dyDescent="0.25">
      <c r="A183" s="19"/>
      <c r="B183" s="19"/>
      <c r="C183" s="19"/>
      <c r="D183" s="19"/>
      <c r="E183" s="19"/>
      <c r="F183" s="19"/>
      <c r="G183" s="19" t="s">
        <v>785</v>
      </c>
      <c r="H183" s="19"/>
      <c r="I183" s="19"/>
      <c r="J183" s="20">
        <v>550</v>
      </c>
      <c r="K183" s="45"/>
      <c r="L183" s="20">
        <v>550</v>
      </c>
      <c r="M183" s="45"/>
      <c r="N183" s="20">
        <f t="shared" ref="N183:N189" si="16">ROUND((J183-L183),5)</f>
        <v>0</v>
      </c>
      <c r="O183" s="45"/>
      <c r="P183" s="46">
        <f t="shared" ref="P183:P189" si="17">ROUND(IF(L183=0, IF(J183=0, 0, 1), J183/L183),5)</f>
        <v>1</v>
      </c>
    </row>
    <row r="184" spans="1:16" ht="15.75" thickBot="1" x14ac:dyDescent="0.3">
      <c r="A184" s="19"/>
      <c r="B184" s="19"/>
      <c r="C184" s="19"/>
      <c r="D184" s="19"/>
      <c r="E184" s="19"/>
      <c r="F184" s="19"/>
      <c r="G184" s="19" t="s">
        <v>786</v>
      </c>
      <c r="H184" s="19"/>
      <c r="I184" s="19"/>
      <c r="J184" s="26">
        <v>3474.99</v>
      </c>
      <c r="K184" s="45"/>
      <c r="L184" s="26">
        <v>2200</v>
      </c>
      <c r="M184" s="45"/>
      <c r="N184" s="26">
        <f t="shared" si="16"/>
        <v>1274.99</v>
      </c>
      <c r="O184" s="45"/>
      <c r="P184" s="50">
        <f t="shared" si="17"/>
        <v>1.5795399999999999</v>
      </c>
    </row>
    <row r="185" spans="1:16" x14ac:dyDescent="0.25">
      <c r="A185" s="19"/>
      <c r="B185" s="19"/>
      <c r="C185" s="19"/>
      <c r="D185" s="19"/>
      <c r="E185" s="19"/>
      <c r="F185" s="19" t="s">
        <v>787</v>
      </c>
      <c r="G185" s="19"/>
      <c r="H185" s="19"/>
      <c r="I185" s="19"/>
      <c r="J185" s="20">
        <f>ROUND(SUM(J182:J184),5)</f>
        <v>4024.99</v>
      </c>
      <c r="K185" s="45"/>
      <c r="L185" s="20">
        <f>ROUND(SUM(L182:L184),5)</f>
        <v>2750</v>
      </c>
      <c r="M185" s="45"/>
      <c r="N185" s="20">
        <f t="shared" si="16"/>
        <v>1274.99</v>
      </c>
      <c r="O185" s="45"/>
      <c r="P185" s="46">
        <f t="shared" si="17"/>
        <v>1.46363</v>
      </c>
    </row>
    <row r="186" spans="1:16" ht="15.75" thickBot="1" x14ac:dyDescent="0.3">
      <c r="A186" s="19"/>
      <c r="B186" s="19"/>
      <c r="C186" s="19"/>
      <c r="D186" s="19"/>
      <c r="E186" s="19"/>
      <c r="F186" s="19" t="s">
        <v>788</v>
      </c>
      <c r="G186" s="19"/>
      <c r="H186" s="19"/>
      <c r="I186" s="19"/>
      <c r="J186" s="21">
        <v>1006.9</v>
      </c>
      <c r="K186" s="45"/>
      <c r="L186" s="21">
        <v>2625</v>
      </c>
      <c r="M186" s="45"/>
      <c r="N186" s="21">
        <f t="shared" si="16"/>
        <v>-1618.1</v>
      </c>
      <c r="O186" s="45"/>
      <c r="P186" s="47">
        <f t="shared" si="17"/>
        <v>0.38357999999999998</v>
      </c>
    </row>
    <row r="187" spans="1:16" ht="15.75" thickBot="1" x14ac:dyDescent="0.3">
      <c r="A187" s="19"/>
      <c r="B187" s="19"/>
      <c r="C187" s="19"/>
      <c r="D187" s="19"/>
      <c r="E187" s="19" t="s">
        <v>789</v>
      </c>
      <c r="F187" s="19"/>
      <c r="G187" s="19"/>
      <c r="H187" s="19"/>
      <c r="I187" s="19"/>
      <c r="J187" s="23">
        <f>ROUND(J181+SUM(J185:J186),5)</f>
        <v>5031.8900000000003</v>
      </c>
      <c r="K187" s="45"/>
      <c r="L187" s="23">
        <f>ROUND(L181+SUM(L185:L186),5)</f>
        <v>5375</v>
      </c>
      <c r="M187" s="45"/>
      <c r="N187" s="23">
        <f t="shared" si="16"/>
        <v>-343.11</v>
      </c>
      <c r="O187" s="45"/>
      <c r="P187" s="48">
        <f t="shared" si="17"/>
        <v>0.93616999999999995</v>
      </c>
    </row>
    <row r="188" spans="1:16" ht="15.75" thickBot="1" x14ac:dyDescent="0.3">
      <c r="A188" s="19"/>
      <c r="B188" s="19"/>
      <c r="C188" s="19"/>
      <c r="D188" s="19" t="s">
        <v>790</v>
      </c>
      <c r="E188" s="19"/>
      <c r="F188" s="19"/>
      <c r="G188" s="19"/>
      <c r="H188" s="19"/>
      <c r="I188" s="19"/>
      <c r="J188" s="22">
        <f>ROUND(J24+J115+J120+J129+J162+J166+J180+J187,5)</f>
        <v>469143.66</v>
      </c>
      <c r="K188" s="45"/>
      <c r="L188" s="22">
        <f>ROUND(L24+L115+L120+L129+L162+L166+L180+L187,5)</f>
        <v>562725.89</v>
      </c>
      <c r="M188" s="45"/>
      <c r="N188" s="22">
        <f t="shared" si="16"/>
        <v>-93582.23</v>
      </c>
      <c r="O188" s="45"/>
      <c r="P188" s="49">
        <f t="shared" si="17"/>
        <v>0.8337</v>
      </c>
    </row>
    <row r="189" spans="1:16" x14ac:dyDescent="0.25">
      <c r="A189" s="19"/>
      <c r="B189" s="19" t="s">
        <v>791</v>
      </c>
      <c r="C189" s="19"/>
      <c r="D189" s="19"/>
      <c r="E189" s="19"/>
      <c r="F189" s="19"/>
      <c r="G189" s="19"/>
      <c r="H189" s="19"/>
      <c r="I189" s="19"/>
      <c r="J189" s="20">
        <f>ROUND(J3+J23-J188,5)</f>
        <v>434927.35999999999</v>
      </c>
      <c r="K189" s="45"/>
      <c r="L189" s="20">
        <f>ROUND(L3+L23-L188,5)</f>
        <v>337601.11</v>
      </c>
      <c r="M189" s="45"/>
      <c r="N189" s="20">
        <f t="shared" si="16"/>
        <v>97326.25</v>
      </c>
      <c r="O189" s="45"/>
      <c r="P189" s="46">
        <f t="shared" si="17"/>
        <v>1.2882899999999999</v>
      </c>
    </row>
    <row r="190" spans="1:16" x14ac:dyDescent="0.25">
      <c r="A190" s="19"/>
      <c r="B190" s="19" t="s">
        <v>792</v>
      </c>
      <c r="C190" s="19"/>
      <c r="D190" s="19"/>
      <c r="E190" s="19"/>
      <c r="F190" s="19"/>
      <c r="G190" s="19"/>
      <c r="H190" s="19"/>
      <c r="I190" s="19"/>
      <c r="J190" s="20"/>
      <c r="K190" s="45"/>
      <c r="L190" s="20"/>
      <c r="M190" s="45"/>
      <c r="N190" s="20"/>
      <c r="O190" s="45"/>
      <c r="P190" s="46"/>
    </row>
    <row r="191" spans="1:16" x14ac:dyDescent="0.25">
      <c r="A191" s="19"/>
      <c r="B191" s="19"/>
      <c r="C191" s="19" t="s">
        <v>793</v>
      </c>
      <c r="D191" s="19"/>
      <c r="E191" s="19"/>
      <c r="F191" s="19"/>
      <c r="G191" s="19"/>
      <c r="H191" s="19"/>
      <c r="I191" s="19"/>
      <c r="J191" s="20"/>
      <c r="K191" s="45"/>
      <c r="L191" s="20"/>
      <c r="M191" s="45"/>
      <c r="N191" s="20"/>
      <c r="O191" s="45"/>
      <c r="P191" s="46"/>
    </row>
    <row r="192" spans="1:16" x14ac:dyDescent="0.25">
      <c r="A192" s="19"/>
      <c r="B192" s="19"/>
      <c r="C192" s="19"/>
      <c r="D192" s="19" t="s">
        <v>794</v>
      </c>
      <c r="E192" s="19"/>
      <c r="F192" s="19"/>
      <c r="G192" s="19"/>
      <c r="H192" s="19"/>
      <c r="I192" s="19"/>
      <c r="J192" s="20">
        <v>1319.5</v>
      </c>
      <c r="K192" s="45"/>
      <c r="L192" s="20"/>
      <c r="M192" s="45"/>
      <c r="N192" s="20"/>
      <c r="O192" s="45"/>
      <c r="P192" s="46"/>
    </row>
    <row r="193" spans="1:16" x14ac:dyDescent="0.25">
      <c r="A193" s="19"/>
      <c r="B193" s="19"/>
      <c r="C193" s="19"/>
      <c r="D193" s="19" t="s">
        <v>795</v>
      </c>
      <c r="E193" s="19"/>
      <c r="F193" s="19"/>
      <c r="G193" s="19"/>
      <c r="H193" s="19"/>
      <c r="I193" s="19"/>
      <c r="J193" s="20">
        <v>2000</v>
      </c>
      <c r="K193" s="45"/>
      <c r="L193" s="20"/>
      <c r="M193" s="45"/>
      <c r="N193" s="20"/>
      <c r="O193" s="45"/>
      <c r="P193" s="46"/>
    </row>
    <row r="194" spans="1:16" x14ac:dyDescent="0.25">
      <c r="A194" s="19"/>
      <c r="B194" s="19"/>
      <c r="C194" s="19"/>
      <c r="D194" s="19" t="s">
        <v>796</v>
      </c>
      <c r="E194" s="19"/>
      <c r="F194" s="19"/>
      <c r="G194" s="19"/>
      <c r="H194" s="19"/>
      <c r="I194" s="19"/>
      <c r="J194" s="20"/>
      <c r="K194" s="45"/>
      <c r="L194" s="20"/>
      <c r="M194" s="45"/>
      <c r="N194" s="20"/>
      <c r="O194" s="45"/>
      <c r="P194" s="46"/>
    </row>
    <row r="195" spans="1:16" x14ac:dyDescent="0.25">
      <c r="A195" s="19"/>
      <c r="B195" s="19"/>
      <c r="C195" s="19"/>
      <c r="D195" s="19"/>
      <c r="E195" s="19" t="s">
        <v>797</v>
      </c>
      <c r="F195" s="19"/>
      <c r="G195" s="19"/>
      <c r="H195" s="19"/>
      <c r="I195" s="19"/>
      <c r="J195" s="20">
        <v>8730</v>
      </c>
      <c r="K195" s="45"/>
      <c r="L195" s="20"/>
      <c r="M195" s="45"/>
      <c r="N195" s="20"/>
      <c r="O195" s="45"/>
      <c r="P195" s="46"/>
    </row>
    <row r="196" spans="1:16" x14ac:dyDescent="0.25">
      <c r="A196" s="19"/>
      <c r="B196" s="19"/>
      <c r="C196" s="19"/>
      <c r="D196" s="19"/>
      <c r="E196" s="19" t="s">
        <v>798</v>
      </c>
      <c r="F196" s="19"/>
      <c r="G196" s="19"/>
      <c r="H196" s="19"/>
      <c r="I196" s="19"/>
      <c r="J196" s="20">
        <v>5512.83</v>
      </c>
      <c r="K196" s="45"/>
      <c r="L196" s="20"/>
      <c r="M196" s="45"/>
      <c r="N196" s="20"/>
      <c r="O196" s="45"/>
      <c r="P196" s="46"/>
    </row>
    <row r="197" spans="1:16" x14ac:dyDescent="0.25">
      <c r="A197" s="19"/>
      <c r="B197" s="19"/>
      <c r="C197" s="19"/>
      <c r="D197" s="19"/>
      <c r="E197" s="19" t="s">
        <v>799</v>
      </c>
      <c r="F197" s="19"/>
      <c r="G197" s="19"/>
      <c r="H197" s="19"/>
      <c r="I197" s="19"/>
      <c r="J197" s="20">
        <v>5394</v>
      </c>
      <c r="K197" s="45"/>
      <c r="L197" s="20"/>
      <c r="M197" s="45"/>
      <c r="N197" s="20"/>
      <c r="O197" s="45"/>
      <c r="P197" s="46"/>
    </row>
    <row r="198" spans="1:16" x14ac:dyDescent="0.25">
      <c r="A198" s="19"/>
      <c r="B198" s="19"/>
      <c r="C198" s="19"/>
      <c r="D198" s="19"/>
      <c r="E198" s="19" t="s">
        <v>800</v>
      </c>
      <c r="F198" s="19"/>
      <c r="G198" s="19"/>
      <c r="H198" s="19"/>
      <c r="I198" s="19"/>
      <c r="J198" s="20">
        <v>28795.32</v>
      </c>
      <c r="K198" s="45"/>
      <c r="L198" s="20"/>
      <c r="M198" s="45"/>
      <c r="N198" s="20"/>
      <c r="O198" s="45"/>
      <c r="P198" s="46"/>
    </row>
    <row r="199" spans="1:16" ht="15.75" thickBot="1" x14ac:dyDescent="0.3">
      <c r="A199" s="19"/>
      <c r="B199" s="19"/>
      <c r="C199" s="19"/>
      <c r="D199" s="19"/>
      <c r="E199" s="19" t="s">
        <v>801</v>
      </c>
      <c r="F199" s="19"/>
      <c r="G199" s="19"/>
      <c r="H199" s="19"/>
      <c r="I199" s="19"/>
      <c r="J199" s="26">
        <v>2281</v>
      </c>
      <c r="K199" s="45"/>
      <c r="L199" s="20"/>
      <c r="M199" s="45"/>
      <c r="N199" s="20"/>
      <c r="O199" s="45"/>
      <c r="P199" s="46"/>
    </row>
    <row r="200" spans="1:16" x14ac:dyDescent="0.25">
      <c r="A200" s="19"/>
      <c r="B200" s="19"/>
      <c r="C200" s="19"/>
      <c r="D200" s="19" t="s">
        <v>802</v>
      </c>
      <c r="E200" s="19"/>
      <c r="F200" s="19"/>
      <c r="G200" s="19"/>
      <c r="H200" s="19"/>
      <c r="I200" s="19"/>
      <c r="J200" s="20">
        <f>ROUND(SUM(J194:J199),5)</f>
        <v>50713.15</v>
      </c>
      <c r="K200" s="45"/>
      <c r="L200" s="20"/>
      <c r="M200" s="45"/>
      <c r="N200" s="20"/>
      <c r="O200" s="45"/>
      <c r="P200" s="46"/>
    </row>
    <row r="201" spans="1:16" x14ac:dyDescent="0.25">
      <c r="A201" s="19"/>
      <c r="B201" s="19"/>
      <c r="C201" s="19"/>
      <c r="D201" s="19" t="s">
        <v>793</v>
      </c>
      <c r="E201" s="19"/>
      <c r="F201" s="19"/>
      <c r="G201" s="19"/>
      <c r="H201" s="19"/>
      <c r="I201" s="19"/>
      <c r="J201" s="20"/>
      <c r="K201" s="45"/>
      <c r="L201" s="20"/>
      <c r="M201" s="45"/>
      <c r="N201" s="20"/>
      <c r="O201" s="45"/>
      <c r="P201" s="46"/>
    </row>
    <row r="202" spans="1:16" x14ac:dyDescent="0.25">
      <c r="A202" s="19"/>
      <c r="B202" s="19"/>
      <c r="C202" s="19"/>
      <c r="D202" s="19"/>
      <c r="E202" s="19" t="s">
        <v>803</v>
      </c>
      <c r="F202" s="19"/>
      <c r="G202" s="19"/>
      <c r="H202" s="19"/>
      <c r="I202" s="19"/>
      <c r="J202" s="20"/>
      <c r="K202" s="45"/>
      <c r="L202" s="20"/>
      <c r="M202" s="45"/>
      <c r="N202" s="20"/>
      <c r="O202" s="45"/>
      <c r="P202" s="46"/>
    </row>
    <row r="203" spans="1:16" ht="15.75" thickBot="1" x14ac:dyDescent="0.3">
      <c r="A203" s="19"/>
      <c r="B203" s="19"/>
      <c r="C203" s="19"/>
      <c r="D203" s="19"/>
      <c r="E203" s="19"/>
      <c r="F203" s="19" t="s">
        <v>804</v>
      </c>
      <c r="G203" s="19"/>
      <c r="H203" s="19"/>
      <c r="I203" s="19"/>
      <c r="J203" s="26">
        <v>-2022.24</v>
      </c>
      <c r="K203" s="45"/>
      <c r="L203" s="20"/>
      <c r="M203" s="45"/>
      <c r="N203" s="20"/>
      <c r="O203" s="45"/>
      <c r="P203" s="46"/>
    </row>
    <row r="204" spans="1:16" x14ac:dyDescent="0.25">
      <c r="A204" s="19"/>
      <c r="B204" s="19"/>
      <c r="C204" s="19"/>
      <c r="D204" s="19"/>
      <c r="E204" s="19" t="s">
        <v>805</v>
      </c>
      <c r="F204" s="19"/>
      <c r="G204" s="19"/>
      <c r="H204" s="19"/>
      <c r="I204" s="19"/>
      <c r="J204" s="20">
        <f>ROUND(SUM(J202:J203),5)</f>
        <v>-2022.24</v>
      </c>
      <c r="K204" s="45"/>
      <c r="L204" s="20"/>
      <c r="M204" s="45"/>
      <c r="N204" s="20"/>
      <c r="O204" s="45"/>
      <c r="P204" s="46"/>
    </row>
    <row r="205" spans="1:16" ht="15.75" thickBot="1" x14ac:dyDescent="0.3">
      <c r="A205" s="19"/>
      <c r="B205" s="19"/>
      <c r="C205" s="19"/>
      <c r="D205" s="19"/>
      <c r="E205" s="19" t="s">
        <v>806</v>
      </c>
      <c r="F205" s="19"/>
      <c r="G205" s="19"/>
      <c r="H205" s="19"/>
      <c r="I205" s="19"/>
      <c r="J205" s="21">
        <v>5317.2</v>
      </c>
      <c r="K205" s="45"/>
      <c r="L205" s="20"/>
      <c r="M205" s="45"/>
      <c r="N205" s="20"/>
      <c r="O205" s="45"/>
      <c r="P205" s="46"/>
    </row>
    <row r="206" spans="1:16" ht="15.75" thickBot="1" x14ac:dyDescent="0.3">
      <c r="A206" s="19"/>
      <c r="B206" s="19"/>
      <c r="C206" s="19"/>
      <c r="D206" s="19" t="s">
        <v>807</v>
      </c>
      <c r="E206" s="19"/>
      <c r="F206" s="19"/>
      <c r="G206" s="19"/>
      <c r="H206" s="19"/>
      <c r="I206" s="19"/>
      <c r="J206" s="22">
        <f>ROUND(J201+SUM(J204:J205),5)</f>
        <v>3294.96</v>
      </c>
      <c r="K206" s="45"/>
      <c r="L206" s="20"/>
      <c r="M206" s="45"/>
      <c r="N206" s="20"/>
      <c r="O206" s="45"/>
      <c r="P206" s="46"/>
    </row>
    <row r="207" spans="1:16" x14ac:dyDescent="0.25">
      <c r="A207" s="19"/>
      <c r="B207" s="19"/>
      <c r="C207" s="19" t="s">
        <v>807</v>
      </c>
      <c r="D207" s="19"/>
      <c r="E207" s="19"/>
      <c r="F207" s="19"/>
      <c r="G207" s="19"/>
      <c r="H207" s="19"/>
      <c r="I207" s="19"/>
      <c r="J207" s="20">
        <f>ROUND(SUM(J191:J193)+J200+J206,5)</f>
        <v>57327.61</v>
      </c>
      <c r="K207" s="45"/>
      <c r="L207" s="20"/>
      <c r="M207" s="45"/>
      <c r="N207" s="20"/>
      <c r="O207" s="45"/>
      <c r="P207" s="46"/>
    </row>
    <row r="208" spans="1:16" x14ac:dyDescent="0.25">
      <c r="A208" s="19"/>
      <c r="B208" s="19"/>
      <c r="C208" s="19" t="s">
        <v>808</v>
      </c>
      <c r="D208" s="19"/>
      <c r="E208" s="19"/>
      <c r="F208" s="19"/>
      <c r="G208" s="19"/>
      <c r="H208" s="19"/>
      <c r="I208" s="19"/>
      <c r="J208" s="20"/>
      <c r="K208" s="45"/>
      <c r="L208" s="20"/>
      <c r="M208" s="45"/>
      <c r="N208" s="20"/>
      <c r="O208" s="45"/>
      <c r="P208" s="46"/>
    </row>
    <row r="209" spans="1:16" x14ac:dyDescent="0.25">
      <c r="A209" s="19"/>
      <c r="B209" s="19"/>
      <c r="C209" s="19"/>
      <c r="D209" s="19" t="s">
        <v>809</v>
      </c>
      <c r="E209" s="19"/>
      <c r="F209" s="19"/>
      <c r="G209" s="19"/>
      <c r="H209" s="19"/>
      <c r="I209" s="19"/>
      <c r="J209" s="20">
        <v>5567.2</v>
      </c>
      <c r="K209" s="45"/>
      <c r="L209" s="20"/>
      <c r="M209" s="45"/>
      <c r="N209" s="20"/>
      <c r="O209" s="45"/>
      <c r="P209" s="46"/>
    </row>
    <row r="210" spans="1:16" x14ac:dyDescent="0.25">
      <c r="A210" s="19"/>
      <c r="B210" s="19"/>
      <c r="C210" s="19"/>
      <c r="D210" s="19" t="s">
        <v>810</v>
      </c>
      <c r="E210" s="19"/>
      <c r="F210" s="19"/>
      <c r="G210" s="19"/>
      <c r="H210" s="19"/>
      <c r="I210" s="19"/>
      <c r="J210" s="20">
        <v>76174.92</v>
      </c>
      <c r="K210" s="45"/>
      <c r="L210" s="20"/>
      <c r="M210" s="45"/>
      <c r="N210" s="20"/>
      <c r="O210" s="45"/>
      <c r="P210" s="46"/>
    </row>
    <row r="211" spans="1:16" x14ac:dyDescent="0.25">
      <c r="A211" s="19"/>
      <c r="B211" s="19"/>
      <c r="C211" s="19"/>
      <c r="D211" s="19" t="s">
        <v>811</v>
      </c>
      <c r="E211" s="19"/>
      <c r="F211" s="19"/>
      <c r="G211" s="19"/>
      <c r="H211" s="19"/>
      <c r="I211" s="19"/>
      <c r="J211" s="20"/>
      <c r="K211" s="45"/>
      <c r="L211" s="20"/>
      <c r="M211" s="45"/>
      <c r="N211" s="20"/>
      <c r="O211" s="45"/>
      <c r="P211" s="46"/>
    </row>
    <row r="212" spans="1:16" x14ac:dyDescent="0.25">
      <c r="A212" s="19"/>
      <c r="B212" s="19"/>
      <c r="C212" s="19"/>
      <c r="D212" s="19"/>
      <c r="E212" s="19" t="s">
        <v>812</v>
      </c>
      <c r="F212" s="19"/>
      <c r="G212" s="19"/>
      <c r="H212" s="19"/>
      <c r="I212" s="19"/>
      <c r="J212" s="20">
        <v>0</v>
      </c>
      <c r="K212" s="45"/>
      <c r="L212" s="20">
        <v>5350.36</v>
      </c>
      <c r="M212" s="45"/>
      <c r="N212" s="20">
        <f>ROUND((J212-L212),5)</f>
        <v>-5350.36</v>
      </c>
      <c r="O212" s="45"/>
      <c r="P212" s="46">
        <f>ROUND(IF(L212=0, IF(J212=0, 0, 1), J212/L212),5)</f>
        <v>0</v>
      </c>
    </row>
    <row r="213" spans="1:16" x14ac:dyDescent="0.25">
      <c r="A213" s="19"/>
      <c r="B213" s="19"/>
      <c r="C213" s="19"/>
      <c r="D213" s="19"/>
      <c r="E213" s="19" t="s">
        <v>813</v>
      </c>
      <c r="F213" s="19"/>
      <c r="G213" s="19"/>
      <c r="H213" s="19"/>
      <c r="I213" s="19"/>
      <c r="J213" s="20">
        <v>0</v>
      </c>
      <c r="K213" s="45"/>
      <c r="L213" s="20">
        <v>1000</v>
      </c>
      <c r="M213" s="45"/>
      <c r="N213" s="20">
        <f>ROUND((J213-L213),5)</f>
        <v>-1000</v>
      </c>
      <c r="O213" s="45"/>
      <c r="P213" s="46">
        <f>ROUND(IF(L213=0, IF(J213=0, 0, 1), J213/L213),5)</f>
        <v>0</v>
      </c>
    </row>
    <row r="214" spans="1:16" x14ac:dyDescent="0.25">
      <c r="A214" s="19"/>
      <c r="B214" s="19"/>
      <c r="C214" s="19"/>
      <c r="D214" s="19"/>
      <c r="E214" s="19" t="s">
        <v>814</v>
      </c>
      <c r="F214" s="19"/>
      <c r="G214" s="19"/>
      <c r="H214" s="19"/>
      <c r="I214" s="19"/>
      <c r="J214" s="20">
        <v>0</v>
      </c>
      <c r="K214" s="45"/>
      <c r="L214" s="20">
        <v>5000</v>
      </c>
      <c r="M214" s="45"/>
      <c r="N214" s="20">
        <f>ROUND((J214-L214),5)</f>
        <v>-5000</v>
      </c>
      <c r="O214" s="45"/>
      <c r="P214" s="46">
        <f>ROUND(IF(L214=0, IF(J214=0, 0, 1), J214/L214),5)</f>
        <v>0</v>
      </c>
    </row>
    <row r="215" spans="1:16" ht="15.75" thickBot="1" x14ac:dyDescent="0.3">
      <c r="A215" s="19"/>
      <c r="B215" s="19"/>
      <c r="C215" s="19"/>
      <c r="D215" s="19"/>
      <c r="E215" s="19" t="s">
        <v>815</v>
      </c>
      <c r="F215" s="19"/>
      <c r="G215" s="19"/>
      <c r="H215" s="19"/>
      <c r="I215" s="19"/>
      <c r="J215" s="26">
        <v>0</v>
      </c>
      <c r="K215" s="45"/>
      <c r="L215" s="26">
        <v>5000</v>
      </c>
      <c r="M215" s="45"/>
      <c r="N215" s="26">
        <f>ROUND((J215-L215),5)</f>
        <v>-5000</v>
      </c>
      <c r="O215" s="45"/>
      <c r="P215" s="50">
        <f>ROUND(IF(L215=0, IF(J215=0, 0, 1), J215/L215),5)</f>
        <v>0</v>
      </c>
    </row>
    <row r="216" spans="1:16" x14ac:dyDescent="0.25">
      <c r="A216" s="19"/>
      <c r="B216" s="19"/>
      <c r="C216" s="19"/>
      <c r="D216" s="19" t="s">
        <v>11</v>
      </c>
      <c r="E216" s="19"/>
      <c r="F216" s="19"/>
      <c r="G216" s="19"/>
      <c r="H216" s="19"/>
      <c r="I216" s="19"/>
      <c r="J216" s="20">
        <f>ROUND(SUM(J211:J215),5)</f>
        <v>0</v>
      </c>
      <c r="K216" s="45"/>
      <c r="L216" s="20">
        <f>ROUND(SUM(L211:L215),5)</f>
        <v>16350.36</v>
      </c>
      <c r="M216" s="45"/>
      <c r="N216" s="20">
        <f>ROUND((J216-L216),5)</f>
        <v>-16350.36</v>
      </c>
      <c r="O216" s="45"/>
      <c r="P216" s="46">
        <f>ROUND(IF(L216=0, IF(J216=0, 0, 1), J216/L216),5)</f>
        <v>0</v>
      </c>
    </row>
    <row r="217" spans="1:16" x14ac:dyDescent="0.25">
      <c r="A217" s="19"/>
      <c r="B217" s="19"/>
      <c r="C217" s="19"/>
      <c r="D217" s="19" t="s">
        <v>816</v>
      </c>
      <c r="E217" s="19"/>
      <c r="F217" s="19"/>
      <c r="G217" s="19"/>
      <c r="H217" s="19"/>
      <c r="I217" s="19"/>
      <c r="J217" s="20"/>
      <c r="K217" s="45"/>
      <c r="L217" s="20"/>
      <c r="M217" s="45"/>
      <c r="N217" s="20"/>
      <c r="O217" s="45"/>
      <c r="P217" s="46"/>
    </row>
    <row r="218" spans="1:16" x14ac:dyDescent="0.25">
      <c r="A218" s="19"/>
      <c r="B218" s="19"/>
      <c r="C218" s="19"/>
      <c r="D218" s="19"/>
      <c r="E218" s="19" t="s">
        <v>817</v>
      </c>
      <c r="F218" s="19"/>
      <c r="G218" s="19"/>
      <c r="H218" s="19"/>
      <c r="I218" s="19"/>
      <c r="J218" s="20"/>
      <c r="K218" s="45"/>
      <c r="L218" s="20"/>
      <c r="M218" s="45"/>
      <c r="N218" s="20"/>
      <c r="O218" s="45"/>
      <c r="P218" s="46"/>
    </row>
    <row r="219" spans="1:16" ht="15.75" thickBot="1" x14ac:dyDescent="0.3">
      <c r="A219" s="19"/>
      <c r="B219" s="19"/>
      <c r="C219" s="19"/>
      <c r="D219" s="19"/>
      <c r="E219" s="19"/>
      <c r="F219" s="19" t="s">
        <v>818</v>
      </c>
      <c r="G219" s="19"/>
      <c r="H219" s="19"/>
      <c r="I219" s="19"/>
      <c r="J219" s="26">
        <v>4547.93</v>
      </c>
      <c r="K219" s="45"/>
      <c r="L219" s="20"/>
      <c r="M219" s="45"/>
      <c r="N219" s="20"/>
      <c r="O219" s="45"/>
      <c r="P219" s="46"/>
    </row>
    <row r="220" spans="1:16" x14ac:dyDescent="0.25">
      <c r="A220" s="19"/>
      <c r="B220" s="19"/>
      <c r="C220" s="19"/>
      <c r="D220" s="19"/>
      <c r="E220" s="19" t="s">
        <v>819</v>
      </c>
      <c r="F220" s="19"/>
      <c r="G220" s="19"/>
      <c r="H220" s="19"/>
      <c r="I220" s="19"/>
      <c r="J220" s="20">
        <f>ROUND(SUM(J218:J219),5)</f>
        <v>4547.93</v>
      </c>
      <c r="K220" s="45"/>
      <c r="L220" s="20"/>
      <c r="M220" s="45"/>
      <c r="N220" s="20"/>
      <c r="O220" s="45"/>
      <c r="P220" s="46"/>
    </row>
    <row r="221" spans="1:16" ht="15.75" thickBot="1" x14ac:dyDescent="0.3">
      <c r="A221" s="19"/>
      <c r="B221" s="19"/>
      <c r="C221" s="19"/>
      <c r="D221" s="19"/>
      <c r="E221" s="19" t="s">
        <v>820</v>
      </c>
      <c r="F221" s="19"/>
      <c r="G221" s="19"/>
      <c r="H221" s="19"/>
      <c r="I221" s="19"/>
      <c r="J221" s="26">
        <v>57405.64</v>
      </c>
      <c r="K221" s="45"/>
      <c r="L221" s="20"/>
      <c r="M221" s="45"/>
      <c r="N221" s="20"/>
      <c r="O221" s="45"/>
      <c r="P221" s="46"/>
    </row>
    <row r="222" spans="1:16" x14ac:dyDescent="0.25">
      <c r="A222" s="19"/>
      <c r="B222" s="19"/>
      <c r="C222" s="19"/>
      <c r="D222" s="19" t="s">
        <v>821</v>
      </c>
      <c r="E222" s="19"/>
      <c r="F222" s="19"/>
      <c r="G222" s="19"/>
      <c r="H222" s="19"/>
      <c r="I222" s="19"/>
      <c r="J222" s="20">
        <f>ROUND(J217+SUM(J220:J221),5)</f>
        <v>61953.57</v>
      </c>
      <c r="K222" s="45"/>
      <c r="L222" s="20"/>
      <c r="M222" s="45"/>
      <c r="N222" s="20"/>
      <c r="O222" s="45"/>
      <c r="P222" s="46"/>
    </row>
    <row r="223" spans="1:16" x14ac:dyDescent="0.25">
      <c r="A223" s="19"/>
      <c r="B223" s="19"/>
      <c r="C223" s="19"/>
      <c r="D223" s="19" t="s">
        <v>822</v>
      </c>
      <c r="E223" s="19"/>
      <c r="F223" s="19"/>
      <c r="G223" s="19"/>
      <c r="H223" s="19"/>
      <c r="I223" s="19"/>
      <c r="J223" s="20"/>
      <c r="K223" s="45"/>
      <c r="L223" s="20"/>
      <c r="M223" s="45"/>
      <c r="N223" s="20"/>
      <c r="O223" s="45"/>
      <c r="P223" s="46"/>
    </row>
    <row r="224" spans="1:16" x14ac:dyDescent="0.25">
      <c r="A224" s="19"/>
      <c r="B224" s="19"/>
      <c r="C224" s="19"/>
      <c r="D224" s="19"/>
      <c r="E224" s="19" t="s">
        <v>823</v>
      </c>
      <c r="F224" s="19"/>
      <c r="G224" s="19"/>
      <c r="H224" s="19"/>
      <c r="I224" s="19"/>
      <c r="J224" s="20"/>
      <c r="K224" s="45"/>
      <c r="L224" s="20"/>
      <c r="M224" s="45"/>
      <c r="N224" s="20"/>
      <c r="O224" s="45"/>
      <c r="P224" s="46"/>
    </row>
    <row r="225" spans="1:16" x14ac:dyDescent="0.25">
      <c r="A225" s="19"/>
      <c r="B225" s="19"/>
      <c r="C225" s="19"/>
      <c r="D225" s="19"/>
      <c r="E225" s="19"/>
      <c r="F225" s="19" t="s">
        <v>824</v>
      </c>
      <c r="G225" s="19"/>
      <c r="H225" s="19"/>
      <c r="I225" s="19"/>
      <c r="J225" s="20">
        <v>0</v>
      </c>
      <c r="K225" s="45"/>
      <c r="L225" s="20"/>
      <c r="M225" s="45"/>
      <c r="N225" s="20"/>
      <c r="O225" s="45"/>
      <c r="P225" s="46"/>
    </row>
    <row r="226" spans="1:16" x14ac:dyDescent="0.25">
      <c r="A226" s="19"/>
      <c r="B226" s="19"/>
      <c r="C226" s="19"/>
      <c r="D226" s="19"/>
      <c r="E226" s="19"/>
      <c r="F226" s="19" t="s">
        <v>825</v>
      </c>
      <c r="G226" s="19"/>
      <c r="H226" s="19"/>
      <c r="I226" s="19"/>
      <c r="J226" s="20">
        <v>0</v>
      </c>
      <c r="K226" s="45"/>
      <c r="L226" s="20"/>
      <c r="M226" s="45"/>
      <c r="N226" s="20"/>
      <c r="O226" s="45"/>
      <c r="P226" s="46"/>
    </row>
    <row r="227" spans="1:16" ht="15.75" thickBot="1" x14ac:dyDescent="0.3">
      <c r="A227" s="19"/>
      <c r="B227" s="19"/>
      <c r="C227" s="19"/>
      <c r="D227" s="19"/>
      <c r="E227" s="19"/>
      <c r="F227" s="19" t="s">
        <v>826</v>
      </c>
      <c r="G227" s="19"/>
      <c r="H227" s="19"/>
      <c r="I227" s="19"/>
      <c r="J227" s="21">
        <v>16456.419999999998</v>
      </c>
      <c r="K227" s="45"/>
      <c r="L227" s="20"/>
      <c r="M227" s="45"/>
      <c r="N227" s="20"/>
      <c r="O227" s="45"/>
      <c r="P227" s="46"/>
    </row>
    <row r="228" spans="1:16" ht="15.75" thickBot="1" x14ac:dyDescent="0.3">
      <c r="A228" s="19"/>
      <c r="B228" s="19"/>
      <c r="C228" s="19"/>
      <c r="D228" s="19"/>
      <c r="E228" s="19" t="s">
        <v>827</v>
      </c>
      <c r="F228" s="19"/>
      <c r="G228" s="19"/>
      <c r="H228" s="19"/>
      <c r="I228" s="19"/>
      <c r="J228" s="23">
        <f>ROUND(SUM(J224:J227),5)</f>
        <v>16456.419999999998</v>
      </c>
      <c r="K228" s="45"/>
      <c r="L228" s="20"/>
      <c r="M228" s="45"/>
      <c r="N228" s="20"/>
      <c r="O228" s="45"/>
      <c r="P228" s="46"/>
    </row>
    <row r="229" spans="1:16" ht="15.75" thickBot="1" x14ac:dyDescent="0.3">
      <c r="A229" s="19"/>
      <c r="B229" s="19"/>
      <c r="C229" s="19"/>
      <c r="D229" s="19" t="s">
        <v>828</v>
      </c>
      <c r="E229" s="19"/>
      <c r="F229" s="19"/>
      <c r="G229" s="19"/>
      <c r="H229" s="19"/>
      <c r="I229" s="19"/>
      <c r="J229" s="23">
        <f>ROUND(J223+J228,5)</f>
        <v>16456.419999999998</v>
      </c>
      <c r="K229" s="45"/>
      <c r="L229" s="21"/>
      <c r="M229" s="45"/>
      <c r="N229" s="21"/>
      <c r="O229" s="45"/>
      <c r="P229" s="47"/>
    </row>
    <row r="230" spans="1:16" ht="15.75" thickBot="1" x14ac:dyDescent="0.3">
      <c r="A230" s="19"/>
      <c r="B230" s="19"/>
      <c r="C230" s="19" t="s">
        <v>829</v>
      </c>
      <c r="D230" s="19"/>
      <c r="E230" s="19"/>
      <c r="F230" s="19"/>
      <c r="G230" s="19"/>
      <c r="H230" s="19"/>
      <c r="I230" s="19"/>
      <c r="J230" s="23">
        <f>ROUND(SUM(J208:J210)+J216+J222+J229,5)</f>
        <v>160152.10999999999</v>
      </c>
      <c r="K230" s="45"/>
      <c r="L230" s="23">
        <f>ROUND(SUM(L208:L210)+L216+L222+L229,5)</f>
        <v>16350.36</v>
      </c>
      <c r="M230" s="45"/>
      <c r="N230" s="23">
        <f>ROUND((J230-L230),5)</f>
        <v>143801.75</v>
      </c>
      <c r="O230" s="45"/>
      <c r="P230" s="48">
        <f>ROUND(IF(L230=0, IF(J230=0, 0, 1), J230/L230),5)</f>
        <v>9.7950199999999992</v>
      </c>
    </row>
    <row r="231" spans="1:16" ht="15.75" thickBot="1" x14ac:dyDescent="0.3">
      <c r="A231" s="19"/>
      <c r="B231" s="19" t="s">
        <v>830</v>
      </c>
      <c r="C231" s="19"/>
      <c r="D231" s="19"/>
      <c r="E231" s="19"/>
      <c r="F231" s="19"/>
      <c r="G231" s="19"/>
      <c r="H231" s="19"/>
      <c r="I231" s="19"/>
      <c r="J231" s="23">
        <f>ROUND(J190+J207-J230,5)</f>
        <v>-102824.5</v>
      </c>
      <c r="K231" s="45"/>
      <c r="L231" s="23">
        <f>ROUND(L190+L207-L230,5)</f>
        <v>-16350.36</v>
      </c>
      <c r="M231" s="45"/>
      <c r="N231" s="23">
        <f>ROUND((J231-L231),5)</f>
        <v>-86474.14</v>
      </c>
      <c r="O231" s="45"/>
      <c r="P231" s="48">
        <f>ROUND(IF(L231=0, IF(J231=0, 0, 1), J231/L231),5)</f>
        <v>6.2888200000000003</v>
      </c>
    </row>
    <row r="232" spans="1:16" s="25" customFormat="1" ht="12" thickBot="1" x14ac:dyDescent="0.25">
      <c r="A232" s="19" t="s">
        <v>98</v>
      </c>
      <c r="B232" s="19"/>
      <c r="C232" s="19"/>
      <c r="D232" s="19"/>
      <c r="E232" s="19"/>
      <c r="F232" s="19"/>
      <c r="G232" s="19"/>
      <c r="H232" s="19"/>
      <c r="I232" s="19"/>
      <c r="J232" s="24">
        <f>ROUND(J189+J231,5)</f>
        <v>332102.86</v>
      </c>
      <c r="K232" s="19"/>
      <c r="L232" s="24">
        <f>ROUND(L189+L231,5)</f>
        <v>321250.75</v>
      </c>
      <c r="M232" s="19"/>
      <c r="N232" s="24">
        <f>ROUND((J232-L232),5)</f>
        <v>10852.11</v>
      </c>
      <c r="O232" s="19"/>
      <c r="P232" s="51">
        <f>ROUND(IF(L232=0, IF(J232=0, 0, 1), J232/L232),5)</f>
        <v>1.0337799999999999</v>
      </c>
    </row>
    <row r="233" spans="1:16" ht="15.75" thickTop="1" x14ac:dyDescent="0.25"/>
  </sheetData>
  <pageMargins left="0.7" right="0.7" top="0.75" bottom="0.75" header="0.1" footer="0.3"/>
  <pageSetup scale="90" orientation="portrait" horizontalDpi="0" verticalDpi="0" r:id="rId1"/>
  <headerFooter>
    <oddHeader>&amp;L&amp;"Arial,Bold"&amp;8 5:23 PM
&amp;"Arial,Bold"&amp;8 08/12/21
&amp;"Arial,Bold"&amp;8 Accrual Basis&amp;C&amp;"Arial,Bold"&amp;12 Nederland Fire Protection District
&amp;"Arial,Bold"&amp;14 Income &amp;&amp; Expense Budget vs. Actual
&amp;"Arial,Bold"&amp;10 January through July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4098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4098" r:id="rId4" name="HEADER"/>
      </mc:Fallback>
    </mc:AlternateContent>
    <mc:AlternateContent xmlns:mc="http://schemas.openxmlformats.org/markup-compatibility/2006">
      <mc:Choice Requires="x14">
        <control shapeId="4097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4097" r:id="rId6" name="FILTER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AF857-C56F-4A4E-8FBA-9AED64167D89}">
  <sheetPr codeName="Sheet5"/>
  <dimension ref="A1:P239"/>
  <sheetViews>
    <sheetView tabSelected="1"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 activeCell="I15" sqref="I15"/>
    </sheetView>
  </sheetViews>
  <sheetFormatPr defaultRowHeight="15" x14ac:dyDescent="0.25"/>
  <cols>
    <col min="1" max="8" width="3" style="71" customWidth="1"/>
    <col min="9" max="9" width="26.42578125" style="71" customWidth="1"/>
    <col min="10" max="10" width="10" style="31" bestFit="1" customWidth="1"/>
    <col min="11" max="11" width="2.28515625" style="31" customWidth="1"/>
    <col min="12" max="12" width="7.28515625" style="31" bestFit="1" customWidth="1"/>
    <col min="13" max="13" width="2.28515625" style="31" customWidth="1"/>
    <col min="14" max="14" width="11.7109375" style="31" bestFit="1" customWidth="1"/>
    <col min="15" max="15" width="2.28515625" style="31" customWidth="1"/>
    <col min="16" max="16" width="10" style="31" bestFit="1" customWidth="1"/>
  </cols>
  <sheetData>
    <row r="1" spans="1:16" ht="15.75" thickBot="1" x14ac:dyDescent="0.3">
      <c r="A1" s="54"/>
      <c r="B1" s="54"/>
      <c r="C1" s="54"/>
      <c r="D1" s="54"/>
      <c r="E1" s="54"/>
      <c r="F1" s="54"/>
      <c r="G1" s="54"/>
      <c r="H1" s="54"/>
      <c r="I1" s="54"/>
      <c r="J1" s="44"/>
      <c r="K1" s="42"/>
      <c r="L1" s="44"/>
      <c r="M1" s="42"/>
      <c r="N1" s="44"/>
      <c r="O1" s="42"/>
      <c r="P1" s="44"/>
    </row>
    <row r="2" spans="1:16" s="29" customFormat="1" ht="16.5" thickTop="1" thickBot="1" x14ac:dyDescent="0.3">
      <c r="A2" s="69"/>
      <c r="B2" s="69"/>
      <c r="C2" s="69"/>
      <c r="D2" s="69"/>
      <c r="E2" s="69"/>
      <c r="F2" s="69"/>
      <c r="G2" s="69"/>
      <c r="H2" s="69"/>
      <c r="I2" s="69"/>
      <c r="J2" s="70" t="s">
        <v>107</v>
      </c>
      <c r="K2" s="40"/>
      <c r="L2" s="70" t="s">
        <v>607</v>
      </c>
      <c r="M2" s="40"/>
      <c r="N2" s="70" t="s">
        <v>608</v>
      </c>
      <c r="O2" s="40"/>
      <c r="P2" s="70" t="s">
        <v>609</v>
      </c>
    </row>
    <row r="3" spans="1:16" ht="15.75" thickTop="1" x14ac:dyDescent="0.25">
      <c r="A3" s="54"/>
      <c r="B3" s="54" t="s">
        <v>610</v>
      </c>
      <c r="C3" s="54"/>
      <c r="D3" s="54"/>
      <c r="E3" s="54"/>
      <c r="F3" s="54"/>
      <c r="G3" s="54"/>
      <c r="H3" s="54"/>
      <c r="I3" s="54"/>
      <c r="J3" s="55"/>
      <c r="K3" s="56"/>
      <c r="L3" s="55"/>
      <c r="M3" s="56"/>
      <c r="N3" s="55"/>
      <c r="O3" s="56"/>
      <c r="P3" s="57"/>
    </row>
    <row r="4" spans="1:16" x14ac:dyDescent="0.25">
      <c r="A4" s="54"/>
      <c r="B4" s="54"/>
      <c r="C4" s="54"/>
      <c r="D4" s="54" t="s">
        <v>611</v>
      </c>
      <c r="E4" s="54"/>
      <c r="F4" s="54"/>
      <c r="G4" s="54"/>
      <c r="H4" s="54"/>
      <c r="I4" s="54"/>
      <c r="J4" s="55"/>
      <c r="K4" s="56"/>
      <c r="L4" s="55"/>
      <c r="M4" s="56"/>
      <c r="N4" s="55"/>
      <c r="O4" s="56"/>
      <c r="P4" s="57"/>
    </row>
    <row r="5" spans="1:16" x14ac:dyDescent="0.25">
      <c r="A5" s="54"/>
      <c r="B5" s="54"/>
      <c r="C5" s="54"/>
      <c r="D5" s="54"/>
      <c r="E5" s="54" t="s">
        <v>612</v>
      </c>
      <c r="F5" s="54"/>
      <c r="G5" s="54"/>
      <c r="H5" s="54"/>
      <c r="I5" s="54"/>
      <c r="J5" s="55">
        <v>500</v>
      </c>
      <c r="K5" s="56"/>
      <c r="L5" s="55">
        <v>250</v>
      </c>
      <c r="M5" s="56"/>
      <c r="N5" s="55">
        <f>ROUND((J5-L5),5)</f>
        <v>250</v>
      </c>
      <c r="O5" s="56"/>
      <c r="P5" s="57">
        <f>ROUND(IF(L5=0, IF(J5=0, 0, 1), J5/L5),5)</f>
        <v>2</v>
      </c>
    </row>
    <row r="6" spans="1:16" x14ac:dyDescent="0.25">
      <c r="A6" s="54"/>
      <c r="B6" s="54"/>
      <c r="C6" s="54"/>
      <c r="D6" s="54"/>
      <c r="E6" s="54" t="s">
        <v>613</v>
      </c>
      <c r="F6" s="54"/>
      <c r="G6" s="54"/>
      <c r="H6" s="54"/>
      <c r="I6" s="54"/>
      <c r="J6" s="55">
        <v>32.950000000000003</v>
      </c>
      <c r="K6" s="56"/>
      <c r="L6" s="55">
        <v>145</v>
      </c>
      <c r="M6" s="56"/>
      <c r="N6" s="55">
        <f>ROUND((J6-L6),5)</f>
        <v>-112.05</v>
      </c>
      <c r="O6" s="56"/>
      <c r="P6" s="57">
        <f>ROUND(IF(L6=0, IF(J6=0, 0, 1), J6/L6),5)</f>
        <v>0.22724</v>
      </c>
    </row>
    <row r="7" spans="1:16" x14ac:dyDescent="0.25">
      <c r="A7" s="54"/>
      <c r="B7" s="54"/>
      <c r="C7" s="54"/>
      <c r="D7" s="54"/>
      <c r="E7" s="54" t="s">
        <v>614</v>
      </c>
      <c r="F7" s="54"/>
      <c r="G7" s="54"/>
      <c r="H7" s="54"/>
      <c r="I7" s="54"/>
      <c r="J7" s="55"/>
      <c r="K7" s="56"/>
      <c r="L7" s="55"/>
      <c r="M7" s="56"/>
      <c r="N7" s="55"/>
      <c r="O7" s="56"/>
      <c r="P7" s="57"/>
    </row>
    <row r="8" spans="1:16" x14ac:dyDescent="0.25">
      <c r="A8" s="54"/>
      <c r="B8" s="54"/>
      <c r="C8" s="54"/>
      <c r="D8" s="54"/>
      <c r="E8" s="54"/>
      <c r="F8" s="54" t="s">
        <v>615</v>
      </c>
      <c r="G8" s="54"/>
      <c r="H8" s="54"/>
      <c r="I8" s="54"/>
      <c r="J8" s="55">
        <v>0</v>
      </c>
      <c r="K8" s="56"/>
      <c r="L8" s="55">
        <v>4221</v>
      </c>
      <c r="M8" s="56"/>
      <c r="N8" s="55">
        <f>ROUND((J8-L8),5)</f>
        <v>-4221</v>
      </c>
      <c r="O8" s="56"/>
      <c r="P8" s="57">
        <f>ROUND(IF(L8=0, IF(J8=0, 0, 1), J8/L8),5)</f>
        <v>0</v>
      </c>
    </row>
    <row r="9" spans="1:16" x14ac:dyDescent="0.25">
      <c r="A9" s="54"/>
      <c r="B9" s="54"/>
      <c r="C9" s="54"/>
      <c r="D9" s="54"/>
      <c r="E9" s="54"/>
      <c r="F9" s="54" t="s">
        <v>616</v>
      </c>
      <c r="G9" s="54"/>
      <c r="H9" s="54"/>
      <c r="I9" s="54"/>
      <c r="J9" s="55">
        <v>910653.91</v>
      </c>
      <c r="K9" s="56"/>
      <c r="L9" s="55">
        <v>899991</v>
      </c>
      <c r="M9" s="56"/>
      <c r="N9" s="55">
        <f>ROUND((J9-L9),5)</f>
        <v>10662.91</v>
      </c>
      <c r="O9" s="56"/>
      <c r="P9" s="57">
        <f>ROUND(IF(L9=0, IF(J9=0, 0, 1), J9/L9),5)</f>
        <v>1.0118499999999999</v>
      </c>
    </row>
    <row r="10" spans="1:16" x14ac:dyDescent="0.25">
      <c r="A10" s="54"/>
      <c r="B10" s="54"/>
      <c r="C10" s="54"/>
      <c r="D10" s="54"/>
      <c r="E10" s="54"/>
      <c r="F10" s="54" t="s">
        <v>617</v>
      </c>
      <c r="G10" s="54"/>
      <c r="H10" s="54"/>
      <c r="I10" s="54"/>
      <c r="J10" s="55">
        <v>31721.29</v>
      </c>
      <c r="K10" s="56"/>
      <c r="L10" s="55">
        <v>31497</v>
      </c>
      <c r="M10" s="56"/>
      <c r="N10" s="55">
        <f>ROUND((J10-L10),5)</f>
        <v>224.29</v>
      </c>
      <c r="O10" s="56"/>
      <c r="P10" s="57">
        <f>ROUND(IF(L10=0, IF(J10=0, 0, 1), J10/L10),5)</f>
        <v>1.00712</v>
      </c>
    </row>
    <row r="11" spans="1:16" x14ac:dyDescent="0.25">
      <c r="A11" s="54"/>
      <c r="B11" s="54"/>
      <c r="C11" s="54"/>
      <c r="D11" s="54"/>
      <c r="E11" s="54"/>
      <c r="F11" s="54" t="s">
        <v>618</v>
      </c>
      <c r="G11" s="54"/>
      <c r="H11" s="54"/>
      <c r="I11" s="54"/>
      <c r="J11" s="55">
        <v>25850.65</v>
      </c>
      <c r="K11" s="56"/>
      <c r="L11" s="55">
        <v>45000</v>
      </c>
      <c r="M11" s="56"/>
      <c r="N11" s="55">
        <f>ROUND((J11-L11),5)</f>
        <v>-19149.349999999999</v>
      </c>
      <c r="O11" s="56"/>
      <c r="P11" s="57">
        <f>ROUND(IF(L11=0, IF(J11=0, 0, 1), J11/L11),5)</f>
        <v>0.57445999999999997</v>
      </c>
    </row>
    <row r="12" spans="1:16" x14ac:dyDescent="0.25">
      <c r="A12" s="54"/>
      <c r="B12" s="54"/>
      <c r="C12" s="54"/>
      <c r="D12" s="54"/>
      <c r="E12" s="54"/>
      <c r="F12" s="54" t="s">
        <v>619</v>
      </c>
      <c r="G12" s="54"/>
      <c r="H12" s="54"/>
      <c r="I12" s="54"/>
      <c r="J12" s="55">
        <v>900.48</v>
      </c>
      <c r="K12" s="56"/>
      <c r="L12" s="55">
        <v>1575</v>
      </c>
      <c r="M12" s="56"/>
      <c r="N12" s="55">
        <f>ROUND((J12-L12),5)</f>
        <v>-674.52</v>
      </c>
      <c r="O12" s="56"/>
      <c r="P12" s="57">
        <f>ROUND(IF(L12=0, IF(J12=0, 0, 1), J12/L12),5)</f>
        <v>0.57172999999999996</v>
      </c>
    </row>
    <row r="13" spans="1:16" x14ac:dyDescent="0.25">
      <c r="A13" s="54"/>
      <c r="B13" s="54"/>
      <c r="C13" s="54"/>
      <c r="D13" s="54"/>
      <c r="E13" s="54"/>
      <c r="F13" s="54" t="s">
        <v>620</v>
      </c>
      <c r="G13" s="54"/>
      <c r="H13" s="54"/>
      <c r="I13" s="54"/>
      <c r="J13" s="55">
        <v>-40848.57</v>
      </c>
      <c r="K13" s="56"/>
      <c r="L13" s="55"/>
      <c r="M13" s="56"/>
      <c r="N13" s="55"/>
      <c r="O13" s="56"/>
      <c r="P13" s="57"/>
    </row>
    <row r="14" spans="1:16" x14ac:dyDescent="0.25">
      <c r="A14" s="54"/>
      <c r="B14" s="54"/>
      <c r="C14" s="54"/>
      <c r="D14" s="54"/>
      <c r="E14" s="54"/>
      <c r="F14" s="54" t="s">
        <v>621</v>
      </c>
      <c r="G14" s="54"/>
      <c r="H14" s="54"/>
      <c r="I14" s="54"/>
      <c r="J14" s="55">
        <v>-1422.88</v>
      </c>
      <c r="K14" s="56"/>
      <c r="L14" s="55"/>
      <c r="M14" s="56"/>
      <c r="N14" s="55"/>
      <c r="O14" s="56"/>
      <c r="P14" s="57"/>
    </row>
    <row r="15" spans="1:16" x14ac:dyDescent="0.25">
      <c r="A15" s="54"/>
      <c r="B15" s="54"/>
      <c r="C15" s="54"/>
      <c r="D15" s="54"/>
      <c r="E15" s="54"/>
      <c r="F15" s="54" t="s">
        <v>622</v>
      </c>
      <c r="G15" s="54"/>
      <c r="H15" s="54"/>
      <c r="I15" s="54"/>
      <c r="J15" s="55">
        <v>927.57</v>
      </c>
      <c r="K15" s="56"/>
      <c r="L15" s="55"/>
      <c r="M15" s="56"/>
      <c r="N15" s="55"/>
      <c r="O15" s="56"/>
      <c r="P15" s="57"/>
    </row>
    <row r="16" spans="1:16" x14ac:dyDescent="0.25">
      <c r="A16" s="54"/>
      <c r="B16" s="54"/>
      <c r="C16" s="54"/>
      <c r="D16" s="54"/>
      <c r="E16" s="54"/>
      <c r="F16" s="54" t="s">
        <v>623</v>
      </c>
      <c r="G16" s="54"/>
      <c r="H16" s="54"/>
      <c r="I16" s="54"/>
      <c r="J16" s="55">
        <v>160.54</v>
      </c>
      <c r="K16" s="56"/>
      <c r="L16" s="55"/>
      <c r="M16" s="56"/>
      <c r="N16" s="55"/>
      <c r="O16" s="56"/>
      <c r="P16" s="57"/>
    </row>
    <row r="17" spans="1:16" x14ac:dyDescent="0.25">
      <c r="A17" s="54"/>
      <c r="B17" s="54"/>
      <c r="C17" s="54"/>
      <c r="D17" s="54"/>
      <c r="E17" s="54"/>
      <c r="F17" s="54" t="s">
        <v>624</v>
      </c>
      <c r="G17" s="54"/>
      <c r="H17" s="54"/>
      <c r="I17" s="54"/>
      <c r="J17" s="55">
        <v>21.13</v>
      </c>
      <c r="K17" s="56"/>
      <c r="L17" s="55"/>
      <c r="M17" s="56"/>
      <c r="N17" s="55"/>
      <c r="O17" s="56"/>
      <c r="P17" s="57"/>
    </row>
    <row r="18" spans="1:16" x14ac:dyDescent="0.25">
      <c r="A18" s="54"/>
      <c r="B18" s="54"/>
      <c r="C18" s="54"/>
      <c r="D18" s="54"/>
      <c r="E18" s="54"/>
      <c r="F18" s="54" t="s">
        <v>625</v>
      </c>
      <c r="G18" s="54"/>
      <c r="H18" s="54"/>
      <c r="I18" s="54"/>
      <c r="J18" s="55">
        <v>-5310.65</v>
      </c>
      <c r="K18" s="56"/>
      <c r="L18" s="55"/>
      <c r="M18" s="56"/>
      <c r="N18" s="55"/>
      <c r="O18" s="56"/>
      <c r="P18" s="57"/>
    </row>
    <row r="19" spans="1:16" x14ac:dyDescent="0.25">
      <c r="A19" s="54"/>
      <c r="B19" s="54"/>
      <c r="C19" s="54"/>
      <c r="D19" s="54"/>
      <c r="E19" s="54"/>
      <c r="F19" s="54" t="s">
        <v>626</v>
      </c>
      <c r="G19" s="54"/>
      <c r="H19" s="54"/>
      <c r="I19" s="54"/>
      <c r="J19" s="55">
        <v>-160.35</v>
      </c>
      <c r="K19" s="56"/>
      <c r="L19" s="55"/>
      <c r="M19" s="56"/>
      <c r="N19" s="55"/>
      <c r="O19" s="56"/>
      <c r="P19" s="57"/>
    </row>
    <row r="20" spans="1:16" ht="15.75" thickBot="1" x14ac:dyDescent="0.3">
      <c r="A20" s="54"/>
      <c r="B20" s="54"/>
      <c r="C20" s="54"/>
      <c r="D20" s="54"/>
      <c r="E20" s="54"/>
      <c r="F20" s="54" t="s">
        <v>627</v>
      </c>
      <c r="G20" s="54"/>
      <c r="H20" s="54"/>
      <c r="I20" s="54"/>
      <c r="J20" s="58">
        <v>1331.04</v>
      </c>
      <c r="K20" s="56"/>
      <c r="L20" s="58">
        <v>1386</v>
      </c>
      <c r="M20" s="56"/>
      <c r="N20" s="58">
        <f>ROUND((J20-L20),5)</f>
        <v>-54.96</v>
      </c>
      <c r="O20" s="56"/>
      <c r="P20" s="59">
        <f>ROUND(IF(L20=0, IF(J20=0, 0, 1), J20/L20),5)</f>
        <v>0.96035000000000004</v>
      </c>
    </row>
    <row r="21" spans="1:16" ht="15.75" thickBot="1" x14ac:dyDescent="0.3">
      <c r="A21" s="54"/>
      <c r="B21" s="54"/>
      <c r="C21" s="54"/>
      <c r="D21" s="54"/>
      <c r="E21" s="54" t="s">
        <v>628</v>
      </c>
      <c r="F21" s="54"/>
      <c r="G21" s="54"/>
      <c r="H21" s="54"/>
      <c r="I21" s="54"/>
      <c r="J21" s="60">
        <f>ROUND(SUM(J7:J20),5)</f>
        <v>923824.16</v>
      </c>
      <c r="K21" s="56"/>
      <c r="L21" s="60">
        <f>ROUND(SUM(L7:L20),5)</f>
        <v>983670</v>
      </c>
      <c r="M21" s="56"/>
      <c r="N21" s="60">
        <f>ROUND((J21-L21),5)</f>
        <v>-59845.84</v>
      </c>
      <c r="O21" s="56"/>
      <c r="P21" s="61">
        <f>ROUND(IF(L21=0, IF(J21=0, 0, 1), J21/L21),5)</f>
        <v>0.93915999999999999</v>
      </c>
    </row>
    <row r="22" spans="1:16" ht="15.75" thickBot="1" x14ac:dyDescent="0.3">
      <c r="A22" s="54"/>
      <c r="B22" s="54"/>
      <c r="C22" s="54"/>
      <c r="D22" s="54" t="s">
        <v>629</v>
      </c>
      <c r="E22" s="54"/>
      <c r="F22" s="54"/>
      <c r="G22" s="54"/>
      <c r="H22" s="54"/>
      <c r="I22" s="54"/>
      <c r="J22" s="62">
        <f>ROUND(SUM(J4:J6)+J21,5)</f>
        <v>924357.11</v>
      </c>
      <c r="K22" s="56"/>
      <c r="L22" s="62">
        <f>ROUND(SUM(L4:L6)+L21,5)</f>
        <v>984065</v>
      </c>
      <c r="M22" s="56"/>
      <c r="N22" s="62">
        <f>ROUND((J22-L22),5)</f>
        <v>-59707.89</v>
      </c>
      <c r="O22" s="56"/>
      <c r="P22" s="63">
        <f>ROUND(IF(L22=0, IF(J22=0, 0, 1), J22/L22),5)</f>
        <v>0.93933</v>
      </c>
    </row>
    <row r="23" spans="1:16" x14ac:dyDescent="0.25">
      <c r="A23" s="54"/>
      <c r="B23" s="54"/>
      <c r="C23" s="54" t="s">
        <v>630</v>
      </c>
      <c r="D23" s="54"/>
      <c r="E23" s="54"/>
      <c r="F23" s="54"/>
      <c r="G23" s="54"/>
      <c r="H23" s="54"/>
      <c r="I23" s="54"/>
      <c r="J23" s="55">
        <f>J22</f>
        <v>924357.11</v>
      </c>
      <c r="K23" s="56"/>
      <c r="L23" s="55">
        <f>L22</f>
        <v>984065</v>
      </c>
      <c r="M23" s="56"/>
      <c r="N23" s="55">
        <f>ROUND((J23-L23),5)</f>
        <v>-59707.89</v>
      </c>
      <c r="O23" s="56"/>
      <c r="P23" s="57">
        <f>ROUND(IF(L23=0, IF(J23=0, 0, 1), J23/L23),5)</f>
        <v>0.93933</v>
      </c>
    </row>
    <row r="24" spans="1:16" x14ac:dyDescent="0.25">
      <c r="A24" s="54"/>
      <c r="B24" s="54"/>
      <c r="C24" s="54"/>
      <c r="D24" s="54" t="s">
        <v>631</v>
      </c>
      <c r="E24" s="54"/>
      <c r="F24" s="54"/>
      <c r="G24" s="54"/>
      <c r="H24" s="54"/>
      <c r="I24" s="54"/>
      <c r="J24" s="55"/>
      <c r="K24" s="56"/>
      <c r="L24" s="55"/>
      <c r="M24" s="56"/>
      <c r="N24" s="55"/>
      <c r="O24" s="56"/>
      <c r="P24" s="57"/>
    </row>
    <row r="25" spans="1:16" x14ac:dyDescent="0.25">
      <c r="A25" s="54"/>
      <c r="B25" s="54"/>
      <c r="C25" s="54"/>
      <c r="D25" s="54"/>
      <c r="E25" s="54" t="s">
        <v>632</v>
      </c>
      <c r="F25" s="54"/>
      <c r="G25" s="54"/>
      <c r="H25" s="54"/>
      <c r="I25" s="54"/>
      <c r="J25" s="55"/>
      <c r="K25" s="56"/>
      <c r="L25" s="55"/>
      <c r="M25" s="56"/>
      <c r="N25" s="55"/>
      <c r="O25" s="56"/>
      <c r="P25" s="57"/>
    </row>
    <row r="26" spans="1:16" x14ac:dyDescent="0.25">
      <c r="A26" s="54"/>
      <c r="B26" s="54"/>
      <c r="C26" s="54"/>
      <c r="D26" s="54"/>
      <c r="E26" s="54"/>
      <c r="F26" s="54" t="s">
        <v>633</v>
      </c>
      <c r="G26" s="54"/>
      <c r="H26" s="54"/>
      <c r="I26" s="54"/>
      <c r="J26" s="55"/>
      <c r="K26" s="56"/>
      <c r="L26" s="55"/>
      <c r="M26" s="56"/>
      <c r="N26" s="55"/>
      <c r="O26" s="56"/>
      <c r="P26" s="57"/>
    </row>
    <row r="27" spans="1:16" x14ac:dyDescent="0.25">
      <c r="A27" s="54"/>
      <c r="B27" s="54"/>
      <c r="C27" s="54"/>
      <c r="D27" s="54"/>
      <c r="E27" s="54"/>
      <c r="F27" s="54"/>
      <c r="G27" s="54" t="s">
        <v>634</v>
      </c>
      <c r="H27" s="54"/>
      <c r="I27" s="54"/>
      <c r="J27" s="55">
        <v>292.92</v>
      </c>
      <c r="K27" s="56"/>
      <c r="L27" s="55"/>
      <c r="M27" s="56"/>
      <c r="N27" s="55"/>
      <c r="O27" s="56"/>
      <c r="P27" s="57"/>
    </row>
    <row r="28" spans="1:16" ht="15.75" thickBot="1" x14ac:dyDescent="0.3">
      <c r="A28" s="54"/>
      <c r="B28" s="54"/>
      <c r="C28" s="54"/>
      <c r="D28" s="54"/>
      <c r="E28" s="54"/>
      <c r="F28" s="54"/>
      <c r="G28" s="54" t="s">
        <v>635</v>
      </c>
      <c r="H28" s="54"/>
      <c r="I28" s="54"/>
      <c r="J28" s="64">
        <v>45</v>
      </c>
      <c r="K28" s="56"/>
      <c r="L28" s="64">
        <v>200</v>
      </c>
      <c r="M28" s="56"/>
      <c r="N28" s="64">
        <f>ROUND((J28-L28),5)</f>
        <v>-155</v>
      </c>
      <c r="O28" s="56"/>
      <c r="P28" s="65">
        <f>ROUND(IF(L28=0, IF(J28=0, 0, 1), J28/L28),5)</f>
        <v>0.22500000000000001</v>
      </c>
    </row>
    <row r="29" spans="1:16" x14ac:dyDescent="0.25">
      <c r="A29" s="54"/>
      <c r="B29" s="54"/>
      <c r="C29" s="54"/>
      <c r="D29" s="54"/>
      <c r="E29" s="54"/>
      <c r="F29" s="54" t="s">
        <v>636</v>
      </c>
      <c r="G29" s="54"/>
      <c r="H29" s="54"/>
      <c r="I29" s="54"/>
      <c r="J29" s="55">
        <f>ROUND(SUM(J26:J28),5)</f>
        <v>337.92</v>
      </c>
      <c r="K29" s="56"/>
      <c r="L29" s="55">
        <f>ROUND(SUM(L26:L28),5)</f>
        <v>200</v>
      </c>
      <c r="M29" s="56"/>
      <c r="N29" s="55">
        <f>ROUND((J29-L29),5)</f>
        <v>137.91999999999999</v>
      </c>
      <c r="O29" s="56"/>
      <c r="P29" s="57">
        <f>ROUND(IF(L29=0, IF(J29=0, 0, 1), J29/L29),5)</f>
        <v>1.6896</v>
      </c>
    </row>
    <row r="30" spans="1:16" x14ac:dyDescent="0.25">
      <c r="A30" s="54"/>
      <c r="B30" s="54"/>
      <c r="C30" s="54"/>
      <c r="D30" s="54"/>
      <c r="E30" s="54"/>
      <c r="F30" s="54" t="s">
        <v>637</v>
      </c>
      <c r="G30" s="54"/>
      <c r="H30" s="54"/>
      <c r="I30" s="54"/>
      <c r="J30" s="55"/>
      <c r="K30" s="56"/>
      <c r="L30" s="55"/>
      <c r="M30" s="56"/>
      <c r="N30" s="55"/>
      <c r="O30" s="56"/>
      <c r="P30" s="57"/>
    </row>
    <row r="31" spans="1:16" x14ac:dyDescent="0.25">
      <c r="A31" s="54"/>
      <c r="B31" s="54"/>
      <c r="C31" s="54"/>
      <c r="D31" s="54"/>
      <c r="E31" s="54"/>
      <c r="F31" s="54"/>
      <c r="G31" s="54" t="s">
        <v>638</v>
      </c>
      <c r="H31" s="54"/>
      <c r="I31" s="54"/>
      <c r="J31" s="55">
        <v>453.26</v>
      </c>
      <c r="K31" s="56"/>
      <c r="L31" s="55">
        <v>496</v>
      </c>
      <c r="M31" s="56"/>
      <c r="N31" s="55">
        <f>ROUND((J31-L31),5)</f>
        <v>-42.74</v>
      </c>
      <c r="O31" s="56"/>
      <c r="P31" s="57">
        <f>ROUND(IF(L31=0, IF(J31=0, 0, 1), J31/L31),5)</f>
        <v>0.91383000000000003</v>
      </c>
    </row>
    <row r="32" spans="1:16" x14ac:dyDescent="0.25">
      <c r="A32" s="54"/>
      <c r="B32" s="54"/>
      <c r="C32" s="54"/>
      <c r="D32" s="54"/>
      <c r="E32" s="54"/>
      <c r="F32" s="54"/>
      <c r="G32" s="54" t="s">
        <v>639</v>
      </c>
      <c r="H32" s="54"/>
      <c r="I32" s="54"/>
      <c r="J32" s="55">
        <v>13006.73</v>
      </c>
      <c r="K32" s="56"/>
      <c r="L32" s="55">
        <v>14770</v>
      </c>
      <c r="M32" s="56"/>
      <c r="N32" s="55">
        <f>ROUND((J32-L32),5)</f>
        <v>-1763.27</v>
      </c>
      <c r="O32" s="56"/>
      <c r="P32" s="57">
        <f>ROUND(IF(L32=0, IF(J32=0, 0, 1), J32/L32),5)</f>
        <v>0.88061999999999996</v>
      </c>
    </row>
    <row r="33" spans="1:16" ht="15.75" thickBot="1" x14ac:dyDescent="0.3">
      <c r="A33" s="54"/>
      <c r="B33" s="54"/>
      <c r="C33" s="54"/>
      <c r="D33" s="54"/>
      <c r="E33" s="54"/>
      <c r="F33" s="54"/>
      <c r="G33" s="54" t="s">
        <v>640</v>
      </c>
      <c r="H33" s="54"/>
      <c r="I33" s="54"/>
      <c r="J33" s="64">
        <v>31.42</v>
      </c>
      <c r="K33" s="56"/>
      <c r="L33" s="64"/>
      <c r="M33" s="56"/>
      <c r="N33" s="64"/>
      <c r="O33" s="56"/>
      <c r="P33" s="65"/>
    </row>
    <row r="34" spans="1:16" x14ac:dyDescent="0.25">
      <c r="A34" s="54"/>
      <c r="B34" s="54"/>
      <c r="C34" s="54"/>
      <c r="D34" s="54"/>
      <c r="E34" s="54"/>
      <c r="F34" s="54" t="s">
        <v>641</v>
      </c>
      <c r="G34" s="54"/>
      <c r="H34" s="54"/>
      <c r="I34" s="54"/>
      <c r="J34" s="55">
        <f>ROUND(SUM(J30:J33),5)</f>
        <v>13491.41</v>
      </c>
      <c r="K34" s="56"/>
      <c r="L34" s="55">
        <f>ROUND(SUM(L30:L33),5)</f>
        <v>15266</v>
      </c>
      <c r="M34" s="56"/>
      <c r="N34" s="55">
        <f>ROUND((J34-L34),5)</f>
        <v>-1774.59</v>
      </c>
      <c r="O34" s="56"/>
      <c r="P34" s="57">
        <f>ROUND(IF(L34=0, IF(J34=0, 0, 1), J34/L34),5)</f>
        <v>0.88375999999999999</v>
      </c>
    </row>
    <row r="35" spans="1:16" x14ac:dyDescent="0.25">
      <c r="A35" s="54"/>
      <c r="B35" s="54"/>
      <c r="C35" s="54"/>
      <c r="D35" s="54"/>
      <c r="E35" s="54"/>
      <c r="F35" s="54" t="s">
        <v>642</v>
      </c>
      <c r="G35" s="54"/>
      <c r="H35" s="54"/>
      <c r="I35" s="54"/>
      <c r="J35" s="55"/>
      <c r="K35" s="56"/>
      <c r="L35" s="55"/>
      <c r="M35" s="56"/>
      <c r="N35" s="55"/>
      <c r="O35" s="56"/>
      <c r="P35" s="57"/>
    </row>
    <row r="36" spans="1:16" x14ac:dyDescent="0.25">
      <c r="A36" s="54"/>
      <c r="B36" s="54"/>
      <c r="C36" s="54"/>
      <c r="D36" s="54"/>
      <c r="E36" s="54"/>
      <c r="F36" s="54"/>
      <c r="G36" s="54" t="s">
        <v>643</v>
      </c>
      <c r="H36" s="54"/>
      <c r="I36" s="54"/>
      <c r="J36" s="55">
        <v>1303.8800000000001</v>
      </c>
      <c r="K36" s="56"/>
      <c r="L36" s="55">
        <v>1800</v>
      </c>
      <c r="M36" s="56"/>
      <c r="N36" s="55">
        <f>ROUND((J36-L36),5)</f>
        <v>-496.12</v>
      </c>
      <c r="O36" s="56"/>
      <c r="P36" s="57">
        <f>ROUND(IF(L36=0, IF(J36=0, 0, 1), J36/L36),5)</f>
        <v>0.72438000000000002</v>
      </c>
    </row>
    <row r="37" spans="1:16" x14ac:dyDescent="0.25">
      <c r="A37" s="54"/>
      <c r="B37" s="54"/>
      <c r="C37" s="54"/>
      <c r="D37" s="54"/>
      <c r="E37" s="54"/>
      <c r="F37" s="54"/>
      <c r="G37" s="54" t="s">
        <v>644</v>
      </c>
      <c r="H37" s="54"/>
      <c r="I37" s="54"/>
      <c r="J37" s="55">
        <v>0</v>
      </c>
      <c r="K37" s="56"/>
      <c r="L37" s="55">
        <v>1200</v>
      </c>
      <c r="M37" s="56"/>
      <c r="N37" s="55">
        <f>ROUND((J37-L37),5)</f>
        <v>-1200</v>
      </c>
      <c r="O37" s="56"/>
      <c r="P37" s="57">
        <f>ROUND(IF(L37=0, IF(J37=0, 0, 1), J37/L37),5)</f>
        <v>0</v>
      </c>
    </row>
    <row r="38" spans="1:16" x14ac:dyDescent="0.25">
      <c r="A38" s="54"/>
      <c r="B38" s="54"/>
      <c r="C38" s="54"/>
      <c r="D38" s="54"/>
      <c r="E38" s="54"/>
      <c r="F38" s="54"/>
      <c r="G38" s="54" t="s">
        <v>645</v>
      </c>
      <c r="H38" s="54"/>
      <c r="I38" s="54"/>
      <c r="J38" s="55">
        <v>0</v>
      </c>
      <c r="K38" s="56"/>
      <c r="L38" s="55">
        <v>1000</v>
      </c>
      <c r="M38" s="56"/>
      <c r="N38" s="55">
        <f>ROUND((J38-L38),5)</f>
        <v>-1000</v>
      </c>
      <c r="O38" s="56"/>
      <c r="P38" s="57">
        <f>ROUND(IF(L38=0, IF(J38=0, 0, 1), J38/L38),5)</f>
        <v>0</v>
      </c>
    </row>
    <row r="39" spans="1:16" x14ac:dyDescent="0.25">
      <c r="A39" s="54"/>
      <c r="B39" s="54"/>
      <c r="C39" s="54"/>
      <c r="D39" s="54"/>
      <c r="E39" s="54"/>
      <c r="F39" s="54"/>
      <c r="G39" s="54" t="s">
        <v>646</v>
      </c>
      <c r="H39" s="54"/>
      <c r="I39" s="54"/>
      <c r="J39" s="55">
        <v>170</v>
      </c>
      <c r="K39" s="56"/>
      <c r="L39" s="55">
        <v>1500</v>
      </c>
      <c r="M39" s="56"/>
      <c r="N39" s="55">
        <f>ROUND((J39-L39),5)</f>
        <v>-1330</v>
      </c>
      <c r="O39" s="56"/>
      <c r="P39" s="57">
        <f>ROUND(IF(L39=0, IF(J39=0, 0, 1), J39/L39),5)</f>
        <v>0.11333</v>
      </c>
    </row>
    <row r="40" spans="1:16" ht="15.75" thickBot="1" x14ac:dyDescent="0.3">
      <c r="A40" s="54"/>
      <c r="B40" s="54"/>
      <c r="C40" s="54"/>
      <c r="D40" s="54"/>
      <c r="E40" s="54"/>
      <c r="F40" s="54"/>
      <c r="G40" s="54" t="s">
        <v>647</v>
      </c>
      <c r="H40" s="54"/>
      <c r="I40" s="54"/>
      <c r="J40" s="64">
        <v>2376.7600000000002</v>
      </c>
      <c r="K40" s="56"/>
      <c r="L40" s="64">
        <v>1500</v>
      </c>
      <c r="M40" s="56"/>
      <c r="N40" s="64">
        <f>ROUND((J40-L40),5)</f>
        <v>876.76</v>
      </c>
      <c r="O40" s="56"/>
      <c r="P40" s="65">
        <f>ROUND(IF(L40=0, IF(J40=0, 0, 1), J40/L40),5)</f>
        <v>1.5845100000000001</v>
      </c>
    </row>
    <row r="41" spans="1:16" x14ac:dyDescent="0.25">
      <c r="A41" s="54"/>
      <c r="B41" s="54"/>
      <c r="C41" s="54"/>
      <c r="D41" s="54"/>
      <c r="E41" s="54"/>
      <c r="F41" s="54" t="s">
        <v>648</v>
      </c>
      <c r="G41" s="54"/>
      <c r="H41" s="54"/>
      <c r="I41" s="54"/>
      <c r="J41" s="55">
        <f>ROUND(SUM(J35:J40),5)</f>
        <v>3850.64</v>
      </c>
      <c r="K41" s="56"/>
      <c r="L41" s="55">
        <f>ROUND(SUM(L35:L40),5)</f>
        <v>7000</v>
      </c>
      <c r="M41" s="56"/>
      <c r="N41" s="55">
        <f>ROUND((J41-L41),5)</f>
        <v>-3149.36</v>
      </c>
      <c r="O41" s="56"/>
      <c r="P41" s="57">
        <f>ROUND(IF(L41=0, IF(J41=0, 0, 1), J41/L41),5)</f>
        <v>0.55008999999999997</v>
      </c>
    </row>
    <row r="42" spans="1:16" x14ac:dyDescent="0.25">
      <c r="A42" s="54"/>
      <c r="B42" s="54"/>
      <c r="C42" s="54"/>
      <c r="D42" s="54"/>
      <c r="E42" s="54"/>
      <c r="F42" s="54" t="s">
        <v>649</v>
      </c>
      <c r="G42" s="54"/>
      <c r="H42" s="54"/>
      <c r="I42" s="54"/>
      <c r="J42" s="55">
        <v>0</v>
      </c>
      <c r="K42" s="56"/>
      <c r="L42" s="55">
        <v>1500</v>
      </c>
      <c r="M42" s="56"/>
      <c r="N42" s="55">
        <f>ROUND((J42-L42),5)</f>
        <v>-1500</v>
      </c>
      <c r="O42" s="56"/>
      <c r="P42" s="57">
        <f>ROUND(IF(L42=0, IF(J42=0, 0, 1), J42/L42),5)</f>
        <v>0</v>
      </c>
    </row>
    <row r="43" spans="1:16" x14ac:dyDescent="0.25">
      <c r="A43" s="54"/>
      <c r="B43" s="54"/>
      <c r="C43" s="54"/>
      <c r="D43" s="54"/>
      <c r="E43" s="54"/>
      <c r="F43" s="54" t="s">
        <v>650</v>
      </c>
      <c r="G43" s="54"/>
      <c r="H43" s="54"/>
      <c r="I43" s="54"/>
      <c r="J43" s="55"/>
      <c r="K43" s="56"/>
      <c r="L43" s="55"/>
      <c r="M43" s="56"/>
      <c r="N43" s="55"/>
      <c r="O43" s="56"/>
      <c r="P43" s="57"/>
    </row>
    <row r="44" spans="1:16" x14ac:dyDescent="0.25">
      <c r="A44" s="54"/>
      <c r="B44" s="54"/>
      <c r="C44" s="54"/>
      <c r="D44" s="54"/>
      <c r="E44" s="54"/>
      <c r="F44" s="54"/>
      <c r="G44" s="54" t="s">
        <v>651</v>
      </c>
      <c r="H44" s="54"/>
      <c r="I44" s="54"/>
      <c r="J44" s="55">
        <v>100</v>
      </c>
      <c r="K44" s="56"/>
      <c r="L44" s="55">
        <v>3500</v>
      </c>
      <c r="M44" s="56"/>
      <c r="N44" s="55">
        <f>ROUND((J44-L44),5)</f>
        <v>-3400</v>
      </c>
      <c r="O44" s="56"/>
      <c r="P44" s="57">
        <f>ROUND(IF(L44=0, IF(J44=0, 0, 1), J44/L44),5)</f>
        <v>2.8570000000000002E-2</v>
      </c>
    </row>
    <row r="45" spans="1:16" x14ac:dyDescent="0.25">
      <c r="A45" s="54"/>
      <c r="B45" s="54"/>
      <c r="C45" s="54"/>
      <c r="D45" s="54"/>
      <c r="E45" s="54"/>
      <c r="F45" s="54"/>
      <c r="G45" s="54" t="s">
        <v>652</v>
      </c>
      <c r="H45" s="54"/>
      <c r="I45" s="54"/>
      <c r="J45" s="55">
        <v>0</v>
      </c>
      <c r="K45" s="56"/>
      <c r="L45" s="55">
        <v>1794</v>
      </c>
      <c r="M45" s="56"/>
      <c r="N45" s="55">
        <f>ROUND((J45-L45),5)</f>
        <v>-1794</v>
      </c>
      <c r="O45" s="56"/>
      <c r="P45" s="57">
        <f>ROUND(IF(L45=0, IF(J45=0, 0, 1), J45/L45),5)</f>
        <v>0</v>
      </c>
    </row>
    <row r="46" spans="1:16" x14ac:dyDescent="0.25">
      <c r="A46" s="54"/>
      <c r="B46" s="54"/>
      <c r="C46" s="54"/>
      <c r="D46" s="54"/>
      <c r="E46" s="54"/>
      <c r="F46" s="54"/>
      <c r="G46" s="54" t="s">
        <v>653</v>
      </c>
      <c r="H46" s="54"/>
      <c r="I46" s="54"/>
      <c r="J46" s="55">
        <v>17803</v>
      </c>
      <c r="K46" s="56"/>
      <c r="L46" s="55">
        <v>20000</v>
      </c>
      <c r="M46" s="56"/>
      <c r="N46" s="55">
        <f>ROUND((J46-L46),5)</f>
        <v>-2197</v>
      </c>
      <c r="O46" s="56"/>
      <c r="P46" s="57">
        <f>ROUND(IF(L46=0, IF(J46=0, 0, 1), J46/L46),5)</f>
        <v>0.89015</v>
      </c>
    </row>
    <row r="47" spans="1:16" ht="15.75" thickBot="1" x14ac:dyDescent="0.3">
      <c r="A47" s="54"/>
      <c r="B47" s="54"/>
      <c r="C47" s="54"/>
      <c r="D47" s="54"/>
      <c r="E47" s="54"/>
      <c r="F47" s="54"/>
      <c r="G47" s="54" t="s">
        <v>654</v>
      </c>
      <c r="H47" s="54"/>
      <c r="I47" s="54"/>
      <c r="J47" s="64">
        <v>17963</v>
      </c>
      <c r="K47" s="56"/>
      <c r="L47" s="64">
        <v>20000</v>
      </c>
      <c r="M47" s="56"/>
      <c r="N47" s="64">
        <f>ROUND((J47-L47),5)</f>
        <v>-2037</v>
      </c>
      <c r="O47" s="56"/>
      <c r="P47" s="65">
        <f>ROUND(IF(L47=0, IF(J47=0, 0, 1), J47/L47),5)</f>
        <v>0.89815</v>
      </c>
    </row>
    <row r="48" spans="1:16" x14ac:dyDescent="0.25">
      <c r="A48" s="54"/>
      <c r="B48" s="54"/>
      <c r="C48" s="54"/>
      <c r="D48" s="54"/>
      <c r="E48" s="54"/>
      <c r="F48" s="54" t="s">
        <v>655</v>
      </c>
      <c r="G48" s="54"/>
      <c r="H48" s="54"/>
      <c r="I48" s="54"/>
      <c r="J48" s="55">
        <f>ROUND(SUM(J43:J47),5)</f>
        <v>35866</v>
      </c>
      <c r="K48" s="56"/>
      <c r="L48" s="55">
        <f>ROUND(SUM(L43:L47),5)</f>
        <v>45294</v>
      </c>
      <c r="M48" s="56"/>
      <c r="N48" s="55">
        <f>ROUND((J48-L48),5)</f>
        <v>-9428</v>
      </c>
      <c r="O48" s="56"/>
      <c r="P48" s="57">
        <f>ROUND(IF(L48=0, IF(J48=0, 0, 1), J48/L48),5)</f>
        <v>0.79185000000000005</v>
      </c>
    </row>
    <row r="49" spans="1:16" x14ac:dyDescent="0.25">
      <c r="A49" s="54"/>
      <c r="B49" s="54"/>
      <c r="C49" s="54"/>
      <c r="D49" s="54"/>
      <c r="E49" s="54"/>
      <c r="F49" s="54" t="s">
        <v>656</v>
      </c>
      <c r="G49" s="54"/>
      <c r="H49" s="54"/>
      <c r="I49" s="54"/>
      <c r="J49" s="55">
        <v>1902.45</v>
      </c>
      <c r="K49" s="56"/>
      <c r="L49" s="55">
        <v>5800</v>
      </c>
      <c r="M49" s="56"/>
      <c r="N49" s="55">
        <f>ROUND((J49-L49),5)</f>
        <v>-3897.55</v>
      </c>
      <c r="O49" s="56"/>
      <c r="P49" s="57">
        <f>ROUND(IF(L49=0, IF(J49=0, 0, 1), J49/L49),5)</f>
        <v>0.32801000000000002</v>
      </c>
    </row>
    <row r="50" spans="1:16" x14ac:dyDescent="0.25">
      <c r="A50" s="54"/>
      <c r="B50" s="54"/>
      <c r="C50" s="54"/>
      <c r="D50" s="54"/>
      <c r="E50" s="54"/>
      <c r="F50" s="54" t="s">
        <v>657</v>
      </c>
      <c r="G50" s="54"/>
      <c r="H50" s="54"/>
      <c r="I50" s="54"/>
      <c r="J50" s="55"/>
      <c r="K50" s="56"/>
      <c r="L50" s="55"/>
      <c r="M50" s="56"/>
      <c r="N50" s="55"/>
      <c r="O50" s="56"/>
      <c r="P50" s="57"/>
    </row>
    <row r="51" spans="1:16" x14ac:dyDescent="0.25">
      <c r="A51" s="54"/>
      <c r="B51" s="54"/>
      <c r="C51" s="54"/>
      <c r="D51" s="54"/>
      <c r="E51" s="54"/>
      <c r="F51" s="54"/>
      <c r="G51" s="54" t="s">
        <v>658</v>
      </c>
      <c r="H51" s="54"/>
      <c r="I51" s="54"/>
      <c r="J51" s="55"/>
      <c r="K51" s="56"/>
      <c r="L51" s="55"/>
      <c r="M51" s="56"/>
      <c r="N51" s="55"/>
      <c r="O51" s="56"/>
      <c r="P51" s="57"/>
    </row>
    <row r="52" spans="1:16" x14ac:dyDescent="0.25">
      <c r="A52" s="54"/>
      <c r="B52" s="54"/>
      <c r="C52" s="54"/>
      <c r="D52" s="54"/>
      <c r="E52" s="54"/>
      <c r="F52" s="54"/>
      <c r="G52" s="54"/>
      <c r="H52" s="54" t="s">
        <v>659</v>
      </c>
      <c r="I52" s="54"/>
      <c r="J52" s="55"/>
      <c r="K52" s="56"/>
      <c r="L52" s="55"/>
      <c r="M52" s="56"/>
      <c r="N52" s="55"/>
      <c r="O52" s="56"/>
      <c r="P52" s="57"/>
    </row>
    <row r="53" spans="1:16" x14ac:dyDescent="0.25">
      <c r="A53" s="54"/>
      <c r="B53" s="54"/>
      <c r="C53" s="54"/>
      <c r="D53" s="54"/>
      <c r="E53" s="54"/>
      <c r="F53" s="54"/>
      <c r="G53" s="54"/>
      <c r="H53" s="54"/>
      <c r="I53" s="54" t="s">
        <v>660</v>
      </c>
      <c r="J53" s="55">
        <v>69023.78</v>
      </c>
      <c r="K53" s="56"/>
      <c r="L53" s="55">
        <v>118326</v>
      </c>
      <c r="M53" s="56"/>
      <c r="N53" s="55">
        <f>ROUND((J53-L53),5)</f>
        <v>-49302.22</v>
      </c>
      <c r="O53" s="56"/>
      <c r="P53" s="57">
        <f>ROUND(IF(L53=0, IF(J53=0, 0, 1), J53/L53),5)</f>
        <v>0.58333999999999997</v>
      </c>
    </row>
    <row r="54" spans="1:16" x14ac:dyDescent="0.25">
      <c r="A54" s="54"/>
      <c r="B54" s="54"/>
      <c r="C54" s="54"/>
      <c r="D54" s="54"/>
      <c r="E54" s="54"/>
      <c r="F54" s="54"/>
      <c r="G54" s="54"/>
      <c r="H54" s="54"/>
      <c r="I54" s="54" t="s">
        <v>661</v>
      </c>
      <c r="J54" s="55">
        <v>5521.88</v>
      </c>
      <c r="K54" s="56"/>
      <c r="L54" s="55">
        <v>9466.08</v>
      </c>
      <c r="M54" s="56"/>
      <c r="N54" s="55">
        <f>ROUND((J54-L54),5)</f>
        <v>-3944.2</v>
      </c>
      <c r="O54" s="56"/>
      <c r="P54" s="57">
        <f>ROUND(IF(L54=0, IF(J54=0, 0, 1), J54/L54),5)</f>
        <v>0.58333000000000002</v>
      </c>
    </row>
    <row r="55" spans="1:16" x14ac:dyDescent="0.25">
      <c r="A55" s="54"/>
      <c r="B55" s="54"/>
      <c r="C55" s="54"/>
      <c r="D55" s="54"/>
      <c r="E55" s="54"/>
      <c r="F55" s="54"/>
      <c r="G55" s="54"/>
      <c r="H55" s="54"/>
      <c r="I55" s="54" t="s">
        <v>662</v>
      </c>
      <c r="J55" s="55">
        <v>2070.7399999999998</v>
      </c>
      <c r="K55" s="56"/>
      <c r="L55" s="55">
        <v>3538</v>
      </c>
      <c r="M55" s="56"/>
      <c r="N55" s="55">
        <f>ROUND((J55-L55),5)</f>
        <v>-1467.26</v>
      </c>
      <c r="O55" s="56"/>
      <c r="P55" s="57">
        <f>ROUND(IF(L55=0, IF(J55=0, 0, 1), J55/L55),5)</f>
        <v>0.58528999999999998</v>
      </c>
    </row>
    <row r="56" spans="1:16" x14ac:dyDescent="0.25">
      <c r="A56" s="54"/>
      <c r="B56" s="54"/>
      <c r="C56" s="54"/>
      <c r="D56" s="54"/>
      <c r="E56" s="54"/>
      <c r="F56" s="54"/>
      <c r="G56" s="54"/>
      <c r="H56" s="54"/>
      <c r="I56" s="54" t="s">
        <v>663</v>
      </c>
      <c r="J56" s="55">
        <v>4141.41</v>
      </c>
      <c r="K56" s="56"/>
      <c r="L56" s="55">
        <v>7099.56</v>
      </c>
      <c r="M56" s="56"/>
      <c r="N56" s="55">
        <f>ROUND((J56-L56),5)</f>
        <v>-2958.15</v>
      </c>
      <c r="O56" s="56"/>
      <c r="P56" s="57">
        <f>ROUND(IF(L56=0, IF(J56=0, 0, 1), J56/L56),5)</f>
        <v>0.58333000000000002</v>
      </c>
    </row>
    <row r="57" spans="1:16" ht="15.75" thickBot="1" x14ac:dyDescent="0.3">
      <c r="A57" s="54"/>
      <c r="B57" s="54"/>
      <c r="C57" s="54"/>
      <c r="D57" s="54"/>
      <c r="E57" s="54"/>
      <c r="F57" s="54"/>
      <c r="G57" s="54"/>
      <c r="H57" s="54"/>
      <c r="I57" s="54" t="s">
        <v>664</v>
      </c>
      <c r="J57" s="64">
        <v>0</v>
      </c>
      <c r="K57" s="56"/>
      <c r="L57" s="64">
        <v>360</v>
      </c>
      <c r="M57" s="56"/>
      <c r="N57" s="64">
        <f>ROUND((J57-L57),5)</f>
        <v>-360</v>
      </c>
      <c r="O57" s="56"/>
      <c r="P57" s="65">
        <f>ROUND(IF(L57=0, IF(J57=0, 0, 1), J57/L57),5)</f>
        <v>0</v>
      </c>
    </row>
    <row r="58" spans="1:16" x14ac:dyDescent="0.25">
      <c r="A58" s="54"/>
      <c r="B58" s="54"/>
      <c r="C58" s="54"/>
      <c r="D58" s="54"/>
      <c r="E58" s="54"/>
      <c r="F58" s="54"/>
      <c r="G58" s="54"/>
      <c r="H58" s="54" t="s">
        <v>665</v>
      </c>
      <c r="I58" s="54"/>
      <c r="J58" s="55">
        <f>ROUND(SUM(J52:J57),5)</f>
        <v>80757.81</v>
      </c>
      <c r="K58" s="56"/>
      <c r="L58" s="55">
        <f>ROUND(SUM(L52:L57),5)</f>
        <v>138789.64000000001</v>
      </c>
      <c r="M58" s="56"/>
      <c r="N58" s="55">
        <f>ROUND((J58-L58),5)</f>
        <v>-58031.83</v>
      </c>
      <c r="O58" s="56"/>
      <c r="P58" s="57">
        <f>ROUND(IF(L58=0, IF(J58=0, 0, 1), J58/L58),5)</f>
        <v>0.58187</v>
      </c>
    </row>
    <row r="59" spans="1:16" x14ac:dyDescent="0.25">
      <c r="A59" s="54"/>
      <c r="B59" s="54"/>
      <c r="C59" s="54"/>
      <c r="D59" s="54"/>
      <c r="E59" s="54"/>
      <c r="F59" s="54"/>
      <c r="G59" s="54"/>
      <c r="H59" s="54" t="s">
        <v>666</v>
      </c>
      <c r="I59" s="54"/>
      <c r="J59" s="55">
        <v>97621.69</v>
      </c>
      <c r="K59" s="56"/>
      <c r="L59" s="55">
        <v>226600</v>
      </c>
      <c r="M59" s="56"/>
      <c r="N59" s="55">
        <f>ROUND((J59-L59),5)</f>
        <v>-128978.31</v>
      </c>
      <c r="O59" s="56"/>
      <c r="P59" s="57">
        <f>ROUND(IF(L59=0, IF(J59=0, 0, 1), J59/L59),5)</f>
        <v>0.43081000000000003</v>
      </c>
    </row>
    <row r="60" spans="1:16" x14ac:dyDescent="0.25">
      <c r="A60" s="54"/>
      <c r="B60" s="54"/>
      <c r="C60" s="54"/>
      <c r="D60" s="54"/>
      <c r="E60" s="54"/>
      <c r="F60" s="54"/>
      <c r="G60" s="54"/>
      <c r="H60" s="54" t="s">
        <v>667</v>
      </c>
      <c r="I60" s="54"/>
      <c r="J60" s="55">
        <v>12661.06</v>
      </c>
      <c r="K60" s="56"/>
      <c r="L60" s="55"/>
      <c r="M60" s="56"/>
      <c r="N60" s="55"/>
      <c r="O60" s="56"/>
      <c r="P60" s="57"/>
    </row>
    <row r="61" spans="1:16" x14ac:dyDescent="0.25">
      <c r="A61" s="54"/>
      <c r="B61" s="54"/>
      <c r="C61" s="54"/>
      <c r="D61" s="54"/>
      <c r="E61" s="54"/>
      <c r="F61" s="54"/>
      <c r="G61" s="54"/>
      <c r="H61" s="54" t="s">
        <v>668</v>
      </c>
      <c r="I61" s="54"/>
      <c r="J61" s="55">
        <v>2950.42</v>
      </c>
      <c r="K61" s="56"/>
      <c r="L61" s="55"/>
      <c r="M61" s="56"/>
      <c r="N61" s="55"/>
      <c r="O61" s="56"/>
      <c r="P61" s="57"/>
    </row>
    <row r="62" spans="1:16" x14ac:dyDescent="0.25">
      <c r="A62" s="54"/>
      <c r="B62" s="54"/>
      <c r="C62" s="54"/>
      <c r="D62" s="54"/>
      <c r="E62" s="54"/>
      <c r="F62" s="54"/>
      <c r="G62" s="54"/>
      <c r="H62" s="54" t="s">
        <v>669</v>
      </c>
      <c r="I62" s="54"/>
      <c r="J62" s="55">
        <v>21347.32</v>
      </c>
      <c r="K62" s="56"/>
      <c r="L62" s="55">
        <v>44133</v>
      </c>
      <c r="M62" s="56"/>
      <c r="N62" s="55">
        <f>ROUND((J62-L62),5)</f>
        <v>-22785.68</v>
      </c>
      <c r="O62" s="56"/>
      <c r="P62" s="57">
        <f>ROUND(IF(L62=0, IF(J62=0, 0, 1), J62/L62),5)</f>
        <v>0.48370000000000002</v>
      </c>
    </row>
    <row r="63" spans="1:16" x14ac:dyDescent="0.25">
      <c r="A63" s="54"/>
      <c r="B63" s="54"/>
      <c r="C63" s="54"/>
      <c r="D63" s="54"/>
      <c r="E63" s="54"/>
      <c r="F63" s="54"/>
      <c r="G63" s="54"/>
      <c r="H63" s="54" t="s">
        <v>670</v>
      </c>
      <c r="I63" s="54"/>
      <c r="J63" s="55">
        <v>18126.3</v>
      </c>
      <c r="K63" s="56"/>
      <c r="L63" s="55">
        <v>33224</v>
      </c>
      <c r="M63" s="56"/>
      <c r="N63" s="55">
        <f>ROUND((J63-L63),5)</f>
        <v>-15097.7</v>
      </c>
      <c r="O63" s="56"/>
      <c r="P63" s="57">
        <f>ROUND(IF(L63=0, IF(J63=0, 0, 1), J63/L63),5)</f>
        <v>0.54557999999999995</v>
      </c>
    </row>
    <row r="64" spans="1:16" x14ac:dyDescent="0.25">
      <c r="A64" s="54"/>
      <c r="B64" s="54"/>
      <c r="C64" s="54"/>
      <c r="D64" s="54"/>
      <c r="E64" s="54"/>
      <c r="F64" s="54"/>
      <c r="G64" s="54"/>
      <c r="H64" s="54" t="s">
        <v>671</v>
      </c>
      <c r="I64" s="54"/>
      <c r="J64" s="55">
        <v>8779.86</v>
      </c>
      <c r="K64" s="56"/>
      <c r="L64" s="55">
        <v>11866</v>
      </c>
      <c r="M64" s="56"/>
      <c r="N64" s="55">
        <f>ROUND((J64-L64),5)</f>
        <v>-3086.14</v>
      </c>
      <c r="O64" s="56"/>
      <c r="P64" s="57">
        <f>ROUND(IF(L64=0, IF(J64=0, 0, 1), J64/L64),5)</f>
        <v>0.73992000000000002</v>
      </c>
    </row>
    <row r="65" spans="1:16" ht="15.75" thickBot="1" x14ac:dyDescent="0.3">
      <c r="A65" s="54"/>
      <c r="B65" s="54"/>
      <c r="C65" s="54"/>
      <c r="D65" s="54"/>
      <c r="E65" s="54"/>
      <c r="F65" s="54"/>
      <c r="G65" s="54"/>
      <c r="H65" s="54" t="s">
        <v>672</v>
      </c>
      <c r="I65" s="54"/>
      <c r="J65" s="64">
        <v>22032</v>
      </c>
      <c r="K65" s="56"/>
      <c r="L65" s="64">
        <v>53024</v>
      </c>
      <c r="M65" s="56"/>
      <c r="N65" s="64">
        <f>ROUND((J65-L65),5)</f>
        <v>-30992</v>
      </c>
      <c r="O65" s="56"/>
      <c r="P65" s="65">
        <f>ROUND(IF(L65=0, IF(J65=0, 0, 1), J65/L65),5)</f>
        <v>0.41550999999999999</v>
      </c>
    </row>
    <row r="66" spans="1:16" x14ac:dyDescent="0.25">
      <c r="A66" s="54"/>
      <c r="B66" s="54"/>
      <c r="C66" s="54"/>
      <c r="D66" s="54"/>
      <c r="E66" s="54"/>
      <c r="F66" s="54"/>
      <c r="G66" s="54" t="s">
        <v>673</v>
      </c>
      <c r="H66" s="54"/>
      <c r="I66" s="54"/>
      <c r="J66" s="55">
        <f>ROUND(J51+SUM(J58:J65),5)</f>
        <v>264276.46000000002</v>
      </c>
      <c r="K66" s="56"/>
      <c r="L66" s="55">
        <f>ROUND(L51+SUM(L58:L65),5)</f>
        <v>507636.64</v>
      </c>
      <c r="M66" s="56"/>
      <c r="N66" s="55">
        <f>ROUND((J66-L66),5)</f>
        <v>-243360.18</v>
      </c>
      <c r="O66" s="56"/>
      <c r="P66" s="57">
        <f>ROUND(IF(L66=0, IF(J66=0, 0, 1), J66/L66),5)</f>
        <v>0.52059999999999995</v>
      </c>
    </row>
    <row r="67" spans="1:16" x14ac:dyDescent="0.25">
      <c r="A67" s="54"/>
      <c r="B67" s="54"/>
      <c r="C67" s="54"/>
      <c r="D67" s="54"/>
      <c r="E67" s="54"/>
      <c r="F67" s="54"/>
      <c r="G67" s="54" t="s">
        <v>674</v>
      </c>
      <c r="H67" s="54"/>
      <c r="I67" s="54"/>
      <c r="J67" s="55"/>
      <c r="K67" s="56"/>
      <c r="L67" s="55"/>
      <c r="M67" s="56"/>
      <c r="N67" s="55"/>
      <c r="O67" s="56"/>
      <c r="P67" s="57"/>
    </row>
    <row r="68" spans="1:16" x14ac:dyDescent="0.25">
      <c r="A68" s="54"/>
      <c r="B68" s="54"/>
      <c r="C68" s="54"/>
      <c r="D68" s="54"/>
      <c r="E68" s="54"/>
      <c r="F68" s="54"/>
      <c r="G68" s="54"/>
      <c r="H68" s="54" t="s">
        <v>675</v>
      </c>
      <c r="I68" s="54"/>
      <c r="J68" s="55">
        <v>0</v>
      </c>
      <c r="K68" s="56"/>
      <c r="L68" s="55">
        <v>25200</v>
      </c>
      <c r="M68" s="56"/>
      <c r="N68" s="55">
        <f>ROUND((J68-L68),5)</f>
        <v>-25200</v>
      </c>
      <c r="O68" s="56"/>
      <c r="P68" s="57">
        <f>ROUND(IF(L68=0, IF(J68=0, 0, 1), J68/L68),5)</f>
        <v>0</v>
      </c>
    </row>
    <row r="69" spans="1:16" x14ac:dyDescent="0.25">
      <c r="A69" s="54"/>
      <c r="B69" s="54"/>
      <c r="C69" s="54"/>
      <c r="D69" s="54"/>
      <c r="E69" s="54"/>
      <c r="F69" s="54"/>
      <c r="G69" s="54"/>
      <c r="H69" s="54" t="s">
        <v>676</v>
      </c>
      <c r="I69" s="54"/>
      <c r="J69" s="55">
        <v>0</v>
      </c>
      <c r="K69" s="56"/>
      <c r="L69" s="55">
        <v>6290</v>
      </c>
      <c r="M69" s="56"/>
      <c r="N69" s="55">
        <f>ROUND((J69-L69),5)</f>
        <v>-6290</v>
      </c>
      <c r="O69" s="56"/>
      <c r="P69" s="57">
        <f>ROUND(IF(L69=0, IF(J69=0, 0, 1), J69/L69),5)</f>
        <v>0</v>
      </c>
    </row>
    <row r="70" spans="1:16" x14ac:dyDescent="0.25">
      <c r="A70" s="54"/>
      <c r="B70" s="54"/>
      <c r="C70" s="54"/>
      <c r="D70" s="54"/>
      <c r="E70" s="54"/>
      <c r="F70" s="54"/>
      <c r="G70" s="54"/>
      <c r="H70" s="54" t="s">
        <v>677</v>
      </c>
      <c r="I70" s="54"/>
      <c r="J70" s="55">
        <v>47093.81</v>
      </c>
      <c r="K70" s="56"/>
      <c r="L70" s="55">
        <v>81081</v>
      </c>
      <c r="M70" s="56"/>
      <c r="N70" s="55">
        <f>ROUND((J70-L70),5)</f>
        <v>-33987.19</v>
      </c>
      <c r="O70" s="56"/>
      <c r="P70" s="57">
        <f>ROUND(IF(L70=0, IF(J70=0, 0, 1), J70/L70),5)</f>
        <v>0.58082</v>
      </c>
    </row>
    <row r="71" spans="1:16" x14ac:dyDescent="0.25">
      <c r="A71" s="54"/>
      <c r="B71" s="54"/>
      <c r="C71" s="54"/>
      <c r="D71" s="54"/>
      <c r="E71" s="54"/>
      <c r="F71" s="54"/>
      <c r="G71" s="54"/>
      <c r="H71" s="54" t="s">
        <v>678</v>
      </c>
      <c r="I71" s="54"/>
      <c r="J71" s="55">
        <v>10335.969999999999</v>
      </c>
      <c r="K71" s="56"/>
      <c r="L71" s="55">
        <v>23760</v>
      </c>
      <c r="M71" s="56"/>
      <c r="N71" s="55">
        <f>ROUND((J71-L71),5)</f>
        <v>-13424.03</v>
      </c>
      <c r="O71" s="56"/>
      <c r="P71" s="57">
        <f>ROUND(IF(L71=0, IF(J71=0, 0, 1), J71/L71),5)</f>
        <v>0.43502000000000002</v>
      </c>
    </row>
    <row r="72" spans="1:16" x14ac:dyDescent="0.25">
      <c r="A72" s="54"/>
      <c r="B72" s="54"/>
      <c r="C72" s="54"/>
      <c r="D72" s="54"/>
      <c r="E72" s="54"/>
      <c r="F72" s="54"/>
      <c r="G72" s="54"/>
      <c r="H72" s="54" t="s">
        <v>679</v>
      </c>
      <c r="I72" s="54"/>
      <c r="J72" s="55">
        <v>3647.99</v>
      </c>
      <c r="K72" s="56"/>
      <c r="L72" s="55">
        <v>7800</v>
      </c>
      <c r="M72" s="56"/>
      <c r="N72" s="55">
        <f>ROUND((J72-L72),5)</f>
        <v>-4152.01</v>
      </c>
      <c r="O72" s="56"/>
      <c r="P72" s="57">
        <f>ROUND(IF(L72=0, IF(J72=0, 0, 1), J72/L72),5)</f>
        <v>0.46768999999999999</v>
      </c>
    </row>
    <row r="73" spans="1:16" x14ac:dyDescent="0.25">
      <c r="A73" s="54"/>
      <c r="B73" s="54"/>
      <c r="C73" s="54"/>
      <c r="D73" s="54"/>
      <c r="E73" s="54"/>
      <c r="F73" s="54"/>
      <c r="G73" s="54"/>
      <c r="H73" s="54" t="s">
        <v>680</v>
      </c>
      <c r="I73" s="54"/>
      <c r="J73" s="55">
        <v>0</v>
      </c>
      <c r="K73" s="56"/>
      <c r="L73" s="55">
        <v>4000</v>
      </c>
      <c r="M73" s="56"/>
      <c r="N73" s="55">
        <f>ROUND((J73-L73),5)</f>
        <v>-4000</v>
      </c>
      <c r="O73" s="56"/>
      <c r="P73" s="57">
        <f>ROUND(IF(L73=0, IF(J73=0, 0, 1), J73/L73),5)</f>
        <v>0</v>
      </c>
    </row>
    <row r="74" spans="1:16" x14ac:dyDescent="0.25">
      <c r="A74" s="54"/>
      <c r="B74" s="54"/>
      <c r="C74" s="54"/>
      <c r="D74" s="54"/>
      <c r="E74" s="54"/>
      <c r="F74" s="54"/>
      <c r="G74" s="54"/>
      <c r="H74" s="54" t="s">
        <v>681</v>
      </c>
      <c r="I74" s="54"/>
      <c r="J74" s="55">
        <v>0</v>
      </c>
      <c r="K74" s="56"/>
      <c r="L74" s="55">
        <v>0</v>
      </c>
      <c r="M74" s="56"/>
      <c r="N74" s="55">
        <f>ROUND((J74-L74),5)</f>
        <v>0</v>
      </c>
      <c r="O74" s="56"/>
      <c r="P74" s="57">
        <f>ROUND(IF(L74=0, IF(J74=0, 0, 1), J74/L74),5)</f>
        <v>0</v>
      </c>
    </row>
    <row r="75" spans="1:16" ht="15.75" thickBot="1" x14ac:dyDescent="0.3">
      <c r="A75" s="54"/>
      <c r="B75" s="54"/>
      <c r="C75" s="54"/>
      <c r="D75" s="54"/>
      <c r="E75" s="54"/>
      <c r="F75" s="54"/>
      <c r="G75" s="54"/>
      <c r="H75" s="54" t="s">
        <v>682</v>
      </c>
      <c r="I75" s="54"/>
      <c r="J75" s="64">
        <v>80.5</v>
      </c>
      <c r="K75" s="56"/>
      <c r="L75" s="64">
        <v>120</v>
      </c>
      <c r="M75" s="56"/>
      <c r="N75" s="64">
        <f>ROUND((J75-L75),5)</f>
        <v>-39.5</v>
      </c>
      <c r="O75" s="56"/>
      <c r="P75" s="65">
        <f>ROUND(IF(L75=0, IF(J75=0, 0, 1), J75/L75),5)</f>
        <v>0.67083000000000004</v>
      </c>
    </row>
    <row r="76" spans="1:16" x14ac:dyDescent="0.25">
      <c r="A76" s="54"/>
      <c r="B76" s="54"/>
      <c r="C76" s="54"/>
      <c r="D76" s="54"/>
      <c r="E76" s="54"/>
      <c r="F76" s="54"/>
      <c r="G76" s="54" t="s">
        <v>683</v>
      </c>
      <c r="H76" s="54"/>
      <c r="I76" s="54"/>
      <c r="J76" s="55">
        <f>ROUND(SUM(J67:J75),5)</f>
        <v>61158.27</v>
      </c>
      <c r="K76" s="56"/>
      <c r="L76" s="55">
        <f>ROUND(SUM(L67:L75),5)</f>
        <v>148251</v>
      </c>
      <c r="M76" s="56"/>
      <c r="N76" s="55">
        <f>ROUND((J76-L76),5)</f>
        <v>-87092.73</v>
      </c>
      <c r="O76" s="56"/>
      <c r="P76" s="57">
        <f>ROUND(IF(L76=0, IF(J76=0, 0, 1), J76/L76),5)</f>
        <v>0.41253000000000001</v>
      </c>
    </row>
    <row r="77" spans="1:16" x14ac:dyDescent="0.25">
      <c r="A77" s="54"/>
      <c r="B77" s="54"/>
      <c r="C77" s="54"/>
      <c r="D77" s="54"/>
      <c r="E77" s="54"/>
      <c r="F77" s="54"/>
      <c r="G77" s="54" t="s">
        <v>24</v>
      </c>
      <c r="H77" s="54"/>
      <c r="I77" s="54"/>
      <c r="J77" s="55"/>
      <c r="K77" s="56"/>
      <c r="L77" s="55"/>
      <c r="M77" s="56"/>
      <c r="N77" s="55"/>
      <c r="O77" s="56"/>
      <c r="P77" s="57"/>
    </row>
    <row r="78" spans="1:16" x14ac:dyDescent="0.25">
      <c r="A78" s="54"/>
      <c r="B78" s="54"/>
      <c r="C78" s="54"/>
      <c r="D78" s="54"/>
      <c r="E78" s="54"/>
      <c r="F78" s="54"/>
      <c r="G78" s="54"/>
      <c r="H78" s="54" t="s">
        <v>77</v>
      </c>
      <c r="I78" s="54"/>
      <c r="J78" s="55">
        <v>2991.71</v>
      </c>
      <c r="K78" s="56"/>
      <c r="L78" s="55">
        <v>5532</v>
      </c>
      <c r="M78" s="56"/>
      <c r="N78" s="55">
        <f>ROUND((J78-L78),5)</f>
        <v>-2540.29</v>
      </c>
      <c r="O78" s="56"/>
      <c r="P78" s="57">
        <f>ROUND(IF(L78=0, IF(J78=0, 0, 1), J78/L78),5)</f>
        <v>0.54079999999999995</v>
      </c>
    </row>
    <row r="79" spans="1:16" x14ac:dyDescent="0.25">
      <c r="A79" s="54"/>
      <c r="B79" s="54"/>
      <c r="C79" s="54"/>
      <c r="D79" s="54"/>
      <c r="E79" s="54"/>
      <c r="F79" s="54"/>
      <c r="G79" s="54"/>
      <c r="H79" s="54" t="s">
        <v>81</v>
      </c>
      <c r="I79" s="54"/>
      <c r="J79" s="55">
        <v>3863.8</v>
      </c>
      <c r="K79" s="56"/>
      <c r="L79" s="55">
        <v>7525</v>
      </c>
      <c r="M79" s="56"/>
      <c r="N79" s="55">
        <f>ROUND((J79-L79),5)</f>
        <v>-3661.2</v>
      </c>
      <c r="O79" s="56"/>
      <c r="P79" s="57">
        <f>ROUND(IF(L79=0, IF(J79=0, 0, 1), J79/L79),5)</f>
        <v>0.51346000000000003</v>
      </c>
    </row>
    <row r="80" spans="1:16" ht="15.75" thickBot="1" x14ac:dyDescent="0.3">
      <c r="A80" s="54"/>
      <c r="B80" s="54"/>
      <c r="C80" s="54"/>
      <c r="D80" s="54"/>
      <c r="E80" s="54"/>
      <c r="F80" s="54"/>
      <c r="G80" s="54"/>
      <c r="H80" s="54" t="s">
        <v>684</v>
      </c>
      <c r="I80" s="54"/>
      <c r="J80" s="58">
        <v>799.39</v>
      </c>
      <c r="K80" s="56"/>
      <c r="L80" s="58">
        <v>1560</v>
      </c>
      <c r="M80" s="56"/>
      <c r="N80" s="58">
        <f>ROUND((J80-L80),5)</f>
        <v>-760.61</v>
      </c>
      <c r="O80" s="56"/>
      <c r="P80" s="59">
        <f>ROUND(IF(L80=0, IF(J80=0, 0, 1), J80/L80),5)</f>
        <v>0.51243000000000005</v>
      </c>
    </row>
    <row r="81" spans="1:16" ht="15.75" thickBot="1" x14ac:dyDescent="0.3">
      <c r="A81" s="54"/>
      <c r="B81" s="54"/>
      <c r="C81" s="54"/>
      <c r="D81" s="54"/>
      <c r="E81" s="54"/>
      <c r="F81" s="54"/>
      <c r="G81" s="54" t="s">
        <v>685</v>
      </c>
      <c r="H81" s="54"/>
      <c r="I81" s="54"/>
      <c r="J81" s="62">
        <f>ROUND(SUM(J77:J80),5)</f>
        <v>7654.9</v>
      </c>
      <c r="K81" s="56"/>
      <c r="L81" s="62">
        <f>ROUND(SUM(L77:L80),5)</f>
        <v>14617</v>
      </c>
      <c r="M81" s="56"/>
      <c r="N81" s="62">
        <f>ROUND((J81-L81),5)</f>
        <v>-6962.1</v>
      </c>
      <c r="O81" s="56"/>
      <c r="P81" s="63">
        <f>ROUND(IF(L81=0, IF(J81=0, 0, 1), J81/L81),5)</f>
        <v>0.52370000000000005</v>
      </c>
    </row>
    <row r="82" spans="1:16" x14ac:dyDescent="0.25">
      <c r="A82" s="54"/>
      <c r="B82" s="54"/>
      <c r="C82" s="54"/>
      <c r="D82" s="54"/>
      <c r="E82" s="54"/>
      <c r="F82" s="54" t="s">
        <v>686</v>
      </c>
      <c r="G82" s="54"/>
      <c r="H82" s="54"/>
      <c r="I82" s="54"/>
      <c r="J82" s="55">
        <f>ROUND(J50+J66+J76+J81,5)</f>
        <v>333089.63</v>
      </c>
      <c r="K82" s="56"/>
      <c r="L82" s="55">
        <f>ROUND(L50+L66+L76+L81,5)</f>
        <v>670504.64</v>
      </c>
      <c r="M82" s="56"/>
      <c r="N82" s="55">
        <f>ROUND((J82-L82),5)</f>
        <v>-337415.01</v>
      </c>
      <c r="O82" s="56"/>
      <c r="P82" s="57">
        <f>ROUND(IF(L82=0, IF(J82=0, 0, 1), J82/L82),5)</f>
        <v>0.49676999999999999</v>
      </c>
    </row>
    <row r="83" spans="1:16" x14ac:dyDescent="0.25">
      <c r="A83" s="54"/>
      <c r="B83" s="54"/>
      <c r="C83" s="54"/>
      <c r="D83" s="54"/>
      <c r="E83" s="54"/>
      <c r="F83" s="54" t="s">
        <v>687</v>
      </c>
      <c r="G83" s="54"/>
      <c r="H83" s="54"/>
      <c r="I83" s="54"/>
      <c r="J83" s="55">
        <v>451.29</v>
      </c>
      <c r="K83" s="56"/>
      <c r="L83" s="55">
        <v>500</v>
      </c>
      <c r="M83" s="56"/>
      <c r="N83" s="55">
        <f>ROUND((J83-L83),5)</f>
        <v>-48.71</v>
      </c>
      <c r="O83" s="56"/>
      <c r="P83" s="57">
        <f>ROUND(IF(L83=0, IF(J83=0, 0, 1), J83/L83),5)</f>
        <v>0.90258000000000005</v>
      </c>
    </row>
    <row r="84" spans="1:16" x14ac:dyDescent="0.25">
      <c r="A84" s="54"/>
      <c r="B84" s="54"/>
      <c r="C84" s="54"/>
      <c r="D84" s="54"/>
      <c r="E84" s="54"/>
      <c r="F84" s="54" t="s">
        <v>688</v>
      </c>
      <c r="G84" s="54"/>
      <c r="H84" s="54"/>
      <c r="I84" s="54"/>
      <c r="J84" s="55">
        <v>0</v>
      </c>
      <c r="K84" s="56"/>
      <c r="L84" s="55">
        <v>600</v>
      </c>
      <c r="M84" s="56"/>
      <c r="N84" s="55">
        <f>ROUND((J84-L84),5)</f>
        <v>-600</v>
      </c>
      <c r="O84" s="56"/>
      <c r="P84" s="57">
        <f>ROUND(IF(L84=0, IF(J84=0, 0, 1), J84/L84),5)</f>
        <v>0</v>
      </c>
    </row>
    <row r="85" spans="1:16" x14ac:dyDescent="0.25">
      <c r="A85" s="54"/>
      <c r="B85" s="54"/>
      <c r="C85" s="54"/>
      <c r="D85" s="54"/>
      <c r="E85" s="54"/>
      <c r="F85" s="54" t="s">
        <v>689</v>
      </c>
      <c r="G85" s="54"/>
      <c r="H85" s="54"/>
      <c r="I85" s="54"/>
      <c r="J85" s="55"/>
      <c r="K85" s="56"/>
      <c r="L85" s="55"/>
      <c r="M85" s="56"/>
      <c r="N85" s="55"/>
      <c r="O85" s="56"/>
      <c r="P85" s="57"/>
    </row>
    <row r="86" spans="1:16" x14ac:dyDescent="0.25">
      <c r="A86" s="54"/>
      <c r="B86" s="54"/>
      <c r="C86" s="54"/>
      <c r="D86" s="54"/>
      <c r="E86" s="54"/>
      <c r="F86" s="54"/>
      <c r="G86" s="54" t="s">
        <v>690</v>
      </c>
      <c r="H86" s="54"/>
      <c r="I86" s="54"/>
      <c r="J86" s="55">
        <v>13450</v>
      </c>
      <c r="K86" s="56"/>
      <c r="L86" s="55">
        <v>18600</v>
      </c>
      <c r="M86" s="56"/>
      <c r="N86" s="55">
        <f>ROUND((J86-L86),5)</f>
        <v>-5150</v>
      </c>
      <c r="O86" s="56"/>
      <c r="P86" s="57">
        <f>ROUND(IF(L86=0, IF(J86=0, 0, 1), J86/L86),5)</f>
        <v>0.72311999999999999</v>
      </c>
    </row>
    <row r="87" spans="1:16" x14ac:dyDescent="0.25">
      <c r="A87" s="54"/>
      <c r="B87" s="54"/>
      <c r="C87" s="54"/>
      <c r="D87" s="54"/>
      <c r="E87" s="54"/>
      <c r="F87" s="54"/>
      <c r="G87" s="54" t="s">
        <v>691</v>
      </c>
      <c r="H87" s="54"/>
      <c r="I87" s="54"/>
      <c r="J87" s="55">
        <v>2500</v>
      </c>
      <c r="K87" s="56"/>
      <c r="L87" s="55">
        <v>2500</v>
      </c>
      <c r="M87" s="56"/>
      <c r="N87" s="55">
        <f>ROUND((J87-L87),5)</f>
        <v>0</v>
      </c>
      <c r="O87" s="56"/>
      <c r="P87" s="57">
        <f>ROUND(IF(L87=0, IF(J87=0, 0, 1), J87/L87),5)</f>
        <v>1</v>
      </c>
    </row>
    <row r="88" spans="1:16" ht="15.75" thickBot="1" x14ac:dyDescent="0.3">
      <c r="A88" s="54"/>
      <c r="B88" s="54"/>
      <c r="C88" s="54"/>
      <c r="D88" s="54"/>
      <c r="E88" s="54"/>
      <c r="F88" s="54"/>
      <c r="G88" s="54" t="s">
        <v>692</v>
      </c>
      <c r="H88" s="54"/>
      <c r="I88" s="54"/>
      <c r="J88" s="64">
        <v>2496</v>
      </c>
      <c r="K88" s="56"/>
      <c r="L88" s="64">
        <v>5000</v>
      </c>
      <c r="M88" s="56"/>
      <c r="N88" s="64">
        <f>ROUND((J88-L88),5)</f>
        <v>-2504</v>
      </c>
      <c r="O88" s="56"/>
      <c r="P88" s="65">
        <f>ROUND(IF(L88=0, IF(J88=0, 0, 1), J88/L88),5)</f>
        <v>0.49919999999999998</v>
      </c>
    </row>
    <row r="89" spans="1:16" x14ac:dyDescent="0.25">
      <c r="A89" s="54"/>
      <c r="B89" s="54"/>
      <c r="C89" s="54"/>
      <c r="D89" s="54"/>
      <c r="E89" s="54"/>
      <c r="F89" s="54" t="s">
        <v>693</v>
      </c>
      <c r="G89" s="54"/>
      <c r="H89" s="54"/>
      <c r="I89" s="54"/>
      <c r="J89" s="55">
        <f>ROUND(SUM(J85:J88),5)</f>
        <v>18446</v>
      </c>
      <c r="K89" s="56"/>
      <c r="L89" s="55">
        <f>ROUND(SUM(L85:L88),5)</f>
        <v>26100</v>
      </c>
      <c r="M89" s="56"/>
      <c r="N89" s="55">
        <f>ROUND((J89-L89),5)</f>
        <v>-7654</v>
      </c>
      <c r="O89" s="56"/>
      <c r="P89" s="57">
        <f>ROUND(IF(L89=0, IF(J89=0, 0, 1), J89/L89),5)</f>
        <v>0.70674000000000003</v>
      </c>
    </row>
    <row r="90" spans="1:16" x14ac:dyDescent="0.25">
      <c r="A90" s="54"/>
      <c r="B90" s="54"/>
      <c r="C90" s="54"/>
      <c r="D90" s="54"/>
      <c r="E90" s="54"/>
      <c r="F90" s="54" t="s">
        <v>694</v>
      </c>
      <c r="G90" s="54"/>
      <c r="H90" s="54"/>
      <c r="I90" s="54"/>
      <c r="J90" s="55"/>
      <c r="K90" s="56"/>
      <c r="L90" s="55"/>
      <c r="M90" s="56"/>
      <c r="N90" s="55"/>
      <c r="O90" s="56"/>
      <c r="P90" s="57"/>
    </row>
    <row r="91" spans="1:16" x14ac:dyDescent="0.25">
      <c r="A91" s="54"/>
      <c r="B91" s="54"/>
      <c r="C91" s="54"/>
      <c r="D91" s="54"/>
      <c r="E91" s="54"/>
      <c r="F91" s="54"/>
      <c r="G91" s="54" t="s">
        <v>695</v>
      </c>
      <c r="H91" s="54"/>
      <c r="I91" s="54"/>
      <c r="J91" s="55"/>
      <c r="K91" s="56"/>
      <c r="L91" s="55"/>
      <c r="M91" s="56"/>
      <c r="N91" s="55"/>
      <c r="O91" s="56"/>
      <c r="P91" s="57"/>
    </row>
    <row r="92" spans="1:16" x14ac:dyDescent="0.25">
      <c r="A92" s="54"/>
      <c r="B92" s="54"/>
      <c r="C92" s="54"/>
      <c r="D92" s="54"/>
      <c r="E92" s="54"/>
      <c r="F92" s="54"/>
      <c r="G92" s="54"/>
      <c r="H92" s="54" t="s">
        <v>696</v>
      </c>
      <c r="I92" s="54"/>
      <c r="J92" s="55">
        <v>4513.9799999999996</v>
      </c>
      <c r="K92" s="56"/>
      <c r="L92" s="55">
        <v>12000</v>
      </c>
      <c r="M92" s="56"/>
      <c r="N92" s="55">
        <f>ROUND((J92-L92),5)</f>
        <v>-7486.02</v>
      </c>
      <c r="O92" s="56"/>
      <c r="P92" s="57">
        <f>ROUND(IF(L92=0, IF(J92=0, 0, 1), J92/L92),5)</f>
        <v>0.37617</v>
      </c>
    </row>
    <row r="93" spans="1:16" x14ac:dyDescent="0.25">
      <c r="A93" s="54"/>
      <c r="B93" s="54"/>
      <c r="C93" s="54"/>
      <c r="D93" s="54"/>
      <c r="E93" s="54"/>
      <c r="F93" s="54"/>
      <c r="G93" s="54"/>
      <c r="H93" s="54" t="s">
        <v>697</v>
      </c>
      <c r="I93" s="54"/>
      <c r="J93" s="55">
        <v>0</v>
      </c>
      <c r="K93" s="56"/>
      <c r="L93" s="55">
        <v>1200</v>
      </c>
      <c r="M93" s="56"/>
      <c r="N93" s="55">
        <f>ROUND((J93-L93),5)</f>
        <v>-1200</v>
      </c>
      <c r="O93" s="56"/>
      <c r="P93" s="57">
        <f>ROUND(IF(L93=0, IF(J93=0, 0, 1), J93/L93),5)</f>
        <v>0</v>
      </c>
    </row>
    <row r="94" spans="1:16" x14ac:dyDescent="0.25">
      <c r="A94" s="54"/>
      <c r="B94" s="54"/>
      <c r="C94" s="54"/>
      <c r="D94" s="54"/>
      <c r="E94" s="54"/>
      <c r="F94" s="54"/>
      <c r="G94" s="54"/>
      <c r="H94" s="54" t="s">
        <v>698</v>
      </c>
      <c r="I94" s="54"/>
      <c r="J94" s="55">
        <v>0</v>
      </c>
      <c r="K94" s="56"/>
      <c r="L94" s="55">
        <v>1200</v>
      </c>
      <c r="M94" s="56"/>
      <c r="N94" s="55">
        <f>ROUND((J94-L94),5)</f>
        <v>-1200</v>
      </c>
      <c r="O94" s="56"/>
      <c r="P94" s="57">
        <f>ROUND(IF(L94=0, IF(J94=0, 0, 1), J94/L94),5)</f>
        <v>0</v>
      </c>
    </row>
    <row r="95" spans="1:16" ht="15.75" thickBot="1" x14ac:dyDescent="0.3">
      <c r="A95" s="54"/>
      <c r="B95" s="54"/>
      <c r="C95" s="54"/>
      <c r="D95" s="54"/>
      <c r="E95" s="54"/>
      <c r="F95" s="54"/>
      <c r="G95" s="54"/>
      <c r="H95" s="54" t="s">
        <v>699</v>
      </c>
      <c r="I95" s="54"/>
      <c r="J95" s="64">
        <v>0</v>
      </c>
      <c r="K95" s="56"/>
      <c r="L95" s="64">
        <v>1500</v>
      </c>
      <c r="M95" s="56"/>
      <c r="N95" s="64">
        <f>ROUND((J95-L95),5)</f>
        <v>-1500</v>
      </c>
      <c r="O95" s="56"/>
      <c r="P95" s="65">
        <f>ROUND(IF(L95=0, IF(J95=0, 0, 1), J95/L95),5)</f>
        <v>0</v>
      </c>
    </row>
    <row r="96" spans="1:16" x14ac:dyDescent="0.25">
      <c r="A96" s="54"/>
      <c r="B96" s="54"/>
      <c r="C96" s="54"/>
      <c r="D96" s="54"/>
      <c r="E96" s="54"/>
      <c r="F96" s="54"/>
      <c r="G96" s="54" t="s">
        <v>700</v>
      </c>
      <c r="H96" s="54"/>
      <c r="I96" s="54"/>
      <c r="J96" s="55">
        <f>ROUND(SUM(J91:J95),5)</f>
        <v>4513.9799999999996</v>
      </c>
      <c r="K96" s="56"/>
      <c r="L96" s="55">
        <f>ROUND(SUM(L91:L95),5)</f>
        <v>15900</v>
      </c>
      <c r="M96" s="56"/>
      <c r="N96" s="55">
        <f>ROUND((J96-L96),5)</f>
        <v>-11386.02</v>
      </c>
      <c r="O96" s="56"/>
      <c r="P96" s="57">
        <f>ROUND(IF(L96=0, IF(J96=0, 0, 1), J96/L96),5)</f>
        <v>0.28389999999999999</v>
      </c>
    </row>
    <row r="97" spans="1:16" x14ac:dyDescent="0.25">
      <c r="A97" s="54"/>
      <c r="B97" s="54"/>
      <c r="C97" s="54"/>
      <c r="D97" s="54"/>
      <c r="E97" s="54"/>
      <c r="F97" s="54"/>
      <c r="G97" s="54" t="s">
        <v>701</v>
      </c>
      <c r="H97" s="54"/>
      <c r="I97" s="54"/>
      <c r="J97" s="55"/>
      <c r="K97" s="56"/>
      <c r="L97" s="55"/>
      <c r="M97" s="56"/>
      <c r="N97" s="55"/>
      <c r="O97" s="56"/>
      <c r="P97" s="57"/>
    </row>
    <row r="98" spans="1:16" x14ac:dyDescent="0.25">
      <c r="A98" s="54"/>
      <c r="B98" s="54"/>
      <c r="C98" s="54"/>
      <c r="D98" s="54"/>
      <c r="E98" s="54"/>
      <c r="F98" s="54"/>
      <c r="G98" s="54"/>
      <c r="H98" s="54" t="s">
        <v>702</v>
      </c>
      <c r="I98" s="54"/>
      <c r="J98" s="55">
        <v>301.14999999999998</v>
      </c>
      <c r="K98" s="56"/>
      <c r="L98" s="55">
        <v>500</v>
      </c>
      <c r="M98" s="56"/>
      <c r="N98" s="55">
        <f>ROUND((J98-L98),5)</f>
        <v>-198.85</v>
      </c>
      <c r="O98" s="56"/>
      <c r="P98" s="57">
        <f>ROUND(IF(L98=0, IF(J98=0, 0, 1), J98/L98),5)</f>
        <v>0.60229999999999995</v>
      </c>
    </row>
    <row r="99" spans="1:16" x14ac:dyDescent="0.25">
      <c r="A99" s="54"/>
      <c r="B99" s="54"/>
      <c r="C99" s="54"/>
      <c r="D99" s="54"/>
      <c r="E99" s="54"/>
      <c r="F99" s="54"/>
      <c r="G99" s="54"/>
      <c r="H99" s="54" t="s">
        <v>703</v>
      </c>
      <c r="I99" s="54"/>
      <c r="J99" s="55">
        <v>1121.1199999999999</v>
      </c>
      <c r="K99" s="56"/>
      <c r="L99" s="55">
        <v>2000</v>
      </c>
      <c r="M99" s="56"/>
      <c r="N99" s="55">
        <f>ROUND((J99-L99),5)</f>
        <v>-878.88</v>
      </c>
      <c r="O99" s="56"/>
      <c r="P99" s="57">
        <f>ROUND(IF(L99=0, IF(J99=0, 0, 1), J99/L99),5)</f>
        <v>0.56055999999999995</v>
      </c>
    </row>
    <row r="100" spans="1:16" x14ac:dyDescent="0.25">
      <c r="A100" s="54"/>
      <c r="B100" s="54"/>
      <c r="C100" s="54"/>
      <c r="D100" s="54"/>
      <c r="E100" s="54"/>
      <c r="F100" s="54"/>
      <c r="G100" s="54"/>
      <c r="H100" s="54" t="s">
        <v>704</v>
      </c>
      <c r="I100" s="54"/>
      <c r="J100" s="55">
        <v>3151.64</v>
      </c>
      <c r="K100" s="56"/>
      <c r="L100" s="55">
        <v>5000</v>
      </c>
      <c r="M100" s="56"/>
      <c r="N100" s="55">
        <f>ROUND((J100-L100),5)</f>
        <v>-1848.36</v>
      </c>
      <c r="O100" s="56"/>
      <c r="P100" s="57">
        <f>ROUND(IF(L100=0, IF(J100=0, 0, 1), J100/L100),5)</f>
        <v>0.63032999999999995</v>
      </c>
    </row>
    <row r="101" spans="1:16" x14ac:dyDescent="0.25">
      <c r="A101" s="54"/>
      <c r="B101" s="54"/>
      <c r="C101" s="54"/>
      <c r="D101" s="54"/>
      <c r="E101" s="54"/>
      <c r="F101" s="54"/>
      <c r="G101" s="54"/>
      <c r="H101" s="54" t="s">
        <v>705</v>
      </c>
      <c r="I101" s="54"/>
      <c r="J101" s="55">
        <v>625.44000000000005</v>
      </c>
      <c r="K101" s="56"/>
      <c r="L101" s="55">
        <v>900</v>
      </c>
      <c r="M101" s="56"/>
      <c r="N101" s="55">
        <f>ROUND((J101-L101),5)</f>
        <v>-274.56</v>
      </c>
      <c r="O101" s="56"/>
      <c r="P101" s="57">
        <f>ROUND(IF(L101=0, IF(J101=0, 0, 1), J101/L101),5)</f>
        <v>0.69493000000000005</v>
      </c>
    </row>
    <row r="102" spans="1:16" ht="15.75" thickBot="1" x14ac:dyDescent="0.3">
      <c r="A102" s="54"/>
      <c r="B102" s="54"/>
      <c r="C102" s="54"/>
      <c r="D102" s="54"/>
      <c r="E102" s="54"/>
      <c r="F102" s="54"/>
      <c r="G102" s="54"/>
      <c r="H102" s="54" t="s">
        <v>706</v>
      </c>
      <c r="I102" s="54"/>
      <c r="J102" s="64">
        <v>625.44000000000005</v>
      </c>
      <c r="K102" s="56"/>
      <c r="L102" s="64">
        <v>900</v>
      </c>
      <c r="M102" s="56"/>
      <c r="N102" s="64">
        <f>ROUND((J102-L102),5)</f>
        <v>-274.56</v>
      </c>
      <c r="O102" s="56"/>
      <c r="P102" s="65">
        <f>ROUND(IF(L102=0, IF(J102=0, 0, 1), J102/L102),5)</f>
        <v>0.69493000000000005</v>
      </c>
    </row>
    <row r="103" spans="1:16" x14ac:dyDescent="0.25">
      <c r="A103" s="54"/>
      <c r="B103" s="54"/>
      <c r="C103" s="54"/>
      <c r="D103" s="54"/>
      <c r="E103" s="54"/>
      <c r="F103" s="54"/>
      <c r="G103" s="54" t="s">
        <v>707</v>
      </c>
      <c r="H103" s="54"/>
      <c r="I103" s="54"/>
      <c r="J103" s="55">
        <f>ROUND(SUM(J97:J102),5)</f>
        <v>5824.79</v>
      </c>
      <c r="K103" s="56"/>
      <c r="L103" s="55">
        <f>ROUND(SUM(L97:L102),5)</f>
        <v>9300</v>
      </c>
      <c r="M103" s="56"/>
      <c r="N103" s="55">
        <f>ROUND((J103-L103),5)</f>
        <v>-3475.21</v>
      </c>
      <c r="O103" s="56"/>
      <c r="P103" s="57">
        <f>ROUND(IF(L103=0, IF(J103=0, 0, 1), J103/L103),5)</f>
        <v>0.62631999999999999</v>
      </c>
    </row>
    <row r="104" spans="1:16" x14ac:dyDescent="0.25">
      <c r="A104" s="54"/>
      <c r="B104" s="54"/>
      <c r="C104" s="54"/>
      <c r="D104" s="54"/>
      <c r="E104" s="54"/>
      <c r="F104" s="54"/>
      <c r="G104" s="54" t="s">
        <v>708</v>
      </c>
      <c r="H104" s="54"/>
      <c r="I104" s="54"/>
      <c r="J104" s="55"/>
      <c r="K104" s="56"/>
      <c r="L104" s="55"/>
      <c r="M104" s="56"/>
      <c r="N104" s="55"/>
      <c r="O104" s="56"/>
      <c r="P104" s="57"/>
    </row>
    <row r="105" spans="1:16" x14ac:dyDescent="0.25">
      <c r="A105" s="54"/>
      <c r="B105" s="54"/>
      <c r="C105" s="54"/>
      <c r="D105" s="54"/>
      <c r="E105" s="54"/>
      <c r="F105" s="54"/>
      <c r="G105" s="54"/>
      <c r="H105" s="54" t="s">
        <v>709</v>
      </c>
      <c r="I105" s="54"/>
      <c r="J105" s="55">
        <v>888.79</v>
      </c>
      <c r="K105" s="56"/>
      <c r="L105" s="55">
        <v>1476</v>
      </c>
      <c r="M105" s="56"/>
      <c r="N105" s="55">
        <f>ROUND((J105-L105),5)</f>
        <v>-587.21</v>
      </c>
      <c r="O105" s="56"/>
      <c r="P105" s="57">
        <f>ROUND(IF(L105=0, IF(J105=0, 0, 1), J105/L105),5)</f>
        <v>0.60216000000000003</v>
      </c>
    </row>
    <row r="106" spans="1:16" x14ac:dyDescent="0.25">
      <c r="A106" s="54"/>
      <c r="B106" s="54"/>
      <c r="C106" s="54"/>
      <c r="D106" s="54"/>
      <c r="E106" s="54"/>
      <c r="F106" s="54"/>
      <c r="G106" s="54"/>
      <c r="H106" s="54" t="s">
        <v>710</v>
      </c>
      <c r="I106" s="54"/>
      <c r="J106" s="55"/>
      <c r="K106" s="56"/>
      <c r="L106" s="55"/>
      <c r="M106" s="56"/>
      <c r="N106" s="55"/>
      <c r="O106" s="56"/>
      <c r="P106" s="57"/>
    </row>
    <row r="107" spans="1:16" x14ac:dyDescent="0.25">
      <c r="A107" s="54"/>
      <c r="B107" s="54"/>
      <c r="C107" s="54"/>
      <c r="D107" s="54"/>
      <c r="E107" s="54"/>
      <c r="F107" s="54"/>
      <c r="G107" s="54"/>
      <c r="H107" s="54"/>
      <c r="I107" s="54" t="s">
        <v>711</v>
      </c>
      <c r="J107" s="55">
        <v>7982.58</v>
      </c>
      <c r="K107" s="56"/>
      <c r="L107" s="55">
        <v>12000</v>
      </c>
      <c r="M107" s="56"/>
      <c r="N107" s="55">
        <f>ROUND((J107-L107),5)</f>
        <v>-4017.42</v>
      </c>
      <c r="O107" s="56"/>
      <c r="P107" s="57">
        <f>ROUND(IF(L107=0, IF(J107=0, 0, 1), J107/L107),5)</f>
        <v>0.66522000000000003</v>
      </c>
    </row>
    <row r="108" spans="1:16" x14ac:dyDescent="0.25">
      <c r="A108" s="54"/>
      <c r="B108" s="54"/>
      <c r="C108" s="54"/>
      <c r="D108" s="54"/>
      <c r="E108" s="54"/>
      <c r="F108" s="54"/>
      <c r="G108" s="54"/>
      <c r="H108" s="54"/>
      <c r="I108" s="54" t="s">
        <v>712</v>
      </c>
      <c r="J108" s="55">
        <v>1028.74</v>
      </c>
      <c r="K108" s="56"/>
      <c r="L108" s="55">
        <v>2400</v>
      </c>
      <c r="M108" s="56"/>
      <c r="N108" s="55">
        <f>ROUND((J108-L108),5)</f>
        <v>-1371.26</v>
      </c>
      <c r="O108" s="56"/>
      <c r="P108" s="57">
        <f>ROUND(IF(L108=0, IF(J108=0, 0, 1), J108/L108),5)</f>
        <v>0.42864000000000002</v>
      </c>
    </row>
    <row r="109" spans="1:16" ht="15.75" thickBot="1" x14ac:dyDescent="0.3">
      <c r="A109" s="54"/>
      <c r="B109" s="54"/>
      <c r="C109" s="54"/>
      <c r="D109" s="54"/>
      <c r="E109" s="54"/>
      <c r="F109" s="54"/>
      <c r="G109" s="54"/>
      <c r="H109" s="54"/>
      <c r="I109" s="54" t="s">
        <v>713</v>
      </c>
      <c r="J109" s="64">
        <v>646.73</v>
      </c>
      <c r="K109" s="56"/>
      <c r="L109" s="64">
        <v>2400</v>
      </c>
      <c r="M109" s="56"/>
      <c r="N109" s="64">
        <f>ROUND((J109-L109),5)</f>
        <v>-1753.27</v>
      </c>
      <c r="O109" s="56"/>
      <c r="P109" s="65">
        <f>ROUND(IF(L109=0, IF(J109=0, 0, 1), J109/L109),5)</f>
        <v>0.26946999999999999</v>
      </c>
    </row>
    <row r="110" spans="1:16" x14ac:dyDescent="0.25">
      <c r="A110" s="54"/>
      <c r="B110" s="54"/>
      <c r="C110" s="54"/>
      <c r="D110" s="54"/>
      <c r="E110" s="54"/>
      <c r="F110" s="54"/>
      <c r="G110" s="54"/>
      <c r="H110" s="54" t="s">
        <v>714</v>
      </c>
      <c r="I110" s="54"/>
      <c r="J110" s="55">
        <f>ROUND(SUM(J106:J109),5)</f>
        <v>9658.0499999999993</v>
      </c>
      <c r="K110" s="56"/>
      <c r="L110" s="55">
        <f>ROUND(SUM(L106:L109),5)</f>
        <v>16800</v>
      </c>
      <c r="M110" s="56"/>
      <c r="N110" s="55">
        <f>ROUND((J110-L110),5)</f>
        <v>-7141.95</v>
      </c>
      <c r="O110" s="56"/>
      <c r="P110" s="57">
        <f>ROUND(IF(L110=0, IF(J110=0, 0, 1), J110/L110),5)</f>
        <v>0.57487999999999995</v>
      </c>
    </row>
    <row r="111" spans="1:16" ht="15.75" thickBot="1" x14ac:dyDescent="0.3">
      <c r="A111" s="54"/>
      <c r="B111" s="54"/>
      <c r="C111" s="54"/>
      <c r="D111" s="54"/>
      <c r="E111" s="54"/>
      <c r="F111" s="54"/>
      <c r="G111" s="54"/>
      <c r="H111" s="54" t="s">
        <v>715</v>
      </c>
      <c r="I111" s="54"/>
      <c r="J111" s="64">
        <v>766</v>
      </c>
      <c r="K111" s="56"/>
      <c r="L111" s="64">
        <v>1600</v>
      </c>
      <c r="M111" s="56"/>
      <c r="N111" s="64">
        <f>ROUND((J111-L111),5)</f>
        <v>-834</v>
      </c>
      <c r="O111" s="56"/>
      <c r="P111" s="65">
        <f>ROUND(IF(L111=0, IF(J111=0, 0, 1), J111/L111),5)</f>
        <v>0.47875000000000001</v>
      </c>
    </row>
    <row r="112" spans="1:16" x14ac:dyDescent="0.25">
      <c r="A112" s="54"/>
      <c r="B112" s="54"/>
      <c r="C112" s="54"/>
      <c r="D112" s="54"/>
      <c r="E112" s="54"/>
      <c r="F112" s="54"/>
      <c r="G112" s="54" t="s">
        <v>716</v>
      </c>
      <c r="H112" s="54"/>
      <c r="I112" s="54"/>
      <c r="J112" s="55">
        <f>ROUND(SUM(J104:J105)+SUM(J110:J111),5)</f>
        <v>11312.84</v>
      </c>
      <c r="K112" s="56"/>
      <c r="L112" s="55">
        <f>ROUND(SUM(L104:L105)+SUM(L110:L111),5)</f>
        <v>19876</v>
      </c>
      <c r="M112" s="56"/>
      <c r="N112" s="55">
        <f>ROUND((J112-L112),5)</f>
        <v>-8563.16</v>
      </c>
      <c r="O112" s="56"/>
      <c r="P112" s="57">
        <f>ROUND(IF(L112=0, IF(J112=0, 0, 1), J112/L112),5)</f>
        <v>0.56916999999999995</v>
      </c>
    </row>
    <row r="113" spans="1:16" ht="15.75" thickBot="1" x14ac:dyDescent="0.3">
      <c r="A113" s="54"/>
      <c r="B113" s="54"/>
      <c r="C113" s="54"/>
      <c r="D113" s="54"/>
      <c r="E113" s="54"/>
      <c r="F113" s="54"/>
      <c r="G113" s="54" t="s">
        <v>717</v>
      </c>
      <c r="H113" s="54"/>
      <c r="I113" s="54"/>
      <c r="J113" s="58">
        <v>296.01</v>
      </c>
      <c r="K113" s="56"/>
      <c r="L113" s="58">
        <v>1000</v>
      </c>
      <c r="M113" s="56"/>
      <c r="N113" s="58">
        <f>ROUND((J113-L113),5)</f>
        <v>-703.99</v>
      </c>
      <c r="O113" s="56"/>
      <c r="P113" s="59">
        <f>ROUND(IF(L113=0, IF(J113=0, 0, 1), J113/L113),5)</f>
        <v>0.29601</v>
      </c>
    </row>
    <row r="114" spans="1:16" ht="15.75" thickBot="1" x14ac:dyDescent="0.3">
      <c r="A114" s="54"/>
      <c r="B114" s="54"/>
      <c r="C114" s="54"/>
      <c r="D114" s="54"/>
      <c r="E114" s="54"/>
      <c r="F114" s="54" t="s">
        <v>718</v>
      </c>
      <c r="G114" s="54"/>
      <c r="H114" s="54"/>
      <c r="I114" s="54"/>
      <c r="J114" s="62">
        <f>ROUND(J90+J96+J103+SUM(J112:J113),5)</f>
        <v>21947.62</v>
      </c>
      <c r="K114" s="56"/>
      <c r="L114" s="62">
        <f>ROUND(L90+L96+L103+SUM(L112:L113),5)</f>
        <v>46076</v>
      </c>
      <c r="M114" s="56"/>
      <c r="N114" s="62">
        <f>ROUND((J114-L114),5)</f>
        <v>-24128.38</v>
      </c>
      <c r="O114" s="56"/>
      <c r="P114" s="63">
        <f>ROUND(IF(L114=0, IF(J114=0, 0, 1), J114/L114),5)</f>
        <v>0.47633999999999999</v>
      </c>
    </row>
    <row r="115" spans="1:16" x14ac:dyDescent="0.25">
      <c r="A115" s="54"/>
      <c r="B115" s="54"/>
      <c r="C115" s="54"/>
      <c r="D115" s="54"/>
      <c r="E115" s="54" t="s">
        <v>719</v>
      </c>
      <c r="F115" s="54"/>
      <c r="G115" s="54"/>
      <c r="H115" s="54"/>
      <c r="I115" s="54"/>
      <c r="J115" s="55">
        <f>ROUND(J25+J29+J34+SUM(J41:J42)+SUM(J48:J49)+SUM(J82:J84)+J89+J114,5)</f>
        <v>429382.96</v>
      </c>
      <c r="K115" s="56"/>
      <c r="L115" s="55">
        <f>ROUND(L25+L29+L34+SUM(L41:L42)+SUM(L48:L49)+SUM(L82:L84)+L89+L114,5)</f>
        <v>818840.64</v>
      </c>
      <c r="M115" s="56"/>
      <c r="N115" s="55">
        <f>ROUND((J115-L115),5)</f>
        <v>-389457.68</v>
      </c>
      <c r="O115" s="56"/>
      <c r="P115" s="57">
        <f>ROUND(IF(L115=0, IF(J115=0, 0, 1), J115/L115),5)</f>
        <v>0.52437999999999996</v>
      </c>
    </row>
    <row r="116" spans="1:16" x14ac:dyDescent="0.25">
      <c r="A116" s="54"/>
      <c r="B116" s="54"/>
      <c r="C116" s="54"/>
      <c r="D116" s="54"/>
      <c r="E116" s="54" t="s">
        <v>720</v>
      </c>
      <c r="F116" s="54"/>
      <c r="G116" s="54"/>
      <c r="H116" s="54"/>
      <c r="I116" s="54"/>
      <c r="J116" s="55"/>
      <c r="K116" s="56"/>
      <c r="L116" s="55"/>
      <c r="M116" s="56"/>
      <c r="N116" s="55"/>
      <c r="O116" s="56"/>
      <c r="P116" s="57"/>
    </row>
    <row r="117" spans="1:16" x14ac:dyDescent="0.25">
      <c r="A117" s="54"/>
      <c r="B117" s="54"/>
      <c r="C117" s="54"/>
      <c r="D117" s="54"/>
      <c r="E117" s="54"/>
      <c r="F117" s="54" t="s">
        <v>721</v>
      </c>
      <c r="G117" s="54"/>
      <c r="H117" s="54"/>
      <c r="I117" s="54"/>
      <c r="J117" s="55">
        <v>1050</v>
      </c>
      <c r="K117" s="56"/>
      <c r="L117" s="55">
        <v>1000</v>
      </c>
      <c r="M117" s="56"/>
      <c r="N117" s="55">
        <f>ROUND((J117-L117),5)</f>
        <v>50</v>
      </c>
      <c r="O117" s="56"/>
      <c r="P117" s="57">
        <f>ROUND(IF(L117=0, IF(J117=0, 0, 1), J117/L117),5)</f>
        <v>1.05</v>
      </c>
    </row>
    <row r="118" spans="1:16" x14ac:dyDescent="0.25">
      <c r="A118" s="54"/>
      <c r="B118" s="54"/>
      <c r="C118" s="54"/>
      <c r="D118" s="54"/>
      <c r="E118" s="54"/>
      <c r="F118" s="54" t="s">
        <v>722</v>
      </c>
      <c r="G118" s="54"/>
      <c r="H118" s="54"/>
      <c r="I118" s="54"/>
      <c r="J118" s="55">
        <v>0</v>
      </c>
      <c r="K118" s="56"/>
      <c r="L118" s="55">
        <v>1000</v>
      </c>
      <c r="M118" s="56"/>
      <c r="N118" s="55">
        <f>ROUND((J118-L118),5)</f>
        <v>-1000</v>
      </c>
      <c r="O118" s="56"/>
      <c r="P118" s="57">
        <f>ROUND(IF(L118=0, IF(J118=0, 0, 1), J118/L118),5)</f>
        <v>0</v>
      </c>
    </row>
    <row r="119" spans="1:16" ht="15.75" thickBot="1" x14ac:dyDescent="0.3">
      <c r="A119" s="54"/>
      <c r="B119" s="54"/>
      <c r="C119" s="54"/>
      <c r="D119" s="54"/>
      <c r="E119" s="54"/>
      <c r="F119" s="54" t="s">
        <v>723</v>
      </c>
      <c r="G119" s="54"/>
      <c r="H119" s="54"/>
      <c r="I119" s="54"/>
      <c r="J119" s="64">
        <v>903.48</v>
      </c>
      <c r="K119" s="56"/>
      <c r="L119" s="64"/>
      <c r="M119" s="56"/>
      <c r="N119" s="64"/>
      <c r="O119" s="56"/>
      <c r="P119" s="65"/>
    </row>
    <row r="120" spans="1:16" x14ac:dyDescent="0.25">
      <c r="A120" s="54"/>
      <c r="B120" s="54"/>
      <c r="C120" s="54"/>
      <c r="D120" s="54"/>
      <c r="E120" s="54" t="s">
        <v>724</v>
      </c>
      <c r="F120" s="54"/>
      <c r="G120" s="54"/>
      <c r="H120" s="54"/>
      <c r="I120" s="54"/>
      <c r="J120" s="55">
        <f>ROUND(SUM(J116:J119),5)</f>
        <v>1953.48</v>
      </c>
      <c r="K120" s="56"/>
      <c r="L120" s="55">
        <f>ROUND(SUM(L116:L119),5)</f>
        <v>2000</v>
      </c>
      <c r="M120" s="56"/>
      <c r="N120" s="55">
        <f>ROUND((J120-L120),5)</f>
        <v>-46.52</v>
      </c>
      <c r="O120" s="56"/>
      <c r="P120" s="57">
        <f>ROUND(IF(L120=0, IF(J120=0, 0, 1), J120/L120),5)</f>
        <v>0.97674000000000005</v>
      </c>
    </row>
    <row r="121" spans="1:16" x14ac:dyDescent="0.25">
      <c r="A121" s="54"/>
      <c r="B121" s="54"/>
      <c r="C121" s="54"/>
      <c r="D121" s="54"/>
      <c r="E121" s="54" t="s">
        <v>725</v>
      </c>
      <c r="F121" s="54"/>
      <c r="G121" s="54"/>
      <c r="H121" s="54"/>
      <c r="I121" s="54"/>
      <c r="J121" s="55"/>
      <c r="K121" s="56"/>
      <c r="L121" s="55"/>
      <c r="M121" s="56"/>
      <c r="N121" s="55"/>
      <c r="O121" s="56"/>
      <c r="P121" s="57"/>
    </row>
    <row r="122" spans="1:16" x14ac:dyDescent="0.25">
      <c r="A122" s="54"/>
      <c r="B122" s="54"/>
      <c r="C122" s="54"/>
      <c r="D122" s="54"/>
      <c r="E122" s="54"/>
      <c r="F122" s="54" t="s">
        <v>726</v>
      </c>
      <c r="G122" s="54"/>
      <c r="H122" s="54"/>
      <c r="I122" s="54"/>
      <c r="J122" s="55">
        <v>0</v>
      </c>
      <c r="K122" s="56"/>
      <c r="L122" s="55">
        <v>2000</v>
      </c>
      <c r="M122" s="56"/>
      <c r="N122" s="55">
        <f>ROUND((J122-L122),5)</f>
        <v>-2000</v>
      </c>
      <c r="O122" s="56"/>
      <c r="P122" s="57">
        <f>ROUND(IF(L122=0, IF(J122=0, 0, 1), J122/L122),5)</f>
        <v>0</v>
      </c>
    </row>
    <row r="123" spans="1:16" x14ac:dyDescent="0.25">
      <c r="A123" s="54"/>
      <c r="B123" s="54"/>
      <c r="C123" s="54"/>
      <c r="D123" s="54"/>
      <c r="E123" s="54"/>
      <c r="F123" s="54" t="s">
        <v>727</v>
      </c>
      <c r="G123" s="54"/>
      <c r="H123" s="54"/>
      <c r="I123" s="54"/>
      <c r="J123" s="55">
        <v>0</v>
      </c>
      <c r="K123" s="56"/>
      <c r="L123" s="55">
        <v>2000</v>
      </c>
      <c r="M123" s="56"/>
      <c r="N123" s="55">
        <f>ROUND((J123-L123),5)</f>
        <v>-2000</v>
      </c>
      <c r="O123" s="56"/>
      <c r="P123" s="57">
        <f>ROUND(IF(L123=0, IF(J123=0, 0, 1), J123/L123),5)</f>
        <v>0</v>
      </c>
    </row>
    <row r="124" spans="1:16" x14ac:dyDescent="0.25">
      <c r="A124" s="54"/>
      <c r="B124" s="54"/>
      <c r="C124" s="54"/>
      <c r="D124" s="54"/>
      <c r="E124" s="54"/>
      <c r="F124" s="54" t="s">
        <v>57</v>
      </c>
      <c r="G124" s="54"/>
      <c r="H124" s="54"/>
      <c r="I124" s="54"/>
      <c r="J124" s="55">
        <v>7430.99</v>
      </c>
      <c r="K124" s="56"/>
      <c r="L124" s="55">
        <v>2000</v>
      </c>
      <c r="M124" s="56"/>
      <c r="N124" s="55">
        <f>ROUND((J124-L124),5)</f>
        <v>5430.99</v>
      </c>
      <c r="O124" s="56"/>
      <c r="P124" s="57">
        <f>ROUND(IF(L124=0, IF(J124=0, 0, 1), J124/L124),5)</f>
        <v>3.7155</v>
      </c>
    </row>
    <row r="125" spans="1:16" x14ac:dyDescent="0.25">
      <c r="A125" s="54"/>
      <c r="B125" s="54"/>
      <c r="C125" s="54"/>
      <c r="D125" s="54"/>
      <c r="E125" s="54"/>
      <c r="F125" s="54" t="s">
        <v>728</v>
      </c>
      <c r="G125" s="54"/>
      <c r="H125" s="54"/>
      <c r="I125" s="54"/>
      <c r="J125" s="55">
        <v>1714.76</v>
      </c>
      <c r="K125" s="56"/>
      <c r="L125" s="55">
        <v>6000</v>
      </c>
      <c r="M125" s="56"/>
      <c r="N125" s="55">
        <f>ROUND((J125-L125),5)</f>
        <v>-4285.24</v>
      </c>
      <c r="O125" s="56"/>
      <c r="P125" s="57">
        <f>ROUND(IF(L125=0, IF(J125=0, 0, 1), J125/L125),5)</f>
        <v>0.28578999999999999</v>
      </c>
    </row>
    <row r="126" spans="1:16" x14ac:dyDescent="0.25">
      <c r="A126" s="54"/>
      <c r="B126" s="54"/>
      <c r="C126" s="54"/>
      <c r="D126" s="54"/>
      <c r="E126" s="54"/>
      <c r="F126" s="54" t="s">
        <v>729</v>
      </c>
      <c r="G126" s="54"/>
      <c r="H126" s="54"/>
      <c r="I126" s="54"/>
      <c r="J126" s="55">
        <v>1056.3699999999999</v>
      </c>
      <c r="K126" s="56"/>
      <c r="L126" s="55">
        <v>1200</v>
      </c>
      <c r="M126" s="56"/>
      <c r="N126" s="55">
        <f>ROUND((J126-L126),5)</f>
        <v>-143.63</v>
      </c>
      <c r="O126" s="56"/>
      <c r="P126" s="57">
        <f>ROUND(IF(L126=0, IF(J126=0, 0, 1), J126/L126),5)</f>
        <v>0.88031000000000004</v>
      </c>
    </row>
    <row r="127" spans="1:16" x14ac:dyDescent="0.25">
      <c r="A127" s="54"/>
      <c r="B127" s="54"/>
      <c r="C127" s="54"/>
      <c r="D127" s="54"/>
      <c r="E127" s="54"/>
      <c r="F127" s="54" t="s">
        <v>730</v>
      </c>
      <c r="G127" s="54"/>
      <c r="H127" s="54"/>
      <c r="I127" s="54"/>
      <c r="J127" s="55">
        <v>0</v>
      </c>
      <c r="K127" s="56"/>
      <c r="L127" s="55">
        <v>4752</v>
      </c>
      <c r="M127" s="56"/>
      <c r="N127" s="55">
        <f>ROUND((J127-L127),5)</f>
        <v>-4752</v>
      </c>
      <c r="O127" s="56"/>
      <c r="P127" s="57">
        <f>ROUND(IF(L127=0, IF(J127=0, 0, 1), J127/L127),5)</f>
        <v>0</v>
      </c>
    </row>
    <row r="128" spans="1:16" ht="15.75" thickBot="1" x14ac:dyDescent="0.3">
      <c r="A128" s="54"/>
      <c r="B128" s="54"/>
      <c r="C128" s="54"/>
      <c r="D128" s="54"/>
      <c r="E128" s="54"/>
      <c r="F128" s="54" t="s">
        <v>731</v>
      </c>
      <c r="G128" s="54"/>
      <c r="H128" s="54"/>
      <c r="I128" s="54"/>
      <c r="J128" s="64">
        <v>70</v>
      </c>
      <c r="K128" s="56"/>
      <c r="L128" s="64"/>
      <c r="M128" s="56"/>
      <c r="N128" s="64"/>
      <c r="O128" s="56"/>
      <c r="P128" s="65"/>
    </row>
    <row r="129" spans="1:16" x14ac:dyDescent="0.25">
      <c r="A129" s="54"/>
      <c r="B129" s="54"/>
      <c r="C129" s="54"/>
      <c r="D129" s="54"/>
      <c r="E129" s="54" t="s">
        <v>732</v>
      </c>
      <c r="F129" s="54"/>
      <c r="G129" s="54"/>
      <c r="H129" s="54"/>
      <c r="I129" s="54"/>
      <c r="J129" s="55">
        <f>ROUND(SUM(J121:J128),5)</f>
        <v>10272.120000000001</v>
      </c>
      <c r="K129" s="56"/>
      <c r="L129" s="55">
        <f>ROUND(SUM(L121:L128),5)</f>
        <v>17952</v>
      </c>
      <c r="M129" s="56"/>
      <c r="N129" s="55">
        <f>ROUND((J129-L129),5)</f>
        <v>-7679.88</v>
      </c>
      <c r="O129" s="56"/>
      <c r="P129" s="57">
        <f>ROUND(IF(L129=0, IF(J129=0, 0, 1), J129/L129),5)</f>
        <v>0.57220000000000004</v>
      </c>
    </row>
    <row r="130" spans="1:16" x14ac:dyDescent="0.25">
      <c r="A130" s="54"/>
      <c r="B130" s="54"/>
      <c r="C130" s="54"/>
      <c r="D130" s="54"/>
      <c r="E130" s="54" t="s">
        <v>733</v>
      </c>
      <c r="F130" s="54"/>
      <c r="G130" s="54"/>
      <c r="H130" s="54"/>
      <c r="I130" s="54"/>
      <c r="J130" s="55"/>
      <c r="K130" s="56"/>
      <c r="L130" s="55"/>
      <c r="M130" s="56"/>
      <c r="N130" s="55"/>
      <c r="O130" s="56"/>
      <c r="P130" s="57"/>
    </row>
    <row r="131" spans="1:16" x14ac:dyDescent="0.25">
      <c r="A131" s="54"/>
      <c r="B131" s="54"/>
      <c r="C131" s="54"/>
      <c r="D131" s="54"/>
      <c r="E131" s="54"/>
      <c r="F131" s="54" t="s">
        <v>734</v>
      </c>
      <c r="G131" s="54"/>
      <c r="H131" s="54"/>
      <c r="I131" s="54"/>
      <c r="J131" s="55">
        <v>0</v>
      </c>
      <c r="K131" s="56"/>
      <c r="L131" s="55">
        <v>1800</v>
      </c>
      <c r="M131" s="56"/>
      <c r="N131" s="55">
        <f>ROUND((J131-L131),5)</f>
        <v>-1800</v>
      </c>
      <c r="O131" s="56"/>
      <c r="P131" s="57">
        <f>ROUND(IF(L131=0, IF(J131=0, 0, 1), J131/L131),5)</f>
        <v>0</v>
      </c>
    </row>
    <row r="132" spans="1:16" x14ac:dyDescent="0.25">
      <c r="A132" s="54"/>
      <c r="B132" s="54"/>
      <c r="C132" s="54"/>
      <c r="D132" s="54"/>
      <c r="E132" s="54"/>
      <c r="F132" s="54" t="s">
        <v>735</v>
      </c>
      <c r="G132" s="54"/>
      <c r="H132" s="54"/>
      <c r="I132" s="54"/>
      <c r="J132" s="55">
        <v>0</v>
      </c>
      <c r="K132" s="56"/>
      <c r="L132" s="55">
        <v>5000</v>
      </c>
      <c r="M132" s="56"/>
      <c r="N132" s="55">
        <f>ROUND((J132-L132),5)</f>
        <v>-5000</v>
      </c>
      <c r="O132" s="56"/>
      <c r="P132" s="57">
        <f>ROUND(IF(L132=0, IF(J132=0, 0, 1), J132/L132),5)</f>
        <v>0</v>
      </c>
    </row>
    <row r="133" spans="1:16" x14ac:dyDescent="0.25">
      <c r="A133" s="54"/>
      <c r="B133" s="54"/>
      <c r="C133" s="54"/>
      <c r="D133" s="54"/>
      <c r="E133" s="54"/>
      <c r="F133" s="54" t="s">
        <v>736</v>
      </c>
      <c r="G133" s="54"/>
      <c r="H133" s="54"/>
      <c r="I133" s="54"/>
      <c r="J133" s="55">
        <v>951.8</v>
      </c>
      <c r="K133" s="56"/>
      <c r="L133" s="55"/>
      <c r="M133" s="56"/>
      <c r="N133" s="55"/>
      <c r="O133" s="56"/>
      <c r="P133" s="57"/>
    </row>
    <row r="134" spans="1:16" x14ac:dyDescent="0.25">
      <c r="A134" s="54"/>
      <c r="B134" s="54"/>
      <c r="C134" s="54"/>
      <c r="D134" s="54"/>
      <c r="E134" s="54"/>
      <c r="F134" s="54" t="s">
        <v>737</v>
      </c>
      <c r="G134" s="54"/>
      <c r="H134" s="54"/>
      <c r="I134" s="54"/>
      <c r="J134" s="55"/>
      <c r="K134" s="56"/>
      <c r="L134" s="55"/>
      <c r="M134" s="56"/>
      <c r="N134" s="55"/>
      <c r="O134" s="56"/>
      <c r="P134" s="57"/>
    </row>
    <row r="135" spans="1:16" x14ac:dyDescent="0.25">
      <c r="A135" s="54"/>
      <c r="B135" s="54"/>
      <c r="C135" s="54"/>
      <c r="D135" s="54"/>
      <c r="E135" s="54"/>
      <c r="F135" s="54"/>
      <c r="G135" s="54" t="s">
        <v>53</v>
      </c>
      <c r="H135" s="54"/>
      <c r="I135" s="54"/>
      <c r="J135" s="55">
        <v>1061.9000000000001</v>
      </c>
      <c r="K135" s="56"/>
      <c r="L135" s="55"/>
      <c r="M135" s="56"/>
      <c r="N135" s="55"/>
      <c r="O135" s="56"/>
      <c r="P135" s="57"/>
    </row>
    <row r="136" spans="1:16" x14ac:dyDescent="0.25">
      <c r="A136" s="54"/>
      <c r="B136" s="54"/>
      <c r="C136" s="54"/>
      <c r="D136" s="54"/>
      <c r="E136" s="54"/>
      <c r="F136" s="54"/>
      <c r="G136" s="54" t="s">
        <v>738</v>
      </c>
      <c r="H136" s="54"/>
      <c r="I136" s="54"/>
      <c r="J136" s="55">
        <v>359.95</v>
      </c>
      <c r="K136" s="56"/>
      <c r="L136" s="55">
        <v>10000</v>
      </c>
      <c r="M136" s="56"/>
      <c r="N136" s="55">
        <f>ROUND((J136-L136),5)</f>
        <v>-9640.0499999999993</v>
      </c>
      <c r="O136" s="56"/>
      <c r="P136" s="57">
        <f>ROUND(IF(L136=0, IF(J136=0, 0, 1), J136/L136),5)</f>
        <v>3.5999999999999997E-2</v>
      </c>
    </row>
    <row r="137" spans="1:16" x14ac:dyDescent="0.25">
      <c r="A137" s="54"/>
      <c r="B137" s="54"/>
      <c r="C137" s="54"/>
      <c r="D137" s="54"/>
      <c r="E137" s="54"/>
      <c r="F137" s="54"/>
      <c r="G137" s="54" t="s">
        <v>739</v>
      </c>
      <c r="H137" s="54"/>
      <c r="I137" s="54"/>
      <c r="J137" s="55">
        <v>0</v>
      </c>
      <c r="K137" s="56"/>
      <c r="L137" s="55">
        <v>15000</v>
      </c>
      <c r="M137" s="56"/>
      <c r="N137" s="55">
        <f>ROUND((J137-L137),5)</f>
        <v>-15000</v>
      </c>
      <c r="O137" s="56"/>
      <c r="P137" s="57">
        <f>ROUND(IF(L137=0, IF(J137=0, 0, 1), J137/L137),5)</f>
        <v>0</v>
      </c>
    </row>
    <row r="138" spans="1:16" x14ac:dyDescent="0.25">
      <c r="A138" s="54"/>
      <c r="B138" s="54"/>
      <c r="C138" s="54"/>
      <c r="D138" s="54"/>
      <c r="E138" s="54"/>
      <c r="F138" s="54"/>
      <c r="G138" s="54" t="s">
        <v>740</v>
      </c>
      <c r="H138" s="54"/>
      <c r="I138" s="54"/>
      <c r="J138" s="55">
        <v>0</v>
      </c>
      <c r="K138" s="56"/>
      <c r="L138" s="55">
        <v>3000</v>
      </c>
      <c r="M138" s="56"/>
      <c r="N138" s="55">
        <f>ROUND((J138-L138),5)</f>
        <v>-3000</v>
      </c>
      <c r="O138" s="56"/>
      <c r="P138" s="57">
        <f>ROUND(IF(L138=0, IF(J138=0, 0, 1), J138/L138),5)</f>
        <v>0</v>
      </c>
    </row>
    <row r="139" spans="1:16" x14ac:dyDescent="0.25">
      <c r="A139" s="54"/>
      <c r="B139" s="54"/>
      <c r="C139" s="54"/>
      <c r="D139" s="54"/>
      <c r="E139" s="54"/>
      <c r="F139" s="54"/>
      <c r="G139" s="54" t="s">
        <v>741</v>
      </c>
      <c r="H139" s="54"/>
      <c r="I139" s="54"/>
      <c r="J139" s="55">
        <v>65.180000000000007</v>
      </c>
      <c r="K139" s="56"/>
      <c r="L139" s="55">
        <v>1200</v>
      </c>
      <c r="M139" s="56"/>
      <c r="N139" s="55">
        <f>ROUND((J139-L139),5)</f>
        <v>-1134.82</v>
      </c>
      <c r="O139" s="56"/>
      <c r="P139" s="57">
        <f>ROUND(IF(L139=0, IF(J139=0, 0, 1), J139/L139),5)</f>
        <v>5.432E-2</v>
      </c>
    </row>
    <row r="140" spans="1:16" x14ac:dyDescent="0.25">
      <c r="A140" s="54"/>
      <c r="B140" s="54"/>
      <c r="C140" s="54"/>
      <c r="D140" s="54"/>
      <c r="E140" s="54"/>
      <c r="F140" s="54"/>
      <c r="G140" s="54" t="s">
        <v>742</v>
      </c>
      <c r="H140" s="54"/>
      <c r="I140" s="54"/>
      <c r="J140" s="55">
        <v>1752.58</v>
      </c>
      <c r="K140" s="56"/>
      <c r="L140" s="55">
        <v>3400</v>
      </c>
      <c r="M140" s="56"/>
      <c r="N140" s="55">
        <f>ROUND((J140-L140),5)</f>
        <v>-1647.42</v>
      </c>
      <c r="O140" s="56"/>
      <c r="P140" s="57">
        <f>ROUND(IF(L140=0, IF(J140=0, 0, 1), J140/L140),5)</f>
        <v>0.51546000000000003</v>
      </c>
    </row>
    <row r="141" spans="1:16" x14ac:dyDescent="0.25">
      <c r="A141" s="54"/>
      <c r="B141" s="54"/>
      <c r="C141" s="54"/>
      <c r="D141" s="54"/>
      <c r="E141" s="54"/>
      <c r="F141" s="54"/>
      <c r="G141" s="54" t="s">
        <v>743</v>
      </c>
      <c r="H141" s="54"/>
      <c r="I141" s="54"/>
      <c r="J141" s="55">
        <v>1058.3</v>
      </c>
      <c r="K141" s="56"/>
      <c r="L141" s="55"/>
      <c r="M141" s="56"/>
      <c r="N141" s="55"/>
      <c r="O141" s="56"/>
      <c r="P141" s="57"/>
    </row>
    <row r="142" spans="1:16" ht="15.75" thickBot="1" x14ac:dyDescent="0.3">
      <c r="A142" s="54"/>
      <c r="B142" s="54"/>
      <c r="C142" s="54"/>
      <c r="D142" s="54"/>
      <c r="E142" s="54"/>
      <c r="F142" s="54"/>
      <c r="G142" s="54" t="s">
        <v>744</v>
      </c>
      <c r="H142" s="54"/>
      <c r="I142" s="54"/>
      <c r="J142" s="64">
        <v>244.97</v>
      </c>
      <c r="K142" s="56"/>
      <c r="L142" s="64">
        <v>3000</v>
      </c>
      <c r="M142" s="56"/>
      <c r="N142" s="64">
        <f>ROUND((J142-L142),5)</f>
        <v>-2755.03</v>
      </c>
      <c r="O142" s="56"/>
      <c r="P142" s="65">
        <f>ROUND(IF(L142=0, IF(J142=0, 0, 1), J142/L142),5)</f>
        <v>8.1659999999999996E-2</v>
      </c>
    </row>
    <row r="143" spans="1:16" x14ac:dyDescent="0.25">
      <c r="A143" s="54"/>
      <c r="B143" s="54"/>
      <c r="C143" s="54"/>
      <c r="D143" s="54"/>
      <c r="E143" s="54"/>
      <c r="F143" s="54" t="s">
        <v>745</v>
      </c>
      <c r="G143" s="54"/>
      <c r="H143" s="54"/>
      <c r="I143" s="54"/>
      <c r="J143" s="55">
        <f>ROUND(SUM(J134:J142),5)</f>
        <v>4542.88</v>
      </c>
      <c r="K143" s="56"/>
      <c r="L143" s="55">
        <f>ROUND(SUM(L134:L142),5)</f>
        <v>35600</v>
      </c>
      <c r="M143" s="56"/>
      <c r="N143" s="55">
        <f>ROUND((J143-L143),5)</f>
        <v>-31057.119999999999</v>
      </c>
      <c r="O143" s="56"/>
      <c r="P143" s="57">
        <f>ROUND(IF(L143=0, IF(J143=0, 0, 1), J143/L143),5)</f>
        <v>0.12761</v>
      </c>
    </row>
    <row r="144" spans="1:16" x14ac:dyDescent="0.25">
      <c r="A144" s="54"/>
      <c r="B144" s="54"/>
      <c r="C144" s="54"/>
      <c r="D144" s="54"/>
      <c r="E144" s="54"/>
      <c r="F144" s="54" t="s">
        <v>746</v>
      </c>
      <c r="G144" s="54"/>
      <c r="H144" s="54"/>
      <c r="I144" s="54"/>
      <c r="J144" s="55">
        <v>156.43</v>
      </c>
      <c r="K144" s="56"/>
      <c r="L144" s="55">
        <v>2400</v>
      </c>
      <c r="M144" s="56"/>
      <c r="N144" s="55">
        <f>ROUND((J144-L144),5)</f>
        <v>-2243.5700000000002</v>
      </c>
      <c r="O144" s="56"/>
      <c r="P144" s="57">
        <f>ROUND(IF(L144=0, IF(J144=0, 0, 1), J144/L144),5)</f>
        <v>6.5180000000000002E-2</v>
      </c>
    </row>
    <row r="145" spans="1:16" x14ac:dyDescent="0.25">
      <c r="A145" s="54"/>
      <c r="B145" s="54"/>
      <c r="C145" s="54"/>
      <c r="D145" s="54"/>
      <c r="E145" s="54"/>
      <c r="F145" s="54" t="s">
        <v>747</v>
      </c>
      <c r="G145" s="54"/>
      <c r="H145" s="54"/>
      <c r="I145" s="54"/>
      <c r="J145" s="55">
        <v>2345.35</v>
      </c>
      <c r="K145" s="56"/>
      <c r="L145" s="55">
        <v>5000</v>
      </c>
      <c r="M145" s="56"/>
      <c r="N145" s="55">
        <f>ROUND((J145-L145),5)</f>
        <v>-2654.65</v>
      </c>
      <c r="O145" s="56"/>
      <c r="P145" s="57">
        <f>ROUND(IF(L145=0, IF(J145=0, 0, 1), J145/L145),5)</f>
        <v>0.46906999999999999</v>
      </c>
    </row>
    <row r="146" spans="1:16" x14ac:dyDescent="0.25">
      <c r="A146" s="54"/>
      <c r="B146" s="54"/>
      <c r="C146" s="54"/>
      <c r="D146" s="54"/>
      <c r="E146" s="54"/>
      <c r="F146" s="54" t="s">
        <v>748</v>
      </c>
      <c r="G146" s="54"/>
      <c r="H146" s="54"/>
      <c r="I146" s="54"/>
      <c r="J146" s="55"/>
      <c r="K146" s="56"/>
      <c r="L146" s="55"/>
      <c r="M146" s="56"/>
      <c r="N146" s="55"/>
      <c r="O146" s="56"/>
      <c r="P146" s="57"/>
    </row>
    <row r="147" spans="1:16" x14ac:dyDescent="0.25">
      <c r="A147" s="54"/>
      <c r="B147" s="54"/>
      <c r="C147" s="54"/>
      <c r="D147" s="54"/>
      <c r="E147" s="54"/>
      <c r="F147" s="54"/>
      <c r="G147" s="54" t="s">
        <v>749</v>
      </c>
      <c r="H147" s="54"/>
      <c r="I147" s="54"/>
      <c r="J147" s="55">
        <v>314.98</v>
      </c>
      <c r="K147" s="56"/>
      <c r="L147" s="55"/>
      <c r="M147" s="56"/>
      <c r="N147" s="55"/>
      <c r="O147" s="56"/>
      <c r="P147" s="57"/>
    </row>
    <row r="148" spans="1:16" x14ac:dyDescent="0.25">
      <c r="A148" s="54"/>
      <c r="B148" s="54"/>
      <c r="C148" s="54"/>
      <c r="D148" s="54"/>
      <c r="E148" s="54"/>
      <c r="F148" s="54"/>
      <c r="G148" s="54" t="s">
        <v>750</v>
      </c>
      <c r="H148" s="54"/>
      <c r="I148" s="54"/>
      <c r="J148" s="55">
        <v>1230.0999999999999</v>
      </c>
      <c r="K148" s="56"/>
      <c r="L148" s="55"/>
      <c r="M148" s="56"/>
      <c r="N148" s="55"/>
      <c r="O148" s="56"/>
      <c r="P148" s="57"/>
    </row>
    <row r="149" spans="1:16" x14ac:dyDescent="0.25">
      <c r="A149" s="54"/>
      <c r="B149" s="54"/>
      <c r="C149" s="54"/>
      <c r="D149" s="54"/>
      <c r="E149" s="54"/>
      <c r="F149" s="54"/>
      <c r="G149" s="54" t="s">
        <v>751</v>
      </c>
      <c r="H149" s="54"/>
      <c r="I149" s="54"/>
      <c r="J149" s="55">
        <v>742.83</v>
      </c>
      <c r="K149" s="56"/>
      <c r="L149" s="55"/>
      <c r="M149" s="56"/>
      <c r="N149" s="55"/>
      <c r="O149" s="56"/>
      <c r="P149" s="57"/>
    </row>
    <row r="150" spans="1:16" x14ac:dyDescent="0.25">
      <c r="A150" s="54"/>
      <c r="B150" s="54"/>
      <c r="C150" s="54"/>
      <c r="D150" s="54"/>
      <c r="E150" s="54"/>
      <c r="F150" s="54"/>
      <c r="G150" s="54" t="s">
        <v>752</v>
      </c>
      <c r="H150" s="54"/>
      <c r="I150" s="54"/>
      <c r="J150" s="55">
        <v>165</v>
      </c>
      <c r="K150" s="56"/>
      <c r="L150" s="55"/>
      <c r="M150" s="56"/>
      <c r="N150" s="55"/>
      <c r="O150" s="56"/>
      <c r="P150" s="57"/>
    </row>
    <row r="151" spans="1:16" x14ac:dyDescent="0.25">
      <c r="A151" s="54"/>
      <c r="B151" s="54"/>
      <c r="C151" s="54"/>
      <c r="D151" s="54"/>
      <c r="E151" s="54"/>
      <c r="F151" s="54"/>
      <c r="G151" s="54" t="s">
        <v>753</v>
      </c>
      <c r="H151" s="54"/>
      <c r="I151" s="54"/>
      <c r="J151" s="55">
        <v>45.46</v>
      </c>
      <c r="K151" s="56"/>
      <c r="L151" s="55"/>
      <c r="M151" s="56"/>
      <c r="N151" s="55"/>
      <c r="O151" s="56"/>
      <c r="P151" s="57"/>
    </row>
    <row r="152" spans="1:16" x14ac:dyDescent="0.25">
      <c r="A152" s="54"/>
      <c r="B152" s="54"/>
      <c r="C152" s="54"/>
      <c r="D152" s="54"/>
      <c r="E152" s="54"/>
      <c r="F152" s="54"/>
      <c r="G152" s="54" t="s">
        <v>754</v>
      </c>
      <c r="H152" s="54"/>
      <c r="I152" s="54"/>
      <c r="J152" s="55">
        <v>3893.44</v>
      </c>
      <c r="K152" s="56"/>
      <c r="L152" s="55"/>
      <c r="M152" s="56"/>
      <c r="N152" s="55"/>
      <c r="O152" s="56"/>
      <c r="P152" s="57"/>
    </row>
    <row r="153" spans="1:16" x14ac:dyDescent="0.25">
      <c r="A153" s="54"/>
      <c r="B153" s="54"/>
      <c r="C153" s="54"/>
      <c r="D153" s="54"/>
      <c r="E153" s="54"/>
      <c r="F153" s="54"/>
      <c r="G153" s="54" t="s">
        <v>755</v>
      </c>
      <c r="H153" s="54"/>
      <c r="I153" s="54"/>
      <c r="J153" s="55">
        <v>1854.6</v>
      </c>
      <c r="K153" s="56"/>
      <c r="L153" s="55"/>
      <c r="M153" s="56"/>
      <c r="N153" s="55"/>
      <c r="O153" s="56"/>
      <c r="P153" s="57"/>
    </row>
    <row r="154" spans="1:16" x14ac:dyDescent="0.25">
      <c r="A154" s="54"/>
      <c r="B154" s="54"/>
      <c r="C154" s="54"/>
      <c r="D154" s="54"/>
      <c r="E154" s="54"/>
      <c r="F154" s="54"/>
      <c r="G154" s="54" t="s">
        <v>756</v>
      </c>
      <c r="H154" s="54"/>
      <c r="I154" s="54"/>
      <c r="J154" s="55">
        <v>320.12</v>
      </c>
      <c r="K154" s="56"/>
      <c r="L154" s="55"/>
      <c r="M154" s="56"/>
      <c r="N154" s="55"/>
      <c r="O154" s="56"/>
      <c r="P154" s="57"/>
    </row>
    <row r="155" spans="1:16" x14ac:dyDescent="0.25">
      <c r="A155" s="54"/>
      <c r="B155" s="54"/>
      <c r="C155" s="54"/>
      <c r="D155" s="54"/>
      <c r="E155" s="54"/>
      <c r="F155" s="54"/>
      <c r="G155" s="54" t="s">
        <v>757</v>
      </c>
      <c r="H155" s="54"/>
      <c r="I155" s="54"/>
      <c r="J155" s="55">
        <v>81.31</v>
      </c>
      <c r="K155" s="56"/>
      <c r="L155" s="55"/>
      <c r="M155" s="56"/>
      <c r="N155" s="55"/>
      <c r="O155" s="56"/>
      <c r="P155" s="57"/>
    </row>
    <row r="156" spans="1:16" x14ac:dyDescent="0.25">
      <c r="A156" s="54"/>
      <c r="B156" s="54"/>
      <c r="C156" s="54"/>
      <c r="D156" s="54"/>
      <c r="E156" s="54"/>
      <c r="F156" s="54"/>
      <c r="G156" s="54" t="s">
        <v>758</v>
      </c>
      <c r="H156" s="54"/>
      <c r="I156" s="54"/>
      <c r="J156" s="55">
        <v>31.37</v>
      </c>
      <c r="K156" s="56"/>
      <c r="L156" s="55"/>
      <c r="M156" s="56"/>
      <c r="N156" s="55"/>
      <c r="O156" s="56"/>
      <c r="P156" s="57"/>
    </row>
    <row r="157" spans="1:16" x14ac:dyDescent="0.25">
      <c r="A157" s="54"/>
      <c r="B157" s="54"/>
      <c r="C157" s="54"/>
      <c r="D157" s="54"/>
      <c r="E157" s="54"/>
      <c r="F157" s="54"/>
      <c r="G157" s="54" t="s">
        <v>759</v>
      </c>
      <c r="H157" s="54"/>
      <c r="I157" s="54"/>
      <c r="J157" s="55">
        <v>320.12</v>
      </c>
      <c r="K157" s="56"/>
      <c r="L157" s="55"/>
      <c r="M157" s="56"/>
      <c r="N157" s="55"/>
      <c r="O157" s="56"/>
      <c r="P157" s="57"/>
    </row>
    <row r="158" spans="1:16" x14ac:dyDescent="0.25">
      <c r="A158" s="54"/>
      <c r="B158" s="54"/>
      <c r="C158" s="54"/>
      <c r="D158" s="54"/>
      <c r="E158" s="54"/>
      <c r="F158" s="54"/>
      <c r="G158" s="54" t="s">
        <v>760</v>
      </c>
      <c r="H158" s="54"/>
      <c r="I158" s="54"/>
      <c r="J158" s="55">
        <v>72.48</v>
      </c>
      <c r="K158" s="56"/>
      <c r="L158" s="55"/>
      <c r="M158" s="56"/>
      <c r="N158" s="55"/>
      <c r="O158" s="56"/>
      <c r="P158" s="57"/>
    </row>
    <row r="159" spans="1:16" x14ac:dyDescent="0.25">
      <c r="A159" s="54"/>
      <c r="B159" s="54"/>
      <c r="C159" s="54"/>
      <c r="D159" s="54"/>
      <c r="E159" s="54"/>
      <c r="F159" s="54"/>
      <c r="G159" s="54" t="s">
        <v>761</v>
      </c>
      <c r="H159" s="54"/>
      <c r="I159" s="54"/>
      <c r="J159" s="55">
        <v>331.48</v>
      </c>
      <c r="K159" s="56"/>
      <c r="L159" s="55"/>
      <c r="M159" s="56"/>
      <c r="N159" s="55"/>
      <c r="O159" s="56"/>
      <c r="P159" s="57"/>
    </row>
    <row r="160" spans="1:16" ht="15.75" thickBot="1" x14ac:dyDescent="0.3">
      <c r="A160" s="54"/>
      <c r="B160" s="54"/>
      <c r="C160" s="54"/>
      <c r="D160" s="54"/>
      <c r="E160" s="54"/>
      <c r="F160" s="54"/>
      <c r="G160" s="54" t="s">
        <v>762</v>
      </c>
      <c r="H160" s="54"/>
      <c r="I160" s="54"/>
      <c r="J160" s="58">
        <v>11091.54</v>
      </c>
      <c r="K160" s="56"/>
      <c r="L160" s="58">
        <v>20000</v>
      </c>
      <c r="M160" s="56"/>
      <c r="N160" s="58">
        <f>ROUND((J160-L160),5)</f>
        <v>-8908.4599999999991</v>
      </c>
      <c r="O160" s="56"/>
      <c r="P160" s="59">
        <f>ROUND(IF(L160=0, IF(J160=0, 0, 1), J160/L160),5)</f>
        <v>0.55457999999999996</v>
      </c>
    </row>
    <row r="161" spans="1:16" ht="15.75" thickBot="1" x14ac:dyDescent="0.3">
      <c r="A161" s="54"/>
      <c r="B161" s="54"/>
      <c r="C161" s="54"/>
      <c r="D161" s="54"/>
      <c r="E161" s="54"/>
      <c r="F161" s="54" t="s">
        <v>763</v>
      </c>
      <c r="G161" s="54"/>
      <c r="H161" s="54"/>
      <c r="I161" s="54"/>
      <c r="J161" s="62">
        <f>ROUND(SUM(J146:J160),5)</f>
        <v>20494.830000000002</v>
      </c>
      <c r="K161" s="56"/>
      <c r="L161" s="62">
        <f>ROUND(SUM(L146:L160),5)</f>
        <v>20000</v>
      </c>
      <c r="M161" s="56"/>
      <c r="N161" s="62">
        <f>ROUND((J161-L161),5)</f>
        <v>494.83</v>
      </c>
      <c r="O161" s="56"/>
      <c r="P161" s="63">
        <f>ROUND(IF(L161=0, IF(J161=0, 0, 1), J161/L161),5)</f>
        <v>1.02474</v>
      </c>
    </row>
    <row r="162" spans="1:16" x14ac:dyDescent="0.25">
      <c r="A162" s="54"/>
      <c r="B162" s="54"/>
      <c r="C162" s="54"/>
      <c r="D162" s="54"/>
      <c r="E162" s="54" t="s">
        <v>764</v>
      </c>
      <c r="F162" s="54"/>
      <c r="G162" s="54"/>
      <c r="H162" s="54"/>
      <c r="I162" s="54"/>
      <c r="J162" s="55">
        <f>ROUND(SUM(J130:J133)+SUM(J143:J145)+J161,5)</f>
        <v>28491.29</v>
      </c>
      <c r="K162" s="56"/>
      <c r="L162" s="55">
        <f>ROUND(SUM(L130:L133)+SUM(L143:L145)+L161,5)</f>
        <v>69800</v>
      </c>
      <c r="M162" s="56"/>
      <c r="N162" s="55">
        <f>ROUND((J162-L162),5)</f>
        <v>-41308.71</v>
      </c>
      <c r="O162" s="56"/>
      <c r="P162" s="57">
        <f>ROUND(IF(L162=0, IF(J162=0, 0, 1), J162/L162),5)</f>
        <v>0.40817999999999999</v>
      </c>
    </row>
    <row r="163" spans="1:16" x14ac:dyDescent="0.25">
      <c r="A163" s="54"/>
      <c r="B163" s="54"/>
      <c r="C163" s="54"/>
      <c r="D163" s="54"/>
      <c r="E163" s="54" t="s">
        <v>765</v>
      </c>
      <c r="F163" s="54"/>
      <c r="G163" s="54"/>
      <c r="H163" s="54"/>
      <c r="I163" s="54"/>
      <c r="J163" s="55"/>
      <c r="K163" s="56"/>
      <c r="L163" s="55"/>
      <c r="M163" s="56"/>
      <c r="N163" s="55"/>
      <c r="O163" s="56"/>
      <c r="P163" s="57"/>
    </row>
    <row r="164" spans="1:16" x14ac:dyDescent="0.25">
      <c r="A164" s="54"/>
      <c r="B164" s="54"/>
      <c r="C164" s="54"/>
      <c r="D164" s="54"/>
      <c r="E164" s="54"/>
      <c r="F164" s="54" t="s">
        <v>766</v>
      </c>
      <c r="G164" s="54"/>
      <c r="H164" s="54"/>
      <c r="I164" s="54"/>
      <c r="J164" s="55">
        <v>0</v>
      </c>
      <c r="K164" s="56"/>
      <c r="L164" s="55">
        <v>500</v>
      </c>
      <c r="M164" s="56"/>
      <c r="N164" s="55">
        <f>ROUND((J164-L164),5)</f>
        <v>-500</v>
      </c>
      <c r="O164" s="56"/>
      <c r="P164" s="57">
        <f>ROUND(IF(L164=0, IF(J164=0, 0, 1), J164/L164),5)</f>
        <v>0</v>
      </c>
    </row>
    <row r="165" spans="1:16" ht="15.75" thickBot="1" x14ac:dyDescent="0.3">
      <c r="A165" s="54"/>
      <c r="B165" s="54"/>
      <c r="C165" s="54"/>
      <c r="D165" s="54"/>
      <c r="E165" s="54"/>
      <c r="F165" s="54" t="s">
        <v>767</v>
      </c>
      <c r="G165" s="54"/>
      <c r="H165" s="54"/>
      <c r="I165" s="54"/>
      <c r="J165" s="64">
        <v>433.95</v>
      </c>
      <c r="K165" s="56"/>
      <c r="L165" s="64"/>
      <c r="M165" s="56"/>
      <c r="N165" s="64"/>
      <c r="O165" s="56"/>
      <c r="P165" s="65"/>
    </row>
    <row r="166" spans="1:16" x14ac:dyDescent="0.25">
      <c r="A166" s="54"/>
      <c r="B166" s="54"/>
      <c r="C166" s="54"/>
      <c r="D166" s="54"/>
      <c r="E166" s="54" t="s">
        <v>768</v>
      </c>
      <c r="F166" s="54"/>
      <c r="G166" s="54"/>
      <c r="H166" s="54"/>
      <c r="I166" s="54"/>
      <c r="J166" s="55">
        <f>ROUND(SUM(J163:J165),5)</f>
        <v>433.95</v>
      </c>
      <c r="K166" s="56"/>
      <c r="L166" s="55">
        <f>ROUND(SUM(L163:L165),5)</f>
        <v>500</v>
      </c>
      <c r="M166" s="56"/>
      <c r="N166" s="55">
        <f>ROUND((J166-L166),5)</f>
        <v>-66.05</v>
      </c>
      <c r="O166" s="56"/>
      <c r="P166" s="57">
        <f>ROUND(IF(L166=0, IF(J166=0, 0, 1), J166/L166),5)</f>
        <v>0.8679</v>
      </c>
    </row>
    <row r="167" spans="1:16" x14ac:dyDescent="0.25">
      <c r="A167" s="54"/>
      <c r="B167" s="54"/>
      <c r="C167" s="54"/>
      <c r="D167" s="54"/>
      <c r="E167" s="54" t="s">
        <v>769</v>
      </c>
      <c r="F167" s="54"/>
      <c r="G167" s="54"/>
      <c r="H167" s="54"/>
      <c r="I167" s="54"/>
      <c r="J167" s="55"/>
      <c r="K167" s="56"/>
      <c r="L167" s="55"/>
      <c r="M167" s="56"/>
      <c r="N167" s="55"/>
      <c r="O167" s="56"/>
      <c r="P167" s="57"/>
    </row>
    <row r="168" spans="1:16" x14ac:dyDescent="0.25">
      <c r="A168" s="54"/>
      <c r="B168" s="54"/>
      <c r="C168" s="54"/>
      <c r="D168" s="54"/>
      <c r="E168" s="54"/>
      <c r="F168" s="54" t="s">
        <v>770</v>
      </c>
      <c r="G168" s="54"/>
      <c r="H168" s="54"/>
      <c r="I168" s="54"/>
      <c r="J168" s="55">
        <v>0</v>
      </c>
      <c r="K168" s="56"/>
      <c r="L168" s="55">
        <v>2000</v>
      </c>
      <c r="M168" s="56"/>
      <c r="N168" s="55">
        <f>ROUND((J168-L168),5)</f>
        <v>-2000</v>
      </c>
      <c r="O168" s="56"/>
      <c r="P168" s="57">
        <f>ROUND(IF(L168=0, IF(J168=0, 0, 1), J168/L168),5)</f>
        <v>0</v>
      </c>
    </row>
    <row r="169" spans="1:16" x14ac:dyDescent="0.25">
      <c r="A169" s="54"/>
      <c r="B169" s="54"/>
      <c r="C169" s="54"/>
      <c r="D169" s="54"/>
      <c r="E169" s="54"/>
      <c r="F169" s="54" t="s">
        <v>771</v>
      </c>
      <c r="G169" s="54"/>
      <c r="H169" s="54"/>
      <c r="I169" s="54"/>
      <c r="J169" s="55">
        <v>0</v>
      </c>
      <c r="K169" s="56"/>
      <c r="L169" s="55">
        <v>1000</v>
      </c>
      <c r="M169" s="56"/>
      <c r="N169" s="55">
        <f>ROUND((J169-L169),5)</f>
        <v>-1000</v>
      </c>
      <c r="O169" s="56"/>
      <c r="P169" s="57">
        <f>ROUND(IF(L169=0, IF(J169=0, 0, 1), J169/L169),5)</f>
        <v>0</v>
      </c>
    </row>
    <row r="170" spans="1:16" x14ac:dyDescent="0.25">
      <c r="A170" s="54"/>
      <c r="B170" s="54"/>
      <c r="C170" s="54"/>
      <c r="D170" s="54"/>
      <c r="E170" s="54"/>
      <c r="F170" s="54" t="s">
        <v>772</v>
      </c>
      <c r="G170" s="54"/>
      <c r="H170" s="54"/>
      <c r="I170" s="54"/>
      <c r="J170" s="55"/>
      <c r="K170" s="56"/>
      <c r="L170" s="55"/>
      <c r="M170" s="56"/>
      <c r="N170" s="55"/>
      <c r="O170" s="56"/>
      <c r="P170" s="57"/>
    </row>
    <row r="171" spans="1:16" x14ac:dyDescent="0.25">
      <c r="A171" s="54"/>
      <c r="B171" s="54"/>
      <c r="C171" s="54"/>
      <c r="D171" s="54"/>
      <c r="E171" s="54"/>
      <c r="F171" s="54"/>
      <c r="G171" s="54" t="s">
        <v>773</v>
      </c>
      <c r="H171" s="54"/>
      <c r="I171" s="54"/>
      <c r="J171" s="55">
        <v>-185</v>
      </c>
      <c r="K171" s="56"/>
      <c r="L171" s="55">
        <v>6000</v>
      </c>
      <c r="M171" s="56"/>
      <c r="N171" s="55">
        <f>ROUND((J171-L171),5)</f>
        <v>-6185</v>
      </c>
      <c r="O171" s="56"/>
      <c r="P171" s="57">
        <f>ROUND(IF(L171=0, IF(J171=0, 0, 1), J171/L171),5)</f>
        <v>-3.083E-2</v>
      </c>
    </row>
    <row r="172" spans="1:16" ht="15.75" thickBot="1" x14ac:dyDescent="0.3">
      <c r="A172" s="54"/>
      <c r="B172" s="54"/>
      <c r="C172" s="54"/>
      <c r="D172" s="54"/>
      <c r="E172" s="54"/>
      <c r="F172" s="54"/>
      <c r="G172" s="54" t="s">
        <v>774</v>
      </c>
      <c r="H172" s="54"/>
      <c r="I172" s="54"/>
      <c r="J172" s="64">
        <v>1364.78</v>
      </c>
      <c r="K172" s="56"/>
      <c r="L172" s="64">
        <v>4000</v>
      </c>
      <c r="M172" s="56"/>
      <c r="N172" s="64">
        <f>ROUND((J172-L172),5)</f>
        <v>-2635.22</v>
      </c>
      <c r="O172" s="56"/>
      <c r="P172" s="65">
        <f>ROUND(IF(L172=0, IF(J172=0, 0, 1), J172/L172),5)</f>
        <v>0.3412</v>
      </c>
    </row>
    <row r="173" spans="1:16" x14ac:dyDescent="0.25">
      <c r="A173" s="54"/>
      <c r="B173" s="54"/>
      <c r="C173" s="54"/>
      <c r="D173" s="54"/>
      <c r="E173" s="54"/>
      <c r="F173" s="54" t="s">
        <v>775</v>
      </c>
      <c r="G173" s="54"/>
      <c r="H173" s="54"/>
      <c r="I173" s="54"/>
      <c r="J173" s="55">
        <f>ROUND(SUM(J170:J172),5)</f>
        <v>1179.78</v>
      </c>
      <c r="K173" s="56"/>
      <c r="L173" s="55">
        <f>ROUND(SUM(L170:L172),5)</f>
        <v>10000</v>
      </c>
      <c r="M173" s="56"/>
      <c r="N173" s="55">
        <f>ROUND((J173-L173),5)</f>
        <v>-8820.2199999999993</v>
      </c>
      <c r="O173" s="56"/>
      <c r="P173" s="57">
        <f>ROUND(IF(L173=0, IF(J173=0, 0, 1), J173/L173),5)</f>
        <v>0.11798</v>
      </c>
    </row>
    <row r="174" spans="1:16" x14ac:dyDescent="0.25">
      <c r="A174" s="54"/>
      <c r="B174" s="54"/>
      <c r="C174" s="54"/>
      <c r="D174" s="54"/>
      <c r="E174" s="54"/>
      <c r="F174" s="54" t="s">
        <v>776</v>
      </c>
      <c r="G174" s="54"/>
      <c r="H174" s="54"/>
      <c r="I174" s="54"/>
      <c r="J174" s="55">
        <v>445</v>
      </c>
      <c r="K174" s="56"/>
      <c r="L174" s="55">
        <v>500</v>
      </c>
      <c r="M174" s="56"/>
      <c r="N174" s="55">
        <f>ROUND((J174-L174),5)</f>
        <v>-55</v>
      </c>
      <c r="O174" s="56"/>
      <c r="P174" s="57">
        <f>ROUND(IF(L174=0, IF(J174=0, 0, 1), J174/L174),5)</f>
        <v>0.89</v>
      </c>
    </row>
    <row r="175" spans="1:16" x14ac:dyDescent="0.25">
      <c r="A175" s="54"/>
      <c r="B175" s="54"/>
      <c r="C175" s="54"/>
      <c r="D175" s="54"/>
      <c r="E175" s="54"/>
      <c r="F175" s="54" t="s">
        <v>777</v>
      </c>
      <c r="G175" s="54"/>
      <c r="H175" s="54"/>
      <c r="I175" s="54"/>
      <c r="J175" s="55">
        <v>0</v>
      </c>
      <c r="K175" s="56"/>
      <c r="L175" s="55">
        <v>33072</v>
      </c>
      <c r="M175" s="56"/>
      <c r="N175" s="55">
        <f>ROUND((J175-L175),5)</f>
        <v>-33072</v>
      </c>
      <c r="O175" s="56"/>
      <c r="P175" s="57">
        <f>ROUND(IF(L175=0, IF(J175=0, 0, 1), J175/L175),5)</f>
        <v>0</v>
      </c>
    </row>
    <row r="176" spans="1:16" x14ac:dyDescent="0.25">
      <c r="A176" s="54"/>
      <c r="B176" s="54"/>
      <c r="C176" s="54"/>
      <c r="D176" s="54"/>
      <c r="E176" s="54"/>
      <c r="F176" s="54" t="s">
        <v>778</v>
      </c>
      <c r="G176" s="54"/>
      <c r="H176" s="54"/>
      <c r="I176" s="54"/>
      <c r="J176" s="55">
        <v>516.5</v>
      </c>
      <c r="K176" s="56"/>
      <c r="L176" s="55"/>
      <c r="M176" s="56"/>
      <c r="N176" s="55"/>
      <c r="O176" s="56"/>
      <c r="P176" s="57"/>
    </row>
    <row r="177" spans="1:16" x14ac:dyDescent="0.25">
      <c r="A177" s="54"/>
      <c r="B177" s="54"/>
      <c r="C177" s="54"/>
      <c r="D177" s="54"/>
      <c r="E177" s="54"/>
      <c r="F177" s="54" t="s">
        <v>779</v>
      </c>
      <c r="G177" s="54"/>
      <c r="H177" s="54"/>
      <c r="I177" s="54"/>
      <c r="J177" s="55"/>
      <c r="K177" s="56"/>
      <c r="L177" s="55"/>
      <c r="M177" s="56"/>
      <c r="N177" s="55"/>
      <c r="O177" s="56"/>
      <c r="P177" s="57"/>
    </row>
    <row r="178" spans="1:16" ht="15.75" thickBot="1" x14ac:dyDescent="0.3">
      <c r="A178" s="54"/>
      <c r="B178" s="54"/>
      <c r="C178" s="54"/>
      <c r="D178" s="54"/>
      <c r="E178" s="54"/>
      <c r="F178" s="54"/>
      <c r="G178" s="54" t="s">
        <v>780</v>
      </c>
      <c r="H178" s="54"/>
      <c r="I178" s="54"/>
      <c r="J178" s="58">
        <v>1495.33</v>
      </c>
      <c r="K178" s="56"/>
      <c r="L178" s="58">
        <v>2000</v>
      </c>
      <c r="M178" s="56"/>
      <c r="N178" s="58">
        <f>ROUND((J178-L178),5)</f>
        <v>-504.67</v>
      </c>
      <c r="O178" s="56"/>
      <c r="P178" s="59">
        <f>ROUND(IF(L178=0, IF(J178=0, 0, 1), J178/L178),5)</f>
        <v>0.74766999999999995</v>
      </c>
    </row>
    <row r="179" spans="1:16" ht="15.75" thickBot="1" x14ac:dyDescent="0.3">
      <c r="A179" s="54"/>
      <c r="B179" s="54"/>
      <c r="C179" s="54"/>
      <c r="D179" s="54"/>
      <c r="E179" s="54"/>
      <c r="F179" s="54" t="s">
        <v>781</v>
      </c>
      <c r="G179" s="54"/>
      <c r="H179" s="54"/>
      <c r="I179" s="54"/>
      <c r="J179" s="62">
        <f>ROUND(SUM(J177:J178),5)</f>
        <v>1495.33</v>
      </c>
      <c r="K179" s="56"/>
      <c r="L179" s="62">
        <f>ROUND(SUM(L177:L178),5)</f>
        <v>2000</v>
      </c>
      <c r="M179" s="56"/>
      <c r="N179" s="62">
        <f>ROUND((J179-L179),5)</f>
        <v>-504.67</v>
      </c>
      <c r="O179" s="56"/>
      <c r="P179" s="63">
        <f>ROUND(IF(L179=0, IF(J179=0, 0, 1), J179/L179),5)</f>
        <v>0.74766999999999995</v>
      </c>
    </row>
    <row r="180" spans="1:16" x14ac:dyDescent="0.25">
      <c r="A180" s="54"/>
      <c r="B180" s="54"/>
      <c r="C180" s="54"/>
      <c r="D180" s="54"/>
      <c r="E180" s="54" t="s">
        <v>782</v>
      </c>
      <c r="F180" s="54"/>
      <c r="G180" s="54"/>
      <c r="H180" s="54"/>
      <c r="I180" s="54"/>
      <c r="J180" s="55">
        <f>ROUND(SUM(J167:J169)+SUM(J173:J176)+J179,5)</f>
        <v>3636.61</v>
      </c>
      <c r="K180" s="56"/>
      <c r="L180" s="55">
        <f>ROUND(SUM(L167:L169)+SUM(L173:L176)+L179,5)</f>
        <v>48572</v>
      </c>
      <c r="M180" s="56"/>
      <c r="N180" s="55">
        <f>ROUND((J180-L180),5)</f>
        <v>-44935.39</v>
      </c>
      <c r="O180" s="56"/>
      <c r="P180" s="57">
        <f>ROUND(IF(L180=0, IF(J180=0, 0, 1), J180/L180),5)</f>
        <v>7.4870000000000006E-2</v>
      </c>
    </row>
    <row r="181" spans="1:16" x14ac:dyDescent="0.25">
      <c r="A181" s="54"/>
      <c r="B181" s="54"/>
      <c r="C181" s="54"/>
      <c r="D181" s="54"/>
      <c r="E181" s="54" t="s">
        <v>783</v>
      </c>
      <c r="F181" s="54"/>
      <c r="G181" s="54"/>
      <c r="H181" s="54"/>
      <c r="I181" s="54"/>
      <c r="J181" s="55"/>
      <c r="K181" s="56"/>
      <c r="L181" s="55"/>
      <c r="M181" s="56"/>
      <c r="N181" s="55"/>
      <c r="O181" s="56"/>
      <c r="P181" s="57"/>
    </row>
    <row r="182" spans="1:16" x14ac:dyDescent="0.25">
      <c r="A182" s="54"/>
      <c r="B182" s="54"/>
      <c r="C182" s="54"/>
      <c r="D182" s="54"/>
      <c r="E182" s="54"/>
      <c r="F182" s="54" t="s">
        <v>784</v>
      </c>
      <c r="G182" s="54"/>
      <c r="H182" s="54"/>
      <c r="I182" s="54"/>
      <c r="J182" s="55"/>
      <c r="K182" s="56"/>
      <c r="L182" s="55"/>
      <c r="M182" s="56"/>
      <c r="N182" s="55"/>
      <c r="O182" s="56"/>
      <c r="P182" s="57"/>
    </row>
    <row r="183" spans="1:16" x14ac:dyDescent="0.25">
      <c r="A183" s="54"/>
      <c r="B183" s="54"/>
      <c r="C183" s="54"/>
      <c r="D183" s="54"/>
      <c r="E183" s="54"/>
      <c r="F183" s="54"/>
      <c r="G183" s="54" t="s">
        <v>785</v>
      </c>
      <c r="H183" s="54"/>
      <c r="I183" s="54"/>
      <c r="J183" s="55">
        <v>550</v>
      </c>
      <c r="K183" s="56"/>
      <c r="L183" s="55">
        <v>550</v>
      </c>
      <c r="M183" s="56"/>
      <c r="N183" s="55">
        <f>ROUND((J183-L183),5)</f>
        <v>0</v>
      </c>
      <c r="O183" s="56"/>
      <c r="P183" s="57">
        <f>ROUND(IF(L183=0, IF(J183=0, 0, 1), J183/L183),5)</f>
        <v>1</v>
      </c>
    </row>
    <row r="184" spans="1:16" ht="15.75" thickBot="1" x14ac:dyDescent="0.3">
      <c r="A184" s="54"/>
      <c r="B184" s="54"/>
      <c r="C184" s="54"/>
      <c r="D184" s="54"/>
      <c r="E184" s="54"/>
      <c r="F184" s="54"/>
      <c r="G184" s="54" t="s">
        <v>786</v>
      </c>
      <c r="H184" s="54"/>
      <c r="I184" s="54"/>
      <c r="J184" s="64">
        <v>3474.99</v>
      </c>
      <c r="K184" s="56"/>
      <c r="L184" s="64">
        <v>5000</v>
      </c>
      <c r="M184" s="56"/>
      <c r="N184" s="64">
        <f>ROUND((J184-L184),5)</f>
        <v>-1525.01</v>
      </c>
      <c r="O184" s="56"/>
      <c r="P184" s="65">
        <f>ROUND(IF(L184=0, IF(J184=0, 0, 1), J184/L184),5)</f>
        <v>0.69499999999999995</v>
      </c>
    </row>
    <row r="185" spans="1:16" x14ac:dyDescent="0.25">
      <c r="A185" s="54"/>
      <c r="B185" s="54"/>
      <c r="C185" s="54"/>
      <c r="D185" s="54"/>
      <c r="E185" s="54"/>
      <c r="F185" s="54" t="s">
        <v>787</v>
      </c>
      <c r="G185" s="54"/>
      <c r="H185" s="54"/>
      <c r="I185" s="54"/>
      <c r="J185" s="55">
        <f>ROUND(SUM(J182:J184),5)</f>
        <v>4024.99</v>
      </c>
      <c r="K185" s="56"/>
      <c r="L185" s="55">
        <f>ROUND(SUM(L182:L184),5)</f>
        <v>5550</v>
      </c>
      <c r="M185" s="56"/>
      <c r="N185" s="55">
        <f>ROUND((J185-L185),5)</f>
        <v>-1525.01</v>
      </c>
      <c r="O185" s="56"/>
      <c r="P185" s="57">
        <f>ROUND(IF(L185=0, IF(J185=0, 0, 1), J185/L185),5)</f>
        <v>0.72521999999999998</v>
      </c>
    </row>
    <row r="186" spans="1:16" ht="15.75" thickBot="1" x14ac:dyDescent="0.3">
      <c r="A186" s="54"/>
      <c r="B186" s="54"/>
      <c r="C186" s="54"/>
      <c r="D186" s="54"/>
      <c r="E186" s="54"/>
      <c r="F186" s="54" t="s">
        <v>788</v>
      </c>
      <c r="G186" s="54"/>
      <c r="H186" s="54"/>
      <c r="I186" s="54"/>
      <c r="J186" s="58">
        <v>1006.9</v>
      </c>
      <c r="K186" s="56"/>
      <c r="L186" s="58">
        <v>4500</v>
      </c>
      <c r="M186" s="56"/>
      <c r="N186" s="58">
        <f>ROUND((J186-L186),5)</f>
        <v>-3493.1</v>
      </c>
      <c r="O186" s="56"/>
      <c r="P186" s="59">
        <f>ROUND(IF(L186=0, IF(J186=0, 0, 1), J186/L186),5)</f>
        <v>0.22375999999999999</v>
      </c>
    </row>
    <row r="187" spans="1:16" ht="15.75" thickBot="1" x14ac:dyDescent="0.3">
      <c r="A187" s="54"/>
      <c r="B187" s="54"/>
      <c r="C187" s="54"/>
      <c r="D187" s="54"/>
      <c r="E187" s="54" t="s">
        <v>789</v>
      </c>
      <c r="F187" s="54"/>
      <c r="G187" s="54"/>
      <c r="H187" s="54"/>
      <c r="I187" s="54"/>
      <c r="J187" s="60">
        <f>ROUND(J181+SUM(J185:J186),5)</f>
        <v>5031.8900000000003</v>
      </c>
      <c r="K187" s="56"/>
      <c r="L187" s="60">
        <f>ROUND(L181+SUM(L185:L186),5)</f>
        <v>10050</v>
      </c>
      <c r="M187" s="56"/>
      <c r="N187" s="60">
        <f>ROUND((J187-L187),5)</f>
        <v>-5018.1099999999997</v>
      </c>
      <c r="O187" s="56"/>
      <c r="P187" s="61">
        <f>ROUND(IF(L187=0, IF(J187=0, 0, 1), J187/L187),5)</f>
        <v>0.50068999999999997</v>
      </c>
    </row>
    <row r="188" spans="1:16" ht="15.75" thickBot="1" x14ac:dyDescent="0.3">
      <c r="A188" s="54"/>
      <c r="B188" s="54"/>
      <c r="C188" s="54"/>
      <c r="D188" s="54" t="s">
        <v>790</v>
      </c>
      <c r="E188" s="54"/>
      <c r="F188" s="54"/>
      <c r="G188" s="54"/>
      <c r="H188" s="54"/>
      <c r="I188" s="54"/>
      <c r="J188" s="62">
        <f>ROUND(J24+J115+J120+J129+J162+J166+J180+J187,5)</f>
        <v>479202.3</v>
      </c>
      <c r="K188" s="56"/>
      <c r="L188" s="62">
        <f>ROUND(L24+L115+L120+L129+L162+L166+L180+L187,5)</f>
        <v>967714.64</v>
      </c>
      <c r="M188" s="56"/>
      <c r="N188" s="62">
        <f>ROUND((J188-L188),5)</f>
        <v>-488512.34</v>
      </c>
      <c r="O188" s="56"/>
      <c r="P188" s="63">
        <f>ROUND(IF(L188=0, IF(J188=0, 0, 1), J188/L188),5)</f>
        <v>0.49519000000000002</v>
      </c>
    </row>
    <row r="189" spans="1:16" x14ac:dyDescent="0.25">
      <c r="A189" s="54"/>
      <c r="B189" s="54" t="s">
        <v>791</v>
      </c>
      <c r="C189" s="54"/>
      <c r="D189" s="54"/>
      <c r="E189" s="54"/>
      <c r="F189" s="54"/>
      <c r="G189" s="54"/>
      <c r="H189" s="54"/>
      <c r="I189" s="54"/>
      <c r="J189" s="55">
        <f>ROUND(J3+J23-J188,5)</f>
        <v>445154.81</v>
      </c>
      <c r="K189" s="56"/>
      <c r="L189" s="55">
        <f>ROUND(L3+L23-L188,5)</f>
        <v>16350.36</v>
      </c>
      <c r="M189" s="56"/>
      <c r="N189" s="55">
        <f>ROUND((J189-L189),5)</f>
        <v>428804.45</v>
      </c>
      <c r="O189" s="56"/>
      <c r="P189" s="57">
        <f>ROUND(IF(L189=0, IF(J189=0, 0, 1), J189/L189),5)</f>
        <v>27.225989999999999</v>
      </c>
    </row>
    <row r="190" spans="1:16" x14ac:dyDescent="0.25">
      <c r="A190" s="54"/>
      <c r="B190" s="54" t="s">
        <v>792</v>
      </c>
      <c r="C190" s="54"/>
      <c r="D190" s="54"/>
      <c r="E190" s="54"/>
      <c r="F190" s="54"/>
      <c r="G190" s="54"/>
      <c r="H190" s="54"/>
      <c r="I190" s="54"/>
      <c r="J190" s="55"/>
      <c r="K190" s="56"/>
      <c r="L190" s="55"/>
      <c r="M190" s="56"/>
      <c r="N190" s="55"/>
      <c r="O190" s="56"/>
      <c r="P190" s="57"/>
    </row>
    <row r="191" spans="1:16" x14ac:dyDescent="0.25">
      <c r="A191" s="54"/>
      <c r="B191" s="54"/>
      <c r="C191" s="54" t="s">
        <v>793</v>
      </c>
      <c r="D191" s="54"/>
      <c r="E191" s="54"/>
      <c r="F191" s="54"/>
      <c r="G191" s="54"/>
      <c r="H191" s="54"/>
      <c r="I191" s="54"/>
      <c r="J191" s="55"/>
      <c r="K191" s="56"/>
      <c r="L191" s="55"/>
      <c r="M191" s="56"/>
      <c r="N191" s="55"/>
      <c r="O191" s="56"/>
      <c r="P191" s="57"/>
    </row>
    <row r="192" spans="1:16" x14ac:dyDescent="0.25">
      <c r="A192" s="54"/>
      <c r="B192" s="54"/>
      <c r="C192" s="54"/>
      <c r="D192" s="54" t="s">
        <v>794</v>
      </c>
      <c r="E192" s="54"/>
      <c r="F192" s="54"/>
      <c r="G192" s="54"/>
      <c r="H192" s="54"/>
      <c r="I192" s="54"/>
      <c r="J192" s="55">
        <v>1319.5</v>
      </c>
      <c r="K192" s="56"/>
      <c r="L192" s="55"/>
      <c r="M192" s="56"/>
      <c r="N192" s="55"/>
      <c r="O192" s="56"/>
      <c r="P192" s="57"/>
    </row>
    <row r="193" spans="1:16" x14ac:dyDescent="0.25">
      <c r="A193" s="54"/>
      <c r="B193" s="54"/>
      <c r="C193" s="54"/>
      <c r="D193" s="54" t="s">
        <v>795</v>
      </c>
      <c r="E193" s="54"/>
      <c r="F193" s="54"/>
      <c r="G193" s="54"/>
      <c r="H193" s="54"/>
      <c r="I193" s="54"/>
      <c r="J193" s="55">
        <v>2000</v>
      </c>
      <c r="K193" s="56"/>
      <c r="L193" s="55"/>
      <c r="M193" s="56"/>
      <c r="N193" s="55"/>
      <c r="O193" s="56"/>
      <c r="P193" s="57"/>
    </row>
    <row r="194" spans="1:16" x14ac:dyDescent="0.25">
      <c r="A194" s="54"/>
      <c r="B194" s="54"/>
      <c r="C194" s="54"/>
      <c r="D194" s="54" t="s">
        <v>796</v>
      </c>
      <c r="E194" s="54"/>
      <c r="F194" s="54"/>
      <c r="G194" s="54"/>
      <c r="H194" s="54"/>
      <c r="I194" s="54"/>
      <c r="J194" s="55"/>
      <c r="K194" s="56"/>
      <c r="L194" s="55"/>
      <c r="M194" s="56"/>
      <c r="N194" s="55"/>
      <c r="O194" s="56"/>
      <c r="P194" s="57"/>
    </row>
    <row r="195" spans="1:16" x14ac:dyDescent="0.25">
      <c r="A195" s="54"/>
      <c r="B195" s="54"/>
      <c r="C195" s="54"/>
      <c r="D195" s="54"/>
      <c r="E195" s="54" t="s">
        <v>797</v>
      </c>
      <c r="F195" s="54"/>
      <c r="G195" s="54"/>
      <c r="H195" s="54"/>
      <c r="I195" s="54"/>
      <c r="J195" s="55">
        <v>8730</v>
      </c>
      <c r="K195" s="56"/>
      <c r="L195" s="55"/>
      <c r="M195" s="56"/>
      <c r="N195" s="55"/>
      <c r="O195" s="56"/>
      <c r="P195" s="57"/>
    </row>
    <row r="196" spans="1:16" x14ac:dyDescent="0.25">
      <c r="A196" s="54"/>
      <c r="B196" s="54"/>
      <c r="C196" s="54"/>
      <c r="D196" s="54"/>
      <c r="E196" s="54" t="s">
        <v>798</v>
      </c>
      <c r="F196" s="54"/>
      <c r="G196" s="54"/>
      <c r="H196" s="54"/>
      <c r="I196" s="54"/>
      <c r="J196" s="55">
        <v>5512.83</v>
      </c>
      <c r="K196" s="56"/>
      <c r="L196" s="55"/>
      <c r="M196" s="56"/>
      <c r="N196" s="55"/>
      <c r="O196" s="56"/>
      <c r="P196" s="57"/>
    </row>
    <row r="197" spans="1:16" x14ac:dyDescent="0.25">
      <c r="A197" s="54"/>
      <c r="B197" s="54"/>
      <c r="C197" s="54"/>
      <c r="D197" s="54"/>
      <c r="E197" s="54" t="s">
        <v>799</v>
      </c>
      <c r="F197" s="54"/>
      <c r="G197" s="54"/>
      <c r="H197" s="54"/>
      <c r="I197" s="54"/>
      <c r="J197" s="55">
        <v>5394</v>
      </c>
      <c r="K197" s="56"/>
      <c r="L197" s="55"/>
      <c r="M197" s="56"/>
      <c r="N197" s="55"/>
      <c r="O197" s="56"/>
      <c r="P197" s="57"/>
    </row>
    <row r="198" spans="1:16" x14ac:dyDescent="0.25">
      <c r="A198" s="54"/>
      <c r="B198" s="54"/>
      <c r="C198" s="54"/>
      <c r="D198" s="54"/>
      <c r="E198" s="54" t="s">
        <v>800</v>
      </c>
      <c r="F198" s="54"/>
      <c r="G198" s="54"/>
      <c r="H198" s="54"/>
      <c r="I198" s="54"/>
      <c r="J198" s="55">
        <v>28795.32</v>
      </c>
      <c r="K198" s="56"/>
      <c r="L198" s="55"/>
      <c r="M198" s="56"/>
      <c r="N198" s="55"/>
      <c r="O198" s="56"/>
      <c r="P198" s="57"/>
    </row>
    <row r="199" spans="1:16" ht="15.75" thickBot="1" x14ac:dyDescent="0.3">
      <c r="A199" s="54"/>
      <c r="B199" s="54"/>
      <c r="C199" s="54"/>
      <c r="D199" s="54"/>
      <c r="E199" s="54" t="s">
        <v>801</v>
      </c>
      <c r="F199" s="54"/>
      <c r="G199" s="54"/>
      <c r="H199" s="54"/>
      <c r="I199" s="54"/>
      <c r="J199" s="64">
        <v>2281</v>
      </c>
      <c r="K199" s="56"/>
      <c r="L199" s="55"/>
      <c r="M199" s="56"/>
      <c r="N199" s="55"/>
      <c r="O199" s="56"/>
      <c r="P199" s="57"/>
    </row>
    <row r="200" spans="1:16" x14ac:dyDescent="0.25">
      <c r="A200" s="54"/>
      <c r="B200" s="54"/>
      <c r="C200" s="54"/>
      <c r="D200" s="54" t="s">
        <v>802</v>
      </c>
      <c r="E200" s="54"/>
      <c r="F200" s="54"/>
      <c r="G200" s="54"/>
      <c r="H200" s="54"/>
      <c r="I200" s="54"/>
      <c r="J200" s="55">
        <f>ROUND(SUM(J194:J199),5)</f>
        <v>50713.15</v>
      </c>
      <c r="K200" s="56"/>
      <c r="L200" s="55"/>
      <c r="M200" s="56"/>
      <c r="N200" s="55"/>
      <c r="O200" s="56"/>
      <c r="P200" s="57"/>
    </row>
    <row r="201" spans="1:16" x14ac:dyDescent="0.25">
      <c r="A201" s="54"/>
      <c r="B201" s="54"/>
      <c r="C201" s="54"/>
      <c r="D201" s="54" t="s">
        <v>793</v>
      </c>
      <c r="E201" s="54"/>
      <c r="F201" s="54"/>
      <c r="G201" s="54"/>
      <c r="H201" s="54"/>
      <c r="I201" s="54"/>
      <c r="J201" s="55"/>
      <c r="K201" s="56"/>
      <c r="L201" s="55"/>
      <c r="M201" s="56"/>
      <c r="N201" s="55"/>
      <c r="O201" s="56"/>
      <c r="P201" s="57"/>
    </row>
    <row r="202" spans="1:16" x14ac:dyDescent="0.25">
      <c r="A202" s="54"/>
      <c r="B202" s="54"/>
      <c r="C202" s="54"/>
      <c r="D202" s="54"/>
      <c r="E202" s="54" t="s">
        <v>803</v>
      </c>
      <c r="F202" s="54"/>
      <c r="G202" s="54"/>
      <c r="H202" s="54"/>
      <c r="I202" s="54"/>
      <c r="J202" s="55"/>
      <c r="K202" s="56"/>
      <c r="L202" s="55"/>
      <c r="M202" s="56"/>
      <c r="N202" s="55"/>
      <c r="O202" s="56"/>
      <c r="P202" s="57"/>
    </row>
    <row r="203" spans="1:16" x14ac:dyDescent="0.25">
      <c r="A203" s="54"/>
      <c r="B203" s="54"/>
      <c r="C203" s="54"/>
      <c r="D203" s="54"/>
      <c r="E203" s="54"/>
      <c r="F203" s="54" t="s">
        <v>804</v>
      </c>
      <c r="G203" s="54"/>
      <c r="H203" s="54"/>
      <c r="I203" s="54"/>
      <c r="J203" s="55">
        <v>-2022.24</v>
      </c>
      <c r="K203" s="56"/>
      <c r="L203" s="55"/>
      <c r="M203" s="56"/>
      <c r="N203" s="55"/>
      <c r="O203" s="56"/>
      <c r="P203" s="57"/>
    </row>
    <row r="204" spans="1:16" x14ac:dyDescent="0.25">
      <c r="A204" s="54"/>
      <c r="B204" s="54"/>
      <c r="C204" s="54"/>
      <c r="D204" s="54"/>
      <c r="E204" s="54"/>
      <c r="F204" s="54" t="s">
        <v>832</v>
      </c>
      <c r="G204" s="54"/>
      <c r="H204" s="54"/>
      <c r="I204" s="54"/>
      <c r="J204" s="55">
        <v>7602.22</v>
      </c>
      <c r="K204" s="56"/>
      <c r="L204" s="55"/>
      <c r="M204" s="56"/>
      <c r="N204" s="55"/>
      <c r="O204" s="56"/>
      <c r="P204" s="57"/>
    </row>
    <row r="205" spans="1:16" x14ac:dyDescent="0.25">
      <c r="A205" s="54"/>
      <c r="B205" s="54"/>
      <c r="C205" s="54"/>
      <c r="D205" s="54"/>
      <c r="E205" s="54"/>
      <c r="F205" s="54" t="s">
        <v>833</v>
      </c>
      <c r="G205" s="54"/>
      <c r="H205" s="54"/>
      <c r="I205" s="54"/>
      <c r="J205" s="55">
        <v>9349</v>
      </c>
      <c r="K205" s="56"/>
      <c r="L205" s="55"/>
      <c r="M205" s="56"/>
      <c r="N205" s="55"/>
      <c r="O205" s="56"/>
      <c r="P205" s="57"/>
    </row>
    <row r="206" spans="1:16" x14ac:dyDescent="0.25">
      <c r="A206" s="54"/>
      <c r="B206" s="54"/>
      <c r="C206" s="54"/>
      <c r="D206" s="54"/>
      <c r="E206" s="54"/>
      <c r="F206" s="54" t="s">
        <v>834</v>
      </c>
      <c r="G206" s="54"/>
      <c r="H206" s="54"/>
      <c r="I206" s="54"/>
      <c r="J206" s="55">
        <v>1114.6500000000001</v>
      </c>
      <c r="K206" s="56"/>
      <c r="L206" s="55"/>
      <c r="M206" s="56"/>
      <c r="N206" s="55"/>
      <c r="O206" s="56"/>
      <c r="P206" s="57"/>
    </row>
    <row r="207" spans="1:16" x14ac:dyDescent="0.25">
      <c r="A207" s="54"/>
      <c r="B207" s="54"/>
      <c r="C207" s="54"/>
      <c r="D207" s="54"/>
      <c r="E207" s="54"/>
      <c r="F207" s="54" t="s">
        <v>835</v>
      </c>
      <c r="G207" s="54"/>
      <c r="H207" s="54"/>
      <c r="I207" s="54"/>
      <c r="J207" s="55">
        <v>6586.04</v>
      </c>
      <c r="K207" s="56"/>
      <c r="L207" s="55"/>
      <c r="M207" s="56"/>
      <c r="N207" s="55"/>
      <c r="O207" s="56"/>
      <c r="P207" s="57"/>
    </row>
    <row r="208" spans="1:16" x14ac:dyDescent="0.25">
      <c r="A208" s="54"/>
      <c r="B208" s="54"/>
      <c r="C208" s="54"/>
      <c r="D208" s="54"/>
      <c r="E208" s="54"/>
      <c r="F208" s="54" t="s">
        <v>836</v>
      </c>
      <c r="G208" s="54"/>
      <c r="H208" s="54"/>
      <c r="I208" s="54"/>
      <c r="J208" s="55">
        <v>328.58</v>
      </c>
      <c r="K208" s="56"/>
      <c r="L208" s="55"/>
      <c r="M208" s="56"/>
      <c r="N208" s="55"/>
      <c r="O208" s="56"/>
      <c r="P208" s="57"/>
    </row>
    <row r="209" spans="1:16" ht="15.75" thickBot="1" x14ac:dyDescent="0.3">
      <c r="A209" s="54"/>
      <c r="B209" s="54"/>
      <c r="C209" s="54"/>
      <c r="D209" s="54"/>
      <c r="E209" s="54"/>
      <c r="F209" s="54" t="s">
        <v>837</v>
      </c>
      <c r="G209" s="54"/>
      <c r="H209" s="54"/>
      <c r="I209" s="54"/>
      <c r="J209" s="64">
        <v>249.82</v>
      </c>
      <c r="K209" s="56"/>
      <c r="L209" s="55"/>
      <c r="M209" s="56"/>
      <c r="N209" s="55"/>
      <c r="O209" s="56"/>
      <c r="P209" s="57"/>
    </row>
    <row r="210" spans="1:16" x14ac:dyDescent="0.25">
      <c r="A210" s="54"/>
      <c r="B210" s="54"/>
      <c r="C210" s="54"/>
      <c r="D210" s="54"/>
      <c r="E210" s="54" t="s">
        <v>805</v>
      </c>
      <c r="F210" s="54"/>
      <c r="G210" s="54"/>
      <c r="H210" s="54"/>
      <c r="I210" s="54"/>
      <c r="J210" s="55">
        <f>ROUND(SUM(J202:J209),5)</f>
        <v>23208.07</v>
      </c>
      <c r="K210" s="56"/>
      <c r="L210" s="55"/>
      <c r="M210" s="56"/>
      <c r="N210" s="55"/>
      <c r="O210" s="56"/>
      <c r="P210" s="57"/>
    </row>
    <row r="211" spans="1:16" ht="15.75" thickBot="1" x14ac:dyDescent="0.3">
      <c r="A211" s="54"/>
      <c r="B211" s="54"/>
      <c r="C211" s="54"/>
      <c r="D211" s="54"/>
      <c r="E211" s="54" t="s">
        <v>806</v>
      </c>
      <c r="F211" s="54"/>
      <c r="G211" s="54"/>
      <c r="H211" s="54"/>
      <c r="I211" s="54"/>
      <c r="J211" s="58">
        <v>5317.2</v>
      </c>
      <c r="K211" s="56"/>
      <c r="L211" s="55"/>
      <c r="M211" s="56"/>
      <c r="N211" s="55"/>
      <c r="O211" s="56"/>
      <c r="P211" s="57"/>
    </row>
    <row r="212" spans="1:16" ht="15.75" thickBot="1" x14ac:dyDescent="0.3">
      <c r="A212" s="54"/>
      <c r="B212" s="54"/>
      <c r="C212" s="54"/>
      <c r="D212" s="54" t="s">
        <v>807</v>
      </c>
      <c r="E212" s="54"/>
      <c r="F212" s="54"/>
      <c r="G212" s="54"/>
      <c r="H212" s="54"/>
      <c r="I212" s="54"/>
      <c r="J212" s="62">
        <f>ROUND(J201+SUM(J210:J211),5)</f>
        <v>28525.27</v>
      </c>
      <c r="K212" s="56"/>
      <c r="L212" s="55"/>
      <c r="M212" s="56"/>
      <c r="N212" s="55"/>
      <c r="O212" s="56"/>
      <c r="P212" s="57"/>
    </row>
    <row r="213" spans="1:16" x14ac:dyDescent="0.25">
      <c r="A213" s="54"/>
      <c r="B213" s="54"/>
      <c r="C213" s="54" t="s">
        <v>807</v>
      </c>
      <c r="D213" s="54"/>
      <c r="E213" s="54"/>
      <c r="F213" s="54"/>
      <c r="G213" s="54"/>
      <c r="H213" s="54"/>
      <c r="I213" s="54"/>
      <c r="J213" s="55">
        <f>ROUND(SUM(J191:J193)+J200+J212,5)</f>
        <v>82557.919999999998</v>
      </c>
      <c r="K213" s="56"/>
      <c r="L213" s="55"/>
      <c r="M213" s="56"/>
      <c r="N213" s="55"/>
      <c r="O213" s="56"/>
      <c r="P213" s="57"/>
    </row>
    <row r="214" spans="1:16" x14ac:dyDescent="0.25">
      <c r="A214" s="54"/>
      <c r="B214" s="54"/>
      <c r="C214" s="54" t="s">
        <v>808</v>
      </c>
      <c r="D214" s="54"/>
      <c r="E214" s="54"/>
      <c r="F214" s="54"/>
      <c r="G214" s="54"/>
      <c r="H214" s="54"/>
      <c r="I214" s="54"/>
      <c r="J214" s="55"/>
      <c r="K214" s="56"/>
      <c r="L214" s="55"/>
      <c r="M214" s="56"/>
      <c r="N214" s="55"/>
      <c r="O214" s="56"/>
      <c r="P214" s="57"/>
    </row>
    <row r="215" spans="1:16" x14ac:dyDescent="0.25">
      <c r="A215" s="54"/>
      <c r="B215" s="54"/>
      <c r="C215" s="54"/>
      <c r="D215" s="54" t="s">
        <v>809</v>
      </c>
      <c r="E215" s="54"/>
      <c r="F215" s="54"/>
      <c r="G215" s="54"/>
      <c r="H215" s="54"/>
      <c r="I215" s="54"/>
      <c r="J215" s="55">
        <v>5567.2</v>
      </c>
      <c r="K215" s="56"/>
      <c r="L215" s="55"/>
      <c r="M215" s="56"/>
      <c r="N215" s="55"/>
      <c r="O215" s="56"/>
      <c r="P215" s="57"/>
    </row>
    <row r="216" spans="1:16" x14ac:dyDescent="0.25">
      <c r="A216" s="54"/>
      <c r="B216" s="54"/>
      <c r="C216" s="54"/>
      <c r="D216" s="54" t="s">
        <v>810</v>
      </c>
      <c r="E216" s="54"/>
      <c r="F216" s="54"/>
      <c r="G216" s="54"/>
      <c r="H216" s="54"/>
      <c r="I216" s="54"/>
      <c r="J216" s="55">
        <v>76174.92</v>
      </c>
      <c r="K216" s="56"/>
      <c r="L216" s="55"/>
      <c r="M216" s="56"/>
      <c r="N216" s="55"/>
      <c r="O216" s="56"/>
      <c r="P216" s="57"/>
    </row>
    <row r="217" spans="1:16" x14ac:dyDescent="0.25">
      <c r="A217" s="54"/>
      <c r="B217" s="54"/>
      <c r="C217" s="54"/>
      <c r="D217" s="54" t="s">
        <v>811</v>
      </c>
      <c r="E217" s="54"/>
      <c r="F217" s="54"/>
      <c r="G217" s="54"/>
      <c r="H217" s="54"/>
      <c r="I217" s="54"/>
      <c r="J217" s="55"/>
      <c r="K217" s="56"/>
      <c r="L217" s="55"/>
      <c r="M217" s="56"/>
      <c r="N217" s="55"/>
      <c r="O217" s="56"/>
      <c r="P217" s="57"/>
    </row>
    <row r="218" spans="1:16" x14ac:dyDescent="0.25">
      <c r="A218" s="54"/>
      <c r="B218" s="54"/>
      <c r="C218" s="54"/>
      <c r="D218" s="54"/>
      <c r="E218" s="54" t="s">
        <v>812</v>
      </c>
      <c r="F218" s="54"/>
      <c r="G218" s="54"/>
      <c r="H218" s="54"/>
      <c r="I218" s="54"/>
      <c r="J218" s="55">
        <v>0</v>
      </c>
      <c r="K218" s="56"/>
      <c r="L218" s="55">
        <v>5350.36</v>
      </c>
      <c r="M218" s="56"/>
      <c r="N218" s="55">
        <f>ROUND((J218-L218),5)</f>
        <v>-5350.36</v>
      </c>
      <c r="O218" s="56"/>
      <c r="P218" s="57">
        <f>ROUND(IF(L218=0, IF(J218=0, 0, 1), J218/L218),5)</f>
        <v>0</v>
      </c>
    </row>
    <row r="219" spans="1:16" x14ac:dyDescent="0.25">
      <c r="A219" s="54"/>
      <c r="B219" s="54"/>
      <c r="C219" s="54"/>
      <c r="D219" s="54"/>
      <c r="E219" s="54" t="s">
        <v>813</v>
      </c>
      <c r="F219" s="54"/>
      <c r="G219" s="54"/>
      <c r="H219" s="54"/>
      <c r="I219" s="54"/>
      <c r="J219" s="55">
        <v>0</v>
      </c>
      <c r="K219" s="56"/>
      <c r="L219" s="55">
        <v>1000</v>
      </c>
      <c r="M219" s="56"/>
      <c r="N219" s="55">
        <f>ROUND((J219-L219),5)</f>
        <v>-1000</v>
      </c>
      <c r="O219" s="56"/>
      <c r="P219" s="57">
        <f>ROUND(IF(L219=0, IF(J219=0, 0, 1), J219/L219),5)</f>
        <v>0</v>
      </c>
    </row>
    <row r="220" spans="1:16" x14ac:dyDescent="0.25">
      <c r="A220" s="54"/>
      <c r="B220" s="54"/>
      <c r="C220" s="54"/>
      <c r="D220" s="54"/>
      <c r="E220" s="54" t="s">
        <v>814</v>
      </c>
      <c r="F220" s="54"/>
      <c r="G220" s="54"/>
      <c r="H220" s="54"/>
      <c r="I220" s="54"/>
      <c r="J220" s="55">
        <v>0</v>
      </c>
      <c r="K220" s="56"/>
      <c r="L220" s="55">
        <v>5000</v>
      </c>
      <c r="M220" s="56"/>
      <c r="N220" s="55">
        <f>ROUND((J220-L220),5)</f>
        <v>-5000</v>
      </c>
      <c r="O220" s="56"/>
      <c r="P220" s="57">
        <f>ROUND(IF(L220=0, IF(J220=0, 0, 1), J220/L220),5)</f>
        <v>0</v>
      </c>
    </row>
    <row r="221" spans="1:16" ht="15.75" thickBot="1" x14ac:dyDescent="0.3">
      <c r="A221" s="54"/>
      <c r="B221" s="54"/>
      <c r="C221" s="54"/>
      <c r="D221" s="54"/>
      <c r="E221" s="54" t="s">
        <v>815</v>
      </c>
      <c r="F221" s="54"/>
      <c r="G221" s="54"/>
      <c r="H221" s="54"/>
      <c r="I221" s="54"/>
      <c r="J221" s="64">
        <v>0</v>
      </c>
      <c r="K221" s="56"/>
      <c r="L221" s="64">
        <v>5000</v>
      </c>
      <c r="M221" s="56"/>
      <c r="N221" s="64">
        <f>ROUND((J221-L221),5)</f>
        <v>-5000</v>
      </c>
      <c r="O221" s="56"/>
      <c r="P221" s="65">
        <f>ROUND(IF(L221=0, IF(J221=0, 0, 1), J221/L221),5)</f>
        <v>0</v>
      </c>
    </row>
    <row r="222" spans="1:16" x14ac:dyDescent="0.25">
      <c r="A222" s="54"/>
      <c r="B222" s="54"/>
      <c r="C222" s="54"/>
      <c r="D222" s="54" t="s">
        <v>11</v>
      </c>
      <c r="E222" s="54"/>
      <c r="F222" s="54"/>
      <c r="G222" s="54"/>
      <c r="H222" s="54"/>
      <c r="I222" s="54"/>
      <c r="J222" s="55">
        <f>ROUND(SUM(J217:J221),5)</f>
        <v>0</v>
      </c>
      <c r="K222" s="56"/>
      <c r="L222" s="55">
        <f>ROUND(SUM(L217:L221),5)</f>
        <v>16350.36</v>
      </c>
      <c r="M222" s="56"/>
      <c r="N222" s="55">
        <f>ROUND((J222-L222),5)</f>
        <v>-16350.36</v>
      </c>
      <c r="O222" s="56"/>
      <c r="P222" s="57">
        <f>ROUND(IF(L222=0, IF(J222=0, 0, 1), J222/L222),5)</f>
        <v>0</v>
      </c>
    </row>
    <row r="223" spans="1:16" x14ac:dyDescent="0.25">
      <c r="A223" s="54"/>
      <c r="B223" s="54"/>
      <c r="C223" s="54"/>
      <c r="D223" s="54" t="s">
        <v>816</v>
      </c>
      <c r="E223" s="54"/>
      <c r="F223" s="54"/>
      <c r="G223" s="54"/>
      <c r="H223" s="54"/>
      <c r="I223" s="54"/>
      <c r="J223" s="55"/>
      <c r="K223" s="56"/>
      <c r="L223" s="55"/>
      <c r="M223" s="56"/>
      <c r="N223" s="55"/>
      <c r="O223" s="56"/>
      <c r="P223" s="57"/>
    </row>
    <row r="224" spans="1:16" x14ac:dyDescent="0.25">
      <c r="A224" s="54"/>
      <c r="B224" s="54"/>
      <c r="C224" s="54"/>
      <c r="D224" s="54"/>
      <c r="E224" s="54" t="s">
        <v>817</v>
      </c>
      <c r="F224" s="54"/>
      <c r="G224" s="54"/>
      <c r="H224" s="54"/>
      <c r="I224" s="54"/>
      <c r="J224" s="55"/>
      <c r="K224" s="56"/>
      <c r="L224" s="55"/>
      <c r="M224" s="56"/>
      <c r="N224" s="55"/>
      <c r="O224" s="56"/>
      <c r="P224" s="57"/>
    </row>
    <row r="225" spans="1:16" ht="15.75" thickBot="1" x14ac:dyDescent="0.3">
      <c r="A225" s="54"/>
      <c r="B225" s="54"/>
      <c r="C225" s="54"/>
      <c r="D225" s="54"/>
      <c r="E225" s="54"/>
      <c r="F225" s="54" t="s">
        <v>818</v>
      </c>
      <c r="G225" s="54"/>
      <c r="H225" s="54"/>
      <c r="I225" s="54"/>
      <c r="J225" s="64">
        <v>4547.93</v>
      </c>
      <c r="K225" s="56"/>
      <c r="L225" s="55"/>
      <c r="M225" s="56"/>
      <c r="N225" s="55"/>
      <c r="O225" s="56"/>
      <c r="P225" s="57"/>
    </row>
    <row r="226" spans="1:16" x14ac:dyDescent="0.25">
      <c r="A226" s="54"/>
      <c r="B226" s="54"/>
      <c r="C226" s="54"/>
      <c r="D226" s="54"/>
      <c r="E226" s="54" t="s">
        <v>819</v>
      </c>
      <c r="F226" s="54"/>
      <c r="G226" s="54"/>
      <c r="H226" s="54"/>
      <c r="I226" s="54"/>
      <c r="J226" s="55">
        <f>ROUND(SUM(J224:J225),5)</f>
        <v>4547.93</v>
      </c>
      <c r="K226" s="56"/>
      <c r="L226" s="55"/>
      <c r="M226" s="56"/>
      <c r="N226" s="55"/>
      <c r="O226" s="56"/>
      <c r="P226" s="57"/>
    </row>
    <row r="227" spans="1:16" ht="15.75" thickBot="1" x14ac:dyDescent="0.3">
      <c r="A227" s="54"/>
      <c r="B227" s="54"/>
      <c r="C227" s="54"/>
      <c r="D227" s="54"/>
      <c r="E227" s="54" t="s">
        <v>820</v>
      </c>
      <c r="F227" s="54"/>
      <c r="G227" s="54"/>
      <c r="H227" s="54"/>
      <c r="I227" s="54"/>
      <c r="J227" s="64">
        <v>57405.64</v>
      </c>
      <c r="K227" s="56"/>
      <c r="L227" s="55"/>
      <c r="M227" s="56"/>
      <c r="N227" s="55"/>
      <c r="O227" s="56"/>
      <c r="P227" s="57"/>
    </row>
    <row r="228" spans="1:16" x14ac:dyDescent="0.25">
      <c r="A228" s="54"/>
      <c r="B228" s="54"/>
      <c r="C228" s="54"/>
      <c r="D228" s="54" t="s">
        <v>821</v>
      </c>
      <c r="E228" s="54"/>
      <c r="F228" s="54"/>
      <c r="G228" s="54"/>
      <c r="H228" s="54"/>
      <c r="I228" s="54"/>
      <c r="J228" s="55">
        <f>ROUND(J223+SUM(J226:J227),5)</f>
        <v>61953.57</v>
      </c>
      <c r="K228" s="56"/>
      <c r="L228" s="55"/>
      <c r="M228" s="56"/>
      <c r="N228" s="55"/>
      <c r="O228" s="56"/>
      <c r="P228" s="57"/>
    </row>
    <row r="229" spans="1:16" x14ac:dyDescent="0.25">
      <c r="A229" s="54"/>
      <c r="B229" s="54"/>
      <c r="C229" s="54"/>
      <c r="D229" s="54" t="s">
        <v>822</v>
      </c>
      <c r="E229" s="54"/>
      <c r="F229" s="54"/>
      <c r="G229" s="54"/>
      <c r="H229" s="54"/>
      <c r="I229" s="54"/>
      <c r="J229" s="55"/>
      <c r="K229" s="56"/>
      <c r="L229" s="55"/>
      <c r="M229" s="56"/>
      <c r="N229" s="55"/>
      <c r="O229" s="56"/>
      <c r="P229" s="57"/>
    </row>
    <row r="230" spans="1:16" x14ac:dyDescent="0.25">
      <c r="A230" s="54"/>
      <c r="B230" s="54"/>
      <c r="C230" s="54"/>
      <c r="D230" s="54"/>
      <c r="E230" s="54" t="s">
        <v>823</v>
      </c>
      <c r="F230" s="54"/>
      <c r="G230" s="54"/>
      <c r="H230" s="54"/>
      <c r="I230" s="54"/>
      <c r="J230" s="55"/>
      <c r="K230" s="56"/>
      <c r="L230" s="55"/>
      <c r="M230" s="56"/>
      <c r="N230" s="55"/>
      <c r="O230" s="56"/>
      <c r="P230" s="57"/>
    </row>
    <row r="231" spans="1:16" x14ac:dyDescent="0.25">
      <c r="A231" s="54"/>
      <c r="B231" s="54"/>
      <c r="C231" s="54"/>
      <c r="D231" s="54"/>
      <c r="E231" s="54"/>
      <c r="F231" s="54" t="s">
        <v>824</v>
      </c>
      <c r="G231" s="54"/>
      <c r="H231" s="54"/>
      <c r="I231" s="54"/>
      <c r="J231" s="55">
        <v>7602.22</v>
      </c>
      <c r="K231" s="56"/>
      <c r="L231" s="55"/>
      <c r="M231" s="56"/>
      <c r="N231" s="55"/>
      <c r="O231" s="56"/>
      <c r="P231" s="57"/>
    </row>
    <row r="232" spans="1:16" x14ac:dyDescent="0.25">
      <c r="A232" s="54"/>
      <c r="B232" s="54"/>
      <c r="C232" s="54"/>
      <c r="D232" s="54"/>
      <c r="E232" s="54"/>
      <c r="F232" s="54" t="s">
        <v>825</v>
      </c>
      <c r="G232" s="54"/>
      <c r="H232" s="54"/>
      <c r="I232" s="54"/>
      <c r="J232" s="55">
        <v>7356.29</v>
      </c>
      <c r="K232" s="56"/>
      <c r="L232" s="55"/>
      <c r="M232" s="56"/>
      <c r="N232" s="55"/>
      <c r="O232" s="56"/>
      <c r="P232" s="57"/>
    </row>
    <row r="233" spans="1:16" ht="15.75" thickBot="1" x14ac:dyDescent="0.3">
      <c r="A233" s="54"/>
      <c r="B233" s="54"/>
      <c r="C233" s="54"/>
      <c r="D233" s="54"/>
      <c r="E233" s="54"/>
      <c r="F233" s="54" t="s">
        <v>826</v>
      </c>
      <c r="G233" s="54"/>
      <c r="H233" s="54"/>
      <c r="I233" s="54"/>
      <c r="J233" s="58">
        <v>16456.419999999998</v>
      </c>
      <c r="K233" s="56"/>
      <c r="L233" s="55"/>
      <c r="M233" s="56"/>
      <c r="N233" s="55"/>
      <c r="O233" s="56"/>
      <c r="P233" s="57"/>
    </row>
    <row r="234" spans="1:16" ht="15.75" thickBot="1" x14ac:dyDescent="0.3">
      <c r="A234" s="54"/>
      <c r="B234" s="54"/>
      <c r="C234" s="54"/>
      <c r="D234" s="54"/>
      <c r="E234" s="54" t="s">
        <v>827</v>
      </c>
      <c r="F234" s="54"/>
      <c r="G234" s="54"/>
      <c r="H234" s="54"/>
      <c r="I234" s="54"/>
      <c r="J234" s="60">
        <f>ROUND(SUM(J230:J233),5)</f>
        <v>31414.93</v>
      </c>
      <c r="K234" s="56"/>
      <c r="L234" s="55"/>
      <c r="M234" s="56"/>
      <c r="N234" s="55"/>
      <c r="O234" s="56"/>
      <c r="P234" s="57"/>
    </row>
    <row r="235" spans="1:16" ht="15.75" thickBot="1" x14ac:dyDescent="0.3">
      <c r="A235" s="54"/>
      <c r="B235" s="54"/>
      <c r="C235" s="54"/>
      <c r="D235" s="54" t="s">
        <v>828</v>
      </c>
      <c r="E235" s="54"/>
      <c r="F235" s="54"/>
      <c r="G235" s="54"/>
      <c r="H235" s="54"/>
      <c r="I235" s="54"/>
      <c r="J235" s="60">
        <f>ROUND(J229+J234,5)</f>
        <v>31414.93</v>
      </c>
      <c r="K235" s="56"/>
      <c r="L235" s="58"/>
      <c r="M235" s="56"/>
      <c r="N235" s="58"/>
      <c r="O235" s="56"/>
      <c r="P235" s="59"/>
    </row>
    <row r="236" spans="1:16" ht="15.75" thickBot="1" x14ac:dyDescent="0.3">
      <c r="A236" s="54"/>
      <c r="B236" s="54"/>
      <c r="C236" s="54" t="s">
        <v>829</v>
      </c>
      <c r="D236" s="54"/>
      <c r="E236" s="54"/>
      <c r="F236" s="54"/>
      <c r="G236" s="54"/>
      <c r="H236" s="54"/>
      <c r="I236" s="54"/>
      <c r="J236" s="60">
        <f>ROUND(SUM(J214:J216)+J222+J228+J235,5)</f>
        <v>175110.62</v>
      </c>
      <c r="K236" s="56"/>
      <c r="L236" s="60">
        <f>ROUND(SUM(L214:L216)+L222+L228+L235,5)</f>
        <v>16350.36</v>
      </c>
      <c r="M236" s="56"/>
      <c r="N236" s="60">
        <f>ROUND((J236-L236),5)</f>
        <v>158760.26</v>
      </c>
      <c r="O236" s="56"/>
      <c r="P236" s="61">
        <f>ROUND(IF(L236=0, IF(J236=0, 0, 1), J236/L236),5)</f>
        <v>10.70989</v>
      </c>
    </row>
    <row r="237" spans="1:16" ht="15.75" thickBot="1" x14ac:dyDescent="0.3">
      <c r="A237" s="54"/>
      <c r="B237" s="54" t="s">
        <v>830</v>
      </c>
      <c r="C237" s="54"/>
      <c r="D237" s="54"/>
      <c r="E237" s="54"/>
      <c r="F237" s="54"/>
      <c r="G237" s="54"/>
      <c r="H237" s="54"/>
      <c r="I237" s="54"/>
      <c r="J237" s="60">
        <f>ROUND(J190+J213-J236,5)</f>
        <v>-92552.7</v>
      </c>
      <c r="K237" s="56"/>
      <c r="L237" s="60">
        <f>ROUND(L190+L213-L236,5)</f>
        <v>-16350.36</v>
      </c>
      <c r="M237" s="56"/>
      <c r="N237" s="60">
        <f>ROUND((J237-L237),5)</f>
        <v>-76202.34</v>
      </c>
      <c r="O237" s="56"/>
      <c r="P237" s="61">
        <f>ROUND(IF(L237=0, IF(J237=0, 0, 1), J237/L237),5)</f>
        <v>5.66059</v>
      </c>
    </row>
    <row r="238" spans="1:16" s="68" customFormat="1" ht="9.75" thickBot="1" x14ac:dyDescent="0.2">
      <c r="A238" s="54" t="s">
        <v>98</v>
      </c>
      <c r="B238" s="54"/>
      <c r="C238" s="54"/>
      <c r="D238" s="54"/>
      <c r="E238" s="54"/>
      <c r="F238" s="54"/>
      <c r="G238" s="54"/>
      <c r="H238" s="54"/>
      <c r="I238" s="54"/>
      <c r="J238" s="66">
        <f>ROUND(J189+J237,5)</f>
        <v>352602.11</v>
      </c>
      <c r="K238" s="54"/>
      <c r="L238" s="66">
        <f>ROUND(L189+L237,5)</f>
        <v>0</v>
      </c>
      <c r="M238" s="54"/>
      <c r="N238" s="66">
        <f>ROUND((J238-L238),5)</f>
        <v>352602.11</v>
      </c>
      <c r="O238" s="54"/>
      <c r="P238" s="67">
        <f>ROUND(IF(L238=0, IF(J238=0, 0, 1), J238/L238),5)</f>
        <v>1</v>
      </c>
    </row>
    <row r="239" spans="1:16" ht="15.75" thickTop="1" x14ac:dyDescent="0.25"/>
  </sheetData>
  <pageMargins left="0.7" right="0.7" top="0.75" bottom="0.75" header="0.1" footer="0.3"/>
  <pageSetup orientation="portrait" horizontalDpi="0" verticalDpi="0" r:id="rId1"/>
  <headerFooter>
    <oddHeader>&amp;L&amp;"Arial,Bold"&amp;7 5:30 PM
&amp;"Arial,Bold"&amp;7 08/12/21
&amp;"Arial,Bold"&amp;7 Accrual Basis&amp;C&amp;"Arial,Bold"&amp;12 Nederland Fire Protection District
&amp;"Arial,Bold"&amp;14 Income &amp;&amp; Expense General  Budget vs. Actual
&amp;"Arial,Bold"&amp;10 January through December 2021</oddHeader>
    <oddFooter>&amp;R&amp;"Arial,Bold"&amp;7 Page &amp;P of &amp;N</oddFooter>
  </headerFooter>
  <drawing r:id="rId2"/>
  <legacyDrawing r:id="rId3"/>
  <controls>
    <mc:AlternateContent xmlns:mc="http://schemas.openxmlformats.org/markup-compatibility/2006">
      <mc:Choice Requires="x14">
        <control shapeId="717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7170" r:id="rId4" name="HEADER"/>
      </mc:Fallback>
    </mc:AlternateContent>
    <mc:AlternateContent xmlns:mc="http://schemas.openxmlformats.org/markup-compatibility/2006">
      <mc:Choice Requires="x14">
        <control shapeId="716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7169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Check Register</vt:lpstr>
      <vt:lpstr>Fund Balance Worksheet</vt:lpstr>
      <vt:lpstr>QB Balance Sheet</vt:lpstr>
      <vt:lpstr>July Balance Sheet</vt:lpstr>
      <vt:lpstr>July I&amp;E</vt:lpstr>
      <vt:lpstr>Jan-Jul I&amp;E</vt:lpstr>
      <vt:lpstr>BVA</vt:lpstr>
      <vt:lpstr>BVA!Print_Titles</vt:lpstr>
      <vt:lpstr>'Check Register'!Print_Titles</vt:lpstr>
      <vt:lpstr>'Jan-Jul I&amp;E'!Print_Titles</vt:lpstr>
      <vt:lpstr>'July Balance Sheet'!Print_Titles</vt:lpstr>
      <vt:lpstr>'July I&amp;E'!Print_Titles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Caponera</dc:creator>
  <cp:lastModifiedBy>Kathy</cp:lastModifiedBy>
  <cp:lastPrinted>2021-08-12T23:27:13Z</cp:lastPrinted>
  <dcterms:created xsi:type="dcterms:W3CDTF">2021-07-16T21:59:40Z</dcterms:created>
  <dcterms:modified xsi:type="dcterms:W3CDTF">2021-08-12T23:30:24Z</dcterms:modified>
</cp:coreProperties>
</file>