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on\Desktop\Work\NFPD\2021 Board Reports\"/>
    </mc:Choice>
  </mc:AlternateContent>
  <xr:revisionPtr revIDLastSave="0" documentId="13_ncr:1_{66864AAC-D884-4A3B-A66B-1747436F5FEE}" xr6:coauthVersionLast="47" xr6:coauthVersionMax="47" xr10:uidLastSave="{00000000-0000-0000-0000-000000000000}"/>
  <bookViews>
    <workbookView xWindow="2688" yWindow="2688" windowWidth="17280" windowHeight="8964" firstSheet="2" activeTab="6" xr2:uid="{A554B1CE-2B7F-4A90-839B-AA714713F993}"/>
  </bookViews>
  <sheets>
    <sheet name=" Ck Register" sheetId="4" r:id="rId1"/>
    <sheet name="Fund Balance Worksheet" sheetId="1" r:id="rId2"/>
    <sheet name="QB Balance Sheet" sheetId="2" r:id="rId3"/>
    <sheet name="June Balance Sheet" sheetId="3" r:id="rId4"/>
    <sheet name="June I&amp;E" sheetId="6" r:id="rId5"/>
    <sheet name="Jan-June I&amp;E" sheetId="5" r:id="rId6"/>
    <sheet name="BVA" sheetId="7" r:id="rId7"/>
  </sheets>
  <definedNames>
    <definedName name="_xlnm.Print_Titles" localSheetId="0">' Ck Register'!$A:$A,' Ck Register'!$1:$1</definedName>
    <definedName name="_xlnm.Print_Titles" localSheetId="6">BVA!$A:$I,BVA!$1:$2</definedName>
    <definedName name="_xlnm.Print_Titles" localSheetId="5">'Jan-June I&amp;E'!$A:$I,'Jan-June I&amp;E'!$1:$2</definedName>
    <definedName name="_xlnm.Print_Titles" localSheetId="3">'June Balance Sheet'!$A:$G,'June Balance Sheet'!$1:$1</definedName>
    <definedName name="_xlnm.Print_Titles" localSheetId="4">'June I&amp;E'!$A:$I,'June I&amp;E'!$1:$2</definedName>
    <definedName name="QB_COLUMN_1" localSheetId="0" hidden="1">' Ck Register'!$B$1</definedName>
    <definedName name="QB_COLUMN_29" localSheetId="3" hidden="1">'June Balance Sheet'!$H$1</definedName>
    <definedName name="QB_COLUMN_3" localSheetId="0" hidden="1">' Ck Register'!$D$1</definedName>
    <definedName name="QB_COLUMN_30" localSheetId="0" hidden="1">' Ck Register'!$N$1</definedName>
    <definedName name="QB_COLUMN_4" localSheetId="0" hidden="1">' Ck Register'!$F$1</definedName>
    <definedName name="QB_COLUMN_5" localSheetId="0" hidden="1">' Ck Register'!$H$1</definedName>
    <definedName name="QB_COLUMN_59200" localSheetId="6" hidden="1">BVA!$J$2</definedName>
    <definedName name="QB_COLUMN_59200" localSheetId="5" hidden="1">'Jan-June I&amp;E'!$J$2</definedName>
    <definedName name="QB_COLUMN_59200" localSheetId="4" hidden="1">'June I&amp;E'!$J$2</definedName>
    <definedName name="QB_COLUMN_63620" localSheetId="6" hidden="1">BVA!$N$2</definedName>
    <definedName name="QB_COLUMN_63620" localSheetId="5" hidden="1">'Jan-June I&amp;E'!$N$2</definedName>
    <definedName name="QB_COLUMN_63620" localSheetId="4" hidden="1">'June I&amp;E'!$N$2</definedName>
    <definedName name="QB_COLUMN_64430" localSheetId="6" hidden="1">BVA!$P$2</definedName>
    <definedName name="QB_COLUMN_64430" localSheetId="5" hidden="1">'Jan-June I&amp;E'!$P$2</definedName>
    <definedName name="QB_COLUMN_64430" localSheetId="4" hidden="1">'June I&amp;E'!$P$2</definedName>
    <definedName name="QB_COLUMN_7" localSheetId="0" hidden="1">' Ck Register'!$J$1</definedName>
    <definedName name="QB_COLUMN_76210" localSheetId="6" hidden="1">BVA!$L$2</definedName>
    <definedName name="QB_COLUMN_76210" localSheetId="5" hidden="1">'Jan-June I&amp;E'!$L$2</definedName>
    <definedName name="QB_COLUMN_76210" localSheetId="4" hidden="1">'June I&amp;E'!$L$2</definedName>
    <definedName name="QB_COLUMN_8" localSheetId="0" hidden="1">' Ck Register'!$L$1</definedName>
    <definedName name="QB_DATA_0" localSheetId="0" hidden="1">' Ck Register'!$3:$3,' Ck Register'!$4:$4,' Ck Register'!$5:$5,' Ck Register'!$6:$6,' Ck Register'!$7:$7,' Ck Register'!$8:$8,' Ck Register'!$9:$9,' Ck Register'!$10:$10,' Ck Register'!$11:$11,' Ck Register'!$12:$12,' Ck Register'!$13:$13,' Ck Register'!$14:$14,' Ck Register'!$15:$15,' Ck Register'!$16:$16,' Ck Register'!$17:$17,' Ck Register'!$18:$18</definedName>
    <definedName name="QB_DATA_0" localSheetId="6" hidden="1">BVA!$5:$5,BVA!$6:$6,BVA!$8:$8,BVA!$9:$9,BVA!$10:$10,BVA!$11:$11,BVA!$12:$12,BVA!$13:$13,BVA!$14:$14,BVA!$15:$15,BVA!$16:$16,BVA!$17:$17,BVA!$18:$18,BVA!$19:$19,BVA!$20:$20,BVA!$27:$27</definedName>
    <definedName name="QB_DATA_0" localSheetId="5" hidden="1">'Jan-June I&amp;E'!$5:$5,'Jan-June I&amp;E'!$6:$6,'Jan-June I&amp;E'!$8:$8,'Jan-June I&amp;E'!$9:$9,'Jan-June I&amp;E'!$10:$10,'Jan-June I&amp;E'!$11:$11,'Jan-June I&amp;E'!$12:$12,'Jan-June I&amp;E'!$13:$13,'Jan-June I&amp;E'!$14:$14,'Jan-June I&amp;E'!$15:$15,'Jan-June I&amp;E'!$16:$16,'Jan-June I&amp;E'!$17:$17,'Jan-June I&amp;E'!$18:$18,'Jan-June I&amp;E'!$19:$19,'Jan-June I&amp;E'!$20:$20,'Jan-June I&amp;E'!$27:$27</definedName>
    <definedName name="QB_DATA_0" localSheetId="3" hidden="1">'June Balance Sheet'!$6:$6,'June Balance Sheet'!$7:$7,'June Balance Sheet'!$8:$8,'June Balance Sheet'!$12:$12,'June Balance Sheet'!$13:$13,'June Balance Sheet'!$17:$17,'June Balance Sheet'!$18:$18,'June Balance Sheet'!$19:$19,'June Balance Sheet'!$20:$20,'June Balance Sheet'!$21:$21,'June Balance Sheet'!$22:$22,'June Balance Sheet'!$23:$23,'June Balance Sheet'!$24:$24,'June Balance Sheet'!$25:$25,'June Balance Sheet'!$32:$32,'June Balance Sheet'!$35:$35</definedName>
    <definedName name="QB_DATA_0" localSheetId="4" hidden="1">'June I&amp;E'!$5:$5,'June I&amp;E'!$6:$6,'June I&amp;E'!$8:$8,'June I&amp;E'!$9:$9,'June I&amp;E'!$10:$10,'June I&amp;E'!$11:$11,'June I&amp;E'!$12:$12,'June I&amp;E'!$13:$13,'June I&amp;E'!$14:$14,'June I&amp;E'!$15:$15,'June I&amp;E'!$16:$16,'June I&amp;E'!$17:$17,'June I&amp;E'!$18:$18,'June I&amp;E'!$24:$24,'June I&amp;E'!$26:$26,'June I&amp;E'!$27:$27</definedName>
    <definedName name="QB_DATA_1" localSheetId="0" hidden="1">' Ck Register'!$19:$19,' Ck Register'!$20:$20,' Ck Register'!$21:$21,' Ck Register'!$22:$22,' Ck Register'!$23:$23,' Ck Register'!$24:$24,' Ck Register'!$25:$25,' Ck Register'!$26:$26,' Ck Register'!$27:$27,' Ck Register'!$28:$28,' Ck Register'!$29:$29,' Ck Register'!$30:$30,' Ck Register'!$31:$31,' Ck Register'!$32:$32,' Ck Register'!$33:$33,' Ck Register'!$34:$34</definedName>
    <definedName name="QB_DATA_1" localSheetId="6" hidden="1">BVA!$28:$28,BVA!$31:$31,BVA!$32:$32,BVA!$33:$33,BVA!$36:$36,BVA!$37:$37,BVA!$38:$38,BVA!$39:$39,BVA!$40:$40,BVA!$42:$42,BVA!$44:$44,BVA!$45:$45,BVA!$46:$46,BVA!$47:$47,BVA!$49:$49,BVA!$53:$53</definedName>
    <definedName name="QB_DATA_1" localSheetId="5" hidden="1">'Jan-June I&amp;E'!$28:$28,'Jan-June I&amp;E'!$31:$31,'Jan-June I&amp;E'!$32:$32,'Jan-June I&amp;E'!$33:$33,'Jan-June I&amp;E'!$36:$36,'Jan-June I&amp;E'!$37:$37,'Jan-June I&amp;E'!$38:$38,'Jan-June I&amp;E'!$39:$39,'Jan-June I&amp;E'!$40:$40,'Jan-June I&amp;E'!$42:$42,'Jan-June I&amp;E'!$44:$44,'Jan-June I&amp;E'!$45:$45,'Jan-June I&amp;E'!$46:$46,'Jan-June I&amp;E'!$47:$47,'Jan-June I&amp;E'!$49:$49,'Jan-June I&amp;E'!$53:$53</definedName>
    <definedName name="QB_DATA_1" localSheetId="3" hidden="1">'June Balance Sheet'!$38:$38,'June Balance Sheet'!$40:$40,'June Balance Sheet'!$43:$43,'June Balance Sheet'!$44:$44,'June Balance Sheet'!$45:$45,'June Balance Sheet'!$47:$47,'June Balance Sheet'!$48:$48,'June Balance Sheet'!$51:$51,'June Balance Sheet'!$52:$52,'June Balance Sheet'!$54:$54,'June Balance Sheet'!$55:$55,'June Balance Sheet'!$61:$61,'June Balance Sheet'!$63:$63,'June Balance Sheet'!$64:$64,'June Balance Sheet'!$65:$65,'June Balance Sheet'!$66:$66</definedName>
    <definedName name="QB_DATA_1" localSheetId="4" hidden="1">'June I&amp;E'!$30:$30,'June I&amp;E'!$31:$31,'June I&amp;E'!$32:$32,'June I&amp;E'!$33:$33,'June I&amp;E'!$34:$34,'June I&amp;E'!$36:$36,'June I&amp;E'!$38:$38,'June I&amp;E'!$39:$39,'June I&amp;E'!$40:$40,'June I&amp;E'!$41:$41,'June I&amp;E'!$43:$43,'June I&amp;E'!$47:$47,'June I&amp;E'!$48:$48,'June I&amp;E'!$49:$49,'June I&amp;E'!$50:$50,'June I&amp;E'!$51:$51</definedName>
    <definedName name="QB_DATA_10" localSheetId="0" hidden="1">' Ck Register'!$163:$163,' Ck Register'!$164:$164,' Ck Register'!$165:$165,' Ck Register'!$166:$166,' Ck Register'!$167:$167,' Ck Register'!$168:$168,' Ck Register'!$169:$169,' Ck Register'!$170:$170,' Ck Register'!$171:$171,' Ck Register'!$172:$172,' Ck Register'!$173:$173,' Ck Register'!$174:$174,' Ck Register'!$175:$175,' Ck Register'!$176:$176,' Ck Register'!$177:$177,' Ck Register'!$178:$178</definedName>
    <definedName name="QB_DATA_11" localSheetId="0" hidden="1">' Ck Register'!$179:$179,' Ck Register'!$180:$180,' Ck Register'!$181:$181,' Ck Register'!$182:$182,' Ck Register'!$183:$183,' Ck Register'!$184:$184,' Ck Register'!$185:$185,' Ck Register'!$186:$186,' Ck Register'!$187:$187,' Ck Register'!$188:$188,' Ck Register'!$189:$189,' Ck Register'!$190:$190,' Ck Register'!$191:$191,' Ck Register'!$192:$192,' Ck Register'!$193:$193,' Ck Register'!$194:$194</definedName>
    <definedName name="QB_DATA_12" localSheetId="0" hidden="1">' Ck Register'!$195:$195,' Ck Register'!$196:$196,' Ck Register'!$197:$197,' Ck Register'!$198:$198,' Ck Register'!$199:$199,' Ck Register'!$200:$200,' Ck Register'!$201:$201,' Ck Register'!$202:$202,' Ck Register'!$203:$203,' Ck Register'!$204:$204,' Ck Register'!$205:$205,' Ck Register'!$206:$206,' Ck Register'!$207:$207,' Ck Register'!$208:$208,' Ck Register'!$209:$209,' Ck Register'!$210:$210</definedName>
    <definedName name="QB_DATA_13" localSheetId="0" hidden="1">' Ck Register'!$211:$211,' Ck Register'!$212:$212,' Ck Register'!$213:$213,' Ck Register'!$214:$214,' Ck Register'!$215:$215,' Ck Register'!$216:$216,' Ck Register'!$217:$217,' Ck Register'!$218:$218,' Ck Register'!$219:$219,' Ck Register'!$220:$220,' Ck Register'!$221:$221,' Ck Register'!$222:$222,' Ck Register'!$223:$223,' Ck Register'!$224:$224,' Ck Register'!$225:$225,' Ck Register'!$226:$226</definedName>
    <definedName name="QB_DATA_14" localSheetId="0" hidden="1">' Ck Register'!$227:$227,' Ck Register'!$228:$228,' Ck Register'!$229:$229,' Ck Register'!$230:$230,' Ck Register'!$231:$231,' Ck Register'!$232:$232,' Ck Register'!$233:$233,' Ck Register'!$234:$234,' Ck Register'!$235:$235,' Ck Register'!$236:$236,' Ck Register'!$237:$237,' Ck Register'!$238:$238,' Ck Register'!$239:$239,' Ck Register'!$240:$240,' Ck Register'!$241:$241,' Ck Register'!$242:$242</definedName>
    <definedName name="QB_DATA_15" localSheetId="0" hidden="1">' Ck Register'!$243:$243,' Ck Register'!$244:$244,' Ck Register'!$245:$245,' Ck Register'!$246:$246,' Ck Register'!$247:$247,' Ck Register'!$248:$248,' Ck Register'!$249:$249,' Ck Register'!$250:$250,' Ck Register'!$251:$251,' Ck Register'!$252:$252,' Ck Register'!$253:$253,' Ck Register'!$254:$254,' Ck Register'!$255:$255,' Ck Register'!$256:$256,' Ck Register'!$257:$257,' Ck Register'!$258:$258</definedName>
    <definedName name="QB_DATA_16" localSheetId="0" hidden="1">' Ck Register'!$259:$259,' Ck Register'!$260:$260,' Ck Register'!$261:$261,' Ck Register'!$262:$262,' Ck Register'!$263:$263,' Ck Register'!$264:$264,' Ck Register'!$265:$265,' Ck Register'!$266:$266,' Ck Register'!$267:$267,' Ck Register'!$268:$268,' Ck Register'!$269:$269,' Ck Register'!$270:$270,' Ck Register'!$271:$271,' Ck Register'!$272:$272,' Ck Register'!$273:$273,' Ck Register'!$274:$274</definedName>
    <definedName name="QB_DATA_17" localSheetId="0" hidden="1">' Ck Register'!$275:$275,' Ck Register'!$276:$276,' Ck Register'!$277:$277,' Ck Register'!$278:$278,' Ck Register'!$279:$279,' Ck Register'!$280:$280,' Ck Register'!$281:$281,' Ck Register'!$282:$282,' Ck Register'!$283:$283,' Ck Register'!$284:$284,' Ck Register'!$285:$285,' Ck Register'!$286:$286,' Ck Register'!$287:$287,' Ck Register'!$288:$288,' Ck Register'!$289:$289,' Ck Register'!$290:$290</definedName>
    <definedName name="QB_DATA_18" localSheetId="0" hidden="1">' Ck Register'!$291:$291,' Ck Register'!$292:$292,' Ck Register'!$293:$293,' Ck Register'!$294:$294,' Ck Register'!$295:$295,' Ck Register'!$296:$296,' Ck Register'!$297:$297,' Ck Register'!$298:$298,' Ck Register'!$299:$299,' Ck Register'!$300:$300,' Ck Register'!$301:$301,' Ck Register'!$302:$302,' Ck Register'!$303:$303,' Ck Register'!$304:$304,' Ck Register'!$305:$305,' Ck Register'!$306:$306</definedName>
    <definedName name="QB_DATA_19" localSheetId="0" hidden="1">' Ck Register'!$307:$307,' Ck Register'!$308:$308,' Ck Register'!$309:$309,' Ck Register'!$310:$310,' Ck Register'!$311:$311,' Ck Register'!$312:$312,' Ck Register'!$313:$313,' Ck Register'!$314:$314,' Ck Register'!$315:$315,' Ck Register'!$316:$316,' Ck Register'!$317:$317,' Ck Register'!$318:$318,' Ck Register'!$319:$319,' Ck Register'!$320:$320,' Ck Register'!$321:$321,' Ck Register'!$322:$322</definedName>
    <definedName name="QB_DATA_2" localSheetId="0" hidden="1">' Ck Register'!$35:$35,' Ck Register'!$36:$36,' Ck Register'!$37:$37,' Ck Register'!$38:$38,' Ck Register'!$39:$39,' Ck Register'!$40:$40,' Ck Register'!$41:$41,' Ck Register'!$42:$42,' Ck Register'!$43:$43,' Ck Register'!$44:$44,' Ck Register'!$45:$45,' Ck Register'!$46:$46,' Ck Register'!$47:$47,' Ck Register'!$48:$48,' Ck Register'!$49:$49,' Ck Register'!$50:$50</definedName>
    <definedName name="QB_DATA_2" localSheetId="6" hidden="1">BVA!$54:$54,BVA!$55:$55,BVA!$56:$56,BVA!$57:$57,BVA!$59:$59,BVA!$60:$60,BVA!$61:$61,BVA!$62:$62,BVA!$63:$63,BVA!$64:$64,BVA!$65:$65,BVA!$68:$68,BVA!$69:$69,BVA!$70:$70,BVA!$71:$71,BVA!$72:$72</definedName>
    <definedName name="QB_DATA_2" localSheetId="5" hidden="1">'Jan-June I&amp;E'!$54:$54,'Jan-June I&amp;E'!$55:$55,'Jan-June I&amp;E'!$56:$56,'Jan-June I&amp;E'!$57:$57,'Jan-June I&amp;E'!$59:$59,'Jan-June I&amp;E'!$60:$60,'Jan-June I&amp;E'!$61:$61,'Jan-June I&amp;E'!$62:$62,'Jan-June I&amp;E'!$63:$63,'Jan-June I&amp;E'!$64:$64,'Jan-June I&amp;E'!$65:$65,'Jan-June I&amp;E'!$68:$68,'Jan-June I&amp;E'!$69:$69,'Jan-June I&amp;E'!$70:$70,'Jan-June I&amp;E'!$71:$71,'Jan-June I&amp;E'!$72:$72</definedName>
    <definedName name="QB_DATA_2" localSheetId="3" hidden="1">'June Balance Sheet'!$67:$67,'June Balance Sheet'!$69:$69,'June Balance Sheet'!$70:$70,'June Balance Sheet'!$71:$71</definedName>
    <definedName name="QB_DATA_2" localSheetId="4" hidden="1">'June I&amp;E'!$53:$53,'June I&amp;E'!$54:$54,'June I&amp;E'!$55:$55,'June I&amp;E'!$56:$56,'June I&amp;E'!$57:$57,'June I&amp;E'!$60:$60,'June I&amp;E'!$61:$61,'June I&amp;E'!$62:$62,'June I&amp;E'!$63:$63,'June I&amp;E'!$64:$64,'June I&amp;E'!$65:$65,'June I&amp;E'!$66:$66,'June I&amp;E'!$67:$67,'June I&amp;E'!$70:$70,'June I&amp;E'!$71:$71,'June I&amp;E'!$72:$72</definedName>
    <definedName name="QB_DATA_20" localSheetId="0" hidden="1">' Ck Register'!$323:$323,' Ck Register'!$324:$324,' Ck Register'!$325:$325,' Ck Register'!$326:$326,' Ck Register'!$327:$327,' Ck Register'!$328:$328,' Ck Register'!$329:$329,' Ck Register'!$330:$330,' Ck Register'!$331:$331,' Ck Register'!$332:$332,' Ck Register'!$333:$333,' Ck Register'!$334:$334,' Ck Register'!$335:$335,' Ck Register'!$336:$336,' Ck Register'!$337:$337,' Ck Register'!$338:$338</definedName>
    <definedName name="QB_DATA_21" localSheetId="0" hidden="1">' Ck Register'!$339:$339,' Ck Register'!$340:$340,' Ck Register'!$341:$341,' Ck Register'!$342:$342,' Ck Register'!$343:$343,' Ck Register'!$344:$344,' Ck Register'!$345:$345,' Ck Register'!$346:$346,' Ck Register'!$347:$347,' Ck Register'!$348:$348,' Ck Register'!$349:$349,' Ck Register'!$350:$350,' Ck Register'!$351:$351,' Ck Register'!$352:$352,' Ck Register'!$353:$353,' Ck Register'!$354:$354</definedName>
    <definedName name="QB_DATA_22" localSheetId="0" hidden="1">' Ck Register'!$355:$355,' Ck Register'!$356:$356,' Ck Register'!$357:$357,' Ck Register'!$358:$358,' Ck Register'!$359:$359,' Ck Register'!$360:$360,' Ck Register'!$361:$361,' Ck Register'!$362:$362,' Ck Register'!$363:$363,' Ck Register'!$364:$364,' Ck Register'!$365:$365,' Ck Register'!$366:$366,' Ck Register'!$367:$367,' Ck Register'!$368:$368,' Ck Register'!$369:$369,' Ck Register'!$370:$370</definedName>
    <definedName name="QB_DATA_23" localSheetId="0" hidden="1">' Ck Register'!$371:$371,' Ck Register'!$372:$372,' Ck Register'!$373:$373,' Ck Register'!$374:$374,' Ck Register'!$375:$375,' Ck Register'!$376:$376,' Ck Register'!$377:$377,' Ck Register'!$378:$378,' Ck Register'!$379:$379,' Ck Register'!$380:$380,' Ck Register'!$381:$381,' Ck Register'!$382:$382,' Ck Register'!$383:$383,' Ck Register'!$384:$384,' Ck Register'!$385:$385,' Ck Register'!$386:$386</definedName>
    <definedName name="QB_DATA_24" localSheetId="0" hidden="1">' Ck Register'!$387:$387,' Ck Register'!$388:$388,' Ck Register'!$389:$389</definedName>
    <definedName name="QB_DATA_3" localSheetId="0" hidden="1">' Ck Register'!$51:$51,' Ck Register'!$52:$52,' Ck Register'!$53:$53,' Ck Register'!$54:$54,' Ck Register'!$55:$55,' Ck Register'!$56:$56,' Ck Register'!$57:$57,' Ck Register'!$58:$58,' Ck Register'!$59:$59,' Ck Register'!$60:$60,' Ck Register'!$61:$61,' Ck Register'!$62:$62,' Ck Register'!$63:$63,' Ck Register'!$64:$64,' Ck Register'!$65:$65,' Ck Register'!$66:$66</definedName>
    <definedName name="QB_DATA_3" localSheetId="6" hidden="1">BVA!$73:$73,BVA!$74:$74,BVA!$75:$75,BVA!$78:$78,BVA!$79:$79,BVA!$80:$80,BVA!$83:$83,BVA!$84:$84,BVA!$86:$86,BVA!$87:$87,BVA!$88:$88,BVA!$92:$92,BVA!$93:$93,BVA!$94:$94,BVA!$95:$95,BVA!$98:$98</definedName>
    <definedName name="QB_DATA_3" localSheetId="5" hidden="1">'Jan-June I&amp;E'!$73:$73,'Jan-June I&amp;E'!$74:$74,'Jan-June I&amp;E'!$75:$75,'Jan-June I&amp;E'!$78:$78,'Jan-June I&amp;E'!$79:$79,'Jan-June I&amp;E'!$80:$80,'Jan-June I&amp;E'!$83:$83,'Jan-June I&amp;E'!$84:$84,'Jan-June I&amp;E'!$86:$86,'Jan-June I&amp;E'!$87:$87,'Jan-June I&amp;E'!$88:$88,'Jan-June I&amp;E'!$92:$92,'Jan-June I&amp;E'!$93:$93,'Jan-June I&amp;E'!$94:$94,'Jan-June I&amp;E'!$95:$95,'Jan-June I&amp;E'!$98:$98</definedName>
    <definedName name="QB_DATA_3" localSheetId="4" hidden="1">'June I&amp;E'!$75:$75,'June I&amp;E'!$76:$76,'June I&amp;E'!$78:$78,'June I&amp;E'!$79:$79,'June I&amp;E'!$80:$80,'June I&amp;E'!$84:$84,'June I&amp;E'!$85:$85,'June I&amp;E'!$86:$86,'June I&amp;E'!$87:$87,'June I&amp;E'!$90:$90,'June I&amp;E'!$91:$91,'June I&amp;E'!$92:$92,'June I&amp;E'!$93:$93,'June I&amp;E'!$94:$94,'June I&amp;E'!$97:$97,'June I&amp;E'!$99:$99</definedName>
    <definedName name="QB_DATA_4" localSheetId="0" hidden="1">' Ck Register'!$67:$67,' Ck Register'!$68:$68,' Ck Register'!$69:$69,' Ck Register'!$70:$70,' Ck Register'!$71:$71,' Ck Register'!$72:$72,' Ck Register'!$73:$73,' Ck Register'!$74:$74,' Ck Register'!$75:$75,' Ck Register'!$76:$76,' Ck Register'!$77:$77,' Ck Register'!$78:$78,' Ck Register'!$79:$79,' Ck Register'!$80:$80,' Ck Register'!$81:$81,' Ck Register'!$82:$82</definedName>
    <definedName name="QB_DATA_4" localSheetId="6" hidden="1">BVA!$99:$99,BVA!$100:$100,BVA!$101:$101,BVA!$102:$102,BVA!$105:$105,BVA!$107:$107,BVA!$108:$108,BVA!$109:$109,BVA!$111:$111,BVA!$113:$113,BVA!$117:$117,BVA!$118:$118,BVA!$119:$119,BVA!$122:$122,BVA!$123:$123,BVA!$124:$124</definedName>
    <definedName name="QB_DATA_4" localSheetId="5" hidden="1">'Jan-June I&amp;E'!$99:$99,'Jan-June I&amp;E'!$100:$100,'Jan-June I&amp;E'!$101:$101,'Jan-June I&amp;E'!$102:$102,'Jan-June I&amp;E'!$105:$105,'Jan-June I&amp;E'!$107:$107,'Jan-June I&amp;E'!$108:$108,'Jan-June I&amp;E'!$109:$109,'Jan-June I&amp;E'!$111:$111,'Jan-June I&amp;E'!$113:$113,'Jan-June I&amp;E'!$117:$117,'Jan-June I&amp;E'!$118:$118,'Jan-June I&amp;E'!$119:$119,'Jan-June I&amp;E'!$122:$122,'Jan-June I&amp;E'!$123:$123,'Jan-June I&amp;E'!$124:$124</definedName>
    <definedName name="QB_DATA_4" localSheetId="4" hidden="1">'June I&amp;E'!$100:$100,'June I&amp;E'!$101:$101,'June I&amp;E'!$103:$103,'June I&amp;E'!$105:$105,'June I&amp;E'!$109:$109,'June I&amp;E'!$110:$110,'June I&amp;E'!$113:$113,'June I&amp;E'!$114:$114,'June I&amp;E'!$115:$115,'June I&amp;E'!$116:$116,'June I&amp;E'!$117:$117,'June I&amp;E'!$118:$118,'June I&amp;E'!$121:$121,'June I&amp;E'!$122:$122,'June I&amp;E'!$123:$123,'June I&amp;E'!$125:$125</definedName>
    <definedName name="QB_DATA_5" localSheetId="0" hidden="1">' Ck Register'!$83:$83,' Ck Register'!$84:$84,' Ck Register'!$85:$85,' Ck Register'!$86:$86,' Ck Register'!$87:$87,' Ck Register'!$88:$88,' Ck Register'!$89:$89,' Ck Register'!$90:$90,' Ck Register'!$91:$91,' Ck Register'!$92:$92,' Ck Register'!$93:$93,' Ck Register'!$94:$94,' Ck Register'!$95:$95,' Ck Register'!$96:$96,' Ck Register'!$97:$97,' Ck Register'!$98:$98</definedName>
    <definedName name="QB_DATA_5" localSheetId="6" hidden="1">BVA!$125:$125,BVA!$126:$126,BVA!$127:$127,BVA!$128:$128,BVA!$131:$131,BVA!$132:$132,BVA!$133:$133,BVA!$135:$135,BVA!$136:$136,BVA!$137:$137,BVA!$138:$138,BVA!$139:$139,BVA!$140:$140,BVA!$141:$141,BVA!$142:$142,BVA!$144:$144</definedName>
    <definedName name="QB_DATA_5" localSheetId="5" hidden="1">'Jan-June I&amp;E'!$125:$125,'Jan-June I&amp;E'!$126:$126,'Jan-June I&amp;E'!$127:$127,'Jan-June I&amp;E'!$128:$128,'Jan-June I&amp;E'!$131:$131,'Jan-June I&amp;E'!$132:$132,'Jan-June I&amp;E'!$133:$133,'Jan-June I&amp;E'!$135:$135,'Jan-June I&amp;E'!$136:$136,'Jan-June I&amp;E'!$137:$137,'Jan-June I&amp;E'!$138:$138,'Jan-June I&amp;E'!$139:$139,'Jan-June I&amp;E'!$140:$140,'Jan-June I&amp;E'!$141:$141,'Jan-June I&amp;E'!$142:$142,'Jan-June I&amp;E'!$144:$144</definedName>
    <definedName name="QB_DATA_5" localSheetId="4" hidden="1">'June I&amp;E'!$126:$126,'June I&amp;E'!$127:$127,'June I&amp;E'!$128:$128,'June I&amp;E'!$129:$129,'June I&amp;E'!$130:$130,'June I&amp;E'!$131:$131,'June I&amp;E'!$133:$133,'June I&amp;E'!$134:$134,'June I&amp;E'!$136:$136,'June I&amp;E'!$137:$137,'June I&amp;E'!$138:$138,'June I&amp;E'!$139:$139,'June I&amp;E'!$140:$140,'June I&amp;E'!$144:$144,'June I&amp;E'!$147:$147,'June I&amp;E'!$148:$148</definedName>
    <definedName name="QB_DATA_6" localSheetId="0" hidden="1">' Ck Register'!$99:$99,' Ck Register'!$100:$100,' Ck Register'!$101:$101,' Ck Register'!$102:$102,' Ck Register'!$103:$103,' Ck Register'!$104:$104,' Ck Register'!$105:$105,' Ck Register'!$106:$106,' Ck Register'!$107:$107,' Ck Register'!$108:$108,' Ck Register'!$109:$109,' Ck Register'!$110:$110,' Ck Register'!$111:$111,' Ck Register'!$112:$112,' Ck Register'!$113:$113,' Ck Register'!$114:$114</definedName>
    <definedName name="QB_DATA_6" localSheetId="6" hidden="1">BVA!$145:$145,BVA!$147:$147,BVA!$148:$148,BVA!$149:$149,BVA!$150:$150,BVA!$151:$151,BVA!$152:$152,BVA!$153:$153,BVA!$154:$154,BVA!$155:$155,BVA!$156:$156,BVA!$157:$157,BVA!$158:$158,BVA!$159:$159,BVA!$163:$163,BVA!$164:$164</definedName>
    <definedName name="QB_DATA_6" localSheetId="5" hidden="1">'Jan-June I&amp;E'!$145:$145,'Jan-June I&amp;E'!$147:$147,'Jan-June I&amp;E'!$148:$148,'Jan-June I&amp;E'!$149:$149,'Jan-June I&amp;E'!$150:$150,'Jan-June I&amp;E'!$151:$151,'Jan-June I&amp;E'!$152:$152,'Jan-June I&amp;E'!$153:$153,'Jan-June I&amp;E'!$154:$154,'Jan-June I&amp;E'!$155:$155,'Jan-June I&amp;E'!$156:$156,'Jan-June I&amp;E'!$157:$157,'Jan-June I&amp;E'!$158:$158,'Jan-June I&amp;E'!$159:$159,'Jan-June I&amp;E'!$163:$163,'Jan-June I&amp;E'!$164:$164</definedName>
    <definedName name="QB_DATA_6" localSheetId="4" hidden="1">'June I&amp;E'!$150:$150,'June I&amp;E'!$151:$151,'June I&amp;E'!$153:$153,'June I&amp;E'!$154:$154,'June I&amp;E'!$156:$156,'June I&amp;E'!$161:$161,'June I&amp;E'!$162:$162,'June I&amp;E'!$164:$164,'June I&amp;E'!$170:$170,'June I&amp;E'!$171:$171,'June I&amp;E'!$173:$173,'June I&amp;E'!$174:$174,'June I&amp;E'!$178:$178,'June I&amp;E'!$184:$184,'June I&amp;E'!$185:$185,'June I&amp;E'!$186:$186</definedName>
    <definedName name="QB_DATA_7" localSheetId="0" hidden="1">' Ck Register'!$115:$115,' Ck Register'!$116:$116,' Ck Register'!$117:$117,' Ck Register'!$118:$118,' Ck Register'!$119:$119,' Ck Register'!$120:$120,' Ck Register'!$121:$121,' Ck Register'!$122:$122,' Ck Register'!$123:$123,' Ck Register'!$124:$124,' Ck Register'!$125:$125,' Ck Register'!$126:$126,' Ck Register'!$127:$127,' Ck Register'!$128:$128,' Ck Register'!$129:$129,' Ck Register'!$130:$130</definedName>
    <definedName name="QB_DATA_7" localSheetId="6" hidden="1">BVA!$167:$167,BVA!$168:$168,BVA!$170:$170,BVA!$171:$171,BVA!$173:$173,BVA!$174:$174,BVA!$175:$175,BVA!$177:$177,BVA!$182:$182,BVA!$183:$183,BVA!$185:$185,BVA!$191:$191,BVA!$192:$192,BVA!$194:$194,BVA!$195:$195,BVA!$196:$196</definedName>
    <definedName name="QB_DATA_7" localSheetId="5" hidden="1">'Jan-June I&amp;E'!$167:$167,'Jan-June I&amp;E'!$168:$168,'Jan-June I&amp;E'!$170:$170,'Jan-June I&amp;E'!$171:$171,'Jan-June I&amp;E'!$173:$173,'Jan-June I&amp;E'!$174:$174,'Jan-June I&amp;E'!$175:$175,'Jan-June I&amp;E'!$177:$177,'Jan-June I&amp;E'!$182:$182,'Jan-June I&amp;E'!$183:$183,'Jan-June I&amp;E'!$185:$185,'Jan-June I&amp;E'!$191:$191,'Jan-June I&amp;E'!$192:$192,'Jan-June I&amp;E'!$194:$194,'Jan-June I&amp;E'!$195:$195,'Jan-June I&amp;E'!$196:$196</definedName>
    <definedName name="QB_DATA_7" localSheetId="4" hidden="1">'June I&amp;E'!$187:$187</definedName>
    <definedName name="QB_DATA_8" localSheetId="0" hidden="1">' Ck Register'!$131:$131,' Ck Register'!$132:$132,' Ck Register'!$133:$133,' Ck Register'!$134:$134,' Ck Register'!$135:$135,' Ck Register'!$136:$136,' Ck Register'!$137:$137,' Ck Register'!$138:$138,' Ck Register'!$139:$139,' Ck Register'!$140:$140,' Ck Register'!$141:$141,' Ck Register'!$142:$142,' Ck Register'!$143:$143,' Ck Register'!$144:$144,' Ck Register'!$145:$145,' Ck Register'!$146:$146</definedName>
    <definedName name="QB_DATA_8" localSheetId="6" hidden="1">BVA!$197:$197,BVA!$201:$201,BVA!$203:$203,BVA!$207:$207,BVA!$208:$208,BVA!$210:$210,BVA!$211:$211,BVA!$212:$212,BVA!$213:$213,BVA!$217:$217,BVA!$219:$219,BVA!$223:$223,BVA!$224:$224,BVA!$225:$225</definedName>
    <definedName name="QB_DATA_8" localSheetId="5" hidden="1">'Jan-June I&amp;E'!$197:$197,'Jan-June I&amp;E'!$201:$201,'Jan-June I&amp;E'!$203:$203,'Jan-June I&amp;E'!$207:$207,'Jan-June I&amp;E'!$208:$208,'Jan-June I&amp;E'!$210:$210,'Jan-June I&amp;E'!$211:$211,'Jan-June I&amp;E'!$212:$212,'Jan-June I&amp;E'!$213:$213,'Jan-June I&amp;E'!$217:$217,'Jan-June I&amp;E'!$219:$219,'Jan-June I&amp;E'!$223:$223,'Jan-June I&amp;E'!$224:$224,'Jan-June I&amp;E'!$225:$225</definedName>
    <definedName name="QB_DATA_9" localSheetId="0" hidden="1">' Ck Register'!$147:$147,' Ck Register'!$148:$148,' Ck Register'!$149:$149,' Ck Register'!$150:$150,' Ck Register'!$151:$151,' Ck Register'!$152:$152,' Ck Register'!$153:$153,' Ck Register'!$154:$154,' Ck Register'!$155:$155,' Ck Register'!$156:$156,' Ck Register'!$157:$157,' Ck Register'!$158:$158,' Ck Register'!$159:$159,' Ck Register'!$160:$160,' Ck Register'!$161:$161,' Ck Register'!$162:$162</definedName>
    <definedName name="QB_FORMULA_0" localSheetId="0" hidden="1">' Ck Register'!$N$390</definedName>
    <definedName name="QB_FORMULA_0" localSheetId="6" hidden="1">BVA!$N$5,BVA!$P$5,BVA!$N$6,BVA!$P$6,BVA!$N$8,BVA!$P$8,BVA!$N$9,BVA!$P$9,BVA!$N$10,BVA!$P$10,BVA!$N$11,BVA!$P$11,BVA!$N$12,BVA!$P$12,BVA!$N$20,BVA!$P$20</definedName>
    <definedName name="QB_FORMULA_0" localSheetId="5" hidden="1">'Jan-June I&amp;E'!$N$5,'Jan-June I&amp;E'!$P$5,'Jan-June I&amp;E'!$N$6,'Jan-June I&amp;E'!$P$6,'Jan-June I&amp;E'!$N$8,'Jan-June I&amp;E'!$P$8,'Jan-June I&amp;E'!$N$9,'Jan-June I&amp;E'!$P$9,'Jan-June I&amp;E'!$N$10,'Jan-June I&amp;E'!$P$10,'Jan-June I&amp;E'!$N$11,'Jan-June I&amp;E'!$P$11,'Jan-June I&amp;E'!$N$12,'Jan-June I&amp;E'!$P$12,'Jan-June I&amp;E'!$N$20,'Jan-June I&amp;E'!$P$20</definedName>
    <definedName name="QB_FORMULA_0" localSheetId="3" hidden="1">'June Balance Sheet'!$H$9,'June Balance Sheet'!$H$10,'June Balance Sheet'!$H$14,'June Balance Sheet'!$H$15,'June Balance Sheet'!$H$26,'June Balance Sheet'!$H$27,'June Balance Sheet'!$H$33,'June Balance Sheet'!$H$36,'June Balance Sheet'!$H$41,'June Balance Sheet'!$H$49,'June Balance Sheet'!$H$53,'June Balance Sheet'!$H$56,'June Balance Sheet'!$H$57,'June Balance Sheet'!$H$58,'June Balance Sheet'!$H$59,'June Balance Sheet'!$H$68</definedName>
    <definedName name="QB_FORMULA_0" localSheetId="4" hidden="1">'June I&amp;E'!$N$5,'June I&amp;E'!$P$5,'June I&amp;E'!$N$6,'June I&amp;E'!$P$6,'June I&amp;E'!$N$8,'June I&amp;E'!$P$8,'June I&amp;E'!$N$9,'June I&amp;E'!$P$9,'June I&amp;E'!$N$10,'June I&amp;E'!$P$10,'June I&amp;E'!$N$11,'June I&amp;E'!$P$11,'June I&amp;E'!$N$12,'June I&amp;E'!$P$12,'June I&amp;E'!$N$18,'June I&amp;E'!$P$18</definedName>
    <definedName name="QB_FORMULA_1" localSheetId="6" hidden="1">BVA!$J$21,BVA!$L$21,BVA!$N$21,BVA!$P$21,BVA!$J$22,BVA!$L$22,BVA!$N$22,BVA!$P$22,BVA!$J$23,BVA!$L$23,BVA!$N$23,BVA!$P$23,BVA!$N$28,BVA!$P$28,BVA!$J$29,BVA!$L$29</definedName>
    <definedName name="QB_FORMULA_1" localSheetId="5" hidden="1">'Jan-June I&amp;E'!$J$21,'Jan-June I&amp;E'!$L$21,'Jan-June I&amp;E'!$N$21,'Jan-June I&amp;E'!$P$21,'Jan-June I&amp;E'!$J$22,'Jan-June I&amp;E'!$L$22,'Jan-June I&amp;E'!$N$22,'Jan-June I&amp;E'!$P$22,'Jan-June I&amp;E'!$J$23,'Jan-June I&amp;E'!$L$23,'Jan-June I&amp;E'!$N$23,'Jan-June I&amp;E'!$P$23,'Jan-June I&amp;E'!$N$28,'Jan-June I&amp;E'!$P$28,'Jan-June I&amp;E'!$J$29,'Jan-June I&amp;E'!$L$29</definedName>
    <definedName name="QB_FORMULA_1" localSheetId="3" hidden="1">'June Balance Sheet'!$H$72,'June Balance Sheet'!$H$73</definedName>
    <definedName name="QB_FORMULA_1" localSheetId="4" hidden="1">'June I&amp;E'!$J$19,'June I&amp;E'!$L$19,'June I&amp;E'!$N$19,'June I&amp;E'!$P$19,'June I&amp;E'!$J$20,'June I&amp;E'!$L$20,'June I&amp;E'!$N$20,'June I&amp;E'!$P$20,'June I&amp;E'!$J$21,'June I&amp;E'!$L$21,'June I&amp;E'!$N$21,'June I&amp;E'!$P$21,'June I&amp;E'!$N$24,'June I&amp;E'!$P$24,'June I&amp;E'!$N$26,'June I&amp;E'!$P$26</definedName>
    <definedName name="QB_FORMULA_10" localSheetId="6" hidden="1">BVA!$N$98,BVA!$P$98,BVA!$N$99,BVA!$P$99,BVA!$N$100,BVA!$P$100,BVA!$N$101,BVA!$P$101,BVA!$N$102,BVA!$P$102,BVA!$J$103,BVA!$L$103,BVA!$N$103,BVA!$P$103,BVA!$N$105,BVA!$P$105</definedName>
    <definedName name="QB_FORMULA_10" localSheetId="5" hidden="1">'Jan-June I&amp;E'!$N$98,'Jan-June I&amp;E'!$P$98,'Jan-June I&amp;E'!$N$99,'Jan-June I&amp;E'!$P$99,'Jan-June I&amp;E'!$N$100,'Jan-June I&amp;E'!$P$100,'Jan-June I&amp;E'!$N$101,'Jan-June I&amp;E'!$P$101,'Jan-June I&amp;E'!$N$102,'Jan-June I&amp;E'!$P$102,'Jan-June I&amp;E'!$J$103,'Jan-June I&amp;E'!$L$103,'Jan-June I&amp;E'!$N$103,'Jan-June I&amp;E'!$P$103,'Jan-June I&amp;E'!$N$105,'Jan-June I&amp;E'!$P$105</definedName>
    <definedName name="QB_FORMULA_10" localSheetId="4" hidden="1">'June I&amp;E'!$N$92,'June I&amp;E'!$P$92,'June I&amp;E'!$N$93,'June I&amp;E'!$P$93,'June I&amp;E'!$N$94,'June I&amp;E'!$P$94,'June I&amp;E'!$J$95,'June I&amp;E'!$L$95,'June I&amp;E'!$N$95,'June I&amp;E'!$P$95,'June I&amp;E'!$N$97,'June I&amp;E'!$P$97,'June I&amp;E'!$N$99,'June I&amp;E'!$P$99,'June I&amp;E'!$N$100,'June I&amp;E'!$P$100</definedName>
    <definedName name="QB_FORMULA_11" localSheetId="6" hidden="1">BVA!$N$107,BVA!$P$107,BVA!$N$108,BVA!$P$108,BVA!$N$109,BVA!$P$109,BVA!$J$110,BVA!$L$110,BVA!$N$110,BVA!$P$110,BVA!$N$111,BVA!$P$111,BVA!$J$112,BVA!$L$112,BVA!$N$112,BVA!$P$112</definedName>
    <definedName name="QB_FORMULA_11" localSheetId="5" hidden="1">'Jan-June I&amp;E'!$N$107,'Jan-June I&amp;E'!$P$107,'Jan-June I&amp;E'!$N$108,'Jan-June I&amp;E'!$P$108,'Jan-June I&amp;E'!$N$109,'Jan-June I&amp;E'!$P$109,'Jan-June I&amp;E'!$J$110,'Jan-June I&amp;E'!$L$110,'Jan-June I&amp;E'!$N$110,'Jan-June I&amp;E'!$P$110,'Jan-June I&amp;E'!$N$111,'Jan-June I&amp;E'!$P$111,'Jan-June I&amp;E'!$J$112,'Jan-June I&amp;E'!$L$112,'Jan-June I&amp;E'!$N$112,'Jan-June I&amp;E'!$P$112</definedName>
    <definedName name="QB_FORMULA_11" localSheetId="4" hidden="1">'June I&amp;E'!$N$101,'June I&amp;E'!$P$101,'June I&amp;E'!$J$102,'June I&amp;E'!$L$102,'June I&amp;E'!$N$102,'June I&amp;E'!$P$102,'June I&amp;E'!$N$103,'June I&amp;E'!$P$103,'June I&amp;E'!$J$104,'June I&amp;E'!$L$104,'June I&amp;E'!$N$104,'June I&amp;E'!$P$104,'June I&amp;E'!$N$105,'June I&amp;E'!$P$105,'June I&amp;E'!$J$106,'June I&amp;E'!$L$106</definedName>
    <definedName name="QB_FORMULA_12" localSheetId="6" hidden="1">BVA!$N$113,BVA!$P$113,BVA!$J$114,BVA!$L$114,BVA!$N$114,BVA!$P$114,BVA!$J$115,BVA!$L$115,BVA!$N$115,BVA!$P$115,BVA!$N$117,BVA!$P$117,BVA!$N$118,BVA!$P$118,BVA!$J$120,BVA!$L$120</definedName>
    <definedName name="QB_FORMULA_12" localSheetId="5" hidden="1">'Jan-June I&amp;E'!$N$113,'Jan-June I&amp;E'!$P$113,'Jan-June I&amp;E'!$J$114,'Jan-June I&amp;E'!$L$114,'Jan-June I&amp;E'!$N$114,'Jan-June I&amp;E'!$P$114,'Jan-June I&amp;E'!$J$115,'Jan-June I&amp;E'!$L$115,'Jan-June I&amp;E'!$N$115,'Jan-June I&amp;E'!$P$115,'Jan-June I&amp;E'!$N$117,'Jan-June I&amp;E'!$P$117,'Jan-June I&amp;E'!$N$118,'Jan-June I&amp;E'!$P$118,'Jan-June I&amp;E'!$J$120,'Jan-June I&amp;E'!$L$120</definedName>
    <definedName name="QB_FORMULA_12" localSheetId="4" hidden="1">'June I&amp;E'!$N$106,'June I&amp;E'!$P$106,'June I&amp;E'!$J$107,'June I&amp;E'!$L$107,'June I&amp;E'!$N$107,'June I&amp;E'!$P$107,'June I&amp;E'!$N$109,'June I&amp;E'!$P$109,'June I&amp;E'!$N$110,'June I&amp;E'!$P$110,'June I&amp;E'!$J$111,'June I&amp;E'!$L$111,'June I&amp;E'!$N$111,'June I&amp;E'!$P$111,'June I&amp;E'!$N$113,'June I&amp;E'!$P$113</definedName>
    <definedName name="QB_FORMULA_13" localSheetId="6" hidden="1">BVA!$N$120,BVA!$P$120,BVA!$N$122,BVA!$P$122,BVA!$N$123,BVA!$P$123,BVA!$N$124,BVA!$P$124,BVA!$N$125,BVA!$P$125,BVA!$N$126,BVA!$P$126,BVA!$N$127,BVA!$P$127,BVA!$J$129,BVA!$L$129</definedName>
    <definedName name="QB_FORMULA_13" localSheetId="5" hidden="1">'Jan-June I&amp;E'!$N$120,'Jan-June I&amp;E'!$P$120,'Jan-June I&amp;E'!$N$122,'Jan-June I&amp;E'!$P$122,'Jan-June I&amp;E'!$N$123,'Jan-June I&amp;E'!$P$123,'Jan-June I&amp;E'!$N$124,'Jan-June I&amp;E'!$P$124,'Jan-June I&amp;E'!$N$125,'Jan-June I&amp;E'!$P$125,'Jan-June I&amp;E'!$N$126,'Jan-June I&amp;E'!$P$126,'Jan-June I&amp;E'!$N$127,'Jan-June I&amp;E'!$P$127,'Jan-June I&amp;E'!$J$129,'Jan-June I&amp;E'!$L$129</definedName>
    <definedName name="QB_FORMULA_13" localSheetId="4" hidden="1">'June I&amp;E'!$N$114,'June I&amp;E'!$P$114,'June I&amp;E'!$N$115,'June I&amp;E'!$P$115,'June I&amp;E'!$N$116,'June I&amp;E'!$P$116,'June I&amp;E'!$N$117,'June I&amp;E'!$P$117,'June I&amp;E'!$N$118,'June I&amp;E'!$P$118,'June I&amp;E'!$J$119,'June I&amp;E'!$L$119,'June I&amp;E'!$N$119,'June I&amp;E'!$P$119,'June I&amp;E'!$N$121,'June I&amp;E'!$P$121</definedName>
    <definedName name="QB_FORMULA_14" localSheetId="6" hidden="1">BVA!$N$129,BVA!$P$129,BVA!$N$131,BVA!$P$131,BVA!$N$132,BVA!$P$132,BVA!$N$136,BVA!$P$136,BVA!$N$137,BVA!$P$137,BVA!$N$138,BVA!$P$138,BVA!$N$139,BVA!$P$139,BVA!$N$140,BVA!$P$140</definedName>
    <definedName name="QB_FORMULA_14" localSheetId="5" hidden="1">'Jan-June I&amp;E'!$N$129,'Jan-June I&amp;E'!$P$129,'Jan-June I&amp;E'!$N$131,'Jan-June I&amp;E'!$P$131,'Jan-June I&amp;E'!$N$132,'Jan-June I&amp;E'!$P$132,'Jan-June I&amp;E'!$N$136,'Jan-June I&amp;E'!$P$136,'Jan-June I&amp;E'!$N$137,'Jan-June I&amp;E'!$P$137,'Jan-June I&amp;E'!$N$138,'Jan-June I&amp;E'!$P$138,'Jan-June I&amp;E'!$N$139,'Jan-June I&amp;E'!$P$139,'Jan-June I&amp;E'!$N$140,'Jan-June I&amp;E'!$P$140</definedName>
    <definedName name="QB_FORMULA_14" localSheetId="4" hidden="1">'June I&amp;E'!$N$122,'June I&amp;E'!$P$122,'June I&amp;E'!$N$126,'June I&amp;E'!$P$126,'June I&amp;E'!$N$127,'June I&amp;E'!$P$127,'June I&amp;E'!$N$128,'June I&amp;E'!$P$128,'June I&amp;E'!$N$129,'June I&amp;E'!$P$129,'June I&amp;E'!$N$130,'June I&amp;E'!$P$130,'June I&amp;E'!$N$131,'June I&amp;E'!$P$131,'June I&amp;E'!$J$132,'June I&amp;E'!$L$132</definedName>
    <definedName name="QB_FORMULA_15" localSheetId="6" hidden="1">BVA!$N$142,BVA!$P$142,BVA!$J$143,BVA!$L$143,BVA!$N$143,BVA!$P$143,BVA!$N$144,BVA!$P$144,BVA!$N$145,BVA!$P$145,BVA!$N$159,BVA!$P$159,BVA!$J$160,BVA!$L$160,BVA!$N$160,BVA!$P$160</definedName>
    <definedName name="QB_FORMULA_15" localSheetId="5" hidden="1">'Jan-June I&amp;E'!$N$142,'Jan-June I&amp;E'!$P$142,'Jan-June I&amp;E'!$J$143,'Jan-June I&amp;E'!$L$143,'Jan-June I&amp;E'!$N$143,'Jan-June I&amp;E'!$P$143,'Jan-June I&amp;E'!$N$144,'Jan-June I&amp;E'!$P$144,'Jan-June I&amp;E'!$N$145,'Jan-June I&amp;E'!$P$145,'Jan-June I&amp;E'!$N$159,'Jan-June I&amp;E'!$P$159,'Jan-June I&amp;E'!$J$160,'Jan-June I&amp;E'!$L$160,'Jan-June I&amp;E'!$N$160,'Jan-June I&amp;E'!$P$160</definedName>
    <definedName name="QB_FORMULA_15" localSheetId="4" hidden="1">'June I&amp;E'!$N$132,'June I&amp;E'!$P$132,'June I&amp;E'!$N$133,'June I&amp;E'!$P$133,'June I&amp;E'!$N$134,'June I&amp;E'!$P$134,'June I&amp;E'!$N$140,'June I&amp;E'!$P$140,'June I&amp;E'!$J$141,'June I&amp;E'!$L$141,'June I&amp;E'!$N$141,'June I&amp;E'!$P$141,'June I&amp;E'!$J$142,'June I&amp;E'!$L$142,'June I&amp;E'!$N$142,'June I&amp;E'!$P$142</definedName>
    <definedName name="QB_FORMULA_16" localSheetId="6" hidden="1">BVA!$J$161,BVA!$L$161,BVA!$N$161,BVA!$P$161,BVA!$N$163,BVA!$P$163,BVA!$J$165,BVA!$L$165,BVA!$N$165,BVA!$P$165,BVA!$N$167,BVA!$P$167,BVA!$N$168,BVA!$P$168,BVA!$N$170,BVA!$P$170</definedName>
    <definedName name="QB_FORMULA_16" localSheetId="5" hidden="1">'Jan-June I&amp;E'!$J$161,'Jan-June I&amp;E'!$L$161,'Jan-June I&amp;E'!$N$161,'Jan-June I&amp;E'!$P$161,'Jan-June I&amp;E'!$N$163,'Jan-June I&amp;E'!$P$163,'Jan-June I&amp;E'!$J$165,'Jan-June I&amp;E'!$L$165,'Jan-June I&amp;E'!$N$165,'Jan-June I&amp;E'!$P$165,'Jan-June I&amp;E'!$N$167,'Jan-June I&amp;E'!$P$167,'Jan-June I&amp;E'!$N$168,'Jan-June I&amp;E'!$P$168,'Jan-June I&amp;E'!$N$170,'Jan-June I&amp;E'!$P$170</definedName>
    <definedName name="QB_FORMULA_16" localSheetId="4" hidden="1">'June I&amp;E'!$N$144,'June I&amp;E'!$P$144,'June I&amp;E'!$J$145,'June I&amp;E'!$L$145,'June I&amp;E'!$N$145,'June I&amp;E'!$P$145,'June I&amp;E'!$N$147,'June I&amp;E'!$P$147,'June I&amp;E'!$N$148,'June I&amp;E'!$P$148,'June I&amp;E'!$N$150,'June I&amp;E'!$P$150,'June I&amp;E'!$N$151,'June I&amp;E'!$P$151,'June I&amp;E'!$J$152,'June I&amp;E'!$L$152</definedName>
    <definedName name="QB_FORMULA_17" localSheetId="6" hidden="1">BVA!$N$171,BVA!$P$171,BVA!$J$172,BVA!$L$172,BVA!$N$172,BVA!$P$172,BVA!$N$173,BVA!$P$173,BVA!$N$174,BVA!$P$174,BVA!$N$177,BVA!$P$177,BVA!$J$178,BVA!$L$178,BVA!$N$178,BVA!$P$178</definedName>
    <definedName name="QB_FORMULA_17" localSheetId="5" hidden="1">'Jan-June I&amp;E'!$N$171,'Jan-June I&amp;E'!$P$171,'Jan-June I&amp;E'!$J$172,'Jan-June I&amp;E'!$L$172,'Jan-June I&amp;E'!$N$172,'Jan-June I&amp;E'!$P$172,'Jan-June I&amp;E'!$N$173,'Jan-June I&amp;E'!$P$173,'Jan-June I&amp;E'!$N$174,'Jan-June I&amp;E'!$P$174,'Jan-June I&amp;E'!$N$177,'Jan-June I&amp;E'!$P$177,'Jan-June I&amp;E'!$J$178,'Jan-June I&amp;E'!$L$178,'Jan-June I&amp;E'!$N$178,'Jan-June I&amp;E'!$P$178</definedName>
    <definedName name="QB_FORMULA_17" localSheetId="4" hidden="1">'June I&amp;E'!$N$152,'June I&amp;E'!$P$152,'June I&amp;E'!$N$153,'June I&amp;E'!$P$153,'June I&amp;E'!$N$154,'June I&amp;E'!$P$154,'June I&amp;E'!$N$156,'June I&amp;E'!$P$156,'June I&amp;E'!$J$157,'June I&amp;E'!$L$157,'June I&amp;E'!$N$157,'June I&amp;E'!$P$157,'June I&amp;E'!$J$158,'June I&amp;E'!$L$158,'June I&amp;E'!$N$158,'June I&amp;E'!$P$158</definedName>
    <definedName name="QB_FORMULA_18" localSheetId="6" hidden="1">BVA!$J$179,BVA!$L$179,BVA!$N$179,BVA!$P$179,BVA!$N$182,BVA!$P$182,BVA!$N$183,BVA!$P$183,BVA!$J$184,BVA!$L$184,BVA!$N$184,BVA!$P$184,BVA!$N$185,BVA!$P$185,BVA!$J$186,BVA!$L$186</definedName>
    <definedName name="QB_FORMULA_18" localSheetId="5" hidden="1">'Jan-June I&amp;E'!$J$179,'Jan-June I&amp;E'!$L$179,'Jan-June I&amp;E'!$N$179,'Jan-June I&amp;E'!$P$179,'Jan-June I&amp;E'!$N$182,'Jan-June I&amp;E'!$P$182,'Jan-June I&amp;E'!$N$183,'Jan-June I&amp;E'!$P$183,'Jan-June I&amp;E'!$J$184,'Jan-June I&amp;E'!$L$184,'Jan-June I&amp;E'!$N$184,'Jan-June I&amp;E'!$P$184,'Jan-June I&amp;E'!$N$185,'Jan-June I&amp;E'!$P$185,'Jan-June I&amp;E'!$J$186,'Jan-June I&amp;E'!$L$186</definedName>
    <definedName name="QB_FORMULA_18" localSheetId="4" hidden="1">'June I&amp;E'!$N$161,'June I&amp;E'!$P$161,'June I&amp;E'!$N$162,'June I&amp;E'!$P$162,'June I&amp;E'!$J$163,'June I&amp;E'!$L$163,'June I&amp;E'!$N$163,'June I&amp;E'!$P$163,'June I&amp;E'!$N$164,'June I&amp;E'!$P$164,'June I&amp;E'!$J$165,'June I&amp;E'!$L$165,'June I&amp;E'!$N$165,'June I&amp;E'!$P$165,'June I&amp;E'!$J$166,'June I&amp;E'!$L$166</definedName>
    <definedName name="QB_FORMULA_19" localSheetId="6" hidden="1">BVA!$N$186,BVA!$P$186,BVA!$J$187,BVA!$L$187,BVA!$N$187,BVA!$P$187,BVA!$J$188,BVA!$L$188,BVA!$N$188,BVA!$P$188,BVA!$J$198,BVA!$J$202,BVA!$J$204,BVA!$J$205,BVA!$N$210,BVA!$P$210</definedName>
    <definedName name="QB_FORMULA_19" localSheetId="5" hidden="1">'Jan-June I&amp;E'!$N$186,'Jan-June I&amp;E'!$P$186,'Jan-June I&amp;E'!$J$187,'Jan-June I&amp;E'!$L$187,'Jan-June I&amp;E'!$N$187,'Jan-June I&amp;E'!$P$187,'Jan-June I&amp;E'!$J$188,'Jan-June I&amp;E'!$L$188,'Jan-June I&amp;E'!$N$188,'Jan-June I&amp;E'!$P$188,'Jan-June I&amp;E'!$J$198,'Jan-June I&amp;E'!$J$202,'Jan-June I&amp;E'!$J$204,'Jan-June I&amp;E'!$J$205,'Jan-June I&amp;E'!$N$210,'Jan-June I&amp;E'!$P$210</definedName>
    <definedName name="QB_FORMULA_19" localSheetId="4" hidden="1">'June I&amp;E'!$N$166,'June I&amp;E'!$P$166,'June I&amp;E'!$J$167,'June I&amp;E'!$L$167,'June I&amp;E'!$N$167,'June I&amp;E'!$P$167,'June I&amp;E'!$J$175,'June I&amp;E'!$J$179,'June I&amp;E'!$J$180,'June I&amp;E'!$J$181,'June I&amp;E'!$N$184,'June I&amp;E'!$P$184,'June I&amp;E'!$N$185,'June I&amp;E'!$P$185,'June I&amp;E'!$N$186,'June I&amp;E'!$P$186</definedName>
    <definedName name="QB_FORMULA_2" localSheetId="6" hidden="1">BVA!$N$29,BVA!$P$29,BVA!$N$31,BVA!$P$31,BVA!$N$32,BVA!$P$32,BVA!$J$34,BVA!$L$34,BVA!$N$34,BVA!$P$34,BVA!$N$36,BVA!$P$36,BVA!$N$37,BVA!$P$37,BVA!$N$38,BVA!$P$38</definedName>
    <definedName name="QB_FORMULA_2" localSheetId="5" hidden="1">'Jan-June I&amp;E'!$N$29,'Jan-June I&amp;E'!$P$29,'Jan-June I&amp;E'!$N$31,'Jan-June I&amp;E'!$P$31,'Jan-June I&amp;E'!$N$32,'Jan-June I&amp;E'!$P$32,'Jan-June I&amp;E'!$J$34,'Jan-June I&amp;E'!$L$34,'Jan-June I&amp;E'!$N$34,'Jan-June I&amp;E'!$P$34,'Jan-June I&amp;E'!$N$36,'Jan-June I&amp;E'!$P$36,'Jan-June I&amp;E'!$N$37,'Jan-June I&amp;E'!$P$37,'Jan-June I&amp;E'!$N$38,'Jan-June I&amp;E'!$P$38</definedName>
    <definedName name="QB_FORMULA_2" localSheetId="4" hidden="1">'June I&amp;E'!$N$27,'June I&amp;E'!$P$27,'June I&amp;E'!$J$28,'June I&amp;E'!$L$28,'June I&amp;E'!$N$28,'June I&amp;E'!$P$28,'June I&amp;E'!$N$30,'June I&amp;E'!$P$30,'June I&amp;E'!$N$31,'June I&amp;E'!$P$31,'June I&amp;E'!$N$32,'June I&amp;E'!$P$32,'June I&amp;E'!$N$33,'June I&amp;E'!$P$33,'June I&amp;E'!$N$34,'June I&amp;E'!$P$34</definedName>
    <definedName name="QB_FORMULA_20" localSheetId="6" hidden="1">BVA!$N$211,BVA!$P$211,BVA!$N$212,BVA!$P$212,BVA!$N$213,BVA!$P$213,BVA!$J$214,BVA!$L$214,BVA!$N$214,BVA!$P$214,BVA!$J$218,BVA!$J$220,BVA!$J$226,BVA!$J$227,BVA!$J$228,BVA!$L$228</definedName>
    <definedName name="QB_FORMULA_20" localSheetId="5" hidden="1">'Jan-June I&amp;E'!$N$211,'Jan-June I&amp;E'!$P$211,'Jan-June I&amp;E'!$N$212,'Jan-June I&amp;E'!$P$212,'Jan-June I&amp;E'!$N$213,'Jan-June I&amp;E'!$P$213,'Jan-June I&amp;E'!$J$214,'Jan-June I&amp;E'!$L$214,'Jan-June I&amp;E'!$N$214,'Jan-June I&amp;E'!$P$214,'Jan-June I&amp;E'!$J$218,'Jan-June I&amp;E'!$J$220,'Jan-June I&amp;E'!$J$226,'Jan-June I&amp;E'!$J$227,'Jan-June I&amp;E'!$J$228,'Jan-June I&amp;E'!$L$228</definedName>
    <definedName name="QB_FORMULA_20" localSheetId="4" hidden="1">'June I&amp;E'!$N$187,'June I&amp;E'!$P$187,'June I&amp;E'!$J$188,'June I&amp;E'!$L$188,'June I&amp;E'!$N$188,'June I&amp;E'!$P$188,'June I&amp;E'!$J$189,'June I&amp;E'!$L$189,'June I&amp;E'!$N$189,'June I&amp;E'!$P$189,'June I&amp;E'!$J$190,'June I&amp;E'!$L$190,'June I&amp;E'!$N$190,'June I&amp;E'!$P$190,'June I&amp;E'!$J$191,'June I&amp;E'!$L$191</definedName>
    <definedName name="QB_FORMULA_21" localSheetId="6" hidden="1">BVA!$N$228,BVA!$P$228,BVA!$J$229,BVA!$L$229,BVA!$N$229,BVA!$P$229,BVA!$J$230,BVA!$L$230,BVA!$N$230,BVA!$P$230</definedName>
    <definedName name="QB_FORMULA_21" localSheetId="5" hidden="1">'Jan-June I&amp;E'!$N$228,'Jan-June I&amp;E'!$P$228,'Jan-June I&amp;E'!$J$229,'Jan-June I&amp;E'!$L$229,'Jan-June I&amp;E'!$N$229,'Jan-June I&amp;E'!$P$229,'Jan-June I&amp;E'!$J$230,'Jan-June I&amp;E'!$L$230,'Jan-June I&amp;E'!$N$230,'Jan-June I&amp;E'!$P$230</definedName>
    <definedName name="QB_FORMULA_21" localSheetId="4" hidden="1">'June I&amp;E'!$N$191,'June I&amp;E'!$P$191</definedName>
    <definedName name="QB_FORMULA_3" localSheetId="6" hidden="1">BVA!$N$39,BVA!$P$39,BVA!$N$40,BVA!$P$40,BVA!$J$41,BVA!$L$41,BVA!$N$41,BVA!$P$41,BVA!$N$42,BVA!$P$42,BVA!$N$44,BVA!$P$44,BVA!$N$45,BVA!$P$45,BVA!$N$46,BVA!$P$46</definedName>
    <definedName name="QB_FORMULA_3" localSheetId="5" hidden="1">'Jan-June I&amp;E'!$N$39,'Jan-June I&amp;E'!$P$39,'Jan-June I&amp;E'!$N$40,'Jan-June I&amp;E'!$P$40,'Jan-June I&amp;E'!$J$41,'Jan-June I&amp;E'!$L$41,'Jan-June I&amp;E'!$N$41,'Jan-June I&amp;E'!$P$41,'Jan-June I&amp;E'!$N$42,'Jan-June I&amp;E'!$P$42,'Jan-June I&amp;E'!$N$44,'Jan-June I&amp;E'!$P$44,'Jan-June I&amp;E'!$N$45,'Jan-June I&amp;E'!$P$45,'Jan-June I&amp;E'!$N$46,'Jan-June I&amp;E'!$P$46</definedName>
    <definedName name="QB_FORMULA_3" localSheetId="4" hidden="1">'June I&amp;E'!$J$35,'June I&amp;E'!$L$35,'June I&amp;E'!$N$35,'June I&amp;E'!$P$35,'June I&amp;E'!$N$36,'June I&amp;E'!$P$36,'June I&amp;E'!$N$38,'June I&amp;E'!$P$38,'June I&amp;E'!$N$39,'June I&amp;E'!$P$39,'June I&amp;E'!$N$40,'June I&amp;E'!$P$40,'June I&amp;E'!$N$41,'June I&amp;E'!$P$41,'June I&amp;E'!$J$42,'June I&amp;E'!$L$42</definedName>
    <definedName name="QB_FORMULA_4" localSheetId="6" hidden="1">BVA!$N$47,BVA!$P$47,BVA!$J$48,BVA!$L$48,BVA!$N$48,BVA!$P$48,BVA!$N$49,BVA!$P$49,BVA!$N$53,BVA!$P$53,BVA!$N$54,BVA!$P$54,BVA!$N$55,BVA!$P$55,BVA!$N$56,BVA!$P$56</definedName>
    <definedName name="QB_FORMULA_4" localSheetId="5" hidden="1">'Jan-June I&amp;E'!$N$47,'Jan-June I&amp;E'!$P$47,'Jan-June I&amp;E'!$J$48,'Jan-June I&amp;E'!$L$48,'Jan-June I&amp;E'!$N$48,'Jan-June I&amp;E'!$P$48,'Jan-June I&amp;E'!$N$49,'Jan-June I&amp;E'!$P$49,'Jan-June I&amp;E'!$N$53,'Jan-June I&amp;E'!$P$53,'Jan-June I&amp;E'!$N$54,'Jan-June I&amp;E'!$P$54,'Jan-June I&amp;E'!$N$55,'Jan-June I&amp;E'!$P$55,'Jan-June I&amp;E'!$N$56,'Jan-June I&amp;E'!$P$56</definedName>
    <definedName name="QB_FORMULA_4" localSheetId="4" hidden="1">'June I&amp;E'!$N$42,'June I&amp;E'!$P$42,'June I&amp;E'!$N$43,'June I&amp;E'!$P$43,'June I&amp;E'!$N$47,'June I&amp;E'!$P$47,'June I&amp;E'!$N$48,'June I&amp;E'!$P$48,'June I&amp;E'!$N$49,'June I&amp;E'!$P$49,'June I&amp;E'!$N$50,'June I&amp;E'!$P$50,'June I&amp;E'!$N$51,'June I&amp;E'!$P$51,'June I&amp;E'!$J$52,'June I&amp;E'!$L$52</definedName>
    <definedName name="QB_FORMULA_5" localSheetId="6" hidden="1">BVA!$N$57,BVA!$P$57,BVA!$J$58,BVA!$L$58,BVA!$N$58,BVA!$P$58,BVA!$N$59,BVA!$P$59,BVA!$N$62,BVA!$P$62,BVA!$N$63,BVA!$P$63,BVA!$N$64,BVA!$P$64,BVA!$N$65,BVA!$P$65</definedName>
    <definedName name="QB_FORMULA_5" localSheetId="5" hidden="1">'Jan-June I&amp;E'!$N$57,'Jan-June I&amp;E'!$P$57,'Jan-June I&amp;E'!$J$58,'Jan-June I&amp;E'!$L$58,'Jan-June I&amp;E'!$N$58,'Jan-June I&amp;E'!$P$58,'Jan-June I&amp;E'!$N$59,'Jan-June I&amp;E'!$P$59,'Jan-June I&amp;E'!$N$62,'Jan-June I&amp;E'!$P$62,'Jan-June I&amp;E'!$N$63,'Jan-June I&amp;E'!$P$63,'Jan-June I&amp;E'!$N$64,'Jan-June I&amp;E'!$P$64,'Jan-June I&amp;E'!$N$65,'Jan-June I&amp;E'!$P$65</definedName>
    <definedName name="QB_FORMULA_5" localSheetId="4" hidden="1">'June I&amp;E'!$N$52,'June I&amp;E'!$P$52,'June I&amp;E'!$N$53,'June I&amp;E'!$P$53,'June I&amp;E'!$N$54,'June I&amp;E'!$P$54,'June I&amp;E'!$N$55,'June I&amp;E'!$P$55,'June I&amp;E'!$N$56,'June I&amp;E'!$P$56,'June I&amp;E'!$N$57,'June I&amp;E'!$P$57,'June I&amp;E'!$J$58,'June I&amp;E'!$L$58,'June I&amp;E'!$N$58,'June I&amp;E'!$P$58</definedName>
    <definedName name="QB_FORMULA_6" localSheetId="6" hidden="1">BVA!$J$66,BVA!$L$66,BVA!$N$66,BVA!$P$66,BVA!$N$68,BVA!$P$68,BVA!$N$69,BVA!$P$69,BVA!$N$70,BVA!$P$70,BVA!$N$71,BVA!$P$71,BVA!$N$72,BVA!$P$72,BVA!$N$73,BVA!$P$73</definedName>
    <definedName name="QB_FORMULA_6" localSheetId="5" hidden="1">'Jan-June I&amp;E'!$J$66,'Jan-June I&amp;E'!$L$66,'Jan-June I&amp;E'!$N$66,'Jan-June I&amp;E'!$P$66,'Jan-June I&amp;E'!$N$68,'Jan-June I&amp;E'!$P$68,'Jan-June I&amp;E'!$N$69,'Jan-June I&amp;E'!$P$69,'Jan-June I&amp;E'!$N$70,'Jan-June I&amp;E'!$P$70,'Jan-June I&amp;E'!$N$71,'Jan-June I&amp;E'!$P$71,'Jan-June I&amp;E'!$N$72,'Jan-June I&amp;E'!$P$72,'Jan-June I&amp;E'!$N$73,'Jan-June I&amp;E'!$P$73</definedName>
    <definedName name="QB_FORMULA_6" localSheetId="4" hidden="1">'June I&amp;E'!$N$60,'June I&amp;E'!$P$60,'June I&amp;E'!$N$61,'June I&amp;E'!$P$61,'June I&amp;E'!$N$62,'June I&amp;E'!$P$62,'June I&amp;E'!$N$63,'June I&amp;E'!$P$63,'June I&amp;E'!$N$64,'June I&amp;E'!$P$64,'June I&amp;E'!$N$65,'June I&amp;E'!$P$65,'June I&amp;E'!$N$66,'June I&amp;E'!$P$66,'June I&amp;E'!$N$67,'June I&amp;E'!$P$67</definedName>
    <definedName name="QB_FORMULA_7" localSheetId="6" hidden="1">BVA!$N$74,BVA!$P$74,BVA!$N$75,BVA!$P$75,BVA!$J$76,BVA!$L$76,BVA!$N$76,BVA!$P$76,BVA!$N$78,BVA!$P$78,BVA!$N$79,BVA!$P$79,BVA!$N$80,BVA!$P$80,BVA!$J$81,BVA!$L$81</definedName>
    <definedName name="QB_FORMULA_7" localSheetId="5" hidden="1">'Jan-June I&amp;E'!$N$74,'Jan-June I&amp;E'!$P$74,'Jan-June I&amp;E'!$N$75,'Jan-June I&amp;E'!$P$75,'Jan-June I&amp;E'!$J$76,'Jan-June I&amp;E'!$L$76,'Jan-June I&amp;E'!$N$76,'Jan-June I&amp;E'!$P$76,'Jan-June I&amp;E'!$N$78,'Jan-June I&amp;E'!$P$78,'Jan-June I&amp;E'!$N$79,'Jan-June I&amp;E'!$P$79,'Jan-June I&amp;E'!$N$80,'Jan-June I&amp;E'!$P$80,'Jan-June I&amp;E'!$J$81,'Jan-June I&amp;E'!$L$81</definedName>
    <definedName name="QB_FORMULA_7" localSheetId="4" hidden="1">'June I&amp;E'!$J$68,'June I&amp;E'!$L$68,'June I&amp;E'!$N$68,'June I&amp;E'!$P$68,'June I&amp;E'!$N$70,'June I&amp;E'!$P$70,'June I&amp;E'!$N$71,'June I&amp;E'!$P$71,'June I&amp;E'!$N$72,'June I&amp;E'!$P$72,'June I&amp;E'!$J$73,'June I&amp;E'!$L$73,'June I&amp;E'!$N$73,'June I&amp;E'!$P$73,'June I&amp;E'!$J$74,'June I&amp;E'!$L$74</definedName>
    <definedName name="QB_FORMULA_8" localSheetId="6" hidden="1">BVA!$N$81,BVA!$P$81,BVA!$J$82,BVA!$L$82,BVA!$N$82,BVA!$P$82,BVA!$N$83,BVA!$P$83,BVA!$N$84,BVA!$P$84,BVA!$N$86,BVA!$P$86,BVA!$N$87,BVA!$P$87,BVA!$N$88,BVA!$P$88</definedName>
    <definedName name="QB_FORMULA_8" localSheetId="5" hidden="1">'Jan-June I&amp;E'!$N$81,'Jan-June I&amp;E'!$P$81,'Jan-June I&amp;E'!$J$82,'Jan-June I&amp;E'!$L$82,'Jan-June I&amp;E'!$N$82,'Jan-June I&amp;E'!$P$82,'Jan-June I&amp;E'!$N$83,'Jan-June I&amp;E'!$P$83,'Jan-June I&amp;E'!$N$84,'Jan-June I&amp;E'!$P$84,'Jan-June I&amp;E'!$N$86,'Jan-June I&amp;E'!$P$86,'Jan-June I&amp;E'!$N$87,'Jan-June I&amp;E'!$P$87,'Jan-June I&amp;E'!$N$88,'Jan-June I&amp;E'!$P$88</definedName>
    <definedName name="QB_FORMULA_8" localSheetId="4" hidden="1">'June I&amp;E'!$N$74,'June I&amp;E'!$P$74,'June I&amp;E'!$N$75,'June I&amp;E'!$P$75,'June I&amp;E'!$N$76,'June I&amp;E'!$P$76,'June I&amp;E'!$N$78,'June I&amp;E'!$P$78,'June I&amp;E'!$N$79,'June I&amp;E'!$P$79,'June I&amp;E'!$N$80,'June I&amp;E'!$P$80,'June I&amp;E'!$J$81,'June I&amp;E'!$L$81,'June I&amp;E'!$N$81,'June I&amp;E'!$P$81</definedName>
    <definedName name="QB_FORMULA_9" localSheetId="6" hidden="1">BVA!$J$89,BVA!$L$89,BVA!$N$89,BVA!$P$89,BVA!$N$92,BVA!$P$92,BVA!$N$93,BVA!$P$93,BVA!$N$94,BVA!$P$94,BVA!$N$95,BVA!$P$95,BVA!$J$96,BVA!$L$96,BVA!$N$96,BVA!$P$96</definedName>
    <definedName name="QB_FORMULA_9" localSheetId="5" hidden="1">'Jan-June I&amp;E'!$J$89,'Jan-June I&amp;E'!$L$89,'Jan-June I&amp;E'!$N$89,'Jan-June I&amp;E'!$P$89,'Jan-June I&amp;E'!$N$92,'Jan-June I&amp;E'!$P$92,'Jan-June I&amp;E'!$N$93,'Jan-June I&amp;E'!$P$93,'Jan-June I&amp;E'!$N$94,'Jan-June I&amp;E'!$P$94,'Jan-June I&amp;E'!$N$95,'Jan-June I&amp;E'!$P$95,'Jan-June I&amp;E'!$J$96,'Jan-June I&amp;E'!$L$96,'Jan-June I&amp;E'!$N$96,'Jan-June I&amp;E'!$P$96</definedName>
    <definedName name="QB_FORMULA_9" localSheetId="4" hidden="1">'June I&amp;E'!$N$84,'June I&amp;E'!$P$84,'June I&amp;E'!$N$85,'June I&amp;E'!$P$85,'June I&amp;E'!$N$86,'June I&amp;E'!$P$86,'June I&amp;E'!$N$87,'June I&amp;E'!$P$87,'June I&amp;E'!$J$88,'June I&amp;E'!$L$88,'June I&amp;E'!$N$88,'June I&amp;E'!$P$88,'June I&amp;E'!$N$90,'June I&amp;E'!$P$90,'June I&amp;E'!$N$91,'June I&amp;E'!$P$91</definedName>
    <definedName name="QB_ROW_1" localSheetId="3" hidden="1">'June Balance Sheet'!$A$2</definedName>
    <definedName name="QB_ROW_10031" localSheetId="3" hidden="1">'June Balance Sheet'!$D$31</definedName>
    <definedName name="QB_ROW_1011" localSheetId="3" hidden="1">'June Balance Sheet'!$B$3</definedName>
    <definedName name="QB_ROW_10331" localSheetId="3" hidden="1">'June Balance Sheet'!$D$33</definedName>
    <definedName name="QB_ROW_105250" localSheetId="6" hidden="1">BVA!$F$163</definedName>
    <definedName name="QB_ROW_105250" localSheetId="5" hidden="1">'Jan-June I&amp;E'!$F$163</definedName>
    <definedName name="QB_ROW_105250" localSheetId="4" hidden="1">'June I&amp;E'!$F$144</definedName>
    <definedName name="QB_ROW_106250" localSheetId="6" hidden="1">BVA!$F$185</definedName>
    <definedName name="QB_ROW_106250" localSheetId="5" hidden="1">'Jan-June I&amp;E'!$F$185</definedName>
    <definedName name="QB_ROW_106250" localSheetId="4" hidden="1">'June I&amp;E'!$F$164</definedName>
    <definedName name="QB_ROW_107050" localSheetId="6" hidden="1">BVA!$F$181</definedName>
    <definedName name="QB_ROW_107050" localSheetId="5" hidden="1">'Jan-June I&amp;E'!$F$181</definedName>
    <definedName name="QB_ROW_107050" localSheetId="4" hidden="1">'June I&amp;E'!$F$160</definedName>
    <definedName name="QB_ROW_107260" localSheetId="6" hidden="1">BVA!$G$183</definedName>
    <definedName name="QB_ROW_107260" localSheetId="5" hidden="1">'Jan-June I&amp;E'!$G$183</definedName>
    <definedName name="QB_ROW_107260" localSheetId="4" hidden="1">'June I&amp;E'!$G$162</definedName>
    <definedName name="QB_ROW_107350" localSheetId="6" hidden="1">BVA!$F$184</definedName>
    <definedName name="QB_ROW_107350" localSheetId="5" hidden="1">'Jan-June I&amp;E'!$F$184</definedName>
    <definedName name="QB_ROW_107350" localSheetId="4" hidden="1">'June I&amp;E'!$F$163</definedName>
    <definedName name="QB_ROW_108260" localSheetId="6" hidden="1">BVA!$G$139</definedName>
    <definedName name="QB_ROW_108260" localSheetId="5" hidden="1">'Jan-June I&amp;E'!$G$139</definedName>
    <definedName name="QB_ROW_108260" localSheetId="4" hidden="1">'June I&amp;E'!$G$129</definedName>
    <definedName name="QB_ROW_109260" localSheetId="6" hidden="1">BVA!$G$27</definedName>
    <definedName name="QB_ROW_109260" localSheetId="5" hidden="1">'Jan-June I&amp;E'!$G$27</definedName>
    <definedName name="QB_ROW_11031" localSheetId="3" hidden="1">'June Balance Sheet'!$D$34</definedName>
    <definedName name="QB_ROW_11050" localSheetId="3" hidden="1">'June Balance Sheet'!$F$50</definedName>
    <definedName name="QB_ROW_112250" localSheetId="6" hidden="1">BVA!$F$124</definedName>
    <definedName name="QB_ROW_112250" localSheetId="5" hidden="1">'Jan-June I&amp;E'!$F$124</definedName>
    <definedName name="QB_ROW_112250" localSheetId="4" hidden="1">'June I&amp;E'!$F$115</definedName>
    <definedName name="QB_ROW_113240" localSheetId="6" hidden="1">BVA!$E$5</definedName>
    <definedName name="QB_ROW_113240" localSheetId="5" hidden="1">'Jan-June I&amp;E'!$E$5</definedName>
    <definedName name="QB_ROW_113240" localSheetId="4" hidden="1">'June I&amp;E'!$E$5</definedName>
    <definedName name="QB_ROW_11331" localSheetId="3" hidden="1">'June Balance Sheet'!$D$36</definedName>
    <definedName name="QB_ROW_11350" localSheetId="3" hidden="1">'June Balance Sheet'!$F$53</definedName>
    <definedName name="QB_ROW_114030" localSheetId="6" hidden="1">BVA!$D$193</definedName>
    <definedName name="QB_ROW_114030" localSheetId="5" hidden="1">'Jan-June I&amp;E'!$D$193</definedName>
    <definedName name="QB_ROW_114030" localSheetId="4" hidden="1">'June I&amp;E'!$D$172</definedName>
    <definedName name="QB_ROW_114330" localSheetId="6" hidden="1">BVA!$D$198</definedName>
    <definedName name="QB_ROW_114330" localSheetId="5" hidden="1">'Jan-June I&amp;E'!$D$198</definedName>
    <definedName name="QB_ROW_114330" localSheetId="4" hidden="1">'June I&amp;E'!$D$175</definedName>
    <definedName name="QB_ROW_117220" localSheetId="3" hidden="1">'June Balance Sheet'!$C$17</definedName>
    <definedName name="QB_ROW_118220" localSheetId="3" hidden="1">'June Balance Sheet'!$C$23</definedName>
    <definedName name="QB_ROW_12031" localSheetId="3" hidden="1">'June Balance Sheet'!$D$37</definedName>
    <definedName name="QB_ROW_1220" localSheetId="3" hidden="1">'June Balance Sheet'!$C$69</definedName>
    <definedName name="QB_ROW_12260" localSheetId="3" hidden="1">'June Balance Sheet'!$G$51</definedName>
    <definedName name="QB_ROW_12331" localSheetId="3" hidden="1">'June Balance Sheet'!$D$57</definedName>
    <definedName name="QB_ROW_124270" localSheetId="6" hidden="1">BVA!$H$64</definedName>
    <definedName name="QB_ROW_124270" localSheetId="5" hidden="1">'Jan-June I&amp;E'!$H$64</definedName>
    <definedName name="QB_ROW_124270" localSheetId="4" hidden="1">'June I&amp;E'!$H$56</definedName>
    <definedName name="QB_ROW_125260" localSheetId="6" hidden="1">BVA!$G$152</definedName>
    <definedName name="QB_ROW_125260" localSheetId="5" hidden="1">'Jan-June I&amp;E'!$G$152</definedName>
    <definedName name="QB_ROW_127220" localSheetId="3" hidden="1">'June Balance Sheet'!$C$25</definedName>
    <definedName name="QB_ROW_128260" localSheetId="6" hidden="1">BVA!$G$156</definedName>
    <definedName name="QB_ROW_128260" localSheetId="5" hidden="1">'Jan-June I&amp;E'!$G$156</definedName>
    <definedName name="QB_ROW_129220" localSheetId="3" hidden="1">'June Balance Sheet'!$C$70</definedName>
    <definedName name="QB_ROW_130040" localSheetId="6" hidden="1">BVA!$E$25</definedName>
    <definedName name="QB_ROW_130040" localSheetId="5" hidden="1">'Jan-June I&amp;E'!$E$25</definedName>
    <definedName name="QB_ROW_130040" localSheetId="4" hidden="1">'June I&amp;E'!$E$23</definedName>
    <definedName name="QB_ROW_130340" localSheetId="6" hidden="1">BVA!$E$115</definedName>
    <definedName name="QB_ROW_130340" localSheetId="5" hidden="1">'Jan-June I&amp;E'!$E$115</definedName>
    <definedName name="QB_ROW_130340" localSheetId="4" hidden="1">'June I&amp;E'!$E$107</definedName>
    <definedName name="QB_ROW_131050" localSheetId="6" hidden="1">BVA!$F$90</definedName>
    <definedName name="QB_ROW_131050" localSheetId="5" hidden="1">'Jan-June I&amp;E'!$F$90</definedName>
    <definedName name="QB_ROW_131050" localSheetId="4" hidden="1">'June I&amp;E'!$F$82</definedName>
    <definedName name="QB_ROW_1311" localSheetId="3" hidden="1">'June Balance Sheet'!$B$15</definedName>
    <definedName name="QB_ROW_131350" localSheetId="6" hidden="1">BVA!$F$114</definedName>
    <definedName name="QB_ROW_131350" localSheetId="5" hidden="1">'Jan-June I&amp;E'!$F$114</definedName>
    <definedName name="QB_ROW_131350" localSheetId="4" hidden="1">'June I&amp;E'!$F$106</definedName>
    <definedName name="QB_ROW_132040" localSheetId="6" hidden="1">BVA!$E$116</definedName>
    <definedName name="QB_ROW_132040" localSheetId="5" hidden="1">'Jan-June I&amp;E'!$E$116</definedName>
    <definedName name="QB_ROW_132040" localSheetId="4" hidden="1">'June I&amp;E'!$E$108</definedName>
    <definedName name="QB_ROW_132250" localSheetId="6" hidden="1">BVA!$F$119</definedName>
    <definedName name="QB_ROW_132250" localSheetId="5" hidden="1">'Jan-June I&amp;E'!$F$119</definedName>
    <definedName name="QB_ROW_132340" localSheetId="6" hidden="1">BVA!$E$120</definedName>
    <definedName name="QB_ROW_132340" localSheetId="5" hidden="1">'Jan-June I&amp;E'!$E$120</definedName>
    <definedName name="QB_ROW_132340" localSheetId="4" hidden="1">'June I&amp;E'!$E$111</definedName>
    <definedName name="QB_ROW_13260" localSheetId="3" hidden="1">'June Balance Sheet'!$G$52</definedName>
    <definedName name="QB_ROW_133040" localSheetId="6" hidden="1">BVA!$E$121</definedName>
    <definedName name="QB_ROW_133040" localSheetId="5" hidden="1">'Jan-June I&amp;E'!$E$121</definedName>
    <definedName name="QB_ROW_133040" localSheetId="4" hidden="1">'June I&amp;E'!$E$112</definedName>
    <definedName name="QB_ROW_133250" localSheetId="6" hidden="1">BVA!$F$128</definedName>
    <definedName name="QB_ROW_133250" localSheetId="5" hidden="1">'Jan-June I&amp;E'!$F$128</definedName>
    <definedName name="QB_ROW_133340" localSheetId="6" hidden="1">BVA!$E$129</definedName>
    <definedName name="QB_ROW_133340" localSheetId="5" hidden="1">'Jan-June I&amp;E'!$E$129</definedName>
    <definedName name="QB_ROW_133340" localSheetId="4" hidden="1">'June I&amp;E'!$E$119</definedName>
    <definedName name="QB_ROW_134040" localSheetId="6" hidden="1">BVA!$E$130</definedName>
    <definedName name="QB_ROW_134040" localSheetId="5" hidden="1">'Jan-June I&amp;E'!$E$130</definedName>
    <definedName name="QB_ROW_134040" localSheetId="4" hidden="1">'June I&amp;E'!$E$120</definedName>
    <definedName name="QB_ROW_134340" localSheetId="6" hidden="1">BVA!$E$161</definedName>
    <definedName name="QB_ROW_134340" localSheetId="5" hidden="1">'Jan-June I&amp;E'!$E$161</definedName>
    <definedName name="QB_ROW_134340" localSheetId="4" hidden="1">'June I&amp;E'!$E$142</definedName>
    <definedName name="QB_ROW_136260" localSheetId="6" hidden="1">BVA!$G$32</definedName>
    <definedName name="QB_ROW_136260" localSheetId="5" hidden="1">'Jan-June I&amp;E'!$G$32</definedName>
    <definedName name="QB_ROW_136260" localSheetId="4" hidden="1">'June I&amp;E'!$G$27</definedName>
    <definedName name="QB_ROW_137270" localSheetId="6" hidden="1">BVA!$H$93</definedName>
    <definedName name="QB_ROW_137270" localSheetId="5" hidden="1">'Jan-June I&amp;E'!$H$93</definedName>
    <definedName name="QB_ROW_137270" localSheetId="4" hidden="1">'June I&amp;E'!$H$85</definedName>
    <definedName name="QB_ROW_14011" localSheetId="3" hidden="1">'June Balance Sheet'!$B$60</definedName>
    <definedName name="QB_ROW_14250" localSheetId="3" hidden="1">'June Balance Sheet'!$F$55</definedName>
    <definedName name="QB_ROW_14311" localSheetId="3" hidden="1">'June Balance Sheet'!$B$72</definedName>
    <definedName name="QB_ROW_143260" localSheetId="6" hidden="1">BVA!$G$47</definedName>
    <definedName name="QB_ROW_143260" localSheetId="5" hidden="1">'Jan-June I&amp;E'!$G$47</definedName>
    <definedName name="QB_ROW_143260" localSheetId="4" hidden="1">'June I&amp;E'!$G$41</definedName>
    <definedName name="QB_ROW_144260" localSheetId="6" hidden="1">BVA!$G$147</definedName>
    <definedName name="QB_ROW_144260" localSheetId="5" hidden="1">'Jan-June I&amp;E'!$G$147</definedName>
    <definedName name="QB_ROW_144260" localSheetId="4" hidden="1">'June I&amp;E'!$G$136</definedName>
    <definedName name="QB_ROW_147260" localSheetId="6" hidden="1">BVA!$G$154</definedName>
    <definedName name="QB_ROW_147260" localSheetId="5" hidden="1">'Jan-June I&amp;E'!$G$154</definedName>
    <definedName name="QB_ROW_148030" localSheetId="3" hidden="1">'June Balance Sheet'!$D$5</definedName>
    <definedName name="QB_ROW_148330" localSheetId="3" hidden="1">'June Balance Sheet'!$D$9</definedName>
    <definedName name="QB_ROW_15250" localSheetId="3" hidden="1">'June Balance Sheet'!$F$54</definedName>
    <definedName name="QB_ROW_153260" localSheetId="6" hidden="1">BVA!$G$151</definedName>
    <definedName name="QB_ROW_153260" localSheetId="5" hidden="1">'Jan-June I&amp;E'!$G$151</definedName>
    <definedName name="QB_ROW_154260" localSheetId="6" hidden="1">BVA!$G$149</definedName>
    <definedName name="QB_ROW_154260" localSheetId="5" hidden="1">'Jan-June I&amp;E'!$G$149</definedName>
    <definedName name="QB_ROW_154260" localSheetId="4" hidden="1">'June I&amp;E'!$G$137</definedName>
    <definedName name="QB_ROW_155260" localSheetId="6" hidden="1">BVA!$G$150</definedName>
    <definedName name="QB_ROW_155260" localSheetId="5" hidden="1">'Jan-June I&amp;E'!$G$150</definedName>
    <definedName name="QB_ROW_156270" localSheetId="6" hidden="1">BVA!$H$92</definedName>
    <definedName name="QB_ROW_156270" localSheetId="5" hidden="1">'Jan-June I&amp;E'!$H$92</definedName>
    <definedName name="QB_ROW_156270" localSheetId="4" hidden="1">'June I&amp;E'!$H$84</definedName>
    <definedName name="QB_ROW_157270" localSheetId="6" hidden="1">BVA!$H$94</definedName>
    <definedName name="QB_ROW_157270" localSheetId="5" hidden="1">'Jan-June I&amp;E'!$H$94</definedName>
    <definedName name="QB_ROW_157270" localSheetId="4" hidden="1">'June I&amp;E'!$H$86</definedName>
    <definedName name="QB_ROW_161250" localSheetId="6" hidden="1">BVA!$F$164</definedName>
    <definedName name="QB_ROW_161250" localSheetId="5" hidden="1">'Jan-June I&amp;E'!$F$164</definedName>
    <definedName name="QB_ROW_164270" localSheetId="6" hidden="1">BVA!$H$100</definedName>
    <definedName name="QB_ROW_164270" localSheetId="5" hidden="1">'Jan-June I&amp;E'!$H$100</definedName>
    <definedName name="QB_ROW_164270" localSheetId="4" hidden="1">'June I&amp;E'!$H$92</definedName>
    <definedName name="QB_ROW_165270" localSheetId="6" hidden="1">BVA!$H$62</definedName>
    <definedName name="QB_ROW_165270" localSheetId="5" hidden="1">'Jan-June I&amp;E'!$H$62</definedName>
    <definedName name="QB_ROW_165270" localSheetId="4" hidden="1">'June I&amp;E'!$H$54</definedName>
    <definedName name="QB_ROW_167280" localSheetId="6" hidden="1">BVA!$I$108</definedName>
    <definedName name="QB_ROW_167280" localSheetId="5" hidden="1">'Jan-June I&amp;E'!$I$108</definedName>
    <definedName name="QB_ROW_167280" localSheetId="4" hidden="1">'June I&amp;E'!$I$100</definedName>
    <definedName name="QB_ROW_169240" localSheetId="3" hidden="1">'June Balance Sheet'!$E$32</definedName>
    <definedName name="QB_ROW_17221" localSheetId="3" hidden="1">'June Balance Sheet'!$C$71</definedName>
    <definedName name="QB_ROW_17250" localSheetId="3" hidden="1">'June Balance Sheet'!$F$45</definedName>
    <definedName name="QB_ROW_177260" localSheetId="6" hidden="1">BVA!$G$44</definedName>
    <definedName name="QB_ROW_177260" localSheetId="5" hidden="1">'Jan-June I&amp;E'!$G$44</definedName>
    <definedName name="QB_ROW_177260" localSheetId="4" hidden="1">'June I&amp;E'!$G$38</definedName>
    <definedName name="QB_ROW_178260" localSheetId="6" hidden="1">BVA!$G$31</definedName>
    <definedName name="QB_ROW_178260" localSheetId="5" hidden="1">'Jan-June I&amp;E'!$G$31</definedName>
    <definedName name="QB_ROW_178260" localSheetId="4" hidden="1">'June I&amp;E'!$G$26</definedName>
    <definedName name="QB_ROW_18220" localSheetId="3" hidden="1">'June Balance Sheet'!$C$22</definedName>
    <definedName name="QB_ROW_18301" localSheetId="6" hidden="1">BVA!$A$230</definedName>
    <definedName name="QB_ROW_18301" localSheetId="5" hidden="1">'Jan-June I&amp;E'!$A$230</definedName>
    <definedName name="QB_ROW_18301" localSheetId="4" hidden="1">'June I&amp;E'!$A$191</definedName>
    <definedName name="QB_ROW_185270" localSheetId="6" hidden="1">BVA!$H$101</definedName>
    <definedName name="QB_ROW_185270" localSheetId="5" hidden="1">'Jan-June I&amp;E'!$H$101</definedName>
    <definedName name="QB_ROW_185270" localSheetId="4" hidden="1">'June I&amp;E'!$H$93</definedName>
    <definedName name="QB_ROW_187020" localSheetId="3" hidden="1">'June Balance Sheet'!$C$62</definedName>
    <definedName name="QB_ROW_187320" localSheetId="3" hidden="1">'June Balance Sheet'!$C$68</definedName>
    <definedName name="QB_ROW_189240" localSheetId="6" hidden="1">BVA!$E$197</definedName>
    <definedName name="QB_ROW_189240" localSheetId="5" hidden="1">'Jan-June I&amp;E'!$E$197</definedName>
    <definedName name="QB_ROW_189240" localSheetId="4" hidden="1">'June I&amp;E'!$E$174</definedName>
    <definedName name="QB_ROW_190040" localSheetId="6" hidden="1">BVA!$E$166</definedName>
    <definedName name="QB_ROW_190040" localSheetId="5" hidden="1">'Jan-June I&amp;E'!$E$166</definedName>
    <definedName name="QB_ROW_190040" localSheetId="4" hidden="1">'June I&amp;E'!$E$146</definedName>
    <definedName name="QB_ROW_19011" localSheetId="6" hidden="1">BVA!$B$3</definedName>
    <definedName name="QB_ROW_19011" localSheetId="5" hidden="1">'Jan-June I&amp;E'!$B$3</definedName>
    <definedName name="QB_ROW_19011" localSheetId="4" hidden="1">'June I&amp;E'!$B$3</definedName>
    <definedName name="QB_ROW_190340" localSheetId="6" hidden="1">BVA!$E$179</definedName>
    <definedName name="QB_ROW_190340" localSheetId="5" hidden="1">'Jan-June I&amp;E'!$E$179</definedName>
    <definedName name="QB_ROW_190340" localSheetId="4" hidden="1">'June I&amp;E'!$E$158</definedName>
    <definedName name="QB_ROW_19050" localSheetId="6" hidden="1">BVA!$F$26</definedName>
    <definedName name="QB_ROW_19050" localSheetId="5" hidden="1">'Jan-June I&amp;E'!$F$26</definedName>
    <definedName name="QB_ROW_191250" localSheetId="6" hidden="1">BVA!$F$168</definedName>
    <definedName name="QB_ROW_191250" localSheetId="5" hidden="1">'Jan-June I&amp;E'!$F$168</definedName>
    <definedName name="QB_ROW_191250" localSheetId="4" hidden="1">'June I&amp;E'!$F$148</definedName>
    <definedName name="QB_ROW_192250" localSheetId="6" hidden="1">BVA!$F$175</definedName>
    <definedName name="QB_ROW_192250" localSheetId="5" hidden="1">'Jan-June I&amp;E'!$F$175</definedName>
    <definedName name="QB_ROW_19260" localSheetId="6" hidden="1">BVA!$G$28</definedName>
    <definedName name="QB_ROW_19260" localSheetId="5" hidden="1">'Jan-June I&amp;E'!$G$28</definedName>
    <definedName name="QB_ROW_19311" localSheetId="6" hidden="1">BVA!$B$188</definedName>
    <definedName name="QB_ROW_19311" localSheetId="5" hidden="1">'Jan-June I&amp;E'!$B$188</definedName>
    <definedName name="QB_ROW_19311" localSheetId="4" hidden="1">'June I&amp;E'!$B$167</definedName>
    <definedName name="QB_ROW_193220" localSheetId="3" hidden="1">'June Balance Sheet'!$C$61</definedName>
    <definedName name="QB_ROW_19350" localSheetId="6" hidden="1">BVA!$F$29</definedName>
    <definedName name="QB_ROW_19350" localSheetId="5" hidden="1">'Jan-June I&amp;E'!$F$29</definedName>
    <definedName name="QB_ROW_19350" localSheetId="4" hidden="1">'June I&amp;E'!$F$24</definedName>
    <definedName name="QB_ROW_198070" localSheetId="6" hidden="1">BVA!$H$52</definedName>
    <definedName name="QB_ROW_198070" localSheetId="5" hidden="1">'Jan-June I&amp;E'!$H$52</definedName>
    <definedName name="QB_ROW_198070" localSheetId="4" hidden="1">'June I&amp;E'!$H$46</definedName>
    <definedName name="QB_ROW_198370" localSheetId="6" hidden="1">BVA!$H$58</definedName>
    <definedName name="QB_ROW_198370" localSheetId="5" hidden="1">'Jan-June I&amp;E'!$H$58</definedName>
    <definedName name="QB_ROW_198370" localSheetId="4" hidden="1">'June I&amp;E'!$H$52</definedName>
    <definedName name="QB_ROW_199250" localSheetId="6" hidden="1">BVA!$F$174</definedName>
    <definedName name="QB_ROW_199250" localSheetId="5" hidden="1">'Jan-June I&amp;E'!$F$174</definedName>
    <definedName name="QB_ROW_199250" localSheetId="4" hidden="1">'June I&amp;E'!$F$154</definedName>
    <definedName name="QB_ROW_200270" localSheetId="6" hidden="1">BVA!$H$111</definedName>
    <definedName name="QB_ROW_200270" localSheetId="5" hidden="1">'Jan-June I&amp;E'!$H$111</definedName>
    <definedName name="QB_ROW_200270" localSheetId="4" hidden="1">'June I&amp;E'!$H$103</definedName>
    <definedName name="QB_ROW_20031" localSheetId="6" hidden="1">BVA!$D$4</definedName>
    <definedName name="QB_ROW_20031" localSheetId="5" hidden="1">'Jan-June I&amp;E'!$D$4</definedName>
    <definedName name="QB_ROW_20031" localSheetId="4" hidden="1">'June I&amp;E'!$D$4</definedName>
    <definedName name="QB_ROW_2021" localSheetId="3" hidden="1">'June Balance Sheet'!$C$4</definedName>
    <definedName name="QB_ROW_20331" localSheetId="6" hidden="1">BVA!$D$22</definedName>
    <definedName name="QB_ROW_20331" localSheetId="5" hidden="1">'Jan-June I&amp;E'!$D$22</definedName>
    <definedName name="QB_ROW_20331" localSheetId="4" hidden="1">'June I&amp;E'!$D$20</definedName>
    <definedName name="QB_ROW_206280" localSheetId="6" hidden="1">BVA!$I$55</definedName>
    <definedName name="QB_ROW_206280" localSheetId="5" hidden="1">'Jan-June I&amp;E'!$I$55</definedName>
    <definedName name="QB_ROW_206280" localSheetId="4" hidden="1">'June I&amp;E'!$I$49</definedName>
    <definedName name="QB_ROW_207050" localSheetId="6" hidden="1">BVA!$F$169</definedName>
    <definedName name="QB_ROW_207050" localSheetId="5" hidden="1">'Jan-June I&amp;E'!$F$169</definedName>
    <definedName name="QB_ROW_207050" localSheetId="4" hidden="1">'June I&amp;E'!$F$149</definedName>
    <definedName name="QB_ROW_207260" localSheetId="6" hidden="1">BVA!$G$171</definedName>
    <definedName name="QB_ROW_207260" localSheetId="5" hidden="1">'Jan-June I&amp;E'!$G$171</definedName>
    <definedName name="QB_ROW_207260" localSheetId="4" hidden="1">'June I&amp;E'!$G$151</definedName>
    <definedName name="QB_ROW_207350" localSheetId="6" hidden="1">BVA!$F$172</definedName>
    <definedName name="QB_ROW_207350" localSheetId="5" hidden="1">'Jan-June I&amp;E'!$F$172</definedName>
    <definedName name="QB_ROW_207350" localSheetId="4" hidden="1">'June I&amp;E'!$F$152</definedName>
    <definedName name="QB_ROW_208250" localSheetId="6" hidden="1">BVA!$F$167</definedName>
    <definedName name="QB_ROW_208250" localSheetId="5" hidden="1">'Jan-June I&amp;E'!$F$167</definedName>
    <definedName name="QB_ROW_208250" localSheetId="4" hidden="1">'June I&amp;E'!$F$147</definedName>
    <definedName name="QB_ROW_210040" localSheetId="6" hidden="1">BVA!$E$162</definedName>
    <definedName name="QB_ROW_210040" localSheetId="5" hidden="1">'Jan-June I&amp;E'!$E$162</definedName>
    <definedName name="QB_ROW_210040" localSheetId="4" hidden="1">'June I&amp;E'!$E$143</definedName>
    <definedName name="QB_ROW_21031" localSheetId="6" hidden="1">BVA!$D$24</definedName>
    <definedName name="QB_ROW_21031" localSheetId="5" hidden="1">'Jan-June I&amp;E'!$D$24</definedName>
    <definedName name="QB_ROW_21031" localSheetId="4" hidden="1">'June I&amp;E'!$D$22</definedName>
    <definedName name="QB_ROW_210340" localSheetId="6" hidden="1">BVA!$E$165</definedName>
    <definedName name="QB_ROW_210340" localSheetId="5" hidden="1">'Jan-June I&amp;E'!$E$165</definedName>
    <definedName name="QB_ROW_210340" localSheetId="4" hidden="1">'June I&amp;E'!$E$145</definedName>
    <definedName name="QB_ROW_212250" localSheetId="6" hidden="1">BVA!$F$17</definedName>
    <definedName name="QB_ROW_212250" localSheetId="5" hidden="1">'Jan-June I&amp;E'!$F$17</definedName>
    <definedName name="QB_ROW_212250" localSheetId="4" hidden="1">'June I&amp;E'!$F$17</definedName>
    <definedName name="QB_ROW_21331" localSheetId="6" hidden="1">BVA!$D$187</definedName>
    <definedName name="QB_ROW_21331" localSheetId="5" hidden="1">'Jan-June I&amp;E'!$D$187</definedName>
    <definedName name="QB_ROW_21331" localSheetId="4" hidden="1">'June I&amp;E'!$D$166</definedName>
    <definedName name="QB_ROW_214260" localSheetId="6" hidden="1">BVA!$G$135</definedName>
    <definedName name="QB_ROW_214260" localSheetId="5" hidden="1">'Jan-June I&amp;E'!$G$135</definedName>
    <definedName name="QB_ROW_214260" localSheetId="4" hidden="1">'June I&amp;E'!$G$125</definedName>
    <definedName name="QB_ROW_215260" localSheetId="6" hidden="1">BVA!$G$141</definedName>
    <definedName name="QB_ROW_215260" localSheetId="5" hidden="1">'Jan-June I&amp;E'!$G$141</definedName>
    <definedName name="QB_ROW_218280" localSheetId="6" hidden="1">BVA!$I$54</definedName>
    <definedName name="QB_ROW_218280" localSheetId="5" hidden="1">'Jan-June I&amp;E'!$I$54</definedName>
    <definedName name="QB_ROW_218280" localSheetId="4" hidden="1">'June I&amp;E'!$I$48</definedName>
    <definedName name="QB_ROW_22011" localSheetId="6" hidden="1">BVA!$B$189</definedName>
    <definedName name="QB_ROW_22011" localSheetId="5" hidden="1">'Jan-June I&amp;E'!$B$189</definedName>
    <definedName name="QB_ROW_22011" localSheetId="4" hidden="1">'June I&amp;E'!$B$168</definedName>
    <definedName name="QB_ROW_220270" localSheetId="6" hidden="1">BVA!$H$102</definedName>
    <definedName name="QB_ROW_220270" localSheetId="5" hidden="1">'Jan-June I&amp;E'!$H$102</definedName>
    <definedName name="QB_ROW_220270" localSheetId="4" hidden="1">'June I&amp;E'!$H$94</definedName>
    <definedName name="QB_ROW_221270" localSheetId="6" hidden="1">BVA!$H$98</definedName>
    <definedName name="QB_ROW_221270" localSheetId="5" hidden="1">'Jan-June I&amp;E'!$H$98</definedName>
    <definedName name="QB_ROW_221270" localSheetId="4" hidden="1">'June I&amp;E'!$H$90</definedName>
    <definedName name="QB_ROW_222250" localSheetId="6" hidden="1">BVA!$F$20</definedName>
    <definedName name="QB_ROW_222250" localSheetId="5" hidden="1">'Jan-June I&amp;E'!$F$20</definedName>
    <definedName name="QB_ROW_222250" localSheetId="4" hidden="1">'June I&amp;E'!$F$18</definedName>
    <definedName name="QB_ROW_22311" localSheetId="6" hidden="1">BVA!$B$229</definedName>
    <definedName name="QB_ROW_22311" localSheetId="5" hidden="1">'Jan-June I&amp;E'!$B$229</definedName>
    <definedName name="QB_ROW_22311" localSheetId="4" hidden="1">'June I&amp;E'!$B$190</definedName>
    <definedName name="QB_ROW_2240" localSheetId="3" hidden="1">'June Balance Sheet'!$E$7</definedName>
    <definedName name="QB_ROW_226260" localSheetId="6" hidden="1">BVA!$G$153</definedName>
    <definedName name="QB_ROW_226260" localSheetId="5" hidden="1">'Jan-June I&amp;E'!$G$153</definedName>
    <definedName name="QB_ROW_226260" localSheetId="4" hidden="1">'June I&amp;E'!$G$138</definedName>
    <definedName name="QB_ROW_227250" localSheetId="6" hidden="1">BVA!$F$127</definedName>
    <definedName name="QB_ROW_227250" localSheetId="5" hidden="1">'Jan-June I&amp;E'!$F$127</definedName>
    <definedName name="QB_ROW_227250" localSheetId="4" hidden="1">'June I&amp;E'!$F$118</definedName>
    <definedName name="QB_ROW_23021" localSheetId="6" hidden="1">BVA!$C$190</definedName>
    <definedName name="QB_ROW_23021" localSheetId="5" hidden="1">'Jan-June I&amp;E'!$C$190</definedName>
    <definedName name="QB_ROW_23021" localSheetId="4" hidden="1">'June I&amp;E'!$C$169</definedName>
    <definedName name="QB_ROW_231240" localSheetId="6" hidden="1">BVA!$E$203</definedName>
    <definedName name="QB_ROW_231240" localSheetId="5" hidden="1">'Jan-June I&amp;E'!$E$203</definedName>
    <definedName name="QB_ROW_2321" localSheetId="3" hidden="1">'June Balance Sheet'!$C$10</definedName>
    <definedName name="QB_ROW_23250" localSheetId="6" hidden="1">BVA!$F$10</definedName>
    <definedName name="QB_ROW_23250" localSheetId="5" hidden="1">'Jan-June I&amp;E'!$F$10</definedName>
    <definedName name="QB_ROW_23250" localSheetId="4" hidden="1">'June I&amp;E'!$F$10</definedName>
    <definedName name="QB_ROW_23321" localSheetId="6" hidden="1">BVA!$C$205</definedName>
    <definedName name="QB_ROW_23321" localSheetId="5" hidden="1">'Jan-June I&amp;E'!$C$205</definedName>
    <definedName name="QB_ROW_23321" localSheetId="4" hidden="1">'June I&amp;E'!$C$181</definedName>
    <definedName name="QB_ROW_233260" localSheetId="6" hidden="1">BVA!$G$38</definedName>
    <definedName name="QB_ROW_233260" localSheetId="5" hidden="1">'Jan-June I&amp;E'!$G$38</definedName>
    <definedName name="QB_ROW_233260" localSheetId="4" hidden="1">'June I&amp;E'!$G$32</definedName>
    <definedName name="QB_ROW_237230" localSheetId="3" hidden="1">'June Balance Sheet'!$D$13</definedName>
    <definedName name="QB_ROW_24021" localSheetId="6" hidden="1">BVA!$C$206</definedName>
    <definedName name="QB_ROW_24021" localSheetId="5" hidden="1">'Jan-June I&amp;E'!$C$206</definedName>
    <definedName name="QB_ROW_24021" localSheetId="4" hidden="1">'June I&amp;E'!$C$182</definedName>
    <definedName name="QB_ROW_24250" localSheetId="6" hidden="1">BVA!$F$12</definedName>
    <definedName name="QB_ROW_24250" localSheetId="5" hidden="1">'Jan-June I&amp;E'!$F$12</definedName>
    <definedName name="QB_ROW_24250" localSheetId="4" hidden="1">'June I&amp;E'!$F$12</definedName>
    <definedName name="QB_ROW_24321" localSheetId="6" hidden="1">BVA!$C$228</definedName>
    <definedName name="QB_ROW_24321" localSheetId="5" hidden="1">'Jan-June I&amp;E'!$C$228</definedName>
    <definedName name="QB_ROW_24321" localSheetId="4" hidden="1">'June I&amp;E'!$C$189</definedName>
    <definedName name="QB_ROW_243240" localSheetId="3" hidden="1">'June Balance Sheet'!$E$38</definedName>
    <definedName name="QB_ROW_244230" localSheetId="3" hidden="1">'June Balance Sheet'!$D$67</definedName>
    <definedName name="QB_ROW_25050" localSheetId="6" hidden="1">BVA!$F$35</definedName>
    <definedName name="QB_ROW_25050" localSheetId="5" hidden="1">'Jan-June I&amp;E'!$F$35</definedName>
    <definedName name="QB_ROW_25050" localSheetId="4" hidden="1">'June I&amp;E'!$F$29</definedName>
    <definedName name="QB_ROW_251220" localSheetId="3" hidden="1">'June Balance Sheet'!$C$18</definedName>
    <definedName name="QB_ROW_25260" localSheetId="6" hidden="1">BVA!$G$40</definedName>
    <definedName name="QB_ROW_25260" localSheetId="5" hidden="1">'Jan-June I&amp;E'!$G$40</definedName>
    <definedName name="QB_ROW_25260" localSheetId="4" hidden="1">'June I&amp;E'!$G$34</definedName>
    <definedName name="QB_ROW_25350" localSheetId="6" hidden="1">BVA!$F$41</definedName>
    <definedName name="QB_ROW_25350" localSheetId="5" hidden="1">'Jan-June I&amp;E'!$F$41</definedName>
    <definedName name="QB_ROW_25350" localSheetId="4" hidden="1">'June I&amp;E'!$F$35</definedName>
    <definedName name="QB_ROW_259270" localSheetId="6" hidden="1">BVA!$H$63</definedName>
    <definedName name="QB_ROW_259270" localSheetId="5" hidden="1">'Jan-June I&amp;E'!$H$63</definedName>
    <definedName name="QB_ROW_259270" localSheetId="4" hidden="1">'June I&amp;E'!$H$55</definedName>
    <definedName name="QB_ROW_260270" localSheetId="6" hidden="1">BVA!$H$65</definedName>
    <definedName name="QB_ROW_260270" localSheetId="5" hidden="1">'Jan-June I&amp;E'!$H$65</definedName>
    <definedName name="QB_ROW_260270" localSheetId="4" hidden="1">'June I&amp;E'!$H$57</definedName>
    <definedName name="QB_ROW_261260" localSheetId="6" hidden="1">BVA!$G$182</definedName>
    <definedName name="QB_ROW_261260" localSheetId="5" hidden="1">'Jan-June I&amp;E'!$G$182</definedName>
    <definedName name="QB_ROW_261260" localSheetId="4" hidden="1">'June I&amp;E'!$G$161</definedName>
    <definedName name="QB_ROW_264250" localSheetId="6" hidden="1">BVA!$F$173</definedName>
    <definedName name="QB_ROW_264250" localSheetId="5" hidden="1">'Jan-June I&amp;E'!$F$173</definedName>
    <definedName name="QB_ROW_264250" localSheetId="4" hidden="1">'June I&amp;E'!$F$153</definedName>
    <definedName name="QB_ROW_270220" localSheetId="3" hidden="1">'June Balance Sheet'!$C$20</definedName>
    <definedName name="QB_ROW_27050" localSheetId="6" hidden="1">BVA!$F$43</definedName>
    <definedName name="QB_ROW_27050" localSheetId="5" hidden="1">'Jan-June I&amp;E'!$F$43</definedName>
    <definedName name="QB_ROW_27050" localSheetId="4" hidden="1">'June I&amp;E'!$F$37</definedName>
    <definedName name="QB_ROW_272220" localSheetId="3" hidden="1">'June Balance Sheet'!$C$24</definedName>
    <definedName name="QB_ROW_27350" localSheetId="6" hidden="1">BVA!$F$48</definedName>
    <definedName name="QB_ROW_27350" localSheetId="5" hidden="1">'Jan-June I&amp;E'!$F$48</definedName>
    <definedName name="QB_ROW_27350" localSheetId="4" hidden="1">'June I&amp;E'!$F$42</definedName>
    <definedName name="QB_ROW_278270" localSheetId="6" hidden="1">BVA!$H$73</definedName>
    <definedName name="QB_ROW_278270" localSheetId="5" hidden="1">'Jan-June I&amp;E'!$H$73</definedName>
    <definedName name="QB_ROW_278270" localSheetId="4" hidden="1">'June I&amp;E'!$H$65</definedName>
    <definedName name="QB_ROW_287280" localSheetId="6" hidden="1">BVA!$I$57</definedName>
    <definedName name="QB_ROW_287280" localSheetId="5" hidden="1">'Jan-June I&amp;E'!$I$57</definedName>
    <definedName name="QB_ROW_287280" localSheetId="4" hidden="1">'June I&amp;E'!$I$51</definedName>
    <definedName name="QB_ROW_290" localSheetId="0" hidden="1">' Ck Register'!$A$2</definedName>
    <definedName name="QB_ROW_290220" localSheetId="3" hidden="1">'June Balance Sheet'!$C$19</definedName>
    <definedName name="QB_ROW_293" localSheetId="0" hidden="1">' Ck Register'!$A$390</definedName>
    <definedName name="QB_ROW_293230" localSheetId="3" hidden="1">'June Balance Sheet'!$D$65</definedName>
    <definedName name="QB_ROW_294250" localSheetId="6" hidden="1">BVA!$F$144</definedName>
    <definedName name="QB_ROW_294250" localSheetId="5" hidden="1">'Jan-June I&amp;E'!$F$144</definedName>
    <definedName name="QB_ROW_294250" localSheetId="4" hidden="1">'June I&amp;E'!$F$133</definedName>
    <definedName name="QB_ROW_301" localSheetId="3" hidden="1">'June Balance Sheet'!$A$27</definedName>
    <definedName name="QB_ROW_3021" localSheetId="3" hidden="1">'June Balance Sheet'!$C$11</definedName>
    <definedName name="QB_ROW_305250" localSheetId="6" hidden="1">BVA!$F$13</definedName>
    <definedName name="QB_ROW_305250" localSheetId="5" hidden="1">'Jan-June I&amp;E'!$F$13</definedName>
    <definedName name="QB_ROW_305250" localSheetId="4" hidden="1">'June I&amp;E'!$F$13</definedName>
    <definedName name="QB_ROW_306260" localSheetId="6" hidden="1">BVA!$G$36</definedName>
    <definedName name="QB_ROW_306260" localSheetId="5" hidden="1">'Jan-June I&amp;E'!$G$36</definedName>
    <definedName name="QB_ROW_306260" localSheetId="4" hidden="1">'June I&amp;E'!$G$30</definedName>
    <definedName name="QB_ROW_307030" localSheetId="6" hidden="1">BVA!$D$215</definedName>
    <definedName name="QB_ROW_307030" localSheetId="5" hidden="1">'Jan-June I&amp;E'!$D$215</definedName>
    <definedName name="QB_ROW_307330" localSheetId="6" hidden="1">BVA!$D$220</definedName>
    <definedName name="QB_ROW_307330" localSheetId="5" hidden="1">'Jan-June I&amp;E'!$D$220</definedName>
    <definedName name="QB_ROW_308250" localSheetId="6" hidden="1">BVA!$F$42</definedName>
    <definedName name="QB_ROW_308250" localSheetId="5" hidden="1">'Jan-June I&amp;E'!$F$42</definedName>
    <definedName name="QB_ROW_308250" localSheetId="4" hidden="1">'June I&amp;E'!$F$36</definedName>
    <definedName name="QB_ROW_316230" localSheetId="3" hidden="1">'June Balance Sheet'!$D$64</definedName>
    <definedName name="QB_ROW_317240" localSheetId="6" hidden="1">BVA!$E$219</definedName>
    <definedName name="QB_ROW_317240" localSheetId="5" hidden="1">'Jan-June I&amp;E'!$E$219</definedName>
    <definedName name="QB_ROW_318240" localSheetId="6" hidden="1">BVA!$E$210</definedName>
    <definedName name="QB_ROW_318240" localSheetId="5" hidden="1">'Jan-June I&amp;E'!$E$210</definedName>
    <definedName name="QB_ROW_318240" localSheetId="4" hidden="1">'June I&amp;E'!$E$184</definedName>
    <definedName name="QB_ROW_319270" localSheetId="6" hidden="1">BVA!$H$59</definedName>
    <definedName name="QB_ROW_319270" localSheetId="5" hidden="1">'Jan-June I&amp;E'!$H$59</definedName>
    <definedName name="QB_ROW_319270" localSheetId="4" hidden="1">'June I&amp;E'!$H$53</definedName>
    <definedName name="QB_ROW_321060" localSheetId="6" hidden="1">BVA!$G$67</definedName>
    <definedName name="QB_ROW_321060" localSheetId="5" hidden="1">'Jan-June I&amp;E'!$G$67</definedName>
    <definedName name="QB_ROW_321060" localSheetId="4" hidden="1">'June I&amp;E'!$G$59</definedName>
    <definedName name="QB_ROW_321360" localSheetId="6" hidden="1">BVA!$G$76</definedName>
    <definedName name="QB_ROW_321360" localSheetId="5" hidden="1">'Jan-June I&amp;E'!$G$76</definedName>
    <definedName name="QB_ROW_321360" localSheetId="4" hidden="1">'June I&amp;E'!$G$68</definedName>
    <definedName name="QB_ROW_322270" localSheetId="6" hidden="1">BVA!$H$72</definedName>
    <definedName name="QB_ROW_322270" localSheetId="5" hidden="1">'Jan-June I&amp;E'!$H$72</definedName>
    <definedName name="QB_ROW_322270" localSheetId="4" hidden="1">'June I&amp;E'!$H$64</definedName>
    <definedName name="QB_ROW_323270" localSheetId="6" hidden="1">BVA!$H$70</definedName>
    <definedName name="QB_ROW_323270" localSheetId="5" hidden="1">'Jan-June I&amp;E'!$H$70</definedName>
    <definedName name="QB_ROW_323270" localSheetId="4" hidden="1">'June I&amp;E'!$H$62</definedName>
    <definedName name="QB_ROW_324270" localSheetId="6" hidden="1">BVA!$H$71</definedName>
    <definedName name="QB_ROW_324270" localSheetId="5" hidden="1">'Jan-June I&amp;E'!$H$71</definedName>
    <definedName name="QB_ROW_324270" localSheetId="4" hidden="1">'June I&amp;E'!$H$63</definedName>
    <definedName name="QB_ROW_329260" localSheetId="6" hidden="1">BVA!$G$140</definedName>
    <definedName name="QB_ROW_329260" localSheetId="5" hidden="1">'Jan-June I&amp;E'!$G$140</definedName>
    <definedName name="QB_ROW_329260" localSheetId="4" hidden="1">'June I&amp;E'!$G$130</definedName>
    <definedName name="QB_ROW_3321" localSheetId="3" hidden="1">'June Balance Sheet'!$C$14</definedName>
    <definedName name="QB_ROW_33250" localSheetId="6" hidden="1">BVA!$F$15</definedName>
    <definedName name="QB_ROW_33250" localSheetId="5" hidden="1">'Jan-June I&amp;E'!$F$15</definedName>
    <definedName name="QB_ROW_33250" localSheetId="4" hidden="1">'June I&amp;E'!$F$15</definedName>
    <definedName name="QB_ROW_336230" localSheetId="3" hidden="1">'June Balance Sheet'!$D$66</definedName>
    <definedName name="QB_ROW_339040" localSheetId="3" hidden="1">'June Balance Sheet'!$E$39</definedName>
    <definedName name="QB_ROW_339340" localSheetId="3" hidden="1">'June Balance Sheet'!$E$41</definedName>
    <definedName name="QB_ROW_34050" localSheetId="6" hidden="1">BVA!$F$50</definedName>
    <definedName name="QB_ROW_34050" localSheetId="5" hidden="1">'Jan-June I&amp;E'!$F$50</definedName>
    <definedName name="QB_ROW_34050" localSheetId="4" hidden="1">'June I&amp;E'!$F$44</definedName>
    <definedName name="QB_ROW_341270" localSheetId="6" hidden="1">BVA!$H$74</definedName>
    <definedName name="QB_ROW_341270" localSheetId="5" hidden="1">'Jan-June I&amp;E'!$H$74</definedName>
    <definedName name="QB_ROW_341270" localSheetId="4" hidden="1">'June I&amp;E'!$H$66</definedName>
    <definedName name="QB_ROW_34350" localSheetId="6" hidden="1">BVA!$F$82</definedName>
    <definedName name="QB_ROW_34350" localSheetId="5" hidden="1">'Jan-June I&amp;E'!$F$82</definedName>
    <definedName name="QB_ROW_34350" localSheetId="4" hidden="1">'June I&amp;E'!$F$74</definedName>
    <definedName name="QB_ROW_353260" localSheetId="6" hidden="1">BVA!$G$157</definedName>
    <definedName name="QB_ROW_353260" localSheetId="5" hidden="1">'Jan-June I&amp;E'!$G$157</definedName>
    <definedName name="QB_ROW_353260" localSheetId="4" hidden="1">'June I&amp;E'!$G$139</definedName>
    <definedName name="QB_ROW_354270" localSheetId="6" hidden="1">BVA!$H$75</definedName>
    <definedName name="QB_ROW_354270" localSheetId="5" hidden="1">'Jan-June I&amp;E'!$H$75</definedName>
    <definedName name="QB_ROW_354270" localSheetId="4" hidden="1">'June I&amp;E'!$H$67</definedName>
    <definedName name="QB_ROW_355220" localSheetId="3" hidden="1">'June Balance Sheet'!$C$21</definedName>
    <definedName name="QB_ROW_365260" localSheetId="6" hidden="1">BVA!$G$148</definedName>
    <definedName name="QB_ROW_365260" localSheetId="5" hidden="1">'Jan-June I&amp;E'!$G$148</definedName>
    <definedName name="QB_ROW_369040" localSheetId="6" hidden="1">BVA!$E$180</definedName>
    <definedName name="QB_ROW_369040" localSheetId="5" hidden="1">'Jan-June I&amp;E'!$E$180</definedName>
    <definedName name="QB_ROW_369040" localSheetId="4" hidden="1">'June I&amp;E'!$E$159</definedName>
    <definedName name="QB_ROW_369340" localSheetId="6" hidden="1">BVA!$E$186</definedName>
    <definedName name="QB_ROW_369340" localSheetId="5" hidden="1">'Jan-June I&amp;E'!$E$186</definedName>
    <definedName name="QB_ROW_369340" localSheetId="4" hidden="1">'June I&amp;E'!$E$165</definedName>
    <definedName name="QB_ROW_370050" localSheetId="6" hidden="1">BVA!$F$30</definedName>
    <definedName name="QB_ROW_370050" localSheetId="5" hidden="1">'Jan-June I&amp;E'!$F$30</definedName>
    <definedName name="QB_ROW_370050" localSheetId="4" hidden="1">'June I&amp;E'!$F$25</definedName>
    <definedName name="QB_ROW_370260" localSheetId="6" hidden="1">BVA!$G$33</definedName>
    <definedName name="QB_ROW_370260" localSheetId="5" hidden="1">'Jan-June I&amp;E'!$G$33</definedName>
    <definedName name="QB_ROW_370350" localSheetId="6" hidden="1">BVA!$F$34</definedName>
    <definedName name="QB_ROW_370350" localSheetId="5" hidden="1">'Jan-June I&amp;E'!$F$34</definedName>
    <definedName name="QB_ROW_370350" localSheetId="4" hidden="1">'June I&amp;E'!$F$28</definedName>
    <definedName name="QB_ROW_374250" localSheetId="6" hidden="1">BVA!$F$225</definedName>
    <definedName name="QB_ROW_374250" localSheetId="5" hidden="1">'Jan-June I&amp;E'!$F$225</definedName>
    <definedName name="QB_ROW_375040" localSheetId="6" hidden="1">BVA!$E$200</definedName>
    <definedName name="QB_ROW_375040" localSheetId="5" hidden="1">'Jan-June I&amp;E'!$E$200</definedName>
    <definedName name="QB_ROW_375040" localSheetId="4" hidden="1">'June I&amp;E'!$E$177</definedName>
    <definedName name="QB_ROW_375340" localSheetId="6" hidden="1">BVA!$E$202</definedName>
    <definedName name="QB_ROW_375340" localSheetId="5" hidden="1">'Jan-June I&amp;E'!$E$202</definedName>
    <definedName name="QB_ROW_375340" localSheetId="4" hidden="1">'June I&amp;E'!$E$179</definedName>
    <definedName name="QB_ROW_379250" localSheetId="6" hidden="1">BVA!$F$19</definedName>
    <definedName name="QB_ROW_379250" localSheetId="5" hidden="1">'Jan-June I&amp;E'!$F$19</definedName>
    <definedName name="QB_ROW_38060" localSheetId="6" hidden="1">BVA!$G$77</definedName>
    <definedName name="QB_ROW_38060" localSheetId="5" hidden="1">'Jan-June I&amp;E'!$G$77</definedName>
    <definedName name="QB_ROW_38060" localSheetId="4" hidden="1">'June I&amp;E'!$G$69</definedName>
    <definedName name="QB_ROW_381250" localSheetId="3" hidden="1">'June Balance Sheet'!$F$44</definedName>
    <definedName name="QB_ROW_383260" localSheetId="6" hidden="1">BVA!$G$158</definedName>
    <definedName name="QB_ROW_383260" localSheetId="5" hidden="1">'Jan-June I&amp;E'!$G$158</definedName>
    <definedName name="QB_ROW_38360" localSheetId="6" hidden="1">BVA!$G$81</definedName>
    <definedName name="QB_ROW_38360" localSheetId="5" hidden="1">'Jan-June I&amp;E'!$G$81</definedName>
    <definedName name="QB_ROW_38360" localSheetId="4" hidden="1">'June I&amp;E'!$G$73</definedName>
    <definedName name="QB_ROW_384250" localSheetId="6" hidden="1">BVA!$F$223</definedName>
    <definedName name="QB_ROW_384250" localSheetId="5" hidden="1">'Jan-June I&amp;E'!$F$223</definedName>
    <definedName name="QB_ROW_386270" localSheetId="6" hidden="1">BVA!$H$60</definedName>
    <definedName name="QB_ROW_386270" localSheetId="5" hidden="1">'Jan-June I&amp;E'!$H$60</definedName>
    <definedName name="QB_ROW_387270" localSheetId="6" hidden="1">BVA!$H$69</definedName>
    <definedName name="QB_ROW_387270" localSheetId="5" hidden="1">'Jan-June I&amp;E'!$H$69</definedName>
    <definedName name="QB_ROW_387270" localSheetId="4" hidden="1">'June I&amp;E'!$H$61</definedName>
    <definedName name="QB_ROW_388260" localSheetId="6" hidden="1">BVA!$G$170</definedName>
    <definedName name="QB_ROW_388260" localSheetId="5" hidden="1">'Jan-June I&amp;E'!$G$170</definedName>
    <definedName name="QB_ROW_388260" localSheetId="4" hidden="1">'June I&amp;E'!$G$150</definedName>
    <definedName name="QB_ROW_390270" localSheetId="6" hidden="1">BVA!$H$105</definedName>
    <definedName name="QB_ROW_390270" localSheetId="5" hidden="1">'Jan-June I&amp;E'!$H$105</definedName>
    <definedName name="QB_ROW_390270" localSheetId="4" hidden="1">'June I&amp;E'!$H$97</definedName>
    <definedName name="QB_ROW_391250" localSheetId="6" hidden="1">BVA!$F$14</definedName>
    <definedName name="QB_ROW_391250" localSheetId="5" hidden="1">'Jan-June I&amp;E'!$F$14</definedName>
    <definedName name="QB_ROW_391250" localSheetId="4" hidden="1">'June I&amp;E'!$F$14</definedName>
    <definedName name="QB_ROW_392250" localSheetId="6" hidden="1">BVA!$F$133</definedName>
    <definedName name="QB_ROW_392250" localSheetId="5" hidden="1">'Jan-June I&amp;E'!$F$133</definedName>
    <definedName name="QB_ROW_392250" localSheetId="4" hidden="1">'June I&amp;E'!$F$123</definedName>
    <definedName name="QB_ROW_39270" localSheetId="6" hidden="1">BVA!$H$78</definedName>
    <definedName name="QB_ROW_39270" localSheetId="5" hidden="1">'Jan-June I&amp;E'!$H$78</definedName>
    <definedName name="QB_ROW_39270" localSheetId="4" hidden="1">'June I&amp;E'!$H$70</definedName>
    <definedName name="QB_ROW_393240" localSheetId="3" hidden="1">'June Balance Sheet'!$E$35</definedName>
    <definedName name="QB_ROW_394260" localSheetId="6" hidden="1">BVA!$G$45</definedName>
    <definedName name="QB_ROW_394260" localSheetId="5" hidden="1">'Jan-June I&amp;E'!$G$45</definedName>
    <definedName name="QB_ROW_394260" localSheetId="4" hidden="1">'June I&amp;E'!$G$39</definedName>
    <definedName name="QB_ROW_401250" localSheetId="6" hidden="1">BVA!$F$217</definedName>
    <definedName name="QB_ROW_401250" localSheetId="5" hidden="1">'Jan-June I&amp;E'!$F$217</definedName>
    <definedName name="QB_ROW_403040" localSheetId="6" hidden="1">BVA!$E$216</definedName>
    <definedName name="QB_ROW_403040" localSheetId="5" hidden="1">'Jan-June I&amp;E'!$E$216</definedName>
    <definedName name="QB_ROW_403340" localSheetId="6" hidden="1">BVA!$E$218</definedName>
    <definedName name="QB_ROW_403340" localSheetId="5" hidden="1">'Jan-June I&amp;E'!$E$218</definedName>
    <definedName name="QB_ROW_409250" localSheetId="3" hidden="1">'June Balance Sheet'!$F$40</definedName>
    <definedName name="QB_ROW_41270" localSheetId="6" hidden="1">BVA!$H$79</definedName>
    <definedName name="QB_ROW_41270" localSheetId="5" hidden="1">'Jan-June I&amp;E'!$H$79</definedName>
    <definedName name="QB_ROW_41270" localSheetId="4" hidden="1">'June I&amp;E'!$H$71</definedName>
    <definedName name="QB_ROW_413230" localSheetId="6" hidden="1">BVA!$D$192</definedName>
    <definedName name="QB_ROW_413230" localSheetId="5" hidden="1">'Jan-June I&amp;E'!$D$192</definedName>
    <definedName name="QB_ROW_413230" localSheetId="4" hidden="1">'June I&amp;E'!$D$171</definedName>
    <definedName name="QB_ROW_415270" localSheetId="6" hidden="1">BVA!$H$99</definedName>
    <definedName name="QB_ROW_415270" localSheetId="5" hidden="1">'Jan-June I&amp;E'!$H$99</definedName>
    <definedName name="QB_ROW_415270" localSheetId="4" hidden="1">'June I&amp;E'!$H$91</definedName>
    <definedName name="QB_ROW_417280" localSheetId="6" hidden="1">BVA!$I$56</definedName>
    <definedName name="QB_ROW_417280" localSheetId="5" hidden="1">'Jan-June I&amp;E'!$I$56</definedName>
    <definedName name="QB_ROW_417280" localSheetId="4" hidden="1">'June I&amp;E'!$I$50</definedName>
    <definedName name="QB_ROW_418250" localSheetId="6" hidden="1">BVA!$F$123</definedName>
    <definedName name="QB_ROW_418250" localSheetId="5" hidden="1">'Jan-June I&amp;E'!$F$123</definedName>
    <definedName name="QB_ROW_418250" localSheetId="4" hidden="1">'June I&amp;E'!$F$114</definedName>
    <definedName name="QB_ROW_421250" localSheetId="3" hidden="1">'June Balance Sheet'!$F$43</definedName>
    <definedName name="QB_ROW_423230" localSheetId="3" hidden="1">'June Balance Sheet'!$D$63</definedName>
    <definedName name="QB_ROW_424240" localSheetId="3" hidden="1">'June Balance Sheet'!$E$8</definedName>
    <definedName name="QB_ROW_43270" localSheetId="6" hidden="1">BVA!$H$80</definedName>
    <definedName name="QB_ROW_43270" localSheetId="5" hidden="1">'Jan-June I&amp;E'!$H$80</definedName>
    <definedName name="QB_ROW_43270" localSheetId="4" hidden="1">'June I&amp;E'!$H$72</definedName>
    <definedName name="QB_ROW_437040" localSheetId="6" hidden="1">BVA!$E$222</definedName>
    <definedName name="QB_ROW_437040" localSheetId="5" hidden="1">'Jan-June I&amp;E'!$E$222</definedName>
    <definedName name="QB_ROW_437340" localSheetId="6" hidden="1">BVA!$E$226</definedName>
    <definedName name="QB_ROW_437340" localSheetId="5" hidden="1">'Jan-June I&amp;E'!$E$226</definedName>
    <definedName name="QB_ROW_438250" localSheetId="6" hidden="1">BVA!$F$224</definedName>
    <definedName name="QB_ROW_438250" localSheetId="5" hidden="1">'Jan-June I&amp;E'!$F$224</definedName>
    <definedName name="QB_ROW_441250" localSheetId="6" hidden="1">BVA!$F$8</definedName>
    <definedName name="QB_ROW_441250" localSheetId="5" hidden="1">'Jan-June I&amp;E'!$F$8</definedName>
    <definedName name="QB_ROW_441250" localSheetId="4" hidden="1">'June I&amp;E'!$F$8</definedName>
    <definedName name="QB_ROW_44250" localSheetId="6" hidden="1">BVA!$F$83</definedName>
    <definedName name="QB_ROW_44250" localSheetId="5" hidden="1">'Jan-June I&amp;E'!$F$83</definedName>
    <definedName name="QB_ROW_44250" localSheetId="4" hidden="1">'June I&amp;E'!$F$75</definedName>
    <definedName name="QB_ROW_443230" localSheetId="6" hidden="1">BVA!$D$191</definedName>
    <definedName name="QB_ROW_443230" localSheetId="5" hidden="1">'Jan-June I&amp;E'!$D$191</definedName>
    <definedName name="QB_ROW_443230" localSheetId="4" hidden="1">'June I&amp;E'!$D$170</definedName>
    <definedName name="QB_ROW_445260" localSheetId="6" hidden="1">BVA!$G$86</definedName>
    <definedName name="QB_ROW_445260" localSheetId="5" hidden="1">'Jan-June I&amp;E'!$G$86</definedName>
    <definedName name="QB_ROW_445260" localSheetId="4" hidden="1">'June I&amp;E'!$G$78</definedName>
    <definedName name="QB_ROW_446230" localSheetId="3" hidden="1">'June Balance Sheet'!$D$12</definedName>
    <definedName name="QB_ROW_447260" localSheetId="6" hidden="1">BVA!$G$37</definedName>
    <definedName name="QB_ROW_447260" localSheetId="5" hidden="1">'Jan-June I&amp;E'!$G$37</definedName>
    <definedName name="QB_ROW_447260" localSheetId="4" hidden="1">'June I&amp;E'!$G$31</definedName>
    <definedName name="QB_ROW_448270" localSheetId="6" hidden="1">BVA!$H$68</definedName>
    <definedName name="QB_ROW_448270" localSheetId="5" hidden="1">'Jan-June I&amp;E'!$H$68</definedName>
    <definedName name="QB_ROW_448270" localSheetId="4" hidden="1">'June I&amp;E'!$H$60</definedName>
    <definedName name="QB_ROW_449030" localSheetId="6" hidden="1">BVA!$D$209</definedName>
    <definedName name="QB_ROW_449030" localSheetId="5" hidden="1">'Jan-June I&amp;E'!$D$209</definedName>
    <definedName name="QB_ROW_449030" localSheetId="4" hidden="1">'June I&amp;E'!$D$183</definedName>
    <definedName name="QB_ROW_449330" localSheetId="6" hidden="1">BVA!$D$214</definedName>
    <definedName name="QB_ROW_449330" localSheetId="5" hidden="1">'Jan-June I&amp;E'!$D$214</definedName>
    <definedName name="QB_ROW_449330" localSheetId="4" hidden="1">'June I&amp;E'!$D$188</definedName>
    <definedName name="QB_ROW_450240" localSheetId="6" hidden="1">BVA!$E$213</definedName>
    <definedName name="QB_ROW_450240" localSheetId="5" hidden="1">'Jan-June I&amp;E'!$E$213</definedName>
    <definedName name="QB_ROW_450240" localSheetId="4" hidden="1">'June I&amp;E'!$E$187</definedName>
    <definedName name="QB_ROW_451240" localSheetId="6" hidden="1">BVA!$E$212</definedName>
    <definedName name="QB_ROW_451240" localSheetId="5" hidden="1">'Jan-June I&amp;E'!$E$212</definedName>
    <definedName name="QB_ROW_451240" localSheetId="4" hidden="1">'June I&amp;E'!$E$186</definedName>
    <definedName name="QB_ROW_452240" localSheetId="6" hidden="1">BVA!$E$211</definedName>
    <definedName name="QB_ROW_452240" localSheetId="5" hidden="1">'Jan-June I&amp;E'!$E$211</definedName>
    <definedName name="QB_ROW_452240" localSheetId="4" hidden="1">'June I&amp;E'!$E$185</definedName>
    <definedName name="QB_ROW_45250" localSheetId="6" hidden="1">BVA!$F$84</definedName>
    <definedName name="QB_ROW_45250" localSheetId="5" hidden="1">'Jan-June I&amp;E'!$F$84</definedName>
    <definedName name="QB_ROW_45250" localSheetId="4" hidden="1">'June I&amp;E'!$F$76</definedName>
    <definedName name="QB_ROW_454250" localSheetId="6" hidden="1">BVA!$F$132</definedName>
    <definedName name="QB_ROW_454250" localSheetId="5" hidden="1">'Jan-June I&amp;E'!$F$132</definedName>
    <definedName name="QB_ROW_454250" localSheetId="4" hidden="1">'June I&amp;E'!$F$122</definedName>
    <definedName name="QB_ROW_455260" localSheetId="6" hidden="1">BVA!$G$138</definedName>
    <definedName name="QB_ROW_455260" localSheetId="5" hidden="1">'Jan-June I&amp;E'!$G$138</definedName>
    <definedName name="QB_ROW_455260" localSheetId="4" hidden="1">'June I&amp;E'!$G$128</definedName>
    <definedName name="QB_ROW_456250" localSheetId="6" hidden="1">BVA!$F$131</definedName>
    <definedName name="QB_ROW_456250" localSheetId="5" hidden="1">'Jan-June I&amp;E'!$F$131</definedName>
    <definedName name="QB_ROW_456250" localSheetId="4" hidden="1">'June I&amp;E'!$F$121</definedName>
    <definedName name="QB_ROW_457260" localSheetId="6" hidden="1">BVA!$G$137</definedName>
    <definedName name="QB_ROW_457260" localSheetId="5" hidden="1">'Jan-June I&amp;E'!$G$137</definedName>
    <definedName name="QB_ROW_457260" localSheetId="4" hidden="1">'June I&amp;E'!$G$127</definedName>
    <definedName name="QB_ROW_458260" localSheetId="6" hidden="1">BVA!$G$136</definedName>
    <definedName name="QB_ROW_458260" localSheetId="5" hidden="1">'Jan-June I&amp;E'!$G$136</definedName>
    <definedName name="QB_ROW_458260" localSheetId="4" hidden="1">'June I&amp;E'!$G$126</definedName>
    <definedName name="QB_ROW_459250" localSheetId="6" hidden="1">BVA!$F$122</definedName>
    <definedName name="QB_ROW_459250" localSheetId="5" hidden="1">'Jan-June I&amp;E'!$F$122</definedName>
    <definedName name="QB_ROW_459250" localSheetId="4" hidden="1">'June I&amp;E'!$F$113</definedName>
    <definedName name="QB_ROW_46050" localSheetId="6" hidden="1">BVA!$F$85</definedName>
    <definedName name="QB_ROW_46050" localSheetId="5" hidden="1">'Jan-June I&amp;E'!$F$85</definedName>
    <definedName name="QB_ROW_46050" localSheetId="4" hidden="1">'June I&amp;E'!$F$77</definedName>
    <definedName name="QB_ROW_462230" localSheetId="6" hidden="1">BVA!$D$208</definedName>
    <definedName name="QB_ROW_462230" localSheetId="5" hidden="1">'Jan-June I&amp;E'!$D$208</definedName>
    <definedName name="QB_ROW_46350" localSheetId="6" hidden="1">BVA!$F$89</definedName>
    <definedName name="QB_ROW_46350" localSheetId="5" hidden="1">'Jan-June I&amp;E'!$F$89</definedName>
    <definedName name="QB_ROW_46350" localSheetId="4" hidden="1">'June I&amp;E'!$F$81</definedName>
    <definedName name="QB_ROW_467250" localSheetId="6" hidden="1">BVA!$F$201</definedName>
    <definedName name="QB_ROW_467250" localSheetId="5" hidden="1">'Jan-June I&amp;E'!$F$201</definedName>
    <definedName name="QB_ROW_467250" localSheetId="4" hidden="1">'June I&amp;E'!$F$178</definedName>
    <definedName name="QB_ROW_468270" localSheetId="6" hidden="1">BVA!$H$61</definedName>
    <definedName name="QB_ROW_468270" localSheetId="5" hidden="1">'Jan-June I&amp;E'!$H$61</definedName>
    <definedName name="QB_ROW_469240" localSheetId="6" hidden="1">BVA!$E$196</definedName>
    <definedName name="QB_ROW_469240" localSheetId="5" hidden="1">'Jan-June I&amp;E'!$E$196</definedName>
    <definedName name="QB_ROW_470260" localSheetId="6" hidden="1">BVA!$G$155</definedName>
    <definedName name="QB_ROW_470260" localSheetId="5" hidden="1">'Jan-June I&amp;E'!$G$155</definedName>
    <definedName name="QB_ROW_471230" localSheetId="6" hidden="1">BVA!$D$207</definedName>
    <definedName name="QB_ROW_471230" localSheetId="5" hidden="1">'Jan-June I&amp;E'!$D$207</definedName>
    <definedName name="QB_ROW_472240" localSheetId="6" hidden="1">BVA!$E$195</definedName>
    <definedName name="QB_ROW_472240" localSheetId="5" hidden="1">'Jan-June I&amp;E'!$E$195</definedName>
    <definedName name="QB_ROW_47260" localSheetId="6" hidden="1">BVA!$G$88</definedName>
    <definedName name="QB_ROW_47260" localSheetId="5" hidden="1">'Jan-June I&amp;E'!$G$88</definedName>
    <definedName name="QB_ROW_47260" localSheetId="4" hidden="1">'June I&amp;E'!$G$80</definedName>
    <definedName name="QB_ROW_473240" localSheetId="6" hidden="1">BVA!$E$194</definedName>
    <definedName name="QB_ROW_473240" localSheetId="5" hidden="1">'Jan-June I&amp;E'!$E$194</definedName>
    <definedName name="QB_ROW_473240" localSheetId="4" hidden="1">'June I&amp;E'!$E$173</definedName>
    <definedName name="QB_ROW_5011" localSheetId="3" hidden="1">'June Balance Sheet'!$B$16</definedName>
    <definedName name="QB_ROW_51250" localSheetId="6" hidden="1">BVA!$F$16</definedName>
    <definedName name="QB_ROW_51250" localSheetId="5" hidden="1">'Jan-June I&amp;E'!$F$16</definedName>
    <definedName name="QB_ROW_51250" localSheetId="4" hidden="1">'June I&amp;E'!$F$16</definedName>
    <definedName name="QB_ROW_5260" localSheetId="6" hidden="1">BVA!$G$39</definedName>
    <definedName name="QB_ROW_5260" localSheetId="5" hidden="1">'Jan-June I&amp;E'!$G$39</definedName>
    <definedName name="QB_ROW_5260" localSheetId="4" hidden="1">'June I&amp;E'!$G$33</definedName>
    <definedName name="QB_ROW_53060" localSheetId="6" hidden="1">BVA!$G$97</definedName>
    <definedName name="QB_ROW_53060" localSheetId="5" hidden="1">'Jan-June I&amp;E'!$G$97</definedName>
    <definedName name="QB_ROW_53060" localSheetId="4" hidden="1">'June I&amp;E'!$G$89</definedName>
    <definedName name="QB_ROW_5311" localSheetId="3" hidden="1">'June Balance Sheet'!$B$26</definedName>
    <definedName name="QB_ROW_53360" localSheetId="6" hidden="1">BVA!$G$103</definedName>
    <definedName name="QB_ROW_53360" localSheetId="5" hidden="1">'Jan-June I&amp;E'!$G$103</definedName>
    <definedName name="QB_ROW_53360" localSheetId="4" hidden="1">'June I&amp;E'!$G$95</definedName>
    <definedName name="QB_ROW_54050" localSheetId="6" hidden="1">BVA!$F$176</definedName>
    <definedName name="QB_ROW_54050" localSheetId="5" hidden="1">'Jan-June I&amp;E'!$F$176</definedName>
    <definedName name="QB_ROW_54050" localSheetId="4" hidden="1">'June I&amp;E'!$F$155</definedName>
    <definedName name="QB_ROW_54350" localSheetId="6" hidden="1">BVA!$F$178</definedName>
    <definedName name="QB_ROW_54350" localSheetId="5" hidden="1">'Jan-June I&amp;E'!$F$178</definedName>
    <definedName name="QB_ROW_54350" localSheetId="4" hidden="1">'June I&amp;E'!$F$157</definedName>
    <definedName name="QB_ROW_55250" localSheetId="6" hidden="1">BVA!$F$11</definedName>
    <definedName name="QB_ROW_55250" localSheetId="5" hidden="1">'Jan-June I&amp;E'!$F$11</definedName>
    <definedName name="QB_ROW_55250" localSheetId="4" hidden="1">'June I&amp;E'!$F$11</definedName>
    <definedName name="QB_ROW_56260" localSheetId="6" hidden="1">BVA!$G$177</definedName>
    <definedName name="QB_ROW_56260" localSheetId="5" hidden="1">'Jan-June I&amp;E'!$G$177</definedName>
    <definedName name="QB_ROW_56260" localSheetId="4" hidden="1">'June I&amp;E'!$G$156</definedName>
    <definedName name="QB_ROW_58060" localSheetId="6" hidden="1">BVA!$G$104</definedName>
    <definedName name="QB_ROW_58060" localSheetId="5" hidden="1">'Jan-June I&amp;E'!$G$104</definedName>
    <definedName name="QB_ROW_58060" localSheetId="4" hidden="1">'June I&amp;E'!$G$96</definedName>
    <definedName name="QB_ROW_58360" localSheetId="6" hidden="1">BVA!$G$112</definedName>
    <definedName name="QB_ROW_58360" localSheetId="5" hidden="1">'Jan-June I&amp;E'!$G$112</definedName>
    <definedName name="QB_ROW_58360" localSheetId="4" hidden="1">'June I&amp;E'!$G$104</definedName>
    <definedName name="QB_ROW_59070" localSheetId="6" hidden="1">BVA!$H$106</definedName>
    <definedName name="QB_ROW_59070" localSheetId="5" hidden="1">'Jan-June I&amp;E'!$H$106</definedName>
    <definedName name="QB_ROW_59070" localSheetId="4" hidden="1">'June I&amp;E'!$H$98</definedName>
    <definedName name="QB_ROW_59370" localSheetId="6" hidden="1">BVA!$H$110</definedName>
    <definedName name="QB_ROW_59370" localSheetId="5" hidden="1">'Jan-June I&amp;E'!$H$110</definedName>
    <definedName name="QB_ROW_59370" localSheetId="4" hidden="1">'June I&amp;E'!$H$102</definedName>
    <definedName name="QB_ROW_6040" localSheetId="3" hidden="1">'June Balance Sheet'!$E$42</definedName>
    <definedName name="QB_ROW_61240" localSheetId="6" hidden="1">BVA!$E$6</definedName>
    <definedName name="QB_ROW_61240" localSheetId="5" hidden="1">'Jan-June I&amp;E'!$E$6</definedName>
    <definedName name="QB_ROW_61240" localSheetId="4" hidden="1">'June I&amp;E'!$E$6</definedName>
    <definedName name="QB_ROW_62030" localSheetId="6" hidden="1">BVA!$D$199</definedName>
    <definedName name="QB_ROW_62030" localSheetId="5" hidden="1">'Jan-June I&amp;E'!$D$199</definedName>
    <definedName name="QB_ROW_62030" localSheetId="4" hidden="1">'June I&amp;E'!$D$176</definedName>
    <definedName name="QB_ROW_62330" localSheetId="6" hidden="1">BVA!$D$204</definedName>
    <definedName name="QB_ROW_62330" localSheetId="5" hidden="1">'Jan-June I&amp;E'!$D$204</definedName>
    <definedName name="QB_ROW_62330" localSheetId="4" hidden="1">'June I&amp;E'!$D$180</definedName>
    <definedName name="QB_ROW_63030" localSheetId="6" hidden="1">BVA!$D$221</definedName>
    <definedName name="QB_ROW_63030" localSheetId="5" hidden="1">'Jan-June I&amp;E'!$D$221</definedName>
    <definedName name="QB_ROW_63330" localSheetId="6" hidden="1">BVA!$D$227</definedName>
    <definedName name="QB_ROW_63330" localSheetId="5" hidden="1">'Jan-June I&amp;E'!$D$227</definedName>
    <definedName name="QB_ROW_6340" localSheetId="3" hidden="1">'June Balance Sheet'!$E$56</definedName>
    <definedName name="QB_ROW_64250" localSheetId="6" hidden="1">BVA!$F$18</definedName>
    <definedName name="QB_ROW_64250" localSheetId="5" hidden="1">'Jan-June I&amp;E'!$F$18</definedName>
    <definedName name="QB_ROW_7001" localSheetId="3" hidden="1">'June Balance Sheet'!$A$28</definedName>
    <definedName name="QB_ROW_70040" localSheetId="6" hidden="1">BVA!$E$7</definedName>
    <definedName name="QB_ROW_70040" localSheetId="5" hidden="1">'Jan-June I&amp;E'!$E$7</definedName>
    <definedName name="QB_ROW_70040" localSheetId="4" hidden="1">'June I&amp;E'!$E$7</definedName>
    <definedName name="QB_ROW_70340" localSheetId="6" hidden="1">BVA!$E$21</definedName>
    <definedName name="QB_ROW_70340" localSheetId="5" hidden="1">'Jan-June I&amp;E'!$E$21</definedName>
    <definedName name="QB_ROW_70340" localSheetId="4" hidden="1">'June I&amp;E'!$E$19</definedName>
    <definedName name="QB_ROW_7050" localSheetId="3" hidden="1">'June Balance Sheet'!$F$46</definedName>
    <definedName name="QB_ROW_72250" localSheetId="6" hidden="1">BVA!$F$9</definedName>
    <definedName name="QB_ROW_72250" localSheetId="5" hidden="1">'Jan-June I&amp;E'!$F$9</definedName>
    <definedName name="QB_ROW_72250" localSheetId="4" hidden="1">'June I&amp;E'!$F$9</definedName>
    <definedName name="QB_ROW_7301" localSheetId="3" hidden="1">'June Balance Sheet'!$A$73</definedName>
    <definedName name="QB_ROW_7350" localSheetId="3" hidden="1">'June Balance Sheet'!$F$49</definedName>
    <definedName name="QB_ROW_75260" localSheetId="6" hidden="1">BVA!$G$46</definedName>
    <definedName name="QB_ROW_75260" localSheetId="5" hidden="1">'Jan-June I&amp;E'!$G$46</definedName>
    <definedName name="QB_ROW_75260" localSheetId="4" hidden="1">'June I&amp;E'!$G$40</definedName>
    <definedName name="QB_ROW_76250" localSheetId="6" hidden="1">BVA!$F$49</definedName>
    <definedName name="QB_ROW_76250" localSheetId="5" hidden="1">'Jan-June I&amp;E'!$F$49</definedName>
    <definedName name="QB_ROW_76250" localSheetId="4" hidden="1">'June I&amp;E'!$F$43</definedName>
    <definedName name="QB_ROW_77260" localSheetId="6" hidden="1">BVA!$G$87</definedName>
    <definedName name="QB_ROW_77260" localSheetId="5" hidden="1">'Jan-June I&amp;E'!$G$87</definedName>
    <definedName name="QB_ROW_77260" localSheetId="4" hidden="1">'June I&amp;E'!$G$79</definedName>
    <definedName name="QB_ROW_8011" localSheetId="3" hidden="1">'June Balance Sheet'!$B$29</definedName>
    <definedName name="QB_ROW_80280" localSheetId="6" hidden="1">BVA!$I$53</definedName>
    <definedName name="QB_ROW_80280" localSheetId="5" hidden="1">'Jan-June I&amp;E'!$I$53</definedName>
    <definedName name="QB_ROW_80280" localSheetId="4" hidden="1">'June I&amp;E'!$I$47</definedName>
    <definedName name="QB_ROW_82060" localSheetId="6" hidden="1">BVA!$G$51</definedName>
    <definedName name="QB_ROW_82060" localSheetId="5" hidden="1">'Jan-June I&amp;E'!$G$51</definedName>
    <definedName name="QB_ROW_82060" localSheetId="4" hidden="1">'June I&amp;E'!$G$45</definedName>
    <definedName name="QB_ROW_82360" localSheetId="6" hidden="1">BVA!$G$66</definedName>
    <definedName name="QB_ROW_82360" localSheetId="5" hidden="1">'Jan-June I&amp;E'!$G$66</definedName>
    <definedName name="QB_ROW_82360" localSheetId="4" hidden="1">'June I&amp;E'!$G$58</definedName>
    <definedName name="QB_ROW_8260" localSheetId="3" hidden="1">'June Balance Sheet'!$G$47</definedName>
    <definedName name="QB_ROW_8311" localSheetId="3" hidden="1">'June Balance Sheet'!$B$59</definedName>
    <definedName name="QB_ROW_83280" localSheetId="6" hidden="1">BVA!$I$109</definedName>
    <definedName name="QB_ROW_83280" localSheetId="5" hidden="1">'Jan-June I&amp;E'!$I$109</definedName>
    <definedName name="QB_ROW_83280" localSheetId="4" hidden="1">'June I&amp;E'!$I$101</definedName>
    <definedName name="QB_ROW_84280" localSheetId="6" hidden="1">BVA!$I$107</definedName>
    <definedName name="QB_ROW_84280" localSheetId="5" hidden="1">'Jan-June I&amp;E'!$I$107</definedName>
    <definedName name="QB_ROW_84280" localSheetId="4" hidden="1">'June I&amp;E'!$I$99</definedName>
    <definedName name="QB_ROW_86260" localSheetId="6" hidden="1">BVA!$G$113</definedName>
    <definedName name="QB_ROW_86260" localSheetId="5" hidden="1">'Jan-June I&amp;E'!$G$113</definedName>
    <definedName name="QB_ROW_86260" localSheetId="4" hidden="1">'June I&amp;E'!$G$105</definedName>
    <definedName name="QB_ROW_86321" localSheetId="6" hidden="1">BVA!$C$23</definedName>
    <definedName name="QB_ROW_86321" localSheetId="5" hidden="1">'Jan-June I&amp;E'!$C$23</definedName>
    <definedName name="QB_ROW_86321" localSheetId="4" hidden="1">'June I&amp;E'!$C$21</definedName>
    <definedName name="QB_ROW_87250" localSheetId="6" hidden="1">BVA!$F$117</definedName>
    <definedName name="QB_ROW_87250" localSheetId="5" hidden="1">'Jan-June I&amp;E'!$F$117</definedName>
    <definedName name="QB_ROW_87250" localSheetId="4" hidden="1">'June I&amp;E'!$F$109</definedName>
    <definedName name="QB_ROW_88250" localSheetId="6" hidden="1">BVA!$F$118</definedName>
    <definedName name="QB_ROW_88250" localSheetId="5" hidden="1">'Jan-June I&amp;E'!$F$118</definedName>
    <definedName name="QB_ROW_88250" localSheetId="4" hidden="1">'June I&amp;E'!$F$110</definedName>
    <definedName name="QB_ROW_9021" localSheetId="3" hidden="1">'June Balance Sheet'!$C$30</definedName>
    <definedName name="QB_ROW_90250" localSheetId="6" hidden="1">BVA!$F$125</definedName>
    <definedName name="QB_ROW_90250" localSheetId="5" hidden="1">'Jan-June I&amp;E'!$F$125</definedName>
    <definedName name="QB_ROW_90250" localSheetId="4" hidden="1">'June I&amp;E'!$F$116</definedName>
    <definedName name="QB_ROW_91050" localSheetId="6" hidden="1">BVA!$F$146</definedName>
    <definedName name="QB_ROW_91050" localSheetId="5" hidden="1">'Jan-June I&amp;E'!$F$146</definedName>
    <definedName name="QB_ROW_91050" localSheetId="4" hidden="1">'June I&amp;E'!$F$135</definedName>
    <definedName name="QB_ROW_91260" localSheetId="6" hidden="1">BVA!$G$159</definedName>
    <definedName name="QB_ROW_91260" localSheetId="5" hidden="1">'Jan-June I&amp;E'!$G$159</definedName>
    <definedName name="QB_ROW_91260" localSheetId="4" hidden="1">'June I&amp;E'!$G$140</definedName>
    <definedName name="QB_ROW_91350" localSheetId="6" hidden="1">BVA!$F$160</definedName>
    <definedName name="QB_ROW_91350" localSheetId="5" hidden="1">'Jan-June I&amp;E'!$F$160</definedName>
    <definedName name="QB_ROW_91350" localSheetId="4" hidden="1">'June I&amp;E'!$F$141</definedName>
    <definedName name="QB_ROW_92060" localSheetId="6" hidden="1">BVA!$G$91</definedName>
    <definedName name="QB_ROW_92060" localSheetId="5" hidden="1">'Jan-June I&amp;E'!$G$91</definedName>
    <definedName name="QB_ROW_92060" localSheetId="4" hidden="1">'June I&amp;E'!$G$83</definedName>
    <definedName name="QB_ROW_92270" localSheetId="6" hidden="1">BVA!$H$95</definedName>
    <definedName name="QB_ROW_92270" localSheetId="5" hidden="1">'Jan-June I&amp;E'!$H$95</definedName>
    <definedName name="QB_ROW_92270" localSheetId="4" hidden="1">'June I&amp;E'!$H$87</definedName>
    <definedName name="QB_ROW_92360" localSheetId="6" hidden="1">BVA!$G$96</definedName>
    <definedName name="QB_ROW_92360" localSheetId="5" hidden="1">'Jan-June I&amp;E'!$G$96</definedName>
    <definedName name="QB_ROW_92360" localSheetId="4" hidden="1">'June I&amp;E'!$G$88</definedName>
    <definedName name="QB_ROW_9260" localSheetId="3" hidden="1">'June Balance Sheet'!$G$48</definedName>
    <definedName name="QB_ROW_9321" localSheetId="3" hidden="1">'June Balance Sheet'!$C$58</definedName>
    <definedName name="QB_ROW_93240" localSheetId="3" hidden="1">'June Balance Sheet'!$E$6</definedName>
    <definedName name="QB_ROW_94250" localSheetId="6" hidden="1">BVA!$F$145</definedName>
    <definedName name="QB_ROW_94250" localSheetId="5" hidden="1">'Jan-June I&amp;E'!$F$145</definedName>
    <definedName name="QB_ROW_94250" localSheetId="4" hidden="1">'June I&amp;E'!$F$134</definedName>
    <definedName name="QB_ROW_96250" localSheetId="6" hidden="1">BVA!$F$126</definedName>
    <definedName name="QB_ROW_96250" localSheetId="5" hidden="1">'Jan-June I&amp;E'!$F$126</definedName>
    <definedName name="QB_ROW_96250" localSheetId="4" hidden="1">'June I&amp;E'!$F$117</definedName>
    <definedName name="QB_ROW_97050" localSheetId="6" hidden="1">BVA!$F$134</definedName>
    <definedName name="QB_ROW_97050" localSheetId="5" hidden="1">'Jan-June I&amp;E'!$F$134</definedName>
    <definedName name="QB_ROW_97050" localSheetId="4" hidden="1">'June I&amp;E'!$F$124</definedName>
    <definedName name="QB_ROW_97260" localSheetId="6" hidden="1">BVA!$G$142</definedName>
    <definedName name="QB_ROW_97260" localSheetId="5" hidden="1">'Jan-June I&amp;E'!$G$142</definedName>
    <definedName name="QB_ROW_97260" localSheetId="4" hidden="1">'June I&amp;E'!$G$131</definedName>
    <definedName name="QB_ROW_97350" localSheetId="6" hidden="1">BVA!$F$143</definedName>
    <definedName name="QB_ROW_97350" localSheetId="5" hidden="1">'Jan-June I&amp;E'!$F$143</definedName>
    <definedName name="QB_ROW_97350" localSheetId="4" hidden="1">'June I&amp;E'!$F$132</definedName>
    <definedName name="QBCANSUPPORTUPDATE" localSheetId="0">TRUE</definedName>
    <definedName name="QBCANSUPPORTUPDATE" localSheetId="6">TRUE</definedName>
    <definedName name="QBCANSUPPORTUPDATE" localSheetId="5">TRUE</definedName>
    <definedName name="QBCANSUPPORTUPDATE" localSheetId="3">TRUE</definedName>
    <definedName name="QBCANSUPPORTUPDATE" localSheetId="4">TRUE</definedName>
    <definedName name="QBCOMPANYFILENAME" localSheetId="0">"C:\Documents and Settings\All Users\Documents\Intuit\QuickBooks\Company Files\NFPD.QBW"</definedName>
    <definedName name="QBCOMPANYFILENAME" localSheetId="6">"C:\Documents and Settings\All Users\Documents\Intuit\QuickBooks\Company Files\NFPD.QBW"</definedName>
    <definedName name="QBCOMPANYFILENAME" localSheetId="5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COMPANYFILENAME" localSheetId="4">"C:\Documents and Settings\All Users\Documents\Intuit\QuickBooks\Company Files\NFPD.QBW"</definedName>
    <definedName name="QBENDDATE" localSheetId="0">20211231</definedName>
    <definedName name="QBENDDATE" localSheetId="6">20211231</definedName>
    <definedName name="QBENDDATE" localSheetId="5">20210630</definedName>
    <definedName name="QBENDDATE" localSheetId="3">20210630</definedName>
    <definedName name="QBENDDATE" localSheetId="4">20210630</definedName>
    <definedName name="QBHEADERSONSCREEN" localSheetId="0">FALSE</definedName>
    <definedName name="QBHEADERSONSCREEN" localSheetId="6">FALSE</definedName>
    <definedName name="QBHEADERSONSCREEN" localSheetId="5">FALSE</definedName>
    <definedName name="QBHEADERSONSCREEN" localSheetId="3">FALSE</definedName>
    <definedName name="QBHEADERSONSCREEN" localSheetId="4">FALSE</definedName>
    <definedName name="QBMETADATASIZE" localSheetId="0">7592</definedName>
    <definedName name="QBMETADATASIZE" localSheetId="6">5924</definedName>
    <definedName name="QBMETADATASIZE" localSheetId="5">5936</definedName>
    <definedName name="QBMETADATASIZE" localSheetId="3">5924</definedName>
    <definedName name="QBMETADATASIZE" localSheetId="4">5936</definedName>
    <definedName name="QBPRESERVECOLOR" localSheetId="0">TRUE</definedName>
    <definedName name="QBPRESERVECOLOR" localSheetId="6">TRUE</definedName>
    <definedName name="QBPRESERVECOLOR" localSheetId="5">TRUE</definedName>
    <definedName name="QBPRESERVECOLOR" localSheetId="3">TRUE</definedName>
    <definedName name="QBPRESERVECOLOR" localSheetId="4">TRUE</definedName>
    <definedName name="QBPRESERVEFONT" localSheetId="0">TRUE</definedName>
    <definedName name="QBPRESERVEFONT" localSheetId="6">TRUE</definedName>
    <definedName name="QBPRESERVEFONT" localSheetId="5">TRUE</definedName>
    <definedName name="QBPRESERVEFONT" localSheetId="3">TRUE</definedName>
    <definedName name="QBPRESERVEFONT" localSheetId="4">TRUE</definedName>
    <definedName name="QBPRESERVEROWHEIGHT" localSheetId="0">TRUE</definedName>
    <definedName name="QBPRESERVEROWHEIGHT" localSheetId="6">TRUE</definedName>
    <definedName name="QBPRESERVEROWHEIGHT" localSheetId="5">TRUE</definedName>
    <definedName name="QBPRESERVEROWHEIGHT" localSheetId="3">TRUE</definedName>
    <definedName name="QBPRESERVEROWHEIGHT" localSheetId="4">TRUE</definedName>
    <definedName name="QBPRESERVESPACE" localSheetId="0">TRUE</definedName>
    <definedName name="QBPRESERVESPACE" localSheetId="6">TRUE</definedName>
    <definedName name="QBPRESERVESPACE" localSheetId="5">TRUE</definedName>
    <definedName name="QBPRESERVESPACE" localSheetId="3">TRUE</definedName>
    <definedName name="QBPRESERVESPACE" localSheetId="4">TRUE</definedName>
    <definedName name="QBREPORTCOLAXIS" localSheetId="0">0</definedName>
    <definedName name="QBREPORTCOLAXIS" localSheetId="6">0</definedName>
    <definedName name="QBREPORTCOLAXIS" localSheetId="5">0</definedName>
    <definedName name="QBREPORTCOLAXIS" localSheetId="3">0</definedName>
    <definedName name="QBREPORTCOLAXIS" localSheetId="4">0</definedName>
    <definedName name="QBREPORTCOMPANYID" localSheetId="0">"8485c3b05ade4270975b6060e7430806"</definedName>
    <definedName name="QBREPORTCOMPANYID" localSheetId="6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4">"8485c3b05ade4270975b6060e7430806"</definedName>
    <definedName name="QBREPORTCOMPARECOL_ANNUALBUDGET" localSheetId="0">FALSE</definedName>
    <definedName name="QBREPORTCOMPARECOL_ANNUALBUDGET" localSheetId="6">FALSE</definedName>
    <definedName name="QBREPORTCOMPARECOL_ANNUALBUDGET" localSheetId="5">FALSE</definedName>
    <definedName name="QBREPORTCOMPARECOL_ANNUALBUDGET" localSheetId="3">FALSE</definedName>
    <definedName name="QBREPORTCOMPARECOL_ANNUALBUDGET" localSheetId="4">FALSE</definedName>
    <definedName name="QBREPORTCOMPARECOL_AVGCOGS" localSheetId="0">FALSE</definedName>
    <definedName name="QBREPORTCOMPARECOL_AVGCOGS" localSheetId="6">FALSE</definedName>
    <definedName name="QBREPORTCOMPARECOL_AVGCOGS" localSheetId="5">FALSE</definedName>
    <definedName name="QBREPORTCOMPARECOL_AVGCOGS" localSheetId="3">FALSE</definedName>
    <definedName name="QBREPORTCOMPARECOL_AVGCOGS" localSheetId="4">FALSE</definedName>
    <definedName name="QBREPORTCOMPARECOL_AVGPRICE" localSheetId="0">FALSE</definedName>
    <definedName name="QBREPORTCOMPARECOL_AVGPRICE" localSheetId="6">FALSE</definedName>
    <definedName name="QBREPORTCOMPARECOL_AVGPRICE" localSheetId="5">FALSE</definedName>
    <definedName name="QBREPORTCOMPARECOL_AVGPRICE" localSheetId="3">FALSE</definedName>
    <definedName name="QBREPORTCOMPARECOL_AVGPRICE" localSheetId="4">FALSE</definedName>
    <definedName name="QBREPORTCOMPARECOL_BUDDIFF" localSheetId="0">FALSE</definedName>
    <definedName name="QBREPORTCOMPARECOL_BUDDIFF" localSheetId="6">TRUE</definedName>
    <definedName name="QBREPORTCOMPARECOL_BUDDIFF" localSheetId="5">TRUE</definedName>
    <definedName name="QBREPORTCOMPARECOL_BUDDIFF" localSheetId="3">FALSE</definedName>
    <definedName name="QBREPORTCOMPARECOL_BUDDIFF" localSheetId="4">TRUE</definedName>
    <definedName name="QBREPORTCOMPARECOL_BUDGET" localSheetId="0">FALSE</definedName>
    <definedName name="QBREPORTCOMPARECOL_BUDGET" localSheetId="6">TRUE</definedName>
    <definedName name="QBREPORTCOMPARECOL_BUDGET" localSheetId="5">TRUE</definedName>
    <definedName name="QBREPORTCOMPARECOL_BUDGET" localSheetId="3">FALSE</definedName>
    <definedName name="QBREPORTCOMPARECOL_BUDGET" localSheetId="4">TRUE</definedName>
    <definedName name="QBREPORTCOMPARECOL_BUDPCT" localSheetId="0">FALSE</definedName>
    <definedName name="QBREPORTCOMPARECOL_BUDPCT" localSheetId="6">TRUE</definedName>
    <definedName name="QBREPORTCOMPARECOL_BUDPCT" localSheetId="5">TRUE</definedName>
    <definedName name="QBREPORTCOMPARECOL_BUDPCT" localSheetId="3">FALSE</definedName>
    <definedName name="QBREPORTCOMPARECOL_BUDPCT" localSheetId="4">TRUE</definedName>
    <definedName name="QBREPORTCOMPARECOL_COGS" localSheetId="0">FALSE</definedName>
    <definedName name="QBREPORTCOMPARECOL_COGS" localSheetId="6">FALSE</definedName>
    <definedName name="QBREPORTCOMPARECOL_COGS" localSheetId="5">FALSE</definedName>
    <definedName name="QBREPORTCOMPARECOL_COGS" localSheetId="3">FALSE</definedName>
    <definedName name="QBREPORTCOMPARECOL_COGS" localSheetId="4">FALSE</definedName>
    <definedName name="QBREPORTCOMPARECOL_EXCLUDEAMOUNT" localSheetId="0">FALSE</definedName>
    <definedName name="QBREPORTCOMPARECOL_EXCLUDEAMOUNT" localSheetId="6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0">FALSE</definedName>
    <definedName name="QBREPORTCOMPARECOL_EXCLUDECURPERIOD" localSheetId="6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0">FALSE</definedName>
    <definedName name="QBREPORTCOMPARECOL_FORECAST" localSheetId="6">FALSE</definedName>
    <definedName name="QBREPORTCOMPARECOL_FORECAST" localSheetId="5">FALSE</definedName>
    <definedName name="QBREPORTCOMPARECOL_FORECAST" localSheetId="3">FALSE</definedName>
    <definedName name="QBREPORTCOMPARECOL_FORECAST" localSheetId="4">FALSE</definedName>
    <definedName name="QBREPORTCOMPARECOL_GROSSMARGIN" localSheetId="0">FALSE</definedName>
    <definedName name="QBREPORTCOMPARECOL_GROSSMARGIN" localSheetId="6">FALSE</definedName>
    <definedName name="QBREPORTCOMPARECOL_GROSSMARGIN" localSheetId="5">FALSE</definedName>
    <definedName name="QBREPORTCOMPARECOL_GROSSMARGIN" localSheetId="3">FALSE</definedName>
    <definedName name="QBREPORTCOMPARECOL_GROSSMARGIN" localSheetId="4">FALSE</definedName>
    <definedName name="QBREPORTCOMPARECOL_GROSSMARGINPCT" localSheetId="0">FALSE</definedName>
    <definedName name="QBREPORTCOMPARECOL_GROSSMARGINPCT" localSheetId="6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4">FALSE</definedName>
    <definedName name="QBREPORTCOMPARECOL_HOURS" localSheetId="0">FALSE</definedName>
    <definedName name="QBREPORTCOMPARECOL_HOURS" localSheetId="6">FALSE</definedName>
    <definedName name="QBREPORTCOMPARECOL_HOURS" localSheetId="5">FALSE</definedName>
    <definedName name="QBREPORTCOMPARECOL_HOURS" localSheetId="3">FALSE</definedName>
    <definedName name="QBREPORTCOMPARECOL_HOURS" localSheetId="4">FALSE</definedName>
    <definedName name="QBREPORTCOMPARECOL_PCTCOL" localSheetId="0">FALSE</definedName>
    <definedName name="QBREPORTCOMPARECOL_PCTCOL" localSheetId="6">FALSE</definedName>
    <definedName name="QBREPORTCOMPARECOL_PCTCOL" localSheetId="5">FALSE</definedName>
    <definedName name="QBREPORTCOMPARECOL_PCTCOL" localSheetId="3">FALSE</definedName>
    <definedName name="QBREPORTCOMPARECOL_PCTCOL" localSheetId="4">FALSE</definedName>
    <definedName name="QBREPORTCOMPARECOL_PCTEXPENSE" localSheetId="0">FALSE</definedName>
    <definedName name="QBREPORTCOMPARECOL_PCTEXPENSE" localSheetId="6">FALSE</definedName>
    <definedName name="QBREPORTCOMPARECOL_PCTEXPENSE" localSheetId="5">FALSE</definedName>
    <definedName name="QBREPORTCOMPARECOL_PCTEXPENSE" localSheetId="3">FALSE</definedName>
    <definedName name="QBREPORTCOMPARECOL_PCTEXPENSE" localSheetId="4">FALSE</definedName>
    <definedName name="QBREPORTCOMPARECOL_PCTINCOME" localSheetId="0">FALSE</definedName>
    <definedName name="QBREPORTCOMPARECOL_PCTINCOME" localSheetId="6">FALSE</definedName>
    <definedName name="QBREPORTCOMPARECOL_PCTINCOME" localSheetId="5">FALSE</definedName>
    <definedName name="QBREPORTCOMPARECOL_PCTINCOME" localSheetId="3">FALSE</definedName>
    <definedName name="QBREPORTCOMPARECOL_PCTINCOME" localSheetId="4">FALSE</definedName>
    <definedName name="QBREPORTCOMPARECOL_PCTOFSALES" localSheetId="0">FALSE</definedName>
    <definedName name="QBREPORTCOMPARECOL_PCTOFSALES" localSheetId="6">FALSE</definedName>
    <definedName name="QBREPORTCOMPARECOL_PCTOFSALES" localSheetId="5">FALSE</definedName>
    <definedName name="QBREPORTCOMPARECOL_PCTOFSALES" localSheetId="3">FALSE</definedName>
    <definedName name="QBREPORTCOMPARECOL_PCTOFSALES" localSheetId="4">FALSE</definedName>
    <definedName name="QBREPORTCOMPARECOL_PCTROW" localSheetId="0">FALSE</definedName>
    <definedName name="QBREPORTCOMPARECOL_PCTROW" localSheetId="6">FALSE</definedName>
    <definedName name="QBREPORTCOMPARECOL_PCTROW" localSheetId="5">FALSE</definedName>
    <definedName name="QBREPORTCOMPARECOL_PCTROW" localSheetId="3">FALSE</definedName>
    <definedName name="QBREPORTCOMPARECOL_PCTROW" localSheetId="4">FALSE</definedName>
    <definedName name="QBREPORTCOMPARECOL_PPDIFF" localSheetId="0">FALSE</definedName>
    <definedName name="QBREPORTCOMPARECOL_PPDIFF" localSheetId="6">FALSE</definedName>
    <definedName name="QBREPORTCOMPARECOL_PPDIFF" localSheetId="5">FALSE</definedName>
    <definedName name="QBREPORTCOMPARECOL_PPDIFF" localSheetId="3">FALSE</definedName>
    <definedName name="QBREPORTCOMPARECOL_PPDIFF" localSheetId="4">FALSE</definedName>
    <definedName name="QBREPORTCOMPARECOL_PPPCT" localSheetId="0">FALSE</definedName>
    <definedName name="QBREPORTCOMPARECOL_PPPCT" localSheetId="6">FALSE</definedName>
    <definedName name="QBREPORTCOMPARECOL_PPPCT" localSheetId="5">FALSE</definedName>
    <definedName name="QBREPORTCOMPARECOL_PPPCT" localSheetId="3">FALSE</definedName>
    <definedName name="QBREPORTCOMPARECOL_PPPCT" localSheetId="4">FALSE</definedName>
    <definedName name="QBREPORTCOMPARECOL_PREVPERIOD" localSheetId="0">FALSE</definedName>
    <definedName name="QBREPORTCOMPARECOL_PREVPERIOD" localSheetId="6">FALSE</definedName>
    <definedName name="QBREPORTCOMPARECOL_PREVPERIOD" localSheetId="5">FALSE</definedName>
    <definedName name="QBREPORTCOMPARECOL_PREVPERIOD" localSheetId="3">FALSE</definedName>
    <definedName name="QBREPORTCOMPARECOL_PREVPERIOD" localSheetId="4">FALSE</definedName>
    <definedName name="QBREPORTCOMPARECOL_PREVYEAR" localSheetId="0">FALSE</definedName>
    <definedName name="QBREPORTCOMPARECOL_PREVYEAR" localSheetId="6">FALSE</definedName>
    <definedName name="QBREPORTCOMPARECOL_PREVYEAR" localSheetId="5">FALSE</definedName>
    <definedName name="QBREPORTCOMPARECOL_PREVYEAR" localSheetId="3">FALSE</definedName>
    <definedName name="QBREPORTCOMPARECOL_PREVYEAR" localSheetId="4">FALSE</definedName>
    <definedName name="QBREPORTCOMPARECOL_PYDIFF" localSheetId="0">FALSE</definedName>
    <definedName name="QBREPORTCOMPARECOL_PYDIFF" localSheetId="6">FALSE</definedName>
    <definedName name="QBREPORTCOMPARECOL_PYDIFF" localSheetId="5">FALSE</definedName>
    <definedName name="QBREPORTCOMPARECOL_PYDIFF" localSheetId="3">FALSE</definedName>
    <definedName name="QBREPORTCOMPARECOL_PYDIFF" localSheetId="4">FALSE</definedName>
    <definedName name="QBREPORTCOMPARECOL_PYPCT" localSheetId="0">FALSE</definedName>
    <definedName name="QBREPORTCOMPARECOL_PYPCT" localSheetId="6">FALSE</definedName>
    <definedName name="QBREPORTCOMPARECOL_PYPCT" localSheetId="5">FALSE</definedName>
    <definedName name="QBREPORTCOMPARECOL_PYPCT" localSheetId="3">FALSE</definedName>
    <definedName name="QBREPORTCOMPARECOL_PYPCT" localSheetId="4">FALSE</definedName>
    <definedName name="QBREPORTCOMPARECOL_QTY" localSheetId="0">FALSE</definedName>
    <definedName name="QBREPORTCOMPARECOL_QTY" localSheetId="6">FALSE</definedName>
    <definedName name="QBREPORTCOMPARECOL_QTY" localSheetId="5">FALSE</definedName>
    <definedName name="QBREPORTCOMPARECOL_QTY" localSheetId="3">FALSE</definedName>
    <definedName name="QBREPORTCOMPARECOL_QTY" localSheetId="4">FALSE</definedName>
    <definedName name="QBREPORTCOMPARECOL_RATE" localSheetId="0">FALSE</definedName>
    <definedName name="QBREPORTCOMPARECOL_RATE" localSheetId="6">FALSE</definedName>
    <definedName name="QBREPORTCOMPARECOL_RATE" localSheetId="5">FALSE</definedName>
    <definedName name="QBREPORTCOMPARECOL_RATE" localSheetId="3">FALSE</definedName>
    <definedName name="QBREPORTCOMPARECOL_RATE" localSheetId="4">FALSE</definedName>
    <definedName name="QBREPORTCOMPARECOL_TRIPBILLEDMILES" localSheetId="0">FALSE</definedName>
    <definedName name="QBREPORTCOMPARECOL_TRIPBILLEDMILES" localSheetId="6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0">FALSE</definedName>
    <definedName name="QBREPORTCOMPARECOL_TRIPBILLINGAMOUNT" localSheetId="6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0">FALSE</definedName>
    <definedName name="QBREPORTCOMPARECOL_TRIPMILES" localSheetId="6">FALSE</definedName>
    <definedName name="QBREPORTCOMPARECOL_TRIPMILES" localSheetId="5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0">FALSE</definedName>
    <definedName name="QBREPORTCOMPARECOL_TRIPNOTBILLABLEMILES" localSheetId="6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0">FALSE</definedName>
    <definedName name="QBREPORTCOMPARECOL_TRIPTAXDEDUCTIBLEAMOUNT" localSheetId="6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0">FALSE</definedName>
    <definedName name="QBREPORTCOMPARECOL_TRIPUNBILLEDMILES" localSheetId="6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4">FALSE</definedName>
    <definedName name="QBREPORTCOMPARECOL_YTD" localSheetId="0">FALSE</definedName>
    <definedName name="QBREPORTCOMPARECOL_YTD" localSheetId="6">FALSE</definedName>
    <definedName name="QBREPORTCOMPARECOL_YTD" localSheetId="5">FALSE</definedName>
    <definedName name="QBREPORTCOMPARECOL_YTD" localSheetId="3">FALSE</definedName>
    <definedName name="QBREPORTCOMPARECOL_YTD" localSheetId="4">FALSE</definedName>
    <definedName name="QBREPORTCOMPARECOL_YTDBUDGET" localSheetId="0">FALSE</definedName>
    <definedName name="QBREPORTCOMPARECOL_YTDBUDGET" localSheetId="6">FALSE</definedName>
    <definedName name="QBREPORTCOMPARECOL_YTDBUDGET" localSheetId="5">FALSE</definedName>
    <definedName name="QBREPORTCOMPARECOL_YTDBUDGET" localSheetId="3">FALSE</definedName>
    <definedName name="QBREPORTCOMPARECOL_YTDBUDGET" localSheetId="4">FALSE</definedName>
    <definedName name="QBREPORTCOMPARECOL_YTDPCT" localSheetId="0">FALSE</definedName>
    <definedName name="QBREPORTCOMPARECOL_YTDPCT" localSheetId="6">FALSE</definedName>
    <definedName name="QBREPORTCOMPARECOL_YTDPCT" localSheetId="5">FALSE</definedName>
    <definedName name="QBREPORTCOMPARECOL_YTDPCT" localSheetId="3">FALSE</definedName>
    <definedName name="QBREPORTCOMPARECOL_YTDPCT" localSheetId="4">FALSE</definedName>
    <definedName name="QBREPORTROWAXIS" localSheetId="0">0</definedName>
    <definedName name="QBREPORTROWAXIS" localSheetId="6">11</definedName>
    <definedName name="QBREPORTROWAXIS" localSheetId="5">11</definedName>
    <definedName name="QBREPORTROWAXIS" localSheetId="3">9</definedName>
    <definedName name="QBREPORTROWAXIS" localSheetId="4">11</definedName>
    <definedName name="QBREPORTSUBCOLAXIS" localSheetId="0">0</definedName>
    <definedName name="QBREPORTSUBCOLAXIS" localSheetId="6">24</definedName>
    <definedName name="QBREPORTSUBCOLAXIS" localSheetId="5">24</definedName>
    <definedName name="QBREPORTSUBCOLAXIS" localSheetId="3">0</definedName>
    <definedName name="QBREPORTSUBCOLAXIS" localSheetId="4">24</definedName>
    <definedName name="QBREPORTTYPE" localSheetId="0">23</definedName>
    <definedName name="QBREPORTTYPE" localSheetId="6">288</definedName>
    <definedName name="QBREPORTTYPE" localSheetId="5">288</definedName>
    <definedName name="QBREPORTTYPE" localSheetId="3">5</definedName>
    <definedName name="QBREPORTTYPE" localSheetId="4">288</definedName>
    <definedName name="QBROWHEADERS" localSheetId="0">1</definedName>
    <definedName name="QBROWHEADERS" localSheetId="6">9</definedName>
    <definedName name="QBROWHEADERS" localSheetId="5">9</definedName>
    <definedName name="QBROWHEADERS" localSheetId="3">7</definedName>
    <definedName name="QBROWHEADERS" localSheetId="4">9</definedName>
    <definedName name="QBSTARTDATE" localSheetId="0">20210101</definedName>
    <definedName name="QBSTARTDATE" localSheetId="6">20210101</definedName>
    <definedName name="QBSTARTDATE" localSheetId="5">20210101</definedName>
    <definedName name="QBSTARTDATE" localSheetId="3">20210601</definedName>
    <definedName name="QBSTARTDATE" localSheetId="4">20210601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0" i="7" l="1"/>
  <c r="N230" i="7"/>
  <c r="L230" i="7"/>
  <c r="J230" i="7"/>
  <c r="P229" i="7"/>
  <c r="N229" i="7"/>
  <c r="L229" i="7"/>
  <c r="J229" i="7"/>
  <c r="P228" i="7"/>
  <c r="N228" i="7"/>
  <c r="L228" i="7"/>
  <c r="J228" i="7"/>
  <c r="J227" i="7"/>
  <c r="J226" i="7"/>
  <c r="J220" i="7"/>
  <c r="J218" i="7"/>
  <c r="P214" i="7"/>
  <c r="N214" i="7"/>
  <c r="L214" i="7"/>
  <c r="J214" i="7"/>
  <c r="P213" i="7"/>
  <c r="N213" i="7"/>
  <c r="P212" i="7"/>
  <c r="N212" i="7"/>
  <c r="P211" i="7"/>
  <c r="N211" i="7"/>
  <c r="P210" i="7"/>
  <c r="N210" i="7"/>
  <c r="J205" i="7"/>
  <c r="J204" i="7"/>
  <c r="J202" i="7"/>
  <c r="J198" i="7"/>
  <c r="P188" i="7"/>
  <c r="N188" i="7"/>
  <c r="L188" i="7"/>
  <c r="J188" i="7"/>
  <c r="P187" i="7"/>
  <c r="N187" i="7"/>
  <c r="L187" i="7"/>
  <c r="J187" i="7"/>
  <c r="P186" i="7"/>
  <c r="N186" i="7"/>
  <c r="L186" i="7"/>
  <c r="J186" i="7"/>
  <c r="P185" i="7"/>
  <c r="N185" i="7"/>
  <c r="P184" i="7"/>
  <c r="N184" i="7"/>
  <c r="L184" i="7"/>
  <c r="J184" i="7"/>
  <c r="P183" i="7"/>
  <c r="N183" i="7"/>
  <c r="P182" i="7"/>
  <c r="N182" i="7"/>
  <c r="P179" i="7"/>
  <c r="N179" i="7"/>
  <c r="L179" i="7"/>
  <c r="J179" i="7"/>
  <c r="P178" i="7"/>
  <c r="N178" i="7"/>
  <c r="L178" i="7"/>
  <c r="J178" i="7"/>
  <c r="P177" i="7"/>
  <c r="N177" i="7"/>
  <c r="P174" i="7"/>
  <c r="N174" i="7"/>
  <c r="P173" i="7"/>
  <c r="N173" i="7"/>
  <c r="P172" i="7"/>
  <c r="N172" i="7"/>
  <c r="L172" i="7"/>
  <c r="J172" i="7"/>
  <c r="P171" i="7"/>
  <c r="N171" i="7"/>
  <c r="P170" i="7"/>
  <c r="N170" i="7"/>
  <c r="P168" i="7"/>
  <c r="N168" i="7"/>
  <c r="P167" i="7"/>
  <c r="N167" i="7"/>
  <c r="P165" i="7"/>
  <c r="N165" i="7"/>
  <c r="L165" i="7"/>
  <c r="J165" i="7"/>
  <c r="P163" i="7"/>
  <c r="N163" i="7"/>
  <c r="P161" i="7"/>
  <c r="N161" i="7"/>
  <c r="L161" i="7"/>
  <c r="J161" i="7"/>
  <c r="P160" i="7"/>
  <c r="N160" i="7"/>
  <c r="L160" i="7"/>
  <c r="J160" i="7"/>
  <c r="P159" i="7"/>
  <c r="N159" i="7"/>
  <c r="P145" i="7"/>
  <c r="N145" i="7"/>
  <c r="P144" i="7"/>
  <c r="N144" i="7"/>
  <c r="P143" i="7"/>
  <c r="N143" i="7"/>
  <c r="L143" i="7"/>
  <c r="J143" i="7"/>
  <c r="P142" i="7"/>
  <c r="N142" i="7"/>
  <c r="P140" i="7"/>
  <c r="N140" i="7"/>
  <c r="P139" i="7"/>
  <c r="N139" i="7"/>
  <c r="P138" i="7"/>
  <c r="N138" i="7"/>
  <c r="P137" i="7"/>
  <c r="N137" i="7"/>
  <c r="P136" i="7"/>
  <c r="N136" i="7"/>
  <c r="P132" i="7"/>
  <c r="N132" i="7"/>
  <c r="P131" i="7"/>
  <c r="N131" i="7"/>
  <c r="P129" i="7"/>
  <c r="N129" i="7"/>
  <c r="L129" i="7"/>
  <c r="J129" i="7"/>
  <c r="P127" i="7"/>
  <c r="N127" i="7"/>
  <c r="P126" i="7"/>
  <c r="N126" i="7"/>
  <c r="P125" i="7"/>
  <c r="N125" i="7"/>
  <c r="P124" i="7"/>
  <c r="N124" i="7"/>
  <c r="P123" i="7"/>
  <c r="N123" i="7"/>
  <c r="P122" i="7"/>
  <c r="N122" i="7"/>
  <c r="P120" i="7"/>
  <c r="N120" i="7"/>
  <c r="L120" i="7"/>
  <c r="J120" i="7"/>
  <c r="P118" i="7"/>
  <c r="N118" i="7"/>
  <c r="P117" i="7"/>
  <c r="N117" i="7"/>
  <c r="P115" i="7"/>
  <c r="N115" i="7"/>
  <c r="L115" i="7"/>
  <c r="J115" i="7"/>
  <c r="P114" i="7"/>
  <c r="N114" i="7"/>
  <c r="L114" i="7"/>
  <c r="J114" i="7"/>
  <c r="P113" i="7"/>
  <c r="N113" i="7"/>
  <c r="P112" i="7"/>
  <c r="N112" i="7"/>
  <c r="L112" i="7"/>
  <c r="J112" i="7"/>
  <c r="P111" i="7"/>
  <c r="N111" i="7"/>
  <c r="P110" i="7"/>
  <c r="N110" i="7"/>
  <c r="L110" i="7"/>
  <c r="J110" i="7"/>
  <c r="P109" i="7"/>
  <c r="N109" i="7"/>
  <c r="P108" i="7"/>
  <c r="N108" i="7"/>
  <c r="P107" i="7"/>
  <c r="N107" i="7"/>
  <c r="P105" i="7"/>
  <c r="N105" i="7"/>
  <c r="P103" i="7"/>
  <c r="N103" i="7"/>
  <c r="L103" i="7"/>
  <c r="J103" i="7"/>
  <c r="P102" i="7"/>
  <c r="N102" i="7"/>
  <c r="P101" i="7"/>
  <c r="N101" i="7"/>
  <c r="P100" i="7"/>
  <c r="N100" i="7"/>
  <c r="P99" i="7"/>
  <c r="N99" i="7"/>
  <c r="P98" i="7"/>
  <c r="N98" i="7"/>
  <c r="P96" i="7"/>
  <c r="N96" i="7"/>
  <c r="L96" i="7"/>
  <c r="J96" i="7"/>
  <c r="P95" i="7"/>
  <c r="N95" i="7"/>
  <c r="P94" i="7"/>
  <c r="N94" i="7"/>
  <c r="P93" i="7"/>
  <c r="N93" i="7"/>
  <c r="P92" i="7"/>
  <c r="N92" i="7"/>
  <c r="P89" i="7"/>
  <c r="N89" i="7"/>
  <c r="L89" i="7"/>
  <c r="J89" i="7"/>
  <c r="P88" i="7"/>
  <c r="N88" i="7"/>
  <c r="P87" i="7"/>
  <c r="N87" i="7"/>
  <c r="P86" i="7"/>
  <c r="N86" i="7"/>
  <c r="P84" i="7"/>
  <c r="N84" i="7"/>
  <c r="P83" i="7"/>
  <c r="N83" i="7"/>
  <c r="P82" i="7"/>
  <c r="N82" i="7"/>
  <c r="L82" i="7"/>
  <c r="J82" i="7"/>
  <c r="P81" i="7"/>
  <c r="N81" i="7"/>
  <c r="L81" i="7"/>
  <c r="J81" i="7"/>
  <c r="P80" i="7"/>
  <c r="N80" i="7"/>
  <c r="P79" i="7"/>
  <c r="N79" i="7"/>
  <c r="P78" i="7"/>
  <c r="N78" i="7"/>
  <c r="P76" i="7"/>
  <c r="N76" i="7"/>
  <c r="L76" i="7"/>
  <c r="J76" i="7"/>
  <c r="P75" i="7"/>
  <c r="N75" i="7"/>
  <c r="P74" i="7"/>
  <c r="N74" i="7"/>
  <c r="P73" i="7"/>
  <c r="N73" i="7"/>
  <c r="P72" i="7"/>
  <c r="N72" i="7"/>
  <c r="P71" i="7"/>
  <c r="N71" i="7"/>
  <c r="P70" i="7"/>
  <c r="N70" i="7"/>
  <c r="P69" i="7"/>
  <c r="N69" i="7"/>
  <c r="P68" i="7"/>
  <c r="N68" i="7"/>
  <c r="P66" i="7"/>
  <c r="N66" i="7"/>
  <c r="L66" i="7"/>
  <c r="J66" i="7"/>
  <c r="P65" i="7"/>
  <c r="N65" i="7"/>
  <c r="P64" i="7"/>
  <c r="N64" i="7"/>
  <c r="P63" i="7"/>
  <c r="N63" i="7"/>
  <c r="P62" i="7"/>
  <c r="N62" i="7"/>
  <c r="P59" i="7"/>
  <c r="N59" i="7"/>
  <c r="P58" i="7"/>
  <c r="N58" i="7"/>
  <c r="L58" i="7"/>
  <c r="J58" i="7"/>
  <c r="P57" i="7"/>
  <c r="N57" i="7"/>
  <c r="P56" i="7"/>
  <c r="N56" i="7"/>
  <c r="P55" i="7"/>
  <c r="N55" i="7"/>
  <c r="P54" i="7"/>
  <c r="N54" i="7"/>
  <c r="P53" i="7"/>
  <c r="N53" i="7"/>
  <c r="P49" i="7"/>
  <c r="N49" i="7"/>
  <c r="P48" i="7"/>
  <c r="N48" i="7"/>
  <c r="L48" i="7"/>
  <c r="J48" i="7"/>
  <c r="P47" i="7"/>
  <c r="N47" i="7"/>
  <c r="P46" i="7"/>
  <c r="N46" i="7"/>
  <c r="P45" i="7"/>
  <c r="N45" i="7"/>
  <c r="P44" i="7"/>
  <c r="N44" i="7"/>
  <c r="P42" i="7"/>
  <c r="N42" i="7"/>
  <c r="P41" i="7"/>
  <c r="N41" i="7"/>
  <c r="L41" i="7"/>
  <c r="J41" i="7"/>
  <c r="P40" i="7"/>
  <c r="N40" i="7"/>
  <c r="P39" i="7"/>
  <c r="N39" i="7"/>
  <c r="P38" i="7"/>
  <c r="N38" i="7"/>
  <c r="P37" i="7"/>
  <c r="N37" i="7"/>
  <c r="P36" i="7"/>
  <c r="N36" i="7"/>
  <c r="P34" i="7"/>
  <c r="N34" i="7"/>
  <c r="L34" i="7"/>
  <c r="J34" i="7"/>
  <c r="P32" i="7"/>
  <c r="N32" i="7"/>
  <c r="P31" i="7"/>
  <c r="N31" i="7"/>
  <c r="P29" i="7"/>
  <c r="N29" i="7"/>
  <c r="L29" i="7"/>
  <c r="J29" i="7"/>
  <c r="P28" i="7"/>
  <c r="N28" i="7"/>
  <c r="P23" i="7"/>
  <c r="N23" i="7"/>
  <c r="L23" i="7"/>
  <c r="J23" i="7"/>
  <c r="P22" i="7"/>
  <c r="N22" i="7"/>
  <c r="L22" i="7"/>
  <c r="J22" i="7"/>
  <c r="P21" i="7"/>
  <c r="N21" i="7"/>
  <c r="L21" i="7"/>
  <c r="J21" i="7"/>
  <c r="P20" i="7"/>
  <c r="N20" i="7"/>
  <c r="P12" i="7"/>
  <c r="N12" i="7"/>
  <c r="P11" i="7"/>
  <c r="N11" i="7"/>
  <c r="P10" i="7"/>
  <c r="N10" i="7"/>
  <c r="P9" i="7"/>
  <c r="N9" i="7"/>
  <c r="P8" i="7"/>
  <c r="N8" i="7"/>
  <c r="P6" i="7"/>
  <c r="N6" i="7"/>
  <c r="P5" i="7"/>
  <c r="N5" i="7"/>
  <c r="P191" i="6"/>
  <c r="N191" i="6"/>
  <c r="L191" i="6"/>
  <c r="J191" i="6"/>
  <c r="P190" i="6"/>
  <c r="N190" i="6"/>
  <c r="L190" i="6"/>
  <c r="J190" i="6"/>
  <c r="P189" i="6"/>
  <c r="N189" i="6"/>
  <c r="L189" i="6"/>
  <c r="J189" i="6"/>
  <c r="P188" i="6"/>
  <c r="N188" i="6"/>
  <c r="L188" i="6"/>
  <c r="J188" i="6"/>
  <c r="P187" i="6"/>
  <c r="N187" i="6"/>
  <c r="P186" i="6"/>
  <c r="N186" i="6"/>
  <c r="P185" i="6"/>
  <c r="N185" i="6"/>
  <c r="P184" i="6"/>
  <c r="N184" i="6"/>
  <c r="J181" i="6"/>
  <c r="J180" i="6"/>
  <c r="J179" i="6"/>
  <c r="J175" i="6"/>
  <c r="P167" i="6"/>
  <c r="N167" i="6"/>
  <c r="L167" i="6"/>
  <c r="J167" i="6"/>
  <c r="P166" i="6"/>
  <c r="N166" i="6"/>
  <c r="L166" i="6"/>
  <c r="J166" i="6"/>
  <c r="P165" i="6"/>
  <c r="N165" i="6"/>
  <c r="L165" i="6"/>
  <c r="J165" i="6"/>
  <c r="P164" i="6"/>
  <c r="N164" i="6"/>
  <c r="P163" i="6"/>
  <c r="N163" i="6"/>
  <c r="L163" i="6"/>
  <c r="J163" i="6"/>
  <c r="P162" i="6"/>
  <c r="N162" i="6"/>
  <c r="P161" i="6"/>
  <c r="N161" i="6"/>
  <c r="P158" i="6"/>
  <c r="N158" i="6"/>
  <c r="L158" i="6"/>
  <c r="J158" i="6"/>
  <c r="P157" i="6"/>
  <c r="N157" i="6"/>
  <c r="L157" i="6"/>
  <c r="J157" i="6"/>
  <c r="P156" i="6"/>
  <c r="N156" i="6"/>
  <c r="P154" i="6"/>
  <c r="N154" i="6"/>
  <c r="P153" i="6"/>
  <c r="N153" i="6"/>
  <c r="P152" i="6"/>
  <c r="N152" i="6"/>
  <c r="L152" i="6"/>
  <c r="J152" i="6"/>
  <c r="P151" i="6"/>
  <c r="N151" i="6"/>
  <c r="P150" i="6"/>
  <c r="N150" i="6"/>
  <c r="P148" i="6"/>
  <c r="N148" i="6"/>
  <c r="P147" i="6"/>
  <c r="N147" i="6"/>
  <c r="P145" i="6"/>
  <c r="N145" i="6"/>
  <c r="L145" i="6"/>
  <c r="J145" i="6"/>
  <c r="P144" i="6"/>
  <c r="N144" i="6"/>
  <c r="P142" i="6"/>
  <c r="N142" i="6"/>
  <c r="L142" i="6"/>
  <c r="J142" i="6"/>
  <c r="P141" i="6"/>
  <c r="N141" i="6"/>
  <c r="L141" i="6"/>
  <c r="J141" i="6"/>
  <c r="P140" i="6"/>
  <c r="N140" i="6"/>
  <c r="P134" i="6"/>
  <c r="N134" i="6"/>
  <c r="P133" i="6"/>
  <c r="N133" i="6"/>
  <c r="P132" i="6"/>
  <c r="N132" i="6"/>
  <c r="L132" i="6"/>
  <c r="J132" i="6"/>
  <c r="P131" i="6"/>
  <c r="N131" i="6"/>
  <c r="P130" i="6"/>
  <c r="N130" i="6"/>
  <c r="P129" i="6"/>
  <c r="N129" i="6"/>
  <c r="P128" i="6"/>
  <c r="N128" i="6"/>
  <c r="P127" i="6"/>
  <c r="N127" i="6"/>
  <c r="P126" i="6"/>
  <c r="N126" i="6"/>
  <c r="P122" i="6"/>
  <c r="N122" i="6"/>
  <c r="P121" i="6"/>
  <c r="N121" i="6"/>
  <c r="P119" i="6"/>
  <c r="N119" i="6"/>
  <c r="L119" i="6"/>
  <c r="J119" i="6"/>
  <c r="P118" i="6"/>
  <c r="N118" i="6"/>
  <c r="P117" i="6"/>
  <c r="N117" i="6"/>
  <c r="P116" i="6"/>
  <c r="N116" i="6"/>
  <c r="P115" i="6"/>
  <c r="N115" i="6"/>
  <c r="P114" i="6"/>
  <c r="N114" i="6"/>
  <c r="P113" i="6"/>
  <c r="N113" i="6"/>
  <c r="P111" i="6"/>
  <c r="N111" i="6"/>
  <c r="L111" i="6"/>
  <c r="J111" i="6"/>
  <c r="P110" i="6"/>
  <c r="N110" i="6"/>
  <c r="P109" i="6"/>
  <c r="N109" i="6"/>
  <c r="P107" i="6"/>
  <c r="N107" i="6"/>
  <c r="L107" i="6"/>
  <c r="J107" i="6"/>
  <c r="P106" i="6"/>
  <c r="N106" i="6"/>
  <c r="L106" i="6"/>
  <c r="J106" i="6"/>
  <c r="P105" i="6"/>
  <c r="N105" i="6"/>
  <c r="P104" i="6"/>
  <c r="N104" i="6"/>
  <c r="L104" i="6"/>
  <c r="J104" i="6"/>
  <c r="P103" i="6"/>
  <c r="N103" i="6"/>
  <c r="P102" i="6"/>
  <c r="N102" i="6"/>
  <c r="L102" i="6"/>
  <c r="J102" i="6"/>
  <c r="P101" i="6"/>
  <c r="N101" i="6"/>
  <c r="P100" i="6"/>
  <c r="N100" i="6"/>
  <c r="P99" i="6"/>
  <c r="N99" i="6"/>
  <c r="P97" i="6"/>
  <c r="N97" i="6"/>
  <c r="P95" i="6"/>
  <c r="N95" i="6"/>
  <c r="L95" i="6"/>
  <c r="J95" i="6"/>
  <c r="P94" i="6"/>
  <c r="N94" i="6"/>
  <c r="P93" i="6"/>
  <c r="N93" i="6"/>
  <c r="P92" i="6"/>
  <c r="N92" i="6"/>
  <c r="P91" i="6"/>
  <c r="N91" i="6"/>
  <c r="P90" i="6"/>
  <c r="N90" i="6"/>
  <c r="P88" i="6"/>
  <c r="N88" i="6"/>
  <c r="L88" i="6"/>
  <c r="J88" i="6"/>
  <c r="P87" i="6"/>
  <c r="N87" i="6"/>
  <c r="P86" i="6"/>
  <c r="N86" i="6"/>
  <c r="P85" i="6"/>
  <c r="N85" i="6"/>
  <c r="P84" i="6"/>
  <c r="N84" i="6"/>
  <c r="P81" i="6"/>
  <c r="N81" i="6"/>
  <c r="L81" i="6"/>
  <c r="J81" i="6"/>
  <c r="P80" i="6"/>
  <c r="N80" i="6"/>
  <c r="P79" i="6"/>
  <c r="N79" i="6"/>
  <c r="P78" i="6"/>
  <c r="N78" i="6"/>
  <c r="P76" i="6"/>
  <c r="N76" i="6"/>
  <c r="P75" i="6"/>
  <c r="N75" i="6"/>
  <c r="P74" i="6"/>
  <c r="N74" i="6"/>
  <c r="L74" i="6"/>
  <c r="J74" i="6"/>
  <c r="P73" i="6"/>
  <c r="N73" i="6"/>
  <c r="L73" i="6"/>
  <c r="J73" i="6"/>
  <c r="P72" i="6"/>
  <c r="N72" i="6"/>
  <c r="P71" i="6"/>
  <c r="N71" i="6"/>
  <c r="P70" i="6"/>
  <c r="N70" i="6"/>
  <c r="P68" i="6"/>
  <c r="N68" i="6"/>
  <c r="L68" i="6"/>
  <c r="J68" i="6"/>
  <c r="P67" i="6"/>
  <c r="N67" i="6"/>
  <c r="P66" i="6"/>
  <c r="N66" i="6"/>
  <c r="P65" i="6"/>
  <c r="N65" i="6"/>
  <c r="P64" i="6"/>
  <c r="N64" i="6"/>
  <c r="P63" i="6"/>
  <c r="N63" i="6"/>
  <c r="P62" i="6"/>
  <c r="N62" i="6"/>
  <c r="P61" i="6"/>
  <c r="N61" i="6"/>
  <c r="P60" i="6"/>
  <c r="N60" i="6"/>
  <c r="P58" i="6"/>
  <c r="N58" i="6"/>
  <c r="L58" i="6"/>
  <c r="J58" i="6"/>
  <c r="P57" i="6"/>
  <c r="N57" i="6"/>
  <c r="P56" i="6"/>
  <c r="N56" i="6"/>
  <c r="P55" i="6"/>
  <c r="N55" i="6"/>
  <c r="P54" i="6"/>
  <c r="N54" i="6"/>
  <c r="P53" i="6"/>
  <c r="N53" i="6"/>
  <c r="P52" i="6"/>
  <c r="N52" i="6"/>
  <c r="L52" i="6"/>
  <c r="J52" i="6"/>
  <c r="P51" i="6"/>
  <c r="N51" i="6"/>
  <c r="P50" i="6"/>
  <c r="N50" i="6"/>
  <c r="P49" i="6"/>
  <c r="N49" i="6"/>
  <c r="P48" i="6"/>
  <c r="N48" i="6"/>
  <c r="P47" i="6"/>
  <c r="N47" i="6"/>
  <c r="P43" i="6"/>
  <c r="N43" i="6"/>
  <c r="P42" i="6"/>
  <c r="N42" i="6"/>
  <c r="L42" i="6"/>
  <c r="J42" i="6"/>
  <c r="P41" i="6"/>
  <c r="N41" i="6"/>
  <c r="P40" i="6"/>
  <c r="N40" i="6"/>
  <c r="P39" i="6"/>
  <c r="N39" i="6"/>
  <c r="P38" i="6"/>
  <c r="N38" i="6"/>
  <c r="P36" i="6"/>
  <c r="N36" i="6"/>
  <c r="P35" i="6"/>
  <c r="N35" i="6"/>
  <c r="L35" i="6"/>
  <c r="J35" i="6"/>
  <c r="P34" i="6"/>
  <c r="N34" i="6"/>
  <c r="P33" i="6"/>
  <c r="N33" i="6"/>
  <c r="P32" i="6"/>
  <c r="N32" i="6"/>
  <c r="P31" i="6"/>
  <c r="N31" i="6"/>
  <c r="P30" i="6"/>
  <c r="N30" i="6"/>
  <c r="P28" i="6"/>
  <c r="N28" i="6"/>
  <c r="L28" i="6"/>
  <c r="J28" i="6"/>
  <c r="P27" i="6"/>
  <c r="N27" i="6"/>
  <c r="P26" i="6"/>
  <c r="N26" i="6"/>
  <c r="P24" i="6"/>
  <c r="N24" i="6"/>
  <c r="P21" i="6"/>
  <c r="N21" i="6"/>
  <c r="L21" i="6"/>
  <c r="J21" i="6"/>
  <c r="P20" i="6"/>
  <c r="N20" i="6"/>
  <c r="L20" i="6"/>
  <c r="J20" i="6"/>
  <c r="P19" i="6"/>
  <c r="N19" i="6"/>
  <c r="L19" i="6"/>
  <c r="J19" i="6"/>
  <c r="P18" i="6"/>
  <c r="N18" i="6"/>
  <c r="P12" i="6"/>
  <c r="N12" i="6"/>
  <c r="P11" i="6"/>
  <c r="N11" i="6"/>
  <c r="P10" i="6"/>
  <c r="N10" i="6"/>
  <c r="P9" i="6"/>
  <c r="N9" i="6"/>
  <c r="P8" i="6"/>
  <c r="N8" i="6"/>
  <c r="P6" i="6"/>
  <c r="N6" i="6"/>
  <c r="P5" i="6"/>
  <c r="N5" i="6"/>
  <c r="P230" i="5"/>
  <c r="N230" i="5"/>
  <c r="L230" i="5"/>
  <c r="J230" i="5"/>
  <c r="P229" i="5"/>
  <c r="N229" i="5"/>
  <c r="L229" i="5"/>
  <c r="J229" i="5"/>
  <c r="P228" i="5"/>
  <c r="N228" i="5"/>
  <c r="L228" i="5"/>
  <c r="J228" i="5"/>
  <c r="J227" i="5"/>
  <c r="J226" i="5"/>
  <c r="J220" i="5"/>
  <c r="J218" i="5"/>
  <c r="P214" i="5"/>
  <c r="N214" i="5"/>
  <c r="L214" i="5"/>
  <c r="J214" i="5"/>
  <c r="P213" i="5"/>
  <c r="N213" i="5"/>
  <c r="P212" i="5"/>
  <c r="N212" i="5"/>
  <c r="P211" i="5"/>
  <c r="N211" i="5"/>
  <c r="P210" i="5"/>
  <c r="N210" i="5"/>
  <c r="J205" i="5"/>
  <c r="J204" i="5"/>
  <c r="J202" i="5"/>
  <c r="J198" i="5"/>
  <c r="P188" i="5"/>
  <c r="N188" i="5"/>
  <c r="L188" i="5"/>
  <c r="J188" i="5"/>
  <c r="P187" i="5"/>
  <c r="N187" i="5"/>
  <c r="L187" i="5"/>
  <c r="J187" i="5"/>
  <c r="P186" i="5"/>
  <c r="N186" i="5"/>
  <c r="L186" i="5"/>
  <c r="J186" i="5"/>
  <c r="P185" i="5"/>
  <c r="N185" i="5"/>
  <c r="P184" i="5"/>
  <c r="N184" i="5"/>
  <c r="L184" i="5"/>
  <c r="J184" i="5"/>
  <c r="P183" i="5"/>
  <c r="N183" i="5"/>
  <c r="P182" i="5"/>
  <c r="N182" i="5"/>
  <c r="P179" i="5"/>
  <c r="N179" i="5"/>
  <c r="L179" i="5"/>
  <c r="J179" i="5"/>
  <c r="P178" i="5"/>
  <c r="N178" i="5"/>
  <c r="L178" i="5"/>
  <c r="J178" i="5"/>
  <c r="P177" i="5"/>
  <c r="N177" i="5"/>
  <c r="P174" i="5"/>
  <c r="N174" i="5"/>
  <c r="P173" i="5"/>
  <c r="N173" i="5"/>
  <c r="P172" i="5"/>
  <c r="N172" i="5"/>
  <c r="L172" i="5"/>
  <c r="J172" i="5"/>
  <c r="P171" i="5"/>
  <c r="N171" i="5"/>
  <c r="P170" i="5"/>
  <c r="N170" i="5"/>
  <c r="P168" i="5"/>
  <c r="N168" i="5"/>
  <c r="P167" i="5"/>
  <c r="N167" i="5"/>
  <c r="P165" i="5"/>
  <c r="N165" i="5"/>
  <c r="L165" i="5"/>
  <c r="J165" i="5"/>
  <c r="P163" i="5"/>
  <c r="N163" i="5"/>
  <c r="P161" i="5"/>
  <c r="N161" i="5"/>
  <c r="L161" i="5"/>
  <c r="J161" i="5"/>
  <c r="P160" i="5"/>
  <c r="N160" i="5"/>
  <c r="L160" i="5"/>
  <c r="J160" i="5"/>
  <c r="P159" i="5"/>
  <c r="N159" i="5"/>
  <c r="P145" i="5"/>
  <c r="N145" i="5"/>
  <c r="P144" i="5"/>
  <c r="N144" i="5"/>
  <c r="P143" i="5"/>
  <c r="N143" i="5"/>
  <c r="L143" i="5"/>
  <c r="J143" i="5"/>
  <c r="P142" i="5"/>
  <c r="N142" i="5"/>
  <c r="P140" i="5"/>
  <c r="N140" i="5"/>
  <c r="P139" i="5"/>
  <c r="N139" i="5"/>
  <c r="P138" i="5"/>
  <c r="N138" i="5"/>
  <c r="P137" i="5"/>
  <c r="N137" i="5"/>
  <c r="P136" i="5"/>
  <c r="N136" i="5"/>
  <c r="P132" i="5"/>
  <c r="N132" i="5"/>
  <c r="P131" i="5"/>
  <c r="N131" i="5"/>
  <c r="P129" i="5"/>
  <c r="N129" i="5"/>
  <c r="L129" i="5"/>
  <c r="J129" i="5"/>
  <c r="P127" i="5"/>
  <c r="N127" i="5"/>
  <c r="P126" i="5"/>
  <c r="N126" i="5"/>
  <c r="P125" i="5"/>
  <c r="N125" i="5"/>
  <c r="P124" i="5"/>
  <c r="N124" i="5"/>
  <c r="P123" i="5"/>
  <c r="N123" i="5"/>
  <c r="P122" i="5"/>
  <c r="N122" i="5"/>
  <c r="P120" i="5"/>
  <c r="N120" i="5"/>
  <c r="L120" i="5"/>
  <c r="J120" i="5"/>
  <c r="P118" i="5"/>
  <c r="N118" i="5"/>
  <c r="P117" i="5"/>
  <c r="N117" i="5"/>
  <c r="P115" i="5"/>
  <c r="N115" i="5"/>
  <c r="L115" i="5"/>
  <c r="J115" i="5"/>
  <c r="P114" i="5"/>
  <c r="N114" i="5"/>
  <c r="L114" i="5"/>
  <c r="J114" i="5"/>
  <c r="P113" i="5"/>
  <c r="N113" i="5"/>
  <c r="P112" i="5"/>
  <c r="N112" i="5"/>
  <c r="L112" i="5"/>
  <c r="J112" i="5"/>
  <c r="P111" i="5"/>
  <c r="N111" i="5"/>
  <c r="P110" i="5"/>
  <c r="N110" i="5"/>
  <c r="L110" i="5"/>
  <c r="J110" i="5"/>
  <c r="P109" i="5"/>
  <c r="N109" i="5"/>
  <c r="P108" i="5"/>
  <c r="N108" i="5"/>
  <c r="P107" i="5"/>
  <c r="N107" i="5"/>
  <c r="P105" i="5"/>
  <c r="N105" i="5"/>
  <c r="P103" i="5"/>
  <c r="N103" i="5"/>
  <c r="L103" i="5"/>
  <c r="J103" i="5"/>
  <c r="P102" i="5"/>
  <c r="N102" i="5"/>
  <c r="P101" i="5"/>
  <c r="N101" i="5"/>
  <c r="P100" i="5"/>
  <c r="N100" i="5"/>
  <c r="P99" i="5"/>
  <c r="N99" i="5"/>
  <c r="P98" i="5"/>
  <c r="N98" i="5"/>
  <c r="P96" i="5"/>
  <c r="N96" i="5"/>
  <c r="L96" i="5"/>
  <c r="J96" i="5"/>
  <c r="P95" i="5"/>
  <c r="N95" i="5"/>
  <c r="P94" i="5"/>
  <c r="N94" i="5"/>
  <c r="P93" i="5"/>
  <c r="N93" i="5"/>
  <c r="P92" i="5"/>
  <c r="N92" i="5"/>
  <c r="P89" i="5"/>
  <c r="N89" i="5"/>
  <c r="L89" i="5"/>
  <c r="J89" i="5"/>
  <c r="P88" i="5"/>
  <c r="N88" i="5"/>
  <c r="P87" i="5"/>
  <c r="N87" i="5"/>
  <c r="P86" i="5"/>
  <c r="N86" i="5"/>
  <c r="P84" i="5"/>
  <c r="N84" i="5"/>
  <c r="P83" i="5"/>
  <c r="N83" i="5"/>
  <c r="P82" i="5"/>
  <c r="N82" i="5"/>
  <c r="L82" i="5"/>
  <c r="J82" i="5"/>
  <c r="P81" i="5"/>
  <c r="N81" i="5"/>
  <c r="L81" i="5"/>
  <c r="J81" i="5"/>
  <c r="P80" i="5"/>
  <c r="N80" i="5"/>
  <c r="P79" i="5"/>
  <c r="N79" i="5"/>
  <c r="P78" i="5"/>
  <c r="N78" i="5"/>
  <c r="P76" i="5"/>
  <c r="N76" i="5"/>
  <c r="L76" i="5"/>
  <c r="J76" i="5"/>
  <c r="P75" i="5"/>
  <c r="N75" i="5"/>
  <c r="P74" i="5"/>
  <c r="N74" i="5"/>
  <c r="P73" i="5"/>
  <c r="N73" i="5"/>
  <c r="P72" i="5"/>
  <c r="N72" i="5"/>
  <c r="P71" i="5"/>
  <c r="N71" i="5"/>
  <c r="P70" i="5"/>
  <c r="N70" i="5"/>
  <c r="P69" i="5"/>
  <c r="N69" i="5"/>
  <c r="P68" i="5"/>
  <c r="N68" i="5"/>
  <c r="P66" i="5"/>
  <c r="N66" i="5"/>
  <c r="L66" i="5"/>
  <c r="J66" i="5"/>
  <c r="P65" i="5"/>
  <c r="N65" i="5"/>
  <c r="P64" i="5"/>
  <c r="N64" i="5"/>
  <c r="P63" i="5"/>
  <c r="N63" i="5"/>
  <c r="P62" i="5"/>
  <c r="N62" i="5"/>
  <c r="P59" i="5"/>
  <c r="N59" i="5"/>
  <c r="P58" i="5"/>
  <c r="N58" i="5"/>
  <c r="L58" i="5"/>
  <c r="J58" i="5"/>
  <c r="P57" i="5"/>
  <c r="N57" i="5"/>
  <c r="P56" i="5"/>
  <c r="N56" i="5"/>
  <c r="P55" i="5"/>
  <c r="N55" i="5"/>
  <c r="P54" i="5"/>
  <c r="N54" i="5"/>
  <c r="P53" i="5"/>
  <c r="N53" i="5"/>
  <c r="P49" i="5"/>
  <c r="N49" i="5"/>
  <c r="P48" i="5"/>
  <c r="N48" i="5"/>
  <c r="L48" i="5"/>
  <c r="J48" i="5"/>
  <c r="P47" i="5"/>
  <c r="N47" i="5"/>
  <c r="P46" i="5"/>
  <c r="N46" i="5"/>
  <c r="P45" i="5"/>
  <c r="N45" i="5"/>
  <c r="P44" i="5"/>
  <c r="N44" i="5"/>
  <c r="P42" i="5"/>
  <c r="N42" i="5"/>
  <c r="P41" i="5"/>
  <c r="N41" i="5"/>
  <c r="L41" i="5"/>
  <c r="J41" i="5"/>
  <c r="P40" i="5"/>
  <c r="N40" i="5"/>
  <c r="P39" i="5"/>
  <c r="N39" i="5"/>
  <c r="P38" i="5"/>
  <c r="N38" i="5"/>
  <c r="P37" i="5"/>
  <c r="N37" i="5"/>
  <c r="P36" i="5"/>
  <c r="N36" i="5"/>
  <c r="P34" i="5"/>
  <c r="N34" i="5"/>
  <c r="L34" i="5"/>
  <c r="J34" i="5"/>
  <c r="P32" i="5"/>
  <c r="N32" i="5"/>
  <c r="P31" i="5"/>
  <c r="N31" i="5"/>
  <c r="P29" i="5"/>
  <c r="N29" i="5"/>
  <c r="L29" i="5"/>
  <c r="J29" i="5"/>
  <c r="P28" i="5"/>
  <c r="N28" i="5"/>
  <c r="P23" i="5"/>
  <c r="N23" i="5"/>
  <c r="L23" i="5"/>
  <c r="J23" i="5"/>
  <c r="P22" i="5"/>
  <c r="N22" i="5"/>
  <c r="L22" i="5"/>
  <c r="J22" i="5"/>
  <c r="P21" i="5"/>
  <c r="N21" i="5"/>
  <c r="L21" i="5"/>
  <c r="J21" i="5"/>
  <c r="P20" i="5"/>
  <c r="N20" i="5"/>
  <c r="P12" i="5"/>
  <c r="N12" i="5"/>
  <c r="P11" i="5"/>
  <c r="N11" i="5"/>
  <c r="P10" i="5"/>
  <c r="N10" i="5"/>
  <c r="P9" i="5"/>
  <c r="N9" i="5"/>
  <c r="P8" i="5"/>
  <c r="N8" i="5"/>
  <c r="P6" i="5"/>
  <c r="N6" i="5"/>
  <c r="P5" i="5"/>
  <c r="N5" i="5"/>
  <c r="N390" i="4"/>
  <c r="H73" i="3"/>
  <c r="H72" i="3"/>
  <c r="H68" i="3"/>
  <c r="H59" i="3"/>
  <c r="H58" i="3"/>
  <c r="H57" i="3"/>
  <c r="H56" i="3"/>
  <c r="H53" i="3"/>
  <c r="H49" i="3"/>
  <c r="H41" i="3"/>
  <c r="H36" i="3"/>
  <c r="H33" i="3"/>
  <c r="H27" i="3"/>
  <c r="H26" i="3"/>
  <c r="H15" i="3"/>
  <c r="H14" i="3"/>
  <c r="H10" i="3"/>
  <c r="H9" i="3"/>
  <c r="B13" i="2"/>
  <c r="B17" i="2" s="1"/>
  <c r="B21" i="2" s="1"/>
  <c r="D43" i="1"/>
  <c r="D31" i="1"/>
  <c r="D25" i="1"/>
  <c r="D19" i="1"/>
  <c r="D9" i="1"/>
  <c r="D46" i="1" l="1"/>
</calcChain>
</file>

<file path=xl/sharedStrings.xml><?xml version="1.0" encoding="utf-8"?>
<sst xmlns="http://schemas.openxmlformats.org/spreadsheetml/2006/main" count="2050" uniqueCount="782">
  <si>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</si>
  <si>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</si>
  <si>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</si>
  <si>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</si>
  <si>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</si>
  <si>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</si>
  <si>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</si>
  <si>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</si>
  <si>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</si>
  <si>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</si>
  <si>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</si>
  <si>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</si>
  <si>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</si>
  <si>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</si>
  <si>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</si>
  <si>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</si>
  <si>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</si>
  <si>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</si>
  <si>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</si>
  <si>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</si>
  <si>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</si>
  <si>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</si>
  <si>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</si>
  <si>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</si>
  <si>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</si>
  <si>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</si>
  <si>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</si>
  <si>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</si>
  <si>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</si>
  <si>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</si>
  <si>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</si>
  <si>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</si>
  <si>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</si>
  <si>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</si>
  <si>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</si>
  <si>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</si>
  <si>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</si>
  <si>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</si>
  <si>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Jun 30, 21</t>
  </si>
  <si>
    <t>ASSETS</t>
  </si>
  <si>
    <t>Current Assets</t>
  </si>
  <si>
    <t>Checking/Savings</t>
  </si>
  <si>
    <t>Bank Accounts</t>
  </si>
  <si>
    <t>Savings/Regular-4453</t>
  </si>
  <si>
    <t>Checking-7493</t>
  </si>
  <si>
    <t>Total Bank Accounts</t>
  </si>
  <si>
    <t>Total Checking/Savings</t>
  </si>
  <si>
    <t>Accounts Receivable</t>
  </si>
  <si>
    <t>Accts Receivable Inspection</t>
  </si>
  <si>
    <t>Property Tax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</si>
  <si>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</si>
  <si>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</si>
  <si>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</si>
  <si>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</si>
  <si>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</si>
  <si>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</si>
  <si>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</si>
  <si>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</si>
  <si>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</si>
  <si>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</si>
  <si>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</si>
  <si>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</si>
  <si>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</si>
  <si>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</si>
  <si>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</si>
  <si>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</si>
  <si>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Total Accounts Payable</t>
  </si>
  <si>
    <t>Credit Cards</t>
  </si>
  <si>
    <t>Visa-Citibank</t>
  </si>
  <si>
    <t>Total Credit Cards</t>
  </si>
  <si>
    <t>Other Current Liabilities</t>
  </si>
  <si>
    <t>Deferred Property Taxes</t>
  </si>
  <si>
    <t>Cafeteria Plan</t>
  </si>
  <si>
    <t>AFLAC</t>
  </si>
  <si>
    <t>Total Cafeteria Plan</t>
  </si>
  <si>
    <t>Payroll Liabilities</t>
  </si>
  <si>
    <t>Non Staff Health Insurance</t>
  </si>
  <si>
    <t>CO Garnishment</t>
  </si>
  <si>
    <t>Federal Withholding</t>
  </si>
  <si>
    <t>FICA</t>
  </si>
  <si>
    <t>Company</t>
  </si>
  <si>
    <t>Employee</t>
  </si>
  <si>
    <t>Total FICA</t>
  </si>
  <si>
    <t>Medicare</t>
  </si>
  <si>
    <t>Total Medicare</t>
  </si>
  <si>
    <t>State Withholding</t>
  </si>
  <si>
    <t>SUTA</t>
  </si>
  <si>
    <t>Total Payroll Liabilities</t>
  </si>
  <si>
    <t>Total Other Current Liabilities</t>
  </si>
  <si>
    <t>Total Current Liabilities</t>
  </si>
  <si>
    <t>Total Liabilities</t>
  </si>
  <si>
    <t>Equity</t>
  </si>
  <si>
    <t>Opening Bal Equity</t>
  </si>
  <si>
    <t>Reserves</t>
  </si>
  <si>
    <t>Reserved for Payroll/Operating</t>
  </si>
  <si>
    <t>Reserved for Sick/Vac</t>
  </si>
  <si>
    <t>Reserved for Tabor</t>
  </si>
  <si>
    <t>Total Reserves</t>
  </si>
  <si>
    <t>Retained Earnings</t>
  </si>
  <si>
    <t>Unreserved Fund Balance</t>
  </si>
  <si>
    <t>Net Income</t>
  </si>
  <si>
    <t>Total Equity</t>
  </si>
  <si>
    <t>TOTAL LIABILITIES &amp; EQUITY</t>
  </si>
  <si>
    <t>Type</t>
  </si>
  <si>
    <t>Date</t>
  </si>
  <si>
    <t>Num</t>
  </si>
  <si>
    <t>Name</t>
  </si>
  <si>
    <t>Memo</t>
  </si>
  <si>
    <t>Amount</t>
  </si>
  <si>
    <t>Jan - Dec 21</t>
  </si>
  <si>
    <t>Transfer</t>
  </si>
  <si>
    <t>Deposit</t>
  </si>
  <si>
    <t>Liability Check</t>
  </si>
  <si>
    <t>Bill Pmt -Check</t>
  </si>
  <si>
    <t>Paycheck</t>
  </si>
  <si>
    <t>Check</t>
  </si>
  <si>
    <t>General Journal</t>
  </si>
  <si>
    <t>ach</t>
  </si>
  <si>
    <t>Ach</t>
  </si>
  <si>
    <t>E-pay</t>
  </si>
  <si>
    <t>Lefthand</t>
  </si>
  <si>
    <t>papal</t>
  </si>
  <si>
    <t>Vac Payout</t>
  </si>
  <si>
    <t>void ck</t>
  </si>
  <si>
    <t>022621-1</t>
  </si>
  <si>
    <t>033121-1</t>
  </si>
  <si>
    <t>043021-1</t>
  </si>
  <si>
    <t>053121-1</t>
  </si>
  <si>
    <t>2021-06-1</t>
  </si>
  <si>
    <t>Cal Final-1</t>
  </si>
  <si>
    <t>DD013121-1</t>
  </si>
  <si>
    <t>022621-2</t>
  </si>
  <si>
    <t>033121-2</t>
  </si>
  <si>
    <t>043021-2</t>
  </si>
  <si>
    <t>053121-2</t>
  </si>
  <si>
    <t>2021-06-2</t>
  </si>
  <si>
    <t>Cal Final-2</t>
  </si>
  <si>
    <t>DD013121-2</t>
  </si>
  <si>
    <t>022621-3</t>
  </si>
  <si>
    <t>033121-3</t>
  </si>
  <si>
    <t>043021-3</t>
  </si>
  <si>
    <t>053121-3</t>
  </si>
  <si>
    <t>2021-06-3</t>
  </si>
  <si>
    <t>Cal Final-3</t>
  </si>
  <si>
    <t>DD013121-3</t>
  </si>
  <si>
    <t>022621-4</t>
  </si>
  <si>
    <t>033121-4</t>
  </si>
  <si>
    <t>043021-4</t>
  </si>
  <si>
    <t>053121-4</t>
  </si>
  <si>
    <t>2021-06-4</t>
  </si>
  <si>
    <t>DD013121-4</t>
  </si>
  <si>
    <t>022621-5</t>
  </si>
  <si>
    <t>033121-5</t>
  </si>
  <si>
    <t>043021-5</t>
  </si>
  <si>
    <t>053121-5</t>
  </si>
  <si>
    <t>2021-06-5</t>
  </si>
  <si>
    <t>DD013121-5</t>
  </si>
  <si>
    <t>022621-6</t>
  </si>
  <si>
    <t>033121-6</t>
  </si>
  <si>
    <t>043021-6</t>
  </si>
  <si>
    <t>053121-6</t>
  </si>
  <si>
    <t>2021-06-6</t>
  </si>
  <si>
    <t>DD013121-6</t>
  </si>
  <si>
    <t>old ck13806</t>
  </si>
  <si>
    <t>13975</t>
  </si>
  <si>
    <t>13976</t>
  </si>
  <si>
    <t>13977</t>
  </si>
  <si>
    <t>13978</t>
  </si>
  <si>
    <t>13979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</si>
  <si>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</si>
  <si>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</si>
  <si>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</si>
  <si>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</si>
  <si>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</si>
  <si>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</si>
  <si>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</si>
  <si>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</si>
  <si>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</si>
  <si>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</si>
  <si>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</si>
  <si>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</si>
  <si>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</si>
  <si>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</si>
  <si>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</si>
  <si>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13995</t>
  </si>
  <si>
    <t>13996</t>
  </si>
  <si>
    <t>13997</t>
  </si>
  <si>
    <t>13998</t>
  </si>
  <si>
    <t>13999</t>
  </si>
  <si>
    <t>14000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</si>
  <si>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</si>
  <si>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</si>
  <si>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</si>
  <si>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</si>
  <si>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</si>
  <si>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</si>
  <si>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</si>
  <si>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</si>
  <si>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</si>
  <si>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</si>
  <si>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</si>
  <si>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</si>
  <si>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</si>
  <si>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</si>
  <si>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</si>
  <si>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</si>
  <si>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</si>
  <si>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</si>
  <si>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</si>
  <si>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</si>
  <si>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14021</t>
  </si>
  <si>
    <t>14022</t>
  </si>
  <si>
    <t>14023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</si>
  <si>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</si>
  <si>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</si>
  <si>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</si>
  <si>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</si>
  <si>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</si>
  <si>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</si>
  <si>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</si>
  <si>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</si>
  <si>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</si>
  <si>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</si>
  <si>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</si>
  <si>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</si>
  <si>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</si>
  <si>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</si>
  <si>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</si>
  <si>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</si>
  <si>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</si>
  <si>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</si>
  <si>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</si>
  <si>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</si>
  <si>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</si>
  <si>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</si>
  <si>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</si>
  <si>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</si>
  <si>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</si>
  <si>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</si>
  <si>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</si>
  <si>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</si>
  <si>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</si>
  <si>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14053</t>
  </si>
  <si>
    <t>14054</t>
  </si>
  <si>
    <t>14055</t>
  </si>
  <si>
    <t>14056</t>
  </si>
  <si>
    <t>14057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</si>
  <si>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</si>
  <si>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</si>
  <si>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</si>
  <si>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</si>
  <si>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</si>
  <si>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</si>
  <si>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</si>
  <si>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</si>
  <si>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</si>
  <si>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</si>
  <si>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14068</t>
  </si>
  <si>
    <t>14069</t>
  </si>
  <si>
    <t>14070</t>
  </si>
  <si>
    <t>14071</t>
  </si>
  <si>
    <t>14072</t>
  </si>
  <si>
    <t>14073</t>
  </si>
  <si>
    <t>14074</t>
  </si>
  <si>
    <t>14075</t>
  </si>
  <si>
    <t>14076</t>
  </si>
  <si>
    <t>14077</t>
  </si>
  <si>
    <t>14078</t>
  </si>
  <si>
    <t>14079</t>
  </si>
  <si>
    <t>14080</t>
  </si>
  <si>
    <t>14081</t>
  </si>
  <si>
    <t>14082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</si>
  <si>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</si>
  <si>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</si>
  <si>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</si>
  <si>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</si>
  <si>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</si>
  <si>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</si>
  <si>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</si>
  <si>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</si>
  <si>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14091</t>
  </si>
  <si>
    <t>14092</t>
  </si>
  <si>
    <t>14093</t>
  </si>
  <si>
    <t>14094</t>
  </si>
  <si>
    <t>14095</t>
  </si>
  <si>
    <t>14096</t>
  </si>
  <si>
    <t>14097</t>
  </si>
  <si>
    <t>14098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</si>
  <si>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</si>
  <si>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</si>
  <si>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</si>
  <si>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</si>
  <si>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</si>
  <si>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</si>
  <si>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</si>
  <si>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</si>
  <si>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</si>
  <si>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</si>
  <si>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</si>
  <si>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</si>
  <si>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</si>
  <si>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</si>
  <si>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</si>
  <si>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</si>
  <si>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</si>
  <si>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</si>
  <si>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</si>
  <si>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</si>
  <si>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14119</t>
  </si>
  <si>
    <t>14120</t>
  </si>
  <si>
    <t>14121</t>
  </si>
  <si>
    <t>14122</t>
  </si>
  <si>
    <t>14123</t>
  </si>
  <si>
    <t>14124</t>
  </si>
  <si>
    <t>14125</t>
  </si>
  <si>
    <t>14126</t>
  </si>
  <si>
    <t>14127</t>
  </si>
  <si>
    <t>14128</t>
  </si>
  <si>
    <t>14129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</si>
  <si>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</si>
  <si>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</si>
  <si>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</si>
  <si>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</si>
  <si>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</si>
  <si>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</si>
  <si>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</si>
  <si>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</si>
  <si>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14138</t>
  </si>
  <si>
    <t>14139</t>
  </si>
  <si>
    <t>14140</t>
  </si>
  <si>
    <t>14141</t>
  </si>
  <si>
    <t>14142</t>
  </si>
  <si>
    <t>14143</t>
  </si>
  <si>
    <t>14144</t>
  </si>
  <si>
    <t>14145</t>
  </si>
  <si>
    <t>14145C</t>
  </si>
  <si>
    <t>14146</t>
  </si>
  <si>
    <t>14147</t>
  </si>
  <si>
    <t>14148</t>
  </si>
  <si>
    <t>14149</t>
  </si>
  <si>
    <t>14150</t>
  </si>
  <si>
    <t>14151</t>
  </si>
  <si>
    <t>14152</t>
  </si>
  <si>
    <t>14153</t>
  </si>
  <si>
    <t>14154</t>
  </si>
  <si>
    <t>14155</t>
  </si>
  <si>
    <t>14156</t>
  </si>
  <si>
    <t>14157</t>
  </si>
  <si>
    <t>14158</t>
  </si>
  <si>
    <t>14159</t>
  </si>
  <si>
    <t>14160</t>
  </si>
  <si>
    <t>14161</t>
  </si>
  <si>
    <t>14162</t>
  </si>
  <si>
    <t>14163</t>
  </si>
  <si>
    <t>14164</t>
  </si>
  <si>
    <t>14165</t>
  </si>
  <si>
    <t>14166</t>
  </si>
  <si>
    <t>14167</t>
  </si>
  <si>
    <t>14168</t>
  </si>
  <si>
    <t>14169</t>
  </si>
  <si>
    <t>14170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</si>
  <si>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</si>
  <si>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</si>
  <si>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</si>
  <si>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</si>
  <si>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</si>
  <si>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</si>
  <si>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</si>
  <si>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</si>
  <si>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14179</t>
  </si>
  <si>
    <t>14180</t>
  </si>
  <si>
    <t>14181</t>
  </si>
  <si>
    <t>14182</t>
  </si>
  <si>
    <t>14183</t>
  </si>
  <si>
    <t>14184</t>
  </si>
  <si>
    <t>14185</t>
  </si>
  <si>
    <t>14186</t>
  </si>
  <si>
    <t>14187</t>
  </si>
  <si>
    <t>14188</t>
  </si>
  <si>
    <t>14189</t>
  </si>
  <si>
    <t>14190</t>
  </si>
  <si>
    <t>14191</t>
  </si>
  <si>
    <t>14192</t>
  </si>
  <si>
    <t>14193</t>
  </si>
  <si>
    <t>14194</t>
  </si>
  <si>
    <t>14195</t>
  </si>
  <si>
    <t>14196</t>
  </si>
  <si>
    <t>14197</t>
  </si>
  <si>
    <t>14198</t>
  </si>
  <si>
    <t>14199</t>
  </si>
  <si>
    <t>14200</t>
  </si>
  <si>
    <t>14201</t>
  </si>
  <si>
    <t>14202</t>
  </si>
  <si>
    <t>14203</t>
  </si>
  <si>
    <t>14204</t>
  </si>
  <si>
    <t>14205</t>
  </si>
  <si>
    <t>14206</t>
  </si>
  <si>
    <t>14207</t>
  </si>
  <si>
    <t>14208</t>
  </si>
  <si>
    <t>14209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</si>
  <si>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</si>
  <si>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</si>
  <si>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</si>
  <si>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</si>
  <si>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</si>
  <si>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</si>
  <si>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</si>
  <si>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</si>
  <si>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QuickBooks Payroll Service</t>
  </si>
  <si>
    <t>United Health Care</t>
  </si>
  <si>
    <t>Delta Dental</t>
  </si>
  <si>
    <t>Xcel Energy</t>
  </si>
  <si>
    <t>Fire and Police Pension Association</t>
  </si>
  <si>
    <t>Colorado State Treasurer</t>
  </si>
  <si>
    <t>Pinnacol</t>
  </si>
  <si>
    <t>Deluxe</t>
  </si>
  <si>
    <t>Colorado Department of Revenue</t>
  </si>
  <si>
    <t>EFPTS</t>
  </si>
  <si>
    <t>Schmidtmann, Charles P</t>
  </si>
  <si>
    <t>Bidnapper.com</t>
  </si>
  <si>
    <t>Vinnola, Daniel R</t>
  </si>
  <si>
    <t>Caponera, Kathy M.</t>
  </si>
  <si>
    <t>Henrikson, Carl H</t>
  </si>
  <si>
    <t>Dirr, Philip R</t>
  </si>
  <si>
    <t>Harrison, W J</t>
  </si>
  <si>
    <t>Kociemba-Benson, Kyle</t>
  </si>
  <si>
    <t>Ace Hardware</t>
  </si>
  <si>
    <t>B&amp;F Super Foods</t>
  </si>
  <si>
    <t>Centurylink</t>
  </si>
  <si>
    <t>Colorado State Fire Fighters Assoc.</t>
  </si>
  <si>
    <t>CPS HR Consulting</t>
  </si>
  <si>
    <t>East Street Garage LLC</t>
  </si>
  <si>
    <t>Eric Abramson</t>
  </si>
  <si>
    <t>General Air</t>
  </si>
  <si>
    <t>Joseph Luna</t>
  </si>
  <si>
    <t>Lyons Gaddis</t>
  </si>
  <si>
    <t>One Time</t>
  </si>
  <si>
    <t>Polar Gas</t>
  </si>
  <si>
    <t>Streamline</t>
  </si>
  <si>
    <t>The Coffee Roaster</t>
  </si>
  <si>
    <t>Town of Nederland-AP</t>
  </si>
  <si>
    <t>Alex Olivas</t>
  </si>
  <si>
    <t>Andrew Joslin</t>
  </si>
  <si>
    <t>Chuck Chadakoff</t>
  </si>
  <si>
    <t>Iain Irwin Powell</t>
  </si>
  <si>
    <t>Roberts, Ryan E</t>
  </si>
  <si>
    <t>Western Disposal</t>
  </si>
  <si>
    <t>AOV Inc</t>
  </si>
  <si>
    <t>Colorado Labor Law Posters</t>
  </si>
  <si>
    <t>Beyond the Mountain Design Inc</t>
  </si>
  <si>
    <t>Citi Card</t>
  </si>
  <si>
    <t>Colorado State Fire Chief's Association</t>
  </si>
  <si>
    <t>J Hill</t>
  </si>
  <si>
    <t>Keeter Truck Repair</t>
  </si>
  <si>
    <t>AT&amp;T Carol Stream</t>
  </si>
  <si>
    <t>Boulder County Fire Chief's Assoc</t>
  </si>
  <si>
    <t>Medical Systems of Denver Inc</t>
  </si>
  <si>
    <t>NFPA</t>
  </si>
  <si>
    <t>Baumgartner, William R.</t>
  </si>
  <si>
    <t>Colorado Division of Fire Prevention-FT C</t>
  </si>
  <si>
    <t>Boulder County</t>
  </si>
  <si>
    <t>Boulder County Regional Fire Training Ctr</t>
  </si>
  <si>
    <t>Bound Tree</t>
  </si>
  <si>
    <t>Colorado Division of Fire Prevention</t>
  </si>
  <si>
    <t>Peak Perspectives</t>
  </si>
  <si>
    <t>Napa Auto Supply</t>
  </si>
  <si>
    <t>Firehouse Magazine</t>
  </si>
  <si>
    <t>Medline Industries</t>
  </si>
  <si>
    <t>Tribbett Agency LLC</t>
  </si>
  <si>
    <t>**Collectioncenter Inc</t>
  </si>
  <si>
    <t>Computer Sites</t>
  </si>
  <si>
    <t>Dan Vinnola-AP</t>
  </si>
  <si>
    <t>Motorola Solutions Inc</t>
  </si>
  <si>
    <t>BCFFA</t>
  </si>
  <si>
    <t>Staples</t>
  </si>
  <si>
    <t>Larissa Reinhardt</t>
  </si>
  <si>
    <t>Supply Cache</t>
  </si>
  <si>
    <t>Firetrucks Unlimited</t>
  </si>
  <si>
    <t>Help Towing</t>
  </si>
  <si>
    <t>Silverado Avionics Inc</t>
  </si>
  <si>
    <t>AV-TECH</t>
  </si>
  <si>
    <t>Boulder County Coop</t>
  </si>
  <si>
    <t>Charles Schmidtmann</t>
  </si>
  <si>
    <t>Feuerwehr Custom Gear Repair LLC</t>
  </si>
  <si>
    <t>Mountain-Ear</t>
  </si>
  <si>
    <t>Special District Assoc</t>
  </si>
  <si>
    <t>McGuckin Hardware</t>
  </si>
  <si>
    <t>ROI Fire &amp; Ballistics</t>
  </si>
  <si>
    <t>Stryker Sales Corp</t>
  </si>
  <si>
    <t>MES</t>
  </si>
  <si>
    <t>Meyers Heating</t>
  </si>
  <si>
    <t>Bob Swanson</t>
  </si>
  <si>
    <t>James Brooks</t>
  </si>
  <si>
    <t>Ken Kehoe</t>
  </si>
  <si>
    <t>Laurelyn Sayah</t>
  </si>
  <si>
    <t>Lindsey Sweeney</t>
  </si>
  <si>
    <t>Davis &amp; Associates</t>
  </si>
  <si>
    <t>O'Meara Ford Center Inc.</t>
  </si>
  <si>
    <t>void</t>
  </si>
  <si>
    <t>John Cutler and Associates</t>
  </si>
  <si>
    <t>Ohlin Sales Inc</t>
  </si>
  <si>
    <t>Funds Transfer</t>
  </si>
  <si>
    <t>Created by Payroll Service on 01/27/2021</t>
  </si>
  <si>
    <t>Interest</t>
  </si>
  <si>
    <t>Created by Payroll Service on 02/23/2021</t>
  </si>
  <si>
    <t>Created by Payroll Service on 03/26/2021</t>
  </si>
  <si>
    <t>Created by Payroll Service on 04/28/2021</t>
  </si>
  <si>
    <t>Created by Payroll Service on 05/19/2021</t>
  </si>
  <si>
    <t>Created by Payroll Service on 05/26/2021</t>
  </si>
  <si>
    <t>Created by Payroll Service on 06/28/2021</t>
  </si>
  <si>
    <t>group 000012014-00001111-0000</t>
  </si>
  <si>
    <t>LKF94</t>
  </si>
  <si>
    <t>53-9518714-9</t>
  </si>
  <si>
    <t>439426.00-6</t>
  </si>
  <si>
    <t>53275</t>
  </si>
  <si>
    <t>03-76800 QB Tracking # 1079661550</t>
  </si>
  <si>
    <t>84-1140593 QB Tracking # -511067550</t>
  </si>
  <si>
    <t>VOID: 84-1140593 QB Tracking # -763749042</t>
  </si>
  <si>
    <t>84-1140593 QB Tracking # -754710042</t>
  </si>
  <si>
    <t>84-1140593 QB Tracking # -633467042</t>
  </si>
  <si>
    <t>84-1140593 QB Tracking # -82983042</t>
  </si>
  <si>
    <t>03-76800 1st qtr 2021 QB Tracking # 1501668450</t>
  </si>
  <si>
    <t>84-1140593 QB Tracking # -1039519846</t>
  </si>
  <si>
    <t>84-1140593 QB Tracking # 209941154</t>
  </si>
  <si>
    <t>84-1140593 QB Tracking # 2050713958</t>
  </si>
  <si>
    <t>84-1140593 QB Tracking # 1308821154</t>
  </si>
  <si>
    <t>03-76800 QB Tracking # 1850980154</t>
  </si>
  <si>
    <t>Final Reimbursement for Lefthand Fire</t>
  </si>
  <si>
    <t>Direct Deposit</t>
  </si>
  <si>
    <t>void ck per Iain from Dec 2020 # 13883</t>
  </si>
  <si>
    <t>Active911 looks like two cks sent in 2020.  This one never cleared.  This is to void old ck date...</t>
  </si>
  <si>
    <t>acct 121</t>
  </si>
  <si>
    <t>acct 15204.0001</t>
  </si>
  <si>
    <t>CoPro EFP</t>
  </si>
  <si>
    <t>acct #44</t>
  </si>
  <si>
    <t>Acct #2525</t>
  </si>
  <si>
    <t>membership 1369</t>
  </si>
  <si>
    <t>Lefthand Final Reimbursement</t>
  </si>
  <si>
    <t>1yrs thru 2/10/22</t>
  </si>
  <si>
    <t>December Fuel</t>
  </si>
  <si>
    <t>July 1 2021 to July 1 2023</t>
  </si>
  <si>
    <t>RPO 0594074</t>
  </si>
  <si>
    <t>Calwood Fire, Final Labor</t>
  </si>
  <si>
    <t>to record voided check</t>
  </si>
  <si>
    <t>VOID: CASE NO 14CV31070</t>
  </si>
  <si>
    <t>CASE NO 14CV31070 William Baumgartner</t>
  </si>
  <si>
    <t>VOID:</t>
  </si>
  <si>
    <t>CASE NO 14CV31070</t>
  </si>
  <si>
    <t>Mile Hi Transmission of Wadsworth, Inc</t>
  </si>
  <si>
    <t>791-00-10-72-0005</t>
  </si>
  <si>
    <t>Daily Dispatch</t>
  </si>
  <si>
    <t>VOID: forgot to apply credit</t>
  </si>
  <si>
    <t>VOID:forgot to apply credit</t>
  </si>
  <si>
    <t>VOID: s/b 171.43 not 173.43</t>
  </si>
  <si>
    <t>Concentra Acct N08-0240361327</t>
  </si>
  <si>
    <t>printed upside down</t>
  </si>
  <si>
    <t>E&amp;G Terminal Corp</t>
  </si>
  <si>
    <t>VOID: 53275</t>
  </si>
  <si>
    <t>Jan - Jun 21</t>
  </si>
  <si>
    <t>Budget</t>
  </si>
  <si>
    <t>$ Over Budget</t>
  </si>
  <si>
    <t>% of Budget</t>
  </si>
  <si>
    <t>Ordinary Income/Expense</t>
  </si>
  <si>
    <t>Income</t>
  </si>
  <si>
    <t>Donations</t>
  </si>
  <si>
    <t>Interest Income</t>
  </si>
  <si>
    <t>Tax Rev</t>
  </si>
  <si>
    <t>RAR Impact Reduction</t>
  </si>
  <si>
    <t>Real Estate Tax</t>
  </si>
  <si>
    <t>Real Estate Tax-Pension %</t>
  </si>
  <si>
    <t>SOT</t>
  </si>
  <si>
    <t>SOT-Pension %</t>
  </si>
  <si>
    <t>TIF</t>
  </si>
  <si>
    <t>TIF-Pension</t>
  </si>
  <si>
    <t>Current Interest</t>
  </si>
  <si>
    <t>Delinquent Tax</t>
  </si>
  <si>
    <t>Interest on deliquent tax</t>
  </si>
  <si>
    <t>Abatement Prior Year</t>
  </si>
  <si>
    <t>Abatement Prior Yr Pension</t>
  </si>
  <si>
    <t>Prior Year Abatement Rfnd</t>
  </si>
  <si>
    <t>Total Tax Rev</t>
  </si>
  <si>
    <t>Total Income</t>
  </si>
  <si>
    <t>Gross Profit</t>
  </si>
  <si>
    <t>Expense</t>
  </si>
  <si>
    <t>ADMINISTRATION</t>
  </si>
  <si>
    <t>Advertising/Public Notice</t>
  </si>
  <si>
    <t>Public Notice-Ad</t>
  </si>
  <si>
    <t>Advertising/Public Notice - Other</t>
  </si>
  <si>
    <t>Total Advertising/Public Notice</t>
  </si>
  <si>
    <t>Bank Fees</t>
  </si>
  <si>
    <t>Pension Treasurer Bank Fees</t>
  </si>
  <si>
    <t>Treasurer &amp; Bank Fees</t>
  </si>
  <si>
    <t>Bank Fees - Other</t>
  </si>
  <si>
    <t>Total Bank Fees</t>
  </si>
  <si>
    <t>Dues and Subscriptions</t>
  </si>
  <si>
    <t>Software</t>
  </si>
  <si>
    <t>Website</t>
  </si>
  <si>
    <t>Software Support Contract</t>
  </si>
  <si>
    <t>Internet expense</t>
  </si>
  <si>
    <t>Dues and Subscriptions - Other</t>
  </si>
  <si>
    <t>Total Dues and Subscriptions</t>
  </si>
  <si>
    <t>Election</t>
  </si>
  <si>
    <t>Insurance</t>
  </si>
  <si>
    <t>Accident &amp; Sickness</t>
  </si>
  <si>
    <t>CO Heart &amp; Circulatory</t>
  </si>
  <si>
    <t>Liability Insurance</t>
  </si>
  <si>
    <t>Workman's Compensation</t>
  </si>
  <si>
    <t>Total Insurance</t>
  </si>
  <si>
    <t>Office Supplies &amp; Equipment</t>
  </si>
  <si>
    <t>Payroll Expenses</t>
  </si>
  <si>
    <t>Gross wages - Employees</t>
  </si>
  <si>
    <t>Chief</t>
  </si>
  <si>
    <t>Gross wages - chief</t>
  </si>
  <si>
    <t>Pension Fund Chief</t>
  </si>
  <si>
    <t>Disability Chief</t>
  </si>
  <si>
    <t>457 Match</t>
  </si>
  <si>
    <t>Term Life</t>
  </si>
  <si>
    <t>Total Chief</t>
  </si>
  <si>
    <t>Fire Fighters</t>
  </si>
  <si>
    <t>Accrued Vacation Firefighter</t>
  </si>
  <si>
    <t>Accrued Sick Pay Firefighter</t>
  </si>
  <si>
    <t>Administrator</t>
  </si>
  <si>
    <t>Mechanic</t>
  </si>
  <si>
    <t>Bookkeeping</t>
  </si>
  <si>
    <t>Fire Inspection</t>
  </si>
  <si>
    <t>Total Gross wages - Employees</t>
  </si>
  <si>
    <t>Payroll Direct Costs</t>
  </si>
  <si>
    <t>Backfill</t>
  </si>
  <si>
    <t>Certification Pay</t>
  </si>
  <si>
    <t>Health Insurance Staff</t>
  </si>
  <si>
    <t>Pension Fund Staff</t>
  </si>
  <si>
    <t>Disability Staff</t>
  </si>
  <si>
    <t>Staff Education</t>
  </si>
  <si>
    <t>Vacation Contingency</t>
  </si>
  <si>
    <t>Payroll Fees</t>
  </si>
  <si>
    <t>Total Payroll Direct Costs</t>
  </si>
  <si>
    <t>SUI</t>
  </si>
  <si>
    <t>Total Payroll Taxes</t>
  </si>
  <si>
    <t>Total Payroll Expenses</t>
  </si>
  <si>
    <t>Postage and Delivery</t>
  </si>
  <si>
    <t>Printing and Reproduction</t>
  </si>
  <si>
    <t>Professional Fees</t>
  </si>
  <si>
    <t>HR Consulting</t>
  </si>
  <si>
    <t>Accounting</t>
  </si>
  <si>
    <t>Legal Fees</t>
  </si>
  <si>
    <t>Total Professional Fees</t>
  </si>
  <si>
    <t>STATIONS &amp; BULDINGS</t>
  </si>
  <si>
    <t>Building Maintanence</t>
  </si>
  <si>
    <t>Station #1</t>
  </si>
  <si>
    <t>Station #2-Ridge</t>
  </si>
  <si>
    <t>Station #3-Eldora</t>
  </si>
  <si>
    <t>Building Maintanence - Other</t>
  </si>
  <si>
    <t>Total Building Maintanence</t>
  </si>
  <si>
    <t>Telephone</t>
  </si>
  <si>
    <t>Mobile</t>
  </si>
  <si>
    <t>Cellular Data</t>
  </si>
  <si>
    <t>Station 1 9161</t>
  </si>
  <si>
    <t>Station 2-Ridge 0310</t>
  </si>
  <si>
    <t>Station 3-Eldora 9555</t>
  </si>
  <si>
    <t>Total Telephone</t>
  </si>
  <si>
    <t>Utilities</t>
  </si>
  <si>
    <t>DirectTV</t>
  </si>
  <si>
    <t>Gas and Electric</t>
  </si>
  <si>
    <t>Station #1 utilities</t>
  </si>
  <si>
    <t>Station #2 Utilities</t>
  </si>
  <si>
    <t>Station #3 Utilities</t>
  </si>
  <si>
    <t>Total Gas and Electric</t>
  </si>
  <si>
    <t>Water</t>
  </si>
  <si>
    <t>Total Utilities</t>
  </si>
  <si>
    <t>Waste Disposal</t>
  </si>
  <si>
    <t>Total STATIONS &amp; BULDINGS</t>
  </si>
  <si>
    <t>Total ADMINISTRATION</t>
  </si>
  <si>
    <t>COMMUNICATIONS</t>
  </si>
  <si>
    <t>Communications Equipment</t>
  </si>
  <si>
    <t>Repair</t>
  </si>
  <si>
    <t>COMMUNICATIONS - Other</t>
  </si>
  <si>
    <t>Total COMMUNICATIONS</t>
  </si>
  <si>
    <t>EMERGENCY MEDICAL SERVICES</t>
  </si>
  <si>
    <t>PPE EMS</t>
  </si>
  <si>
    <t>EMS MD Advisor</t>
  </si>
  <si>
    <t>Medical Supplies</t>
  </si>
  <si>
    <t>Oxygen</t>
  </si>
  <si>
    <t>Physio Maintenance Contract</t>
  </si>
  <si>
    <t>EMERGENCY MEDICAL SERVICES - Other</t>
  </si>
  <si>
    <t>Total EMERGENCY MEDICAL SERVICES</t>
  </si>
  <si>
    <t>FIRE FIGHTING</t>
  </si>
  <si>
    <t>Fit Testing</t>
  </si>
  <si>
    <t>ISO Testing</t>
  </si>
  <si>
    <t>Wild Fire Planning</t>
  </si>
  <si>
    <t>Fire Equipment</t>
  </si>
  <si>
    <t>PPE Wildland</t>
  </si>
  <si>
    <t>PPE Structure</t>
  </si>
  <si>
    <t>Hose Replacement</t>
  </si>
  <si>
    <t>Equipment Maintenance</t>
  </si>
  <si>
    <t>Uniform</t>
  </si>
  <si>
    <t>Wildland fire fighting equipmen</t>
  </si>
  <si>
    <t>Fire Equipment - Other</t>
  </si>
  <si>
    <t>Total Fire Equipment</t>
  </si>
  <si>
    <t>Fire Fighting Consumables</t>
  </si>
  <si>
    <t>Vehicle Fuel</t>
  </si>
  <si>
    <t>Vehicle Maintenance</t>
  </si>
  <si>
    <t>5601 Engine 1</t>
  </si>
  <si>
    <t>5620 CHEVY Ambulance</t>
  </si>
  <si>
    <t>5621(Lifeline) Ambulance</t>
  </si>
  <si>
    <t>5622 (MedTec) Ambulance</t>
  </si>
  <si>
    <t>5624 Rescue 12</t>
  </si>
  <si>
    <t>5654-Flatbed Truck</t>
  </si>
  <si>
    <t>5631 Brush 1</t>
  </si>
  <si>
    <t>5632 Brush 2 Truck</t>
  </si>
  <si>
    <t>5642 Tanker-2 (2021)</t>
  </si>
  <si>
    <t>5650-Dodge Durango</t>
  </si>
  <si>
    <t>5652-Command 2</t>
  </si>
  <si>
    <t>5653-Chevy Plow Truck</t>
  </si>
  <si>
    <t>Vehicle Maintenance - Other</t>
  </si>
  <si>
    <t>Total Vehicle Maintenance</t>
  </si>
  <si>
    <t>Total FIRE FIGHTING</t>
  </si>
  <si>
    <t>Fire Inspection Program</t>
  </si>
  <si>
    <t>Public Education</t>
  </si>
  <si>
    <t>Supplies Inspection Program</t>
  </si>
  <si>
    <t>Total Fire Inspection Program</t>
  </si>
  <si>
    <t>MEMBERSHIP</t>
  </si>
  <si>
    <t>Awards</t>
  </si>
  <si>
    <t>Immunizations</t>
  </si>
  <si>
    <t>Incentives</t>
  </si>
  <si>
    <t>VIP-Membership Calls</t>
  </si>
  <si>
    <t>Incentives - Other</t>
  </si>
  <si>
    <t>Total Incentives</t>
  </si>
  <si>
    <t>Membership Applicant Screening</t>
  </si>
  <si>
    <t>Pension Fund Contribution</t>
  </si>
  <si>
    <t>Physicals</t>
  </si>
  <si>
    <t>Travel</t>
  </si>
  <si>
    <t>Meals</t>
  </si>
  <si>
    <t>Total Travel</t>
  </si>
  <si>
    <t>Total MEMBERSHIP</t>
  </si>
  <si>
    <t>Training</t>
  </si>
  <si>
    <t>Fire Training</t>
  </si>
  <si>
    <t>Training Center Usage Fees</t>
  </si>
  <si>
    <t>Fire Training - Other</t>
  </si>
  <si>
    <t>Total Fire Training</t>
  </si>
  <si>
    <t>Medical Training</t>
  </si>
  <si>
    <t>Total Training</t>
  </si>
  <si>
    <t>Total Expense</t>
  </si>
  <si>
    <t>Net Ordinary Income</t>
  </si>
  <si>
    <t>Other Income/Expense</t>
  </si>
  <si>
    <t>Other Income</t>
  </si>
  <si>
    <t>Fire Inspection Billing</t>
  </si>
  <si>
    <t>Gain/Loss on Sale of Equipment</t>
  </si>
  <si>
    <t>Grant Income</t>
  </si>
  <si>
    <t>BOCO Community Foundation</t>
  </si>
  <si>
    <t>Corona Virus Relief Fund</t>
  </si>
  <si>
    <t>DFPC Grant</t>
  </si>
  <si>
    <t>RETAC Grant</t>
  </si>
  <si>
    <t>Total Grant Income</t>
  </si>
  <si>
    <t>Wildland Fire Fighting Reimburs</t>
  </si>
  <si>
    <t>Equipment Reimbursement</t>
  </si>
  <si>
    <t>Total Wildland Fire Fighting Reimburs</t>
  </si>
  <si>
    <t>Insurance Settlement</t>
  </si>
  <si>
    <t>Total Other Income</t>
  </si>
  <si>
    <t>Other Expense</t>
  </si>
  <si>
    <t>Radio</t>
  </si>
  <si>
    <t>3000 Gallon Tender</t>
  </si>
  <si>
    <t>Reserve</t>
  </si>
  <si>
    <t>Contingency to Reserve</t>
  </si>
  <si>
    <t>PPE EMS Fund</t>
  </si>
  <si>
    <t>PPE Wildland Fund</t>
  </si>
  <si>
    <t>PPE Structure Fund</t>
  </si>
  <si>
    <t>Grant Expenses</t>
  </si>
  <si>
    <t>AFG Expense</t>
  </si>
  <si>
    <t>SCBA Masks</t>
  </si>
  <si>
    <t>Total AFG Expense</t>
  </si>
  <si>
    <t>EMS Grant Expense</t>
  </si>
  <si>
    <t>Total Grant Expenses</t>
  </si>
  <si>
    <t>Other Expenses</t>
  </si>
  <si>
    <t>Wild Fire</t>
  </si>
  <si>
    <t>Volunteer Labor</t>
  </si>
  <si>
    <t>Volunteer/Employee Direct Costs</t>
  </si>
  <si>
    <t>Wildland Fire Fighting-Payroll</t>
  </si>
  <si>
    <t>Total Wild Fire</t>
  </si>
  <si>
    <t>Total Other Expenses</t>
  </si>
  <si>
    <t>Total Other Expense</t>
  </si>
  <si>
    <t>Net Other Income</t>
  </si>
  <si>
    <t>Jun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</si>
</sst>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mm/dd/yyyy"/>
    <numFmt numFmtId="168" formatCode="#,##0.0#%;\-#,##0.0#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10" fillId="0" borderId="0" xfId="0" applyNumberFormat="1" applyFont="1"/>
    <xf numFmtId="166" fontId="11" fillId="0" borderId="0" xfId="0" applyNumberFormat="1" applyFont="1"/>
    <xf numFmtId="166" fontId="11" fillId="0" borderId="0" xfId="0" applyNumberFormat="1" applyFont="1" applyBorder="1"/>
    <xf numFmtId="166" fontId="11" fillId="0" borderId="4" xfId="0" applyNumberFormat="1" applyFont="1" applyBorder="1"/>
    <xf numFmtId="166" fontId="11" fillId="0" borderId="6" xfId="0" applyNumberFormat="1" applyFont="1" applyBorder="1"/>
    <xf numFmtId="166" fontId="10" fillId="0" borderId="5" xfId="0" applyNumberFormat="1" applyFont="1" applyBorder="1"/>
    <xf numFmtId="0" fontId="10" fillId="0" borderId="0" xfId="0" applyFont="1"/>
    <xf numFmtId="166" fontId="11" fillId="0" borderId="1" xfId="0" applyNumberFormat="1" applyFont="1" applyBorder="1"/>
    <xf numFmtId="49" fontId="10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  <xf numFmtId="49" fontId="12" fillId="0" borderId="0" xfId="0" applyNumberFormat="1" applyFont="1"/>
    <xf numFmtId="167" fontId="12" fillId="0" borderId="0" xfId="0" applyNumberFormat="1" applyFont="1"/>
    <xf numFmtId="166" fontId="12" fillId="0" borderId="0" xfId="0" applyNumberFormat="1" applyFont="1"/>
    <xf numFmtId="49" fontId="13" fillId="0" borderId="0" xfId="0" applyNumberFormat="1" applyFont="1"/>
    <xf numFmtId="167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 applyBorder="1"/>
    <xf numFmtId="167" fontId="10" fillId="0" borderId="0" xfId="0" applyNumberFormat="1" applyFont="1"/>
    <xf numFmtId="49" fontId="0" fillId="0" borderId="0" xfId="0" applyNumberForma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1" fillId="0" borderId="0" xfId="0" applyNumberFormat="1" applyFont="1"/>
    <xf numFmtId="168" fontId="11" fillId="0" borderId="0" xfId="0" applyNumberFormat="1" applyFont="1"/>
    <xf numFmtId="168" fontId="11" fillId="0" borderId="0" xfId="0" applyNumberFormat="1" applyFont="1" applyBorder="1"/>
    <xf numFmtId="168" fontId="11" fillId="0" borderId="6" xfId="0" applyNumberFormat="1" applyFont="1" applyBorder="1"/>
    <xf numFmtId="168" fontId="11" fillId="0" borderId="4" xfId="0" applyNumberFormat="1" applyFont="1" applyBorder="1"/>
    <xf numFmtId="168" fontId="11" fillId="0" borderId="1" xfId="0" applyNumberFormat="1" applyFont="1" applyBorder="1"/>
    <xf numFmtId="168" fontId="10" fillId="0" borderId="5" xfId="0" applyNumberFormat="1" applyFont="1" applyBorder="1"/>
    <xf numFmtId="49" fontId="10" fillId="0" borderId="7" xfId="0" applyNumberFormat="1" applyFont="1" applyBorder="1" applyAlignment="1">
      <alignment horizontal="center"/>
    </xf>
    <xf numFmtId="166" fontId="11" fillId="2" borderId="0" xfId="0" applyNumberFormat="1" applyFont="1" applyFill="1" applyBorder="1"/>
    <xf numFmtId="166" fontId="11" fillId="2" borderId="1" xfId="0" applyNumberFormat="1" applyFont="1" applyFill="1" applyBorder="1"/>
    <xf numFmtId="49" fontId="14" fillId="0" borderId="0" xfId="0" applyNumberFormat="1" applyFont="1"/>
    <xf numFmtId="166" fontId="15" fillId="0" borderId="0" xfId="0" applyNumberFormat="1" applyFont="1"/>
    <xf numFmtId="49" fontId="15" fillId="0" borderId="0" xfId="0" applyNumberFormat="1" applyFont="1"/>
    <xf numFmtId="168" fontId="15" fillId="0" borderId="0" xfId="0" applyNumberFormat="1" applyFont="1"/>
    <xf numFmtId="166" fontId="15" fillId="0" borderId="0" xfId="0" applyNumberFormat="1" applyFont="1" applyBorder="1"/>
    <xf numFmtId="168" fontId="15" fillId="0" borderId="0" xfId="0" applyNumberFormat="1" applyFont="1" applyBorder="1"/>
    <xf numFmtId="166" fontId="15" fillId="0" borderId="6" xfId="0" applyNumberFormat="1" applyFont="1" applyBorder="1"/>
    <xf numFmtId="168" fontId="15" fillId="0" borderId="6" xfId="0" applyNumberFormat="1" applyFont="1" applyBorder="1"/>
    <xf numFmtId="166" fontId="15" fillId="0" borderId="4" xfId="0" applyNumberFormat="1" applyFont="1" applyBorder="1"/>
    <xf numFmtId="168" fontId="15" fillId="0" borderId="4" xfId="0" applyNumberFormat="1" applyFont="1" applyBorder="1"/>
    <xf numFmtId="166" fontId="15" fillId="0" borderId="1" xfId="0" applyNumberFormat="1" applyFont="1" applyBorder="1"/>
    <xf numFmtId="168" fontId="15" fillId="0" borderId="1" xfId="0" applyNumberFormat="1" applyFont="1" applyBorder="1"/>
    <xf numFmtId="166" fontId="14" fillId="0" borderId="5" xfId="0" applyNumberFormat="1" applyFont="1" applyBorder="1"/>
    <xf numFmtId="168" fontId="14" fillId="0" borderId="5" xfId="0" applyNumberFormat="1" applyFont="1" applyBorder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4D77F9CC-FC0D-4D1A-A531-200B9F5E6E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B622F961-D433-4176-8CCB-93E25E602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3D24A-264D-4B39-B02B-86CCED0CBB17}">
  <sheetPr codeName="Sheet2"/>
  <dimension ref="A1:N391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9.33203125" style="31" bestFit="1" customWidth="1"/>
    <col min="2" max="3" width="2.33203125" style="31" customWidth="1"/>
    <col min="4" max="4" width="10.88671875" style="31" bestFit="1" customWidth="1"/>
    <col min="5" max="5" width="2.33203125" style="31" customWidth="1"/>
    <col min="6" max="6" width="7.88671875" style="31" bestFit="1" customWidth="1"/>
    <col min="7" max="7" width="2.33203125" style="31" customWidth="1"/>
    <col min="8" max="8" width="8.6640625" style="31" bestFit="1" customWidth="1"/>
    <col min="9" max="9" width="2.33203125" style="31" customWidth="1"/>
    <col min="10" max="10" width="27.77734375" style="31" bestFit="1" customWidth="1"/>
    <col min="11" max="11" width="2.33203125" style="31" customWidth="1"/>
    <col min="12" max="12" width="30.77734375" style="31" customWidth="1"/>
    <col min="13" max="13" width="2.33203125" style="31" customWidth="1"/>
    <col min="14" max="14" width="7.5546875" style="31" bestFit="1" customWidth="1"/>
  </cols>
  <sheetData>
    <row r="1" spans="1:14" s="29" customFormat="1" ht="15" thickBot="1" x14ac:dyDescent="0.35">
      <c r="A1" s="40"/>
      <c r="B1" s="40"/>
      <c r="C1" s="40"/>
      <c r="D1" s="41" t="s">
        <v>103</v>
      </c>
      <c r="E1" s="40"/>
      <c r="F1" s="41" t="s">
        <v>104</v>
      </c>
      <c r="G1" s="40"/>
      <c r="H1" s="41" t="s">
        <v>105</v>
      </c>
      <c r="I1" s="40"/>
      <c r="J1" s="41" t="s">
        <v>106</v>
      </c>
      <c r="K1" s="40"/>
      <c r="L1" s="41" t="s">
        <v>107</v>
      </c>
      <c r="M1" s="40"/>
      <c r="N1" s="41" t="s">
        <v>108</v>
      </c>
    </row>
    <row r="2" spans="1:14" ht="15" thickTop="1" x14ac:dyDescent="0.3">
      <c r="A2" s="32" t="s">
        <v>109</v>
      </c>
      <c r="B2" s="32"/>
      <c r="C2" s="32"/>
      <c r="D2" s="32"/>
      <c r="E2" s="32"/>
      <c r="F2" s="33"/>
      <c r="G2" s="32"/>
      <c r="H2" s="32"/>
      <c r="I2" s="32"/>
      <c r="J2" s="32"/>
      <c r="K2" s="32"/>
      <c r="L2" s="32"/>
      <c r="M2" s="32"/>
      <c r="N2" s="34"/>
    </row>
    <row r="3" spans="1:14" x14ac:dyDescent="0.3">
      <c r="A3" s="35"/>
      <c r="B3" s="35"/>
      <c r="C3" s="35"/>
      <c r="D3" s="35" t="s">
        <v>110</v>
      </c>
      <c r="E3" s="35"/>
      <c r="F3" s="36">
        <v>44207</v>
      </c>
      <c r="G3" s="35"/>
      <c r="H3" s="35"/>
      <c r="I3" s="35"/>
      <c r="J3" s="35"/>
      <c r="K3" s="35"/>
      <c r="L3" s="35" t="s">
        <v>501</v>
      </c>
      <c r="M3" s="35"/>
      <c r="N3" s="37">
        <v>10000</v>
      </c>
    </row>
    <row r="4" spans="1:14" x14ac:dyDescent="0.3">
      <c r="A4" s="35"/>
      <c r="B4" s="35"/>
      <c r="C4" s="35"/>
      <c r="D4" s="35" t="s">
        <v>111</v>
      </c>
      <c r="E4" s="35"/>
      <c r="F4" s="36">
        <v>44216</v>
      </c>
      <c r="G4" s="35"/>
      <c r="H4" s="35"/>
      <c r="I4" s="35"/>
      <c r="J4" s="35"/>
      <c r="K4" s="35"/>
      <c r="L4" s="35" t="s">
        <v>111</v>
      </c>
      <c r="M4" s="35"/>
      <c r="N4" s="37">
        <v>33861.910000000003</v>
      </c>
    </row>
    <row r="5" spans="1:14" x14ac:dyDescent="0.3">
      <c r="A5" s="35"/>
      <c r="B5" s="35"/>
      <c r="C5" s="35"/>
      <c r="D5" s="35" t="s">
        <v>111</v>
      </c>
      <c r="E5" s="35"/>
      <c r="F5" s="36">
        <v>44202</v>
      </c>
      <c r="G5" s="35"/>
      <c r="H5" s="35"/>
      <c r="I5" s="35"/>
      <c r="J5" s="35"/>
      <c r="K5" s="35"/>
      <c r="L5" s="35" t="s">
        <v>111</v>
      </c>
      <c r="M5" s="35"/>
      <c r="N5" s="37">
        <v>7063.01</v>
      </c>
    </row>
    <row r="6" spans="1:14" x14ac:dyDescent="0.3">
      <c r="A6" s="35"/>
      <c r="B6" s="35"/>
      <c r="C6" s="35"/>
      <c r="D6" s="35" t="s">
        <v>111</v>
      </c>
      <c r="E6" s="35"/>
      <c r="F6" s="36">
        <v>44218</v>
      </c>
      <c r="G6" s="35"/>
      <c r="H6" s="35"/>
      <c r="I6" s="35"/>
      <c r="J6" s="35"/>
      <c r="K6" s="35"/>
      <c r="L6" s="35" t="s">
        <v>111</v>
      </c>
      <c r="M6" s="35"/>
      <c r="N6" s="37">
        <v>272</v>
      </c>
    </row>
    <row r="7" spans="1:14" x14ac:dyDescent="0.3">
      <c r="A7" s="35"/>
      <c r="B7" s="35"/>
      <c r="C7" s="35"/>
      <c r="D7" s="35" t="s">
        <v>112</v>
      </c>
      <c r="E7" s="35"/>
      <c r="F7" s="36">
        <v>44224</v>
      </c>
      <c r="G7" s="35"/>
      <c r="H7" s="35"/>
      <c r="I7" s="35"/>
      <c r="J7" s="35" t="s">
        <v>408</v>
      </c>
      <c r="K7" s="35"/>
      <c r="L7" s="35" t="s">
        <v>502</v>
      </c>
      <c r="M7" s="35"/>
      <c r="N7" s="37">
        <v>-20890.580000000002</v>
      </c>
    </row>
    <row r="8" spans="1:14" x14ac:dyDescent="0.3">
      <c r="A8" s="35"/>
      <c r="B8" s="35"/>
      <c r="C8" s="35"/>
      <c r="D8" s="35" t="s">
        <v>111</v>
      </c>
      <c r="E8" s="35"/>
      <c r="F8" s="36">
        <v>44221</v>
      </c>
      <c r="G8" s="35"/>
      <c r="H8" s="35"/>
      <c r="I8" s="35"/>
      <c r="J8" s="35"/>
      <c r="K8" s="35"/>
      <c r="L8" s="35" t="s">
        <v>111</v>
      </c>
      <c r="M8" s="35"/>
      <c r="N8" s="37">
        <v>4442.13</v>
      </c>
    </row>
    <row r="9" spans="1:14" x14ac:dyDescent="0.3">
      <c r="A9" s="35"/>
      <c r="B9" s="35"/>
      <c r="C9" s="35"/>
      <c r="D9" s="35" t="s">
        <v>110</v>
      </c>
      <c r="E9" s="35"/>
      <c r="F9" s="36">
        <v>44228</v>
      </c>
      <c r="G9" s="35"/>
      <c r="H9" s="35"/>
      <c r="I9" s="35"/>
      <c r="J9" s="35"/>
      <c r="K9" s="35"/>
      <c r="L9" s="35" t="s">
        <v>501</v>
      </c>
      <c r="M9" s="35"/>
      <c r="N9" s="37">
        <v>40000</v>
      </c>
    </row>
    <row r="10" spans="1:14" x14ac:dyDescent="0.3">
      <c r="A10" s="35"/>
      <c r="B10" s="35"/>
      <c r="C10" s="35"/>
      <c r="D10" s="35" t="s">
        <v>111</v>
      </c>
      <c r="E10" s="35"/>
      <c r="F10" s="36">
        <v>44227</v>
      </c>
      <c r="G10" s="35"/>
      <c r="H10" s="35"/>
      <c r="I10" s="35"/>
      <c r="J10" s="35"/>
      <c r="K10" s="35"/>
      <c r="L10" s="35" t="s">
        <v>503</v>
      </c>
      <c r="M10" s="35"/>
      <c r="N10" s="37">
        <v>0.53</v>
      </c>
    </row>
    <row r="11" spans="1:14" x14ac:dyDescent="0.3">
      <c r="A11" s="35"/>
      <c r="B11" s="35"/>
      <c r="C11" s="35"/>
      <c r="D11" s="35" t="s">
        <v>110</v>
      </c>
      <c r="E11" s="35"/>
      <c r="F11" s="36">
        <v>44237</v>
      </c>
      <c r="G11" s="35"/>
      <c r="H11" s="35"/>
      <c r="I11" s="35"/>
      <c r="J11" s="35"/>
      <c r="K11" s="35"/>
      <c r="L11" s="35" t="s">
        <v>501</v>
      </c>
      <c r="M11" s="35"/>
      <c r="N11" s="37">
        <v>10000</v>
      </c>
    </row>
    <row r="12" spans="1:14" x14ac:dyDescent="0.3">
      <c r="A12" s="35"/>
      <c r="B12" s="35"/>
      <c r="C12" s="35"/>
      <c r="D12" s="35" t="s">
        <v>111</v>
      </c>
      <c r="E12" s="35"/>
      <c r="F12" s="36">
        <v>44246</v>
      </c>
      <c r="G12" s="35"/>
      <c r="H12" s="35"/>
      <c r="I12" s="35"/>
      <c r="J12" s="35"/>
      <c r="K12" s="35"/>
      <c r="L12" s="35" t="s">
        <v>111</v>
      </c>
      <c r="M12" s="35"/>
      <c r="N12" s="37">
        <v>232</v>
      </c>
    </row>
    <row r="13" spans="1:14" x14ac:dyDescent="0.3">
      <c r="A13" s="35"/>
      <c r="B13" s="35"/>
      <c r="C13" s="35"/>
      <c r="D13" s="35" t="s">
        <v>111</v>
      </c>
      <c r="E13" s="35"/>
      <c r="F13" s="36">
        <v>44250</v>
      </c>
      <c r="G13" s="35"/>
      <c r="H13" s="35"/>
      <c r="I13" s="35"/>
      <c r="J13" s="35"/>
      <c r="K13" s="35"/>
      <c r="L13" s="35" t="s">
        <v>111</v>
      </c>
      <c r="M13" s="35"/>
      <c r="N13" s="37">
        <v>22047.8</v>
      </c>
    </row>
    <row r="14" spans="1:14" x14ac:dyDescent="0.3">
      <c r="A14" s="35"/>
      <c r="B14" s="35"/>
      <c r="C14" s="35"/>
      <c r="D14" s="35" t="s">
        <v>112</v>
      </c>
      <c r="E14" s="35"/>
      <c r="F14" s="36">
        <v>44252</v>
      </c>
      <c r="G14" s="35"/>
      <c r="H14" s="35"/>
      <c r="I14" s="35"/>
      <c r="J14" s="35" t="s">
        <v>408</v>
      </c>
      <c r="K14" s="35"/>
      <c r="L14" s="35" t="s">
        <v>504</v>
      </c>
      <c r="M14" s="35"/>
      <c r="N14" s="37">
        <v>-21475.47</v>
      </c>
    </row>
    <row r="15" spans="1:14" x14ac:dyDescent="0.3">
      <c r="A15" s="35"/>
      <c r="B15" s="35"/>
      <c r="C15" s="35"/>
      <c r="D15" s="35" t="s">
        <v>110</v>
      </c>
      <c r="E15" s="35"/>
      <c r="F15" s="36">
        <v>44253</v>
      </c>
      <c r="G15" s="35"/>
      <c r="H15" s="35"/>
      <c r="I15" s="35"/>
      <c r="J15" s="35"/>
      <c r="K15" s="35"/>
      <c r="L15" s="35" t="s">
        <v>501</v>
      </c>
      <c r="M15" s="35"/>
      <c r="N15" s="37">
        <v>21000</v>
      </c>
    </row>
    <row r="16" spans="1:14" x14ac:dyDescent="0.3">
      <c r="A16" s="35"/>
      <c r="B16" s="35"/>
      <c r="C16" s="35"/>
      <c r="D16" s="35" t="s">
        <v>111</v>
      </c>
      <c r="E16" s="35"/>
      <c r="F16" s="36">
        <v>44253</v>
      </c>
      <c r="G16" s="35"/>
      <c r="H16" s="35"/>
      <c r="I16" s="35"/>
      <c r="J16" s="35"/>
      <c r="K16" s="35"/>
      <c r="L16" s="35" t="s">
        <v>111</v>
      </c>
      <c r="M16" s="35"/>
      <c r="N16" s="37">
        <v>30256.59</v>
      </c>
    </row>
    <row r="17" spans="1:14" x14ac:dyDescent="0.3">
      <c r="A17" s="35"/>
      <c r="B17" s="35"/>
      <c r="C17" s="35"/>
      <c r="D17" s="35" t="s">
        <v>111</v>
      </c>
      <c r="E17" s="35"/>
      <c r="F17" s="36">
        <v>44255</v>
      </c>
      <c r="G17" s="35"/>
      <c r="H17" s="35"/>
      <c r="I17" s="35"/>
      <c r="J17" s="35"/>
      <c r="K17" s="35"/>
      <c r="L17" s="35" t="s">
        <v>503</v>
      </c>
      <c r="M17" s="35"/>
      <c r="N17" s="37">
        <v>0.4</v>
      </c>
    </row>
    <row r="18" spans="1:14" x14ac:dyDescent="0.3">
      <c r="A18" s="35"/>
      <c r="B18" s="35"/>
      <c r="C18" s="35"/>
      <c r="D18" s="35" t="s">
        <v>111</v>
      </c>
      <c r="E18" s="35"/>
      <c r="F18" s="36">
        <v>44274</v>
      </c>
      <c r="G18" s="35"/>
      <c r="H18" s="35"/>
      <c r="I18" s="35"/>
      <c r="J18" s="35"/>
      <c r="K18" s="35"/>
      <c r="L18" s="35" t="s">
        <v>111</v>
      </c>
      <c r="M18" s="35"/>
      <c r="N18" s="37">
        <v>5654.7</v>
      </c>
    </row>
    <row r="19" spans="1:14" x14ac:dyDescent="0.3">
      <c r="A19" s="35"/>
      <c r="B19" s="35"/>
      <c r="C19" s="35"/>
      <c r="D19" s="35" t="s">
        <v>111</v>
      </c>
      <c r="E19" s="35"/>
      <c r="F19" s="36">
        <v>44287</v>
      </c>
      <c r="G19" s="35"/>
      <c r="H19" s="35"/>
      <c r="I19" s="35"/>
      <c r="J19" s="35"/>
      <c r="K19" s="35"/>
      <c r="L19" s="35" t="s">
        <v>111</v>
      </c>
      <c r="M19" s="35"/>
      <c r="N19" s="37">
        <v>1272</v>
      </c>
    </row>
    <row r="20" spans="1:14" x14ac:dyDescent="0.3">
      <c r="A20" s="35"/>
      <c r="B20" s="35"/>
      <c r="C20" s="35"/>
      <c r="D20" s="35" t="s">
        <v>112</v>
      </c>
      <c r="E20" s="35"/>
      <c r="F20" s="36">
        <v>44285</v>
      </c>
      <c r="G20" s="35"/>
      <c r="H20" s="35"/>
      <c r="I20" s="35"/>
      <c r="J20" s="35" t="s">
        <v>408</v>
      </c>
      <c r="K20" s="35"/>
      <c r="L20" s="35" t="s">
        <v>505</v>
      </c>
      <c r="M20" s="35"/>
      <c r="N20" s="37">
        <v>-23493.33</v>
      </c>
    </row>
    <row r="21" spans="1:14" x14ac:dyDescent="0.3">
      <c r="A21" s="35"/>
      <c r="B21" s="35"/>
      <c r="C21" s="35"/>
      <c r="D21" s="35" t="s">
        <v>110</v>
      </c>
      <c r="E21" s="35"/>
      <c r="F21" s="36">
        <v>44284</v>
      </c>
      <c r="G21" s="35"/>
      <c r="H21" s="35"/>
      <c r="I21" s="35"/>
      <c r="J21" s="35"/>
      <c r="K21" s="35"/>
      <c r="L21" s="35" t="s">
        <v>501</v>
      </c>
      <c r="M21" s="35"/>
      <c r="N21" s="37">
        <v>20000</v>
      </c>
    </row>
    <row r="22" spans="1:14" x14ac:dyDescent="0.3">
      <c r="A22" s="35"/>
      <c r="B22" s="35"/>
      <c r="C22" s="35"/>
      <c r="D22" s="35" t="s">
        <v>111</v>
      </c>
      <c r="E22" s="35"/>
      <c r="F22" s="36">
        <v>44285</v>
      </c>
      <c r="G22" s="35"/>
      <c r="H22" s="35"/>
      <c r="I22" s="35"/>
      <c r="J22" s="35"/>
      <c r="K22" s="35"/>
      <c r="L22" s="35" t="s">
        <v>111</v>
      </c>
      <c r="M22" s="35"/>
      <c r="N22" s="37">
        <v>5394</v>
      </c>
    </row>
    <row r="23" spans="1:14" x14ac:dyDescent="0.3">
      <c r="A23" s="35"/>
      <c r="B23" s="35"/>
      <c r="C23" s="35"/>
      <c r="D23" s="35" t="s">
        <v>111</v>
      </c>
      <c r="E23" s="35"/>
      <c r="F23" s="36">
        <v>44286</v>
      </c>
      <c r="G23" s="35"/>
      <c r="H23" s="35"/>
      <c r="I23" s="35"/>
      <c r="J23" s="35"/>
      <c r="K23" s="35"/>
      <c r="L23" s="35" t="s">
        <v>503</v>
      </c>
      <c r="M23" s="35"/>
      <c r="N23" s="37">
        <v>0.41</v>
      </c>
    </row>
    <row r="24" spans="1:14" x14ac:dyDescent="0.3">
      <c r="A24" s="35"/>
      <c r="B24" s="35"/>
      <c r="C24" s="35"/>
      <c r="D24" s="35" t="s">
        <v>110</v>
      </c>
      <c r="E24" s="35"/>
      <c r="F24" s="36">
        <v>44288</v>
      </c>
      <c r="G24" s="35"/>
      <c r="H24" s="35"/>
      <c r="I24" s="35"/>
      <c r="J24" s="35"/>
      <c r="K24" s="35"/>
      <c r="L24" s="35" t="s">
        <v>501</v>
      </c>
      <c r="M24" s="35"/>
      <c r="N24" s="37">
        <v>45000</v>
      </c>
    </row>
    <row r="25" spans="1:14" x14ac:dyDescent="0.3">
      <c r="A25" s="35"/>
      <c r="B25" s="35"/>
      <c r="C25" s="35"/>
      <c r="D25" s="35" t="s">
        <v>110</v>
      </c>
      <c r="E25" s="35"/>
      <c r="F25" s="36">
        <v>44298</v>
      </c>
      <c r="G25" s="35"/>
      <c r="H25" s="35"/>
      <c r="I25" s="35"/>
      <c r="J25" s="35"/>
      <c r="K25" s="35"/>
      <c r="L25" s="35" t="s">
        <v>501</v>
      </c>
      <c r="M25" s="35"/>
      <c r="N25" s="37">
        <v>20000</v>
      </c>
    </row>
    <row r="26" spans="1:14" x14ac:dyDescent="0.3">
      <c r="A26" s="35"/>
      <c r="B26" s="35"/>
      <c r="C26" s="35"/>
      <c r="D26" s="35" t="s">
        <v>112</v>
      </c>
      <c r="E26" s="35"/>
      <c r="F26" s="36">
        <v>44315</v>
      </c>
      <c r="G26" s="35"/>
      <c r="H26" s="35"/>
      <c r="I26" s="35"/>
      <c r="J26" s="35" t="s">
        <v>408</v>
      </c>
      <c r="K26" s="35"/>
      <c r="L26" s="35" t="s">
        <v>506</v>
      </c>
      <c r="M26" s="35"/>
      <c r="N26" s="37">
        <v>-21333.83</v>
      </c>
    </row>
    <row r="27" spans="1:14" x14ac:dyDescent="0.3">
      <c r="A27" s="35"/>
      <c r="B27" s="35"/>
      <c r="C27" s="35"/>
      <c r="D27" s="35" t="s">
        <v>111</v>
      </c>
      <c r="E27" s="35"/>
      <c r="F27" s="36">
        <v>44298</v>
      </c>
      <c r="G27" s="35"/>
      <c r="H27" s="35"/>
      <c r="I27" s="35"/>
      <c r="J27" s="35"/>
      <c r="K27" s="35"/>
      <c r="L27" s="35" t="s">
        <v>111</v>
      </c>
      <c r="M27" s="35"/>
      <c r="N27" s="37">
        <v>5512.83</v>
      </c>
    </row>
    <row r="28" spans="1:14" x14ac:dyDescent="0.3">
      <c r="A28" s="35"/>
      <c r="B28" s="35"/>
      <c r="C28" s="35"/>
      <c r="D28" s="35" t="s">
        <v>110</v>
      </c>
      <c r="E28" s="35"/>
      <c r="F28" s="36">
        <v>44314</v>
      </c>
      <c r="G28" s="35"/>
      <c r="H28" s="35"/>
      <c r="I28" s="35"/>
      <c r="J28" s="35"/>
      <c r="K28" s="35"/>
      <c r="L28" s="35" t="s">
        <v>501</v>
      </c>
      <c r="M28" s="35"/>
      <c r="N28" s="37">
        <v>65000</v>
      </c>
    </row>
    <row r="29" spans="1:14" x14ac:dyDescent="0.3">
      <c r="A29" s="35"/>
      <c r="B29" s="35"/>
      <c r="C29" s="35"/>
      <c r="D29" s="35" t="s">
        <v>111</v>
      </c>
      <c r="E29" s="35"/>
      <c r="F29" s="36">
        <v>44316</v>
      </c>
      <c r="G29" s="35"/>
      <c r="H29" s="35"/>
      <c r="I29" s="35"/>
      <c r="J29" s="35"/>
      <c r="K29" s="35"/>
      <c r="L29" s="35" t="s">
        <v>503</v>
      </c>
      <c r="M29" s="35"/>
      <c r="N29" s="37">
        <v>0.26</v>
      </c>
    </row>
    <row r="30" spans="1:14" x14ac:dyDescent="0.3">
      <c r="A30" s="35"/>
      <c r="B30" s="35"/>
      <c r="C30" s="35"/>
      <c r="D30" s="35" t="s">
        <v>110</v>
      </c>
      <c r="E30" s="35"/>
      <c r="F30" s="36">
        <v>44330</v>
      </c>
      <c r="G30" s="35"/>
      <c r="H30" s="35"/>
      <c r="I30" s="35"/>
      <c r="J30" s="35"/>
      <c r="K30" s="35"/>
      <c r="L30" s="35" t="s">
        <v>501</v>
      </c>
      <c r="M30" s="35"/>
      <c r="N30" s="37">
        <v>60000</v>
      </c>
    </row>
    <row r="31" spans="1:14" x14ac:dyDescent="0.3">
      <c r="A31" s="35"/>
      <c r="B31" s="35"/>
      <c r="C31" s="35"/>
      <c r="D31" s="35" t="s">
        <v>112</v>
      </c>
      <c r="E31" s="35"/>
      <c r="F31" s="36">
        <v>44336</v>
      </c>
      <c r="G31" s="35"/>
      <c r="H31" s="35"/>
      <c r="I31" s="35"/>
      <c r="J31" s="35" t="s">
        <v>408</v>
      </c>
      <c r="K31" s="35"/>
      <c r="L31" s="35" t="s">
        <v>507</v>
      </c>
      <c r="M31" s="35"/>
      <c r="N31" s="37">
        <v>-1332.71</v>
      </c>
    </row>
    <row r="32" spans="1:14" x14ac:dyDescent="0.3">
      <c r="A32" s="35"/>
      <c r="B32" s="35"/>
      <c r="C32" s="35"/>
      <c r="D32" s="35" t="s">
        <v>110</v>
      </c>
      <c r="E32" s="35"/>
      <c r="F32" s="36">
        <v>44337</v>
      </c>
      <c r="G32" s="35"/>
      <c r="H32" s="35"/>
      <c r="I32" s="35"/>
      <c r="J32" s="35"/>
      <c r="K32" s="35"/>
      <c r="L32" s="35" t="s">
        <v>501</v>
      </c>
      <c r="M32" s="35"/>
      <c r="N32" s="37">
        <v>10000</v>
      </c>
    </row>
    <row r="33" spans="1:14" x14ac:dyDescent="0.3">
      <c r="A33" s="35"/>
      <c r="B33" s="35"/>
      <c r="C33" s="35"/>
      <c r="D33" s="35" t="s">
        <v>112</v>
      </c>
      <c r="E33" s="35"/>
      <c r="F33" s="36">
        <v>44343</v>
      </c>
      <c r="G33" s="35"/>
      <c r="H33" s="35"/>
      <c r="I33" s="35"/>
      <c r="J33" s="35" t="s">
        <v>408</v>
      </c>
      <c r="K33" s="35"/>
      <c r="L33" s="35" t="s">
        <v>508</v>
      </c>
      <c r="M33" s="35"/>
      <c r="N33" s="37">
        <v>-24455.37</v>
      </c>
    </row>
    <row r="34" spans="1:14" x14ac:dyDescent="0.3">
      <c r="A34" s="35"/>
      <c r="B34" s="35"/>
      <c r="C34" s="35"/>
      <c r="D34" s="35" t="s">
        <v>112</v>
      </c>
      <c r="E34" s="35"/>
      <c r="F34" s="36">
        <v>44343</v>
      </c>
      <c r="G34" s="35"/>
      <c r="H34" s="35"/>
      <c r="I34" s="35"/>
      <c r="J34" s="35" t="s">
        <v>408</v>
      </c>
      <c r="K34" s="35"/>
      <c r="L34" s="35" t="s">
        <v>508</v>
      </c>
      <c r="M34" s="35"/>
      <c r="N34" s="37">
        <v>-2338.92</v>
      </c>
    </row>
    <row r="35" spans="1:14" x14ac:dyDescent="0.3">
      <c r="A35" s="35"/>
      <c r="B35" s="35"/>
      <c r="C35" s="35"/>
      <c r="D35" s="35" t="s">
        <v>110</v>
      </c>
      <c r="E35" s="35"/>
      <c r="F35" s="36">
        <v>44342</v>
      </c>
      <c r="G35" s="35"/>
      <c r="H35" s="35"/>
      <c r="I35" s="35"/>
      <c r="J35" s="35"/>
      <c r="K35" s="35"/>
      <c r="L35" s="35" t="s">
        <v>501</v>
      </c>
      <c r="M35" s="35"/>
      <c r="N35" s="37">
        <v>45000</v>
      </c>
    </row>
    <row r="36" spans="1:14" x14ac:dyDescent="0.3">
      <c r="A36" s="35"/>
      <c r="B36" s="35"/>
      <c r="C36" s="35"/>
      <c r="D36" s="35" t="s">
        <v>111</v>
      </c>
      <c r="E36" s="35"/>
      <c r="F36" s="36">
        <v>44347</v>
      </c>
      <c r="G36" s="35"/>
      <c r="H36" s="35"/>
      <c r="I36" s="35"/>
      <c r="J36" s="35"/>
      <c r="K36" s="35"/>
      <c r="L36" s="35" t="s">
        <v>503</v>
      </c>
      <c r="M36" s="35"/>
      <c r="N36" s="37">
        <v>0.34</v>
      </c>
    </row>
    <row r="37" spans="1:14" x14ac:dyDescent="0.3">
      <c r="A37" s="35"/>
      <c r="B37" s="35"/>
      <c r="C37" s="35"/>
      <c r="D37" s="35" t="s">
        <v>110</v>
      </c>
      <c r="E37" s="35"/>
      <c r="F37" s="36">
        <v>44355</v>
      </c>
      <c r="G37" s="35"/>
      <c r="H37" s="35"/>
      <c r="I37" s="35"/>
      <c r="J37" s="35"/>
      <c r="K37" s="35"/>
      <c r="L37" s="35" t="s">
        <v>501</v>
      </c>
      <c r="M37" s="35"/>
      <c r="N37" s="37">
        <v>25000</v>
      </c>
    </row>
    <row r="38" spans="1:14" x14ac:dyDescent="0.3">
      <c r="A38" s="35"/>
      <c r="B38" s="35"/>
      <c r="C38" s="35"/>
      <c r="D38" s="35" t="s">
        <v>111</v>
      </c>
      <c r="E38" s="35"/>
      <c r="F38" s="36">
        <v>44351</v>
      </c>
      <c r="G38" s="35"/>
      <c r="H38" s="35"/>
      <c r="I38" s="35"/>
      <c r="J38" s="35"/>
      <c r="K38" s="35"/>
      <c r="L38" s="35" t="s">
        <v>111</v>
      </c>
      <c r="M38" s="35"/>
      <c r="N38" s="37">
        <v>49.91</v>
      </c>
    </row>
    <row r="39" spans="1:14" x14ac:dyDescent="0.3">
      <c r="A39" s="35"/>
      <c r="B39" s="35"/>
      <c r="C39" s="35"/>
      <c r="D39" s="35" t="s">
        <v>111</v>
      </c>
      <c r="E39" s="35"/>
      <c r="F39" s="36">
        <v>44364</v>
      </c>
      <c r="G39" s="35"/>
      <c r="H39" s="35"/>
      <c r="I39" s="35"/>
      <c r="J39" s="35"/>
      <c r="K39" s="35"/>
      <c r="L39" s="35" t="s">
        <v>111</v>
      </c>
      <c r="M39" s="35"/>
      <c r="N39" s="37">
        <v>13461</v>
      </c>
    </row>
    <row r="40" spans="1:14" x14ac:dyDescent="0.3">
      <c r="A40" s="35"/>
      <c r="B40" s="35"/>
      <c r="C40" s="35"/>
      <c r="D40" s="35" t="s">
        <v>112</v>
      </c>
      <c r="E40" s="35"/>
      <c r="F40" s="36">
        <v>44376</v>
      </c>
      <c r="G40" s="35"/>
      <c r="H40" s="35"/>
      <c r="I40" s="35"/>
      <c r="J40" s="35" t="s">
        <v>408</v>
      </c>
      <c r="K40" s="35"/>
      <c r="L40" s="35" t="s">
        <v>509</v>
      </c>
      <c r="M40" s="35"/>
      <c r="N40" s="37">
        <v>-20388.22</v>
      </c>
    </row>
    <row r="41" spans="1:14" x14ac:dyDescent="0.3">
      <c r="A41" s="35"/>
      <c r="B41" s="35"/>
      <c r="C41" s="35"/>
      <c r="D41" s="35" t="s">
        <v>111</v>
      </c>
      <c r="E41" s="35"/>
      <c r="F41" s="36">
        <v>44376</v>
      </c>
      <c r="G41" s="35"/>
      <c r="H41" s="35"/>
      <c r="I41" s="35"/>
      <c r="J41" s="35"/>
      <c r="K41" s="35"/>
      <c r="L41" s="35" t="s">
        <v>111</v>
      </c>
      <c r="M41" s="35"/>
      <c r="N41" s="37">
        <v>423.62</v>
      </c>
    </row>
    <row r="42" spans="1:14" x14ac:dyDescent="0.3">
      <c r="A42" s="35"/>
      <c r="B42" s="35"/>
      <c r="C42" s="35"/>
      <c r="D42" s="35" t="s">
        <v>110</v>
      </c>
      <c r="E42" s="35"/>
      <c r="F42" s="36">
        <v>44375</v>
      </c>
      <c r="G42" s="35"/>
      <c r="H42" s="35"/>
      <c r="I42" s="35"/>
      <c r="J42" s="35"/>
      <c r="K42" s="35"/>
      <c r="L42" s="35" t="s">
        <v>501</v>
      </c>
      <c r="M42" s="35"/>
      <c r="N42" s="37">
        <v>30000</v>
      </c>
    </row>
    <row r="43" spans="1:14" x14ac:dyDescent="0.3">
      <c r="A43" s="35"/>
      <c r="B43" s="35"/>
      <c r="C43" s="35"/>
      <c r="D43" s="35" t="s">
        <v>111</v>
      </c>
      <c r="E43" s="35"/>
      <c r="F43" s="36">
        <v>44377</v>
      </c>
      <c r="G43" s="35"/>
      <c r="H43" s="35"/>
      <c r="I43" s="35"/>
      <c r="J43" s="35"/>
      <c r="K43" s="35"/>
      <c r="L43" s="35" t="s">
        <v>503</v>
      </c>
      <c r="M43" s="35"/>
      <c r="N43" s="37">
        <v>0.21</v>
      </c>
    </row>
    <row r="44" spans="1:14" x14ac:dyDescent="0.3">
      <c r="A44" s="35"/>
      <c r="B44" s="35"/>
      <c r="C44" s="35"/>
      <c r="D44" s="35" t="s">
        <v>111</v>
      </c>
      <c r="E44" s="35"/>
      <c r="F44" s="36">
        <v>44384</v>
      </c>
      <c r="G44" s="35"/>
      <c r="H44" s="35"/>
      <c r="I44" s="35"/>
      <c r="J44" s="35"/>
      <c r="K44" s="35"/>
      <c r="L44" s="35" t="s">
        <v>111</v>
      </c>
      <c r="M44" s="35"/>
      <c r="N44" s="37">
        <v>100</v>
      </c>
    </row>
    <row r="45" spans="1:14" x14ac:dyDescent="0.3">
      <c r="A45" s="35"/>
      <c r="B45" s="35"/>
      <c r="C45" s="35"/>
      <c r="D45" s="35" t="s">
        <v>113</v>
      </c>
      <c r="E45" s="35"/>
      <c r="F45" s="36">
        <v>44208</v>
      </c>
      <c r="G45" s="35"/>
      <c r="H45" s="35" t="s">
        <v>117</v>
      </c>
      <c r="I45" s="35"/>
      <c r="J45" s="35" t="s">
        <v>409</v>
      </c>
      <c r="K45" s="35"/>
      <c r="L45" s="35"/>
      <c r="M45" s="35"/>
      <c r="N45" s="37">
        <v>-7256.51</v>
      </c>
    </row>
    <row r="46" spans="1:14" x14ac:dyDescent="0.3">
      <c r="A46" s="35"/>
      <c r="B46" s="35"/>
      <c r="C46" s="35"/>
      <c r="D46" s="35" t="s">
        <v>113</v>
      </c>
      <c r="E46" s="35"/>
      <c r="F46" s="36">
        <v>44204</v>
      </c>
      <c r="G46" s="35"/>
      <c r="H46" s="35" t="s">
        <v>117</v>
      </c>
      <c r="I46" s="35"/>
      <c r="J46" s="35" t="s">
        <v>410</v>
      </c>
      <c r="K46" s="35"/>
      <c r="L46" s="35" t="s">
        <v>510</v>
      </c>
      <c r="M46" s="35"/>
      <c r="N46" s="37">
        <v>-482.76</v>
      </c>
    </row>
    <row r="47" spans="1:14" x14ac:dyDescent="0.3">
      <c r="A47" s="35"/>
      <c r="B47" s="35"/>
      <c r="C47" s="35"/>
      <c r="D47" s="35" t="s">
        <v>112</v>
      </c>
      <c r="E47" s="35"/>
      <c r="F47" s="36">
        <v>44216</v>
      </c>
      <c r="G47" s="35"/>
      <c r="H47" s="35" t="s">
        <v>117</v>
      </c>
      <c r="I47" s="35"/>
      <c r="J47" s="35" t="s">
        <v>73</v>
      </c>
      <c r="K47" s="35"/>
      <c r="L47" s="35" t="s">
        <v>511</v>
      </c>
      <c r="M47" s="35"/>
      <c r="N47" s="37">
        <v>-444.99</v>
      </c>
    </row>
    <row r="48" spans="1:14" x14ac:dyDescent="0.3">
      <c r="A48" s="35"/>
      <c r="B48" s="35"/>
      <c r="C48" s="35"/>
      <c r="D48" s="35" t="s">
        <v>113</v>
      </c>
      <c r="E48" s="35"/>
      <c r="F48" s="36">
        <v>44215</v>
      </c>
      <c r="G48" s="35"/>
      <c r="H48" s="35" t="s">
        <v>117</v>
      </c>
      <c r="I48" s="35"/>
      <c r="J48" s="35" t="s">
        <v>411</v>
      </c>
      <c r="K48" s="35"/>
      <c r="L48" s="35" t="s">
        <v>512</v>
      </c>
      <c r="M48" s="35"/>
      <c r="N48" s="37">
        <v>-1281.8399999999999</v>
      </c>
    </row>
    <row r="49" spans="1:14" x14ac:dyDescent="0.3">
      <c r="A49" s="35"/>
      <c r="B49" s="35"/>
      <c r="C49" s="35"/>
      <c r="D49" s="35" t="s">
        <v>112</v>
      </c>
      <c r="E49" s="35"/>
      <c r="F49" s="36">
        <v>44204</v>
      </c>
      <c r="G49" s="35"/>
      <c r="H49" s="35" t="s">
        <v>117</v>
      </c>
      <c r="I49" s="35"/>
      <c r="J49" s="35" t="s">
        <v>412</v>
      </c>
      <c r="K49" s="35"/>
      <c r="L49" s="35"/>
      <c r="M49" s="35"/>
      <c r="N49" s="37">
        <v>-9087.57</v>
      </c>
    </row>
    <row r="50" spans="1:14" x14ac:dyDescent="0.3">
      <c r="A50" s="35"/>
      <c r="B50" s="35"/>
      <c r="C50" s="35"/>
      <c r="D50" s="35" t="s">
        <v>112</v>
      </c>
      <c r="E50" s="35"/>
      <c r="F50" s="36">
        <v>44221</v>
      </c>
      <c r="G50" s="35"/>
      <c r="H50" s="35" t="s">
        <v>117</v>
      </c>
      <c r="I50" s="35"/>
      <c r="J50" s="35" t="s">
        <v>413</v>
      </c>
      <c r="K50" s="35"/>
      <c r="L50" s="35" t="s">
        <v>513</v>
      </c>
      <c r="M50" s="35"/>
      <c r="N50" s="37">
        <v>-473.61</v>
      </c>
    </row>
    <row r="51" spans="1:14" x14ac:dyDescent="0.3">
      <c r="A51" s="35"/>
      <c r="B51" s="35"/>
      <c r="C51" s="35"/>
      <c r="D51" s="35" t="s">
        <v>113</v>
      </c>
      <c r="E51" s="35"/>
      <c r="F51" s="36">
        <v>44237</v>
      </c>
      <c r="G51" s="35"/>
      <c r="H51" s="35" t="s">
        <v>117</v>
      </c>
      <c r="I51" s="35"/>
      <c r="J51" s="35" t="s">
        <v>409</v>
      </c>
      <c r="K51" s="35"/>
      <c r="L51" s="35"/>
      <c r="M51" s="35"/>
      <c r="N51" s="37">
        <v>-7256.51</v>
      </c>
    </row>
    <row r="52" spans="1:14" x14ac:dyDescent="0.3">
      <c r="A52" s="35"/>
      <c r="B52" s="35"/>
      <c r="C52" s="35"/>
      <c r="D52" s="35" t="s">
        <v>112</v>
      </c>
      <c r="E52" s="35"/>
      <c r="F52" s="36">
        <v>44228</v>
      </c>
      <c r="G52" s="35"/>
      <c r="H52" s="35" t="s">
        <v>117</v>
      </c>
      <c r="I52" s="35"/>
      <c r="J52" s="35" t="s">
        <v>412</v>
      </c>
      <c r="K52" s="35"/>
      <c r="L52" s="35"/>
      <c r="M52" s="35"/>
      <c r="N52" s="37">
        <v>-9891.92</v>
      </c>
    </row>
    <row r="53" spans="1:14" x14ac:dyDescent="0.3">
      <c r="A53" s="35"/>
      <c r="B53" s="35"/>
      <c r="C53" s="35"/>
      <c r="D53" s="35" t="s">
        <v>112</v>
      </c>
      <c r="E53" s="35"/>
      <c r="F53" s="36">
        <v>44237</v>
      </c>
      <c r="G53" s="35"/>
      <c r="H53" s="35" t="s">
        <v>117</v>
      </c>
      <c r="I53" s="35"/>
      <c r="J53" s="35" t="s">
        <v>73</v>
      </c>
      <c r="K53" s="35"/>
      <c r="L53" s="35" t="s">
        <v>511</v>
      </c>
      <c r="M53" s="35"/>
      <c r="N53" s="37">
        <v>-444.99</v>
      </c>
    </row>
    <row r="54" spans="1:14" x14ac:dyDescent="0.3">
      <c r="A54" s="35"/>
      <c r="B54" s="35"/>
      <c r="C54" s="35"/>
      <c r="D54" s="35" t="s">
        <v>113</v>
      </c>
      <c r="E54" s="35"/>
      <c r="F54" s="36">
        <v>44245</v>
      </c>
      <c r="G54" s="35"/>
      <c r="H54" s="35" t="s">
        <v>117</v>
      </c>
      <c r="I54" s="35"/>
      <c r="J54" s="35" t="s">
        <v>411</v>
      </c>
      <c r="K54" s="35"/>
      <c r="L54" s="35" t="s">
        <v>512</v>
      </c>
      <c r="M54" s="35"/>
      <c r="N54" s="37">
        <v>-1512.03</v>
      </c>
    </row>
    <row r="55" spans="1:14" x14ac:dyDescent="0.3">
      <c r="A55" s="35"/>
      <c r="B55" s="35"/>
      <c r="C55" s="35"/>
      <c r="D55" s="35" t="s">
        <v>113</v>
      </c>
      <c r="E55" s="35"/>
      <c r="F55" s="36">
        <v>44256</v>
      </c>
      <c r="G55" s="35"/>
      <c r="H55" s="35" t="s">
        <v>117</v>
      </c>
      <c r="I55" s="35"/>
      <c r="J55" s="35" t="s">
        <v>414</v>
      </c>
      <c r="K55" s="35"/>
      <c r="L55" s="35" t="s">
        <v>514</v>
      </c>
      <c r="M55" s="35"/>
      <c r="N55" s="37">
        <v>-2591</v>
      </c>
    </row>
    <row r="56" spans="1:14" x14ac:dyDescent="0.3">
      <c r="A56" s="35"/>
      <c r="B56" s="35"/>
      <c r="C56" s="35"/>
      <c r="D56" s="35" t="s">
        <v>113</v>
      </c>
      <c r="E56" s="35"/>
      <c r="F56" s="36">
        <v>44265</v>
      </c>
      <c r="G56" s="35"/>
      <c r="H56" s="35" t="s">
        <v>117</v>
      </c>
      <c r="I56" s="35"/>
      <c r="J56" s="35" t="s">
        <v>409</v>
      </c>
      <c r="K56" s="35"/>
      <c r="L56" s="35"/>
      <c r="M56" s="35"/>
      <c r="N56" s="37">
        <v>-7256.51</v>
      </c>
    </row>
    <row r="57" spans="1:14" x14ac:dyDescent="0.3">
      <c r="A57" s="35"/>
      <c r="B57" s="35"/>
      <c r="C57" s="35"/>
      <c r="D57" s="35" t="s">
        <v>112</v>
      </c>
      <c r="E57" s="35"/>
      <c r="F57" s="36">
        <v>44265</v>
      </c>
      <c r="G57" s="35"/>
      <c r="H57" s="35" t="s">
        <v>117</v>
      </c>
      <c r="I57" s="35"/>
      <c r="J57" s="35" t="s">
        <v>73</v>
      </c>
      <c r="K57" s="35"/>
      <c r="L57" s="35" t="s">
        <v>511</v>
      </c>
      <c r="M57" s="35"/>
      <c r="N57" s="37">
        <v>-444.99</v>
      </c>
    </row>
    <row r="58" spans="1:14" x14ac:dyDescent="0.3">
      <c r="A58" s="35"/>
      <c r="B58" s="35"/>
      <c r="C58" s="35"/>
      <c r="D58" s="35" t="s">
        <v>112</v>
      </c>
      <c r="E58" s="35"/>
      <c r="F58" s="36">
        <v>44259</v>
      </c>
      <c r="G58" s="35"/>
      <c r="H58" s="35" t="s">
        <v>117</v>
      </c>
      <c r="I58" s="35"/>
      <c r="J58" s="35" t="s">
        <v>412</v>
      </c>
      <c r="K58" s="35"/>
      <c r="L58" s="35"/>
      <c r="M58" s="35"/>
      <c r="N58" s="37">
        <v>-9990.66</v>
      </c>
    </row>
    <row r="59" spans="1:14" x14ac:dyDescent="0.3">
      <c r="A59" s="35"/>
      <c r="B59" s="35"/>
      <c r="C59" s="35"/>
      <c r="D59" s="35" t="s">
        <v>113</v>
      </c>
      <c r="E59" s="35"/>
      <c r="F59" s="36">
        <v>44229</v>
      </c>
      <c r="G59" s="35"/>
      <c r="H59" s="35" t="s">
        <v>117</v>
      </c>
      <c r="I59" s="35"/>
      <c r="J59" s="35" t="s">
        <v>410</v>
      </c>
      <c r="K59" s="35"/>
      <c r="L59" s="35" t="s">
        <v>510</v>
      </c>
      <c r="M59" s="35"/>
      <c r="N59" s="37">
        <v>-483.1</v>
      </c>
    </row>
    <row r="60" spans="1:14" x14ac:dyDescent="0.3">
      <c r="A60" s="35"/>
      <c r="B60" s="35"/>
      <c r="C60" s="35"/>
      <c r="D60" s="35" t="s">
        <v>113</v>
      </c>
      <c r="E60" s="35"/>
      <c r="F60" s="36">
        <v>44257</v>
      </c>
      <c r="G60" s="35"/>
      <c r="H60" s="35" t="s">
        <v>117</v>
      </c>
      <c r="I60" s="35"/>
      <c r="J60" s="35" t="s">
        <v>410</v>
      </c>
      <c r="K60" s="35"/>
      <c r="L60" s="35" t="s">
        <v>510</v>
      </c>
      <c r="M60" s="35"/>
      <c r="N60" s="37">
        <v>-483.1</v>
      </c>
    </row>
    <row r="61" spans="1:14" x14ac:dyDescent="0.3">
      <c r="A61" s="35"/>
      <c r="B61" s="35"/>
      <c r="C61" s="35"/>
      <c r="D61" s="35" t="s">
        <v>113</v>
      </c>
      <c r="E61" s="35"/>
      <c r="F61" s="36">
        <v>44274</v>
      </c>
      <c r="G61" s="35"/>
      <c r="H61" s="35" t="s">
        <v>117</v>
      </c>
      <c r="I61" s="35"/>
      <c r="J61" s="35" t="s">
        <v>411</v>
      </c>
      <c r="K61" s="35"/>
      <c r="L61" s="35" t="s">
        <v>512</v>
      </c>
      <c r="M61" s="35"/>
      <c r="N61" s="37">
        <v>-1487.29</v>
      </c>
    </row>
    <row r="62" spans="1:14" x14ac:dyDescent="0.3">
      <c r="A62" s="35"/>
      <c r="B62" s="35"/>
      <c r="C62" s="35"/>
      <c r="D62" s="35" t="s">
        <v>113</v>
      </c>
      <c r="E62" s="35"/>
      <c r="F62" s="36">
        <v>44284</v>
      </c>
      <c r="G62" s="35"/>
      <c r="H62" s="35" t="s">
        <v>117</v>
      </c>
      <c r="I62" s="35"/>
      <c r="J62" s="35" t="s">
        <v>414</v>
      </c>
      <c r="K62" s="35"/>
      <c r="L62" s="35" t="s">
        <v>514</v>
      </c>
      <c r="M62" s="35"/>
      <c r="N62" s="37">
        <v>-2591</v>
      </c>
    </row>
    <row r="63" spans="1:14" x14ac:dyDescent="0.3">
      <c r="A63" s="35"/>
      <c r="B63" s="35"/>
      <c r="C63" s="35"/>
      <c r="D63" s="35" t="s">
        <v>113</v>
      </c>
      <c r="E63" s="35"/>
      <c r="F63" s="36">
        <v>44298</v>
      </c>
      <c r="G63" s="35"/>
      <c r="H63" s="35" t="s">
        <v>117</v>
      </c>
      <c r="I63" s="35"/>
      <c r="J63" s="35" t="s">
        <v>409</v>
      </c>
      <c r="K63" s="35"/>
      <c r="L63" s="35"/>
      <c r="M63" s="35"/>
      <c r="N63" s="37">
        <v>-5655.77</v>
      </c>
    </row>
    <row r="64" spans="1:14" x14ac:dyDescent="0.3">
      <c r="A64" s="35"/>
      <c r="B64" s="35"/>
      <c r="C64" s="35"/>
      <c r="D64" s="35" t="s">
        <v>112</v>
      </c>
      <c r="E64" s="35"/>
      <c r="F64" s="36">
        <v>44295</v>
      </c>
      <c r="G64" s="35"/>
      <c r="H64" s="35" t="s">
        <v>117</v>
      </c>
      <c r="I64" s="35"/>
      <c r="J64" s="35" t="s">
        <v>73</v>
      </c>
      <c r="K64" s="35"/>
      <c r="L64" s="35" t="s">
        <v>511</v>
      </c>
      <c r="M64" s="35"/>
      <c r="N64" s="37">
        <v>-351</v>
      </c>
    </row>
    <row r="65" spans="1:14" x14ac:dyDescent="0.3">
      <c r="A65" s="35"/>
      <c r="B65" s="35"/>
      <c r="C65" s="35"/>
      <c r="D65" s="35" t="s">
        <v>113</v>
      </c>
      <c r="E65" s="35"/>
      <c r="F65" s="36">
        <v>44302</v>
      </c>
      <c r="G65" s="35"/>
      <c r="H65" s="35" t="s">
        <v>117</v>
      </c>
      <c r="I65" s="35"/>
      <c r="J65" s="35" t="s">
        <v>411</v>
      </c>
      <c r="K65" s="35"/>
      <c r="L65" s="35" t="s">
        <v>512</v>
      </c>
      <c r="M65" s="35"/>
      <c r="N65" s="37">
        <v>-1507.45</v>
      </c>
    </row>
    <row r="66" spans="1:14" x14ac:dyDescent="0.3">
      <c r="A66" s="35"/>
      <c r="B66" s="35"/>
      <c r="C66" s="35"/>
      <c r="D66" s="35" t="s">
        <v>112</v>
      </c>
      <c r="E66" s="35"/>
      <c r="F66" s="36">
        <v>44330</v>
      </c>
      <c r="G66" s="35"/>
      <c r="H66" s="35" t="s">
        <v>117</v>
      </c>
      <c r="I66" s="35"/>
      <c r="J66" s="35" t="s">
        <v>73</v>
      </c>
      <c r="K66" s="35"/>
      <c r="L66" s="35" t="s">
        <v>511</v>
      </c>
      <c r="M66" s="35"/>
      <c r="N66" s="37">
        <v>-351</v>
      </c>
    </row>
    <row r="67" spans="1:14" x14ac:dyDescent="0.3">
      <c r="A67" s="35"/>
      <c r="B67" s="35"/>
      <c r="C67" s="35"/>
      <c r="D67" s="35" t="s">
        <v>113</v>
      </c>
      <c r="E67" s="35"/>
      <c r="F67" s="36">
        <v>44326</v>
      </c>
      <c r="G67" s="35"/>
      <c r="H67" s="35" t="s">
        <v>117</v>
      </c>
      <c r="I67" s="35"/>
      <c r="J67" s="35" t="s">
        <v>409</v>
      </c>
      <c r="K67" s="35"/>
      <c r="L67" s="35"/>
      <c r="M67" s="35"/>
      <c r="N67" s="37">
        <v>-6470.22</v>
      </c>
    </row>
    <row r="68" spans="1:14" x14ac:dyDescent="0.3">
      <c r="A68" s="35"/>
      <c r="B68" s="35"/>
      <c r="C68" s="35"/>
      <c r="D68" s="35" t="s">
        <v>112</v>
      </c>
      <c r="E68" s="35"/>
      <c r="F68" s="36">
        <v>44321</v>
      </c>
      <c r="G68" s="35"/>
      <c r="H68" s="35" t="s">
        <v>117</v>
      </c>
      <c r="I68" s="35"/>
      <c r="J68" s="35" t="s">
        <v>412</v>
      </c>
      <c r="K68" s="35"/>
      <c r="L68" s="35"/>
      <c r="M68" s="35"/>
      <c r="N68" s="37">
        <v>-7444.41</v>
      </c>
    </row>
    <row r="69" spans="1:14" x14ac:dyDescent="0.3">
      <c r="A69" s="35"/>
      <c r="B69" s="35"/>
      <c r="C69" s="35"/>
      <c r="D69" s="35" t="s">
        <v>113</v>
      </c>
      <c r="E69" s="35"/>
      <c r="F69" s="36">
        <v>44319</v>
      </c>
      <c r="G69" s="35"/>
      <c r="H69" s="35" t="s">
        <v>117</v>
      </c>
      <c r="I69" s="35"/>
      <c r="J69" s="35" t="s">
        <v>410</v>
      </c>
      <c r="K69" s="35"/>
      <c r="L69" s="35" t="s">
        <v>510</v>
      </c>
      <c r="M69" s="35"/>
      <c r="N69" s="37">
        <v>-483.1</v>
      </c>
    </row>
    <row r="70" spans="1:14" x14ac:dyDescent="0.3">
      <c r="A70" s="35"/>
      <c r="B70" s="35"/>
      <c r="C70" s="35"/>
      <c r="D70" s="35" t="s">
        <v>113</v>
      </c>
      <c r="E70" s="35"/>
      <c r="F70" s="36">
        <v>44334</v>
      </c>
      <c r="G70" s="35"/>
      <c r="H70" s="35" t="s">
        <v>117</v>
      </c>
      <c r="I70" s="35"/>
      <c r="J70" s="35" t="s">
        <v>411</v>
      </c>
      <c r="K70" s="35"/>
      <c r="L70" s="35" t="s">
        <v>512</v>
      </c>
      <c r="M70" s="35"/>
      <c r="N70" s="37">
        <v>-1335.26</v>
      </c>
    </row>
    <row r="71" spans="1:14" x14ac:dyDescent="0.3">
      <c r="A71" s="35"/>
      <c r="B71" s="35"/>
      <c r="C71" s="35"/>
      <c r="D71" s="35" t="s">
        <v>113</v>
      </c>
      <c r="E71" s="35"/>
      <c r="F71" s="36">
        <v>44357</v>
      </c>
      <c r="G71" s="35"/>
      <c r="H71" s="35" t="s">
        <v>117</v>
      </c>
      <c r="I71" s="35"/>
      <c r="J71" s="35" t="s">
        <v>409</v>
      </c>
      <c r="K71" s="35"/>
      <c r="L71" s="35"/>
      <c r="M71" s="35"/>
      <c r="N71" s="37">
        <v>-6470.22</v>
      </c>
    </row>
    <row r="72" spans="1:14" x14ac:dyDescent="0.3">
      <c r="A72" s="35"/>
      <c r="B72" s="35"/>
      <c r="C72" s="35"/>
      <c r="D72" s="35" t="s">
        <v>112</v>
      </c>
      <c r="E72" s="35"/>
      <c r="F72" s="36">
        <v>44351</v>
      </c>
      <c r="G72" s="35"/>
      <c r="H72" s="35" t="s">
        <v>117</v>
      </c>
      <c r="I72" s="35"/>
      <c r="J72" s="35" t="s">
        <v>412</v>
      </c>
      <c r="K72" s="35"/>
      <c r="L72" s="35"/>
      <c r="M72" s="35"/>
      <c r="N72" s="37">
        <v>-6740.65</v>
      </c>
    </row>
    <row r="73" spans="1:14" x14ac:dyDescent="0.3">
      <c r="A73" s="35"/>
      <c r="B73" s="35"/>
      <c r="C73" s="35"/>
      <c r="D73" s="35" t="s">
        <v>112</v>
      </c>
      <c r="E73" s="35"/>
      <c r="F73" s="36">
        <v>44361</v>
      </c>
      <c r="G73" s="35"/>
      <c r="H73" s="35" t="s">
        <v>117</v>
      </c>
      <c r="I73" s="35"/>
      <c r="J73" s="35" t="s">
        <v>73</v>
      </c>
      <c r="K73" s="35"/>
      <c r="L73" s="35" t="s">
        <v>511</v>
      </c>
      <c r="M73" s="35"/>
      <c r="N73" s="37">
        <v>-351</v>
      </c>
    </row>
    <row r="74" spans="1:14" x14ac:dyDescent="0.3">
      <c r="A74" s="35"/>
      <c r="B74" s="35"/>
      <c r="C74" s="35"/>
      <c r="D74" s="35" t="s">
        <v>113</v>
      </c>
      <c r="E74" s="35"/>
      <c r="F74" s="36">
        <v>44341</v>
      </c>
      <c r="G74" s="35"/>
      <c r="H74" s="35" t="s">
        <v>117</v>
      </c>
      <c r="I74" s="35"/>
      <c r="J74" s="35" t="s">
        <v>414</v>
      </c>
      <c r="K74" s="35"/>
      <c r="L74" s="35" t="s">
        <v>514</v>
      </c>
      <c r="M74" s="35"/>
      <c r="N74" s="37">
        <v>-2591</v>
      </c>
    </row>
    <row r="75" spans="1:14" x14ac:dyDescent="0.3">
      <c r="A75" s="35"/>
      <c r="B75" s="35"/>
      <c r="C75" s="35"/>
      <c r="D75" s="35" t="s">
        <v>113</v>
      </c>
      <c r="E75" s="35"/>
      <c r="F75" s="36">
        <v>44372</v>
      </c>
      <c r="G75" s="35"/>
      <c r="H75" s="35" t="s">
        <v>117</v>
      </c>
      <c r="I75" s="35"/>
      <c r="J75" s="35" t="s">
        <v>414</v>
      </c>
      <c r="K75" s="35"/>
      <c r="L75" s="35" t="s">
        <v>514</v>
      </c>
      <c r="M75" s="35"/>
      <c r="N75" s="37">
        <v>-2591</v>
      </c>
    </row>
    <row r="76" spans="1:14" x14ac:dyDescent="0.3">
      <c r="A76" s="35"/>
      <c r="B76" s="35"/>
      <c r="C76" s="35"/>
      <c r="D76" s="35" t="s">
        <v>113</v>
      </c>
      <c r="E76" s="35"/>
      <c r="F76" s="36">
        <v>44365</v>
      </c>
      <c r="G76" s="35"/>
      <c r="H76" s="35" t="s">
        <v>117</v>
      </c>
      <c r="I76" s="35"/>
      <c r="J76" s="35" t="s">
        <v>411</v>
      </c>
      <c r="K76" s="35"/>
      <c r="L76" s="35" t="s">
        <v>512</v>
      </c>
      <c r="M76" s="35"/>
      <c r="N76" s="37">
        <v>-1230.32</v>
      </c>
    </row>
    <row r="77" spans="1:14" x14ac:dyDescent="0.3">
      <c r="A77" s="35"/>
      <c r="B77" s="35"/>
      <c r="C77" s="35"/>
      <c r="D77" s="35" t="s">
        <v>113</v>
      </c>
      <c r="E77" s="35"/>
      <c r="F77" s="36">
        <v>44386</v>
      </c>
      <c r="G77" s="35"/>
      <c r="H77" s="35" t="s">
        <v>117</v>
      </c>
      <c r="I77" s="35"/>
      <c r="J77" s="35" t="s">
        <v>409</v>
      </c>
      <c r="K77" s="35"/>
      <c r="L77" s="35"/>
      <c r="M77" s="35"/>
      <c r="N77" s="37">
        <v>-3131.77</v>
      </c>
    </row>
    <row r="78" spans="1:14" x14ac:dyDescent="0.3">
      <c r="A78" s="35"/>
      <c r="B78" s="35"/>
      <c r="C78" s="35"/>
      <c r="D78" s="35" t="s">
        <v>112</v>
      </c>
      <c r="E78" s="35"/>
      <c r="F78" s="36">
        <v>44377</v>
      </c>
      <c r="G78" s="35"/>
      <c r="H78" s="35" t="s">
        <v>117</v>
      </c>
      <c r="I78" s="35"/>
      <c r="J78" s="35" t="s">
        <v>412</v>
      </c>
      <c r="K78" s="35"/>
      <c r="L78" s="35"/>
      <c r="M78" s="35"/>
      <c r="N78" s="37">
        <v>-6006.8</v>
      </c>
    </row>
    <row r="79" spans="1:14" x14ac:dyDescent="0.3">
      <c r="A79" s="35"/>
      <c r="B79" s="35"/>
      <c r="C79" s="35"/>
      <c r="D79" s="35" t="s">
        <v>112</v>
      </c>
      <c r="E79" s="35"/>
      <c r="F79" s="36">
        <v>44392</v>
      </c>
      <c r="G79" s="35"/>
      <c r="H79" s="35" t="s">
        <v>117</v>
      </c>
      <c r="I79" s="35"/>
      <c r="J79" s="35" t="s">
        <v>73</v>
      </c>
      <c r="K79" s="35"/>
      <c r="L79" s="35" t="s">
        <v>511</v>
      </c>
      <c r="M79" s="35"/>
      <c r="N79" s="37">
        <v>-242.97</v>
      </c>
    </row>
    <row r="80" spans="1:14" x14ac:dyDescent="0.3">
      <c r="A80" s="35"/>
      <c r="B80" s="35"/>
      <c r="C80" s="35"/>
      <c r="D80" s="35" t="s">
        <v>113</v>
      </c>
      <c r="E80" s="35"/>
      <c r="F80" s="36">
        <v>44396</v>
      </c>
      <c r="G80" s="35"/>
      <c r="H80" s="35" t="s">
        <v>117</v>
      </c>
      <c r="I80" s="35"/>
      <c r="J80" s="35" t="s">
        <v>411</v>
      </c>
      <c r="K80" s="35"/>
      <c r="L80" s="35" t="s">
        <v>512</v>
      </c>
      <c r="M80" s="35"/>
      <c r="N80" s="37">
        <v>-764.02</v>
      </c>
    </row>
    <row r="81" spans="1:14" x14ac:dyDescent="0.3">
      <c r="A81" s="35"/>
      <c r="B81" s="35"/>
      <c r="C81" s="35"/>
      <c r="D81" s="35" t="s">
        <v>112</v>
      </c>
      <c r="E81" s="35"/>
      <c r="F81" s="36">
        <v>44403</v>
      </c>
      <c r="G81" s="35"/>
      <c r="H81" s="35" t="s">
        <v>117</v>
      </c>
      <c r="I81" s="35"/>
      <c r="J81" s="35" t="s">
        <v>413</v>
      </c>
      <c r="K81" s="35"/>
      <c r="L81" s="35" t="s">
        <v>513</v>
      </c>
      <c r="M81" s="35"/>
      <c r="N81" s="37">
        <v>-310.45999999999998</v>
      </c>
    </row>
    <row r="82" spans="1:14" x14ac:dyDescent="0.3">
      <c r="A82" s="35"/>
      <c r="B82" s="35"/>
      <c r="C82" s="35"/>
      <c r="D82" s="35" t="s">
        <v>113</v>
      </c>
      <c r="E82" s="35"/>
      <c r="F82" s="36">
        <v>44350</v>
      </c>
      <c r="G82" s="35"/>
      <c r="H82" s="35" t="s">
        <v>117</v>
      </c>
      <c r="I82" s="35"/>
      <c r="J82" s="35" t="s">
        <v>410</v>
      </c>
      <c r="K82" s="35"/>
      <c r="L82" s="35" t="s">
        <v>510</v>
      </c>
      <c r="M82" s="35"/>
      <c r="N82" s="37">
        <v>-483.1</v>
      </c>
    </row>
    <row r="83" spans="1:14" x14ac:dyDescent="0.3">
      <c r="A83" s="35"/>
      <c r="B83" s="35"/>
      <c r="C83" s="35"/>
      <c r="D83" s="35" t="s">
        <v>113</v>
      </c>
      <c r="E83" s="35"/>
      <c r="F83" s="36">
        <v>44383</v>
      </c>
      <c r="G83" s="35"/>
      <c r="H83" s="35" t="s">
        <v>117</v>
      </c>
      <c r="I83" s="35"/>
      <c r="J83" s="35" t="s">
        <v>410</v>
      </c>
      <c r="K83" s="35"/>
      <c r="L83" s="35" t="s">
        <v>510</v>
      </c>
      <c r="M83" s="35"/>
      <c r="N83" s="37">
        <v>-260.42</v>
      </c>
    </row>
    <row r="84" spans="1:14" x14ac:dyDescent="0.3">
      <c r="A84" s="35"/>
      <c r="B84" s="35"/>
      <c r="C84" s="35"/>
      <c r="D84" s="35" t="s">
        <v>113</v>
      </c>
      <c r="E84" s="35"/>
      <c r="F84" s="36">
        <v>44392</v>
      </c>
      <c r="G84" s="35"/>
      <c r="H84" s="35" t="s">
        <v>117</v>
      </c>
      <c r="I84" s="35"/>
      <c r="J84" s="35" t="s">
        <v>414</v>
      </c>
      <c r="K84" s="35"/>
      <c r="L84" s="35" t="s">
        <v>514</v>
      </c>
      <c r="M84" s="35"/>
      <c r="N84" s="37">
        <v>-2591</v>
      </c>
    </row>
    <row r="85" spans="1:14" x14ac:dyDescent="0.3">
      <c r="A85" s="35"/>
      <c r="B85" s="35"/>
      <c r="C85" s="35"/>
      <c r="D85" s="35" t="s">
        <v>113</v>
      </c>
      <c r="E85" s="35"/>
      <c r="F85" s="36">
        <v>44383</v>
      </c>
      <c r="G85" s="35"/>
      <c r="H85" s="35" t="s">
        <v>117</v>
      </c>
      <c r="I85" s="35"/>
      <c r="J85" s="35" t="s">
        <v>415</v>
      </c>
      <c r="K85" s="35"/>
      <c r="L85" s="35"/>
      <c r="M85" s="35"/>
      <c r="N85" s="37">
        <v>-246.4</v>
      </c>
    </row>
    <row r="86" spans="1:14" x14ac:dyDescent="0.3">
      <c r="A86" s="35"/>
      <c r="B86" s="35"/>
      <c r="C86" s="35"/>
      <c r="D86" s="35" t="s">
        <v>112</v>
      </c>
      <c r="E86" s="35"/>
      <c r="F86" s="36">
        <v>44287</v>
      </c>
      <c r="G86" s="35"/>
      <c r="H86" s="35" t="s">
        <v>118</v>
      </c>
      <c r="I86" s="35"/>
      <c r="J86" s="35" t="s">
        <v>412</v>
      </c>
      <c r="K86" s="35"/>
      <c r="L86" s="35"/>
      <c r="M86" s="35"/>
      <c r="N86" s="37">
        <v>-7495.31</v>
      </c>
    </row>
    <row r="87" spans="1:14" x14ac:dyDescent="0.3">
      <c r="A87" s="35"/>
      <c r="B87" s="35"/>
      <c r="C87" s="35"/>
      <c r="D87" s="35" t="s">
        <v>112</v>
      </c>
      <c r="E87" s="35"/>
      <c r="F87" s="36">
        <v>44314</v>
      </c>
      <c r="G87" s="35"/>
      <c r="H87" s="35" t="s">
        <v>118</v>
      </c>
      <c r="I87" s="35"/>
      <c r="J87" s="35" t="s">
        <v>413</v>
      </c>
      <c r="K87" s="35"/>
      <c r="L87" s="35" t="s">
        <v>513</v>
      </c>
      <c r="M87" s="35"/>
      <c r="N87" s="37">
        <v>-379.41</v>
      </c>
    </row>
    <row r="88" spans="1:14" x14ac:dyDescent="0.3">
      <c r="A88" s="35"/>
      <c r="B88" s="35"/>
      <c r="C88" s="35"/>
      <c r="D88" s="35" t="s">
        <v>113</v>
      </c>
      <c r="E88" s="35"/>
      <c r="F88" s="36">
        <v>44312</v>
      </c>
      <c r="G88" s="35"/>
      <c r="H88" s="35" t="s">
        <v>118</v>
      </c>
      <c r="I88" s="35"/>
      <c r="J88" s="35" t="s">
        <v>414</v>
      </c>
      <c r="K88" s="35"/>
      <c r="L88" s="35" t="s">
        <v>514</v>
      </c>
      <c r="M88" s="35"/>
      <c r="N88" s="37">
        <v>-2591</v>
      </c>
    </row>
    <row r="89" spans="1:14" x14ac:dyDescent="0.3">
      <c r="A89" s="35"/>
      <c r="B89" s="35"/>
      <c r="C89" s="35"/>
      <c r="D89" s="35" t="s">
        <v>113</v>
      </c>
      <c r="E89" s="35"/>
      <c r="F89" s="36">
        <v>44288</v>
      </c>
      <c r="G89" s="35"/>
      <c r="H89" s="35" t="s">
        <v>118</v>
      </c>
      <c r="I89" s="35"/>
      <c r="J89" s="35" t="s">
        <v>410</v>
      </c>
      <c r="K89" s="35"/>
      <c r="L89" s="35" t="s">
        <v>510</v>
      </c>
      <c r="M89" s="35"/>
      <c r="N89" s="37">
        <v>-483.1</v>
      </c>
    </row>
    <row r="90" spans="1:14" x14ac:dyDescent="0.3">
      <c r="A90" s="35"/>
      <c r="B90" s="35"/>
      <c r="C90" s="35"/>
      <c r="D90" s="35" t="s">
        <v>112</v>
      </c>
      <c r="E90" s="35"/>
      <c r="F90" s="36">
        <v>44218</v>
      </c>
      <c r="G90" s="35"/>
      <c r="H90" s="35" t="s">
        <v>119</v>
      </c>
      <c r="I90" s="35"/>
      <c r="J90" s="35" t="s">
        <v>416</v>
      </c>
      <c r="K90" s="35"/>
      <c r="L90" s="35" t="s">
        <v>515</v>
      </c>
      <c r="M90" s="35"/>
      <c r="N90" s="37">
        <v>-6152</v>
      </c>
    </row>
    <row r="91" spans="1:14" x14ac:dyDescent="0.3">
      <c r="A91" s="35"/>
      <c r="B91" s="35"/>
      <c r="C91" s="35"/>
      <c r="D91" s="35" t="s">
        <v>112</v>
      </c>
      <c r="E91" s="35"/>
      <c r="F91" s="36">
        <v>44228</v>
      </c>
      <c r="G91" s="35"/>
      <c r="H91" s="35" t="s">
        <v>119</v>
      </c>
      <c r="I91" s="35"/>
      <c r="J91" s="35" t="s">
        <v>417</v>
      </c>
      <c r="K91" s="35"/>
      <c r="L91" s="35" t="s">
        <v>516</v>
      </c>
      <c r="M91" s="35"/>
      <c r="N91" s="37">
        <v>-5133.8599999999997</v>
      </c>
    </row>
    <row r="92" spans="1:14" x14ac:dyDescent="0.3">
      <c r="A92" s="35"/>
      <c r="B92" s="35"/>
      <c r="C92" s="35"/>
      <c r="D92" s="35" t="s">
        <v>112</v>
      </c>
      <c r="E92" s="35"/>
      <c r="F92" s="36">
        <v>44256</v>
      </c>
      <c r="G92" s="35"/>
      <c r="H92" s="35" t="s">
        <v>119</v>
      </c>
      <c r="I92" s="35"/>
      <c r="J92" s="35" t="s">
        <v>417</v>
      </c>
      <c r="K92" s="35"/>
      <c r="L92" s="35" t="s">
        <v>517</v>
      </c>
      <c r="M92" s="35"/>
      <c r="N92" s="37">
        <v>0</v>
      </c>
    </row>
    <row r="93" spans="1:14" x14ac:dyDescent="0.3">
      <c r="A93" s="35"/>
      <c r="B93" s="35"/>
      <c r="C93" s="35"/>
      <c r="D93" s="35" t="s">
        <v>112</v>
      </c>
      <c r="E93" s="35"/>
      <c r="F93" s="36">
        <v>44256</v>
      </c>
      <c r="G93" s="35"/>
      <c r="H93" s="35" t="s">
        <v>119</v>
      </c>
      <c r="I93" s="35"/>
      <c r="J93" s="35" t="s">
        <v>417</v>
      </c>
      <c r="K93" s="35"/>
      <c r="L93" s="35" t="s">
        <v>518</v>
      </c>
      <c r="M93" s="35"/>
      <c r="N93" s="37">
        <v>-7500.98</v>
      </c>
    </row>
    <row r="94" spans="1:14" x14ac:dyDescent="0.3">
      <c r="A94" s="35"/>
      <c r="B94" s="35"/>
      <c r="C94" s="35"/>
      <c r="D94" s="35" t="s">
        <v>112</v>
      </c>
      <c r="E94" s="35"/>
      <c r="F94" s="36">
        <v>44263</v>
      </c>
      <c r="G94" s="35"/>
      <c r="H94" s="35" t="s">
        <v>119</v>
      </c>
      <c r="I94" s="35"/>
      <c r="J94" s="35" t="s">
        <v>417</v>
      </c>
      <c r="K94" s="35"/>
      <c r="L94" s="35" t="s">
        <v>519</v>
      </c>
      <c r="M94" s="35"/>
      <c r="N94" s="37">
        <v>-171.72</v>
      </c>
    </row>
    <row r="95" spans="1:14" x14ac:dyDescent="0.3">
      <c r="A95" s="35"/>
      <c r="B95" s="35"/>
      <c r="C95" s="35"/>
      <c r="D95" s="35" t="s">
        <v>112</v>
      </c>
      <c r="E95" s="35"/>
      <c r="F95" s="36">
        <v>44288</v>
      </c>
      <c r="G95" s="35"/>
      <c r="H95" s="35" t="s">
        <v>119</v>
      </c>
      <c r="I95" s="35"/>
      <c r="J95" s="35" t="s">
        <v>417</v>
      </c>
      <c r="K95" s="35"/>
      <c r="L95" s="35" t="s">
        <v>520</v>
      </c>
      <c r="M95" s="35"/>
      <c r="N95" s="37">
        <v>-5149.22</v>
      </c>
    </row>
    <row r="96" spans="1:14" x14ac:dyDescent="0.3">
      <c r="A96" s="35"/>
      <c r="B96" s="35"/>
      <c r="C96" s="35"/>
      <c r="D96" s="35" t="s">
        <v>112</v>
      </c>
      <c r="E96" s="35"/>
      <c r="F96" s="36">
        <v>44314</v>
      </c>
      <c r="G96" s="35"/>
      <c r="H96" s="35" t="s">
        <v>119</v>
      </c>
      <c r="I96" s="35"/>
      <c r="J96" s="35" t="s">
        <v>416</v>
      </c>
      <c r="K96" s="35"/>
      <c r="L96" s="35" t="s">
        <v>521</v>
      </c>
      <c r="M96" s="35"/>
      <c r="N96" s="37">
        <v>-4939</v>
      </c>
    </row>
    <row r="97" spans="1:14" x14ac:dyDescent="0.3">
      <c r="A97" s="35"/>
      <c r="B97" s="35"/>
      <c r="C97" s="35"/>
      <c r="D97" s="35" t="s">
        <v>112</v>
      </c>
      <c r="E97" s="35"/>
      <c r="F97" s="36">
        <v>44319</v>
      </c>
      <c r="G97" s="35"/>
      <c r="H97" s="35" t="s">
        <v>119</v>
      </c>
      <c r="I97" s="35"/>
      <c r="J97" s="35" t="s">
        <v>417</v>
      </c>
      <c r="K97" s="35"/>
      <c r="L97" s="35" t="s">
        <v>522</v>
      </c>
      <c r="M97" s="35"/>
      <c r="N97" s="37">
        <v>-4540.8599999999997</v>
      </c>
    </row>
    <row r="98" spans="1:14" x14ac:dyDescent="0.3">
      <c r="A98" s="35"/>
      <c r="B98" s="35"/>
      <c r="C98" s="35"/>
      <c r="D98" s="35" t="s">
        <v>112</v>
      </c>
      <c r="E98" s="35"/>
      <c r="F98" s="36">
        <v>44340</v>
      </c>
      <c r="G98" s="35"/>
      <c r="H98" s="35" t="s">
        <v>119</v>
      </c>
      <c r="I98" s="35"/>
      <c r="J98" s="35" t="s">
        <v>417</v>
      </c>
      <c r="K98" s="35"/>
      <c r="L98" s="35" t="s">
        <v>523</v>
      </c>
      <c r="M98" s="35"/>
      <c r="N98" s="37">
        <v>-96.54</v>
      </c>
    </row>
    <row r="99" spans="1:14" x14ac:dyDescent="0.3">
      <c r="A99" s="35"/>
      <c r="B99" s="35"/>
      <c r="C99" s="35"/>
      <c r="D99" s="35" t="s">
        <v>112</v>
      </c>
      <c r="E99" s="35"/>
      <c r="F99" s="36">
        <v>44348</v>
      </c>
      <c r="G99" s="35"/>
      <c r="H99" s="35" t="s">
        <v>119</v>
      </c>
      <c r="I99" s="35"/>
      <c r="J99" s="35" t="s">
        <v>417</v>
      </c>
      <c r="K99" s="35"/>
      <c r="L99" s="35" t="s">
        <v>524</v>
      </c>
      <c r="M99" s="35"/>
      <c r="N99" s="37">
        <v>-5543.6</v>
      </c>
    </row>
    <row r="100" spans="1:14" x14ac:dyDescent="0.3">
      <c r="A100" s="35"/>
      <c r="B100" s="35"/>
      <c r="C100" s="35"/>
      <c r="D100" s="35" t="s">
        <v>112</v>
      </c>
      <c r="E100" s="35"/>
      <c r="F100" s="36">
        <v>44383</v>
      </c>
      <c r="G100" s="35"/>
      <c r="H100" s="35" t="s">
        <v>119</v>
      </c>
      <c r="I100" s="35"/>
      <c r="J100" s="35" t="s">
        <v>417</v>
      </c>
      <c r="K100" s="35"/>
      <c r="L100" s="35" t="s">
        <v>525</v>
      </c>
      <c r="M100" s="35"/>
      <c r="N100" s="37">
        <v>-4384.62</v>
      </c>
    </row>
    <row r="101" spans="1:14" x14ac:dyDescent="0.3">
      <c r="A101" s="35"/>
      <c r="B101" s="35"/>
      <c r="C101" s="35"/>
      <c r="D101" s="35" t="s">
        <v>112</v>
      </c>
      <c r="E101" s="35"/>
      <c r="F101" s="36">
        <v>44403</v>
      </c>
      <c r="G101" s="35"/>
      <c r="H101" s="35" t="s">
        <v>119</v>
      </c>
      <c r="I101" s="35"/>
      <c r="J101" s="35" t="s">
        <v>416</v>
      </c>
      <c r="K101" s="35"/>
      <c r="L101" s="35" t="s">
        <v>526</v>
      </c>
      <c r="M101" s="35"/>
      <c r="N101" s="37">
        <v>-3974</v>
      </c>
    </row>
    <row r="102" spans="1:14" x14ac:dyDescent="0.3">
      <c r="A102" s="35"/>
      <c r="B102" s="35"/>
      <c r="C102" s="35"/>
      <c r="D102" s="35" t="s">
        <v>114</v>
      </c>
      <c r="E102" s="35"/>
      <c r="F102" s="36">
        <v>44225</v>
      </c>
      <c r="G102" s="35"/>
      <c r="H102" s="35" t="s">
        <v>120</v>
      </c>
      <c r="I102" s="35"/>
      <c r="J102" s="35" t="s">
        <v>418</v>
      </c>
      <c r="K102" s="35"/>
      <c r="L102" s="35" t="s">
        <v>527</v>
      </c>
      <c r="M102" s="35"/>
      <c r="N102" s="37">
        <v>0</v>
      </c>
    </row>
    <row r="103" spans="1:14" x14ac:dyDescent="0.3">
      <c r="A103" s="35"/>
      <c r="B103" s="35"/>
      <c r="C103" s="35"/>
      <c r="D103" s="35" t="s">
        <v>115</v>
      </c>
      <c r="E103" s="35"/>
      <c r="F103" s="36">
        <v>44362</v>
      </c>
      <c r="G103" s="35"/>
      <c r="H103" s="35" t="s">
        <v>121</v>
      </c>
      <c r="I103" s="35"/>
      <c r="J103" s="35" t="s">
        <v>419</v>
      </c>
      <c r="K103" s="35"/>
      <c r="L103" s="35"/>
      <c r="M103" s="35"/>
      <c r="N103" s="37">
        <v>-49.99</v>
      </c>
    </row>
    <row r="104" spans="1:14" x14ac:dyDescent="0.3">
      <c r="A104" s="35"/>
      <c r="B104" s="35"/>
      <c r="C104" s="35"/>
      <c r="D104" s="35" t="s">
        <v>114</v>
      </c>
      <c r="E104" s="35"/>
      <c r="F104" s="36">
        <v>44344</v>
      </c>
      <c r="G104" s="35"/>
      <c r="H104" s="35" t="s">
        <v>122</v>
      </c>
      <c r="I104" s="35"/>
      <c r="J104" s="35" t="s">
        <v>420</v>
      </c>
      <c r="K104" s="35"/>
      <c r="L104" s="35" t="s">
        <v>528</v>
      </c>
      <c r="M104" s="35"/>
      <c r="N104" s="37">
        <v>0</v>
      </c>
    </row>
    <row r="105" spans="1:14" x14ac:dyDescent="0.3">
      <c r="A105" s="35"/>
      <c r="B105" s="35"/>
      <c r="C105" s="35"/>
      <c r="D105" s="35" t="s">
        <v>116</v>
      </c>
      <c r="E105" s="35"/>
      <c r="F105" s="36">
        <v>44317</v>
      </c>
      <c r="G105" s="35"/>
      <c r="H105" s="35" t="s">
        <v>123</v>
      </c>
      <c r="I105" s="35"/>
      <c r="J105" s="35"/>
      <c r="K105" s="35"/>
      <c r="L105" s="35" t="s">
        <v>529</v>
      </c>
      <c r="M105" s="35"/>
      <c r="N105" s="37">
        <v>185</v>
      </c>
    </row>
    <row r="106" spans="1:14" x14ac:dyDescent="0.3">
      <c r="A106" s="35"/>
      <c r="B106" s="35"/>
      <c r="C106" s="35"/>
      <c r="D106" s="35" t="s">
        <v>114</v>
      </c>
      <c r="E106" s="35"/>
      <c r="F106" s="36">
        <v>44253</v>
      </c>
      <c r="G106" s="35"/>
      <c r="H106" s="35" t="s">
        <v>124</v>
      </c>
      <c r="I106" s="35"/>
      <c r="J106" s="35" t="s">
        <v>421</v>
      </c>
      <c r="K106" s="35"/>
      <c r="L106" s="35" t="s">
        <v>528</v>
      </c>
      <c r="M106" s="35"/>
      <c r="N106" s="37">
        <v>0</v>
      </c>
    </row>
    <row r="107" spans="1:14" x14ac:dyDescent="0.3">
      <c r="A107" s="35"/>
      <c r="B107" s="35"/>
      <c r="C107" s="35"/>
      <c r="D107" s="35" t="s">
        <v>114</v>
      </c>
      <c r="E107" s="35"/>
      <c r="F107" s="36">
        <v>44286</v>
      </c>
      <c r="G107" s="35"/>
      <c r="H107" s="35" t="s">
        <v>125</v>
      </c>
      <c r="I107" s="35"/>
      <c r="J107" s="35" t="s">
        <v>421</v>
      </c>
      <c r="K107" s="35"/>
      <c r="L107" s="35" t="s">
        <v>528</v>
      </c>
      <c r="M107" s="35"/>
      <c r="N107" s="37">
        <v>0</v>
      </c>
    </row>
    <row r="108" spans="1:14" x14ac:dyDescent="0.3">
      <c r="A108" s="35"/>
      <c r="B108" s="35"/>
      <c r="C108" s="35"/>
      <c r="D108" s="35" t="s">
        <v>114</v>
      </c>
      <c r="E108" s="35"/>
      <c r="F108" s="36">
        <v>44316</v>
      </c>
      <c r="G108" s="35"/>
      <c r="H108" s="35" t="s">
        <v>126</v>
      </c>
      <c r="I108" s="35"/>
      <c r="J108" s="35" t="s">
        <v>421</v>
      </c>
      <c r="K108" s="35"/>
      <c r="L108" s="35" t="s">
        <v>528</v>
      </c>
      <c r="M108" s="35"/>
      <c r="N108" s="37">
        <v>0</v>
      </c>
    </row>
    <row r="109" spans="1:14" x14ac:dyDescent="0.3">
      <c r="A109" s="35"/>
      <c r="B109" s="35"/>
      <c r="C109" s="35"/>
      <c r="D109" s="35" t="s">
        <v>114</v>
      </c>
      <c r="E109" s="35"/>
      <c r="F109" s="36">
        <v>44344</v>
      </c>
      <c r="G109" s="35"/>
      <c r="H109" s="35" t="s">
        <v>127</v>
      </c>
      <c r="I109" s="35"/>
      <c r="J109" s="35" t="s">
        <v>421</v>
      </c>
      <c r="K109" s="35"/>
      <c r="L109" s="35" t="s">
        <v>528</v>
      </c>
      <c r="M109" s="35"/>
      <c r="N109" s="37">
        <v>0</v>
      </c>
    </row>
    <row r="110" spans="1:14" x14ac:dyDescent="0.3">
      <c r="A110" s="35"/>
      <c r="B110" s="35"/>
      <c r="C110" s="35"/>
      <c r="D110" s="35" t="s">
        <v>114</v>
      </c>
      <c r="E110" s="35"/>
      <c r="F110" s="36">
        <v>44377</v>
      </c>
      <c r="G110" s="35"/>
      <c r="H110" s="35" t="s">
        <v>128</v>
      </c>
      <c r="I110" s="35"/>
      <c r="J110" s="35" t="s">
        <v>421</v>
      </c>
      <c r="K110" s="35"/>
      <c r="L110" s="35" t="s">
        <v>528</v>
      </c>
      <c r="M110" s="35"/>
      <c r="N110" s="37">
        <v>0</v>
      </c>
    </row>
    <row r="111" spans="1:14" x14ac:dyDescent="0.3">
      <c r="A111" s="35"/>
      <c r="B111" s="35"/>
      <c r="C111" s="35"/>
      <c r="D111" s="35" t="s">
        <v>114</v>
      </c>
      <c r="E111" s="35"/>
      <c r="F111" s="36">
        <v>44337</v>
      </c>
      <c r="G111" s="35"/>
      <c r="H111" s="35" t="s">
        <v>129</v>
      </c>
      <c r="I111" s="35"/>
      <c r="J111" s="35" t="s">
        <v>422</v>
      </c>
      <c r="K111" s="35"/>
      <c r="L111" s="35" t="s">
        <v>528</v>
      </c>
      <c r="M111" s="35"/>
      <c r="N111" s="37">
        <v>0</v>
      </c>
    </row>
    <row r="112" spans="1:14" x14ac:dyDescent="0.3">
      <c r="A112" s="35"/>
      <c r="B112" s="35"/>
      <c r="C112" s="35"/>
      <c r="D112" s="35" t="s">
        <v>114</v>
      </c>
      <c r="E112" s="35"/>
      <c r="F112" s="36">
        <v>44225</v>
      </c>
      <c r="G112" s="35"/>
      <c r="H112" s="35" t="s">
        <v>130</v>
      </c>
      <c r="I112" s="35"/>
      <c r="J112" s="35" t="s">
        <v>421</v>
      </c>
      <c r="K112" s="35"/>
      <c r="L112" s="35" t="s">
        <v>528</v>
      </c>
      <c r="M112" s="35"/>
      <c r="N112" s="37">
        <v>0</v>
      </c>
    </row>
    <row r="113" spans="1:14" x14ac:dyDescent="0.3">
      <c r="A113" s="35"/>
      <c r="B113" s="35"/>
      <c r="C113" s="35"/>
      <c r="D113" s="35" t="s">
        <v>114</v>
      </c>
      <c r="E113" s="35"/>
      <c r="F113" s="36">
        <v>44253</v>
      </c>
      <c r="G113" s="35"/>
      <c r="H113" s="35" t="s">
        <v>131</v>
      </c>
      <c r="I113" s="35"/>
      <c r="J113" s="35" t="s">
        <v>423</v>
      </c>
      <c r="K113" s="35"/>
      <c r="L113" s="35" t="s">
        <v>528</v>
      </c>
      <c r="M113" s="35"/>
      <c r="N113" s="37">
        <v>0</v>
      </c>
    </row>
    <row r="114" spans="1:14" x14ac:dyDescent="0.3">
      <c r="A114" s="35"/>
      <c r="B114" s="35"/>
      <c r="C114" s="35"/>
      <c r="D114" s="35" t="s">
        <v>114</v>
      </c>
      <c r="E114" s="35"/>
      <c r="F114" s="36">
        <v>44286</v>
      </c>
      <c r="G114" s="35"/>
      <c r="H114" s="35" t="s">
        <v>132</v>
      </c>
      <c r="I114" s="35"/>
      <c r="J114" s="35" t="s">
        <v>423</v>
      </c>
      <c r="K114" s="35"/>
      <c r="L114" s="35" t="s">
        <v>528</v>
      </c>
      <c r="M114" s="35"/>
      <c r="N114" s="37">
        <v>0</v>
      </c>
    </row>
    <row r="115" spans="1:14" x14ac:dyDescent="0.3">
      <c r="A115" s="35"/>
      <c r="B115" s="35"/>
      <c r="C115" s="35"/>
      <c r="D115" s="35" t="s">
        <v>114</v>
      </c>
      <c r="E115" s="35"/>
      <c r="F115" s="36">
        <v>44316</v>
      </c>
      <c r="G115" s="35"/>
      <c r="H115" s="35" t="s">
        <v>133</v>
      </c>
      <c r="I115" s="35"/>
      <c r="J115" s="35" t="s">
        <v>423</v>
      </c>
      <c r="K115" s="35"/>
      <c r="L115" s="35" t="s">
        <v>528</v>
      </c>
      <c r="M115" s="35"/>
      <c r="N115" s="37">
        <v>0</v>
      </c>
    </row>
    <row r="116" spans="1:14" x14ac:dyDescent="0.3">
      <c r="A116" s="35"/>
      <c r="B116" s="35"/>
      <c r="C116" s="35"/>
      <c r="D116" s="35" t="s">
        <v>114</v>
      </c>
      <c r="E116" s="35"/>
      <c r="F116" s="36">
        <v>44344</v>
      </c>
      <c r="G116" s="35"/>
      <c r="H116" s="35" t="s">
        <v>134</v>
      </c>
      <c r="I116" s="35"/>
      <c r="J116" s="35" t="s">
        <v>423</v>
      </c>
      <c r="K116" s="35"/>
      <c r="L116" s="35" t="s">
        <v>528</v>
      </c>
      <c r="M116" s="35"/>
      <c r="N116" s="37">
        <v>0</v>
      </c>
    </row>
    <row r="117" spans="1:14" x14ac:dyDescent="0.3">
      <c r="A117" s="35"/>
      <c r="B117" s="35"/>
      <c r="C117" s="35"/>
      <c r="D117" s="35" t="s">
        <v>114</v>
      </c>
      <c r="E117" s="35"/>
      <c r="F117" s="36">
        <v>44377</v>
      </c>
      <c r="G117" s="35"/>
      <c r="H117" s="35" t="s">
        <v>135</v>
      </c>
      <c r="I117" s="35"/>
      <c r="J117" s="35" t="s">
        <v>423</v>
      </c>
      <c r="K117" s="35"/>
      <c r="L117" s="35" t="s">
        <v>528</v>
      </c>
      <c r="M117" s="35"/>
      <c r="N117" s="37">
        <v>0</v>
      </c>
    </row>
    <row r="118" spans="1:14" x14ac:dyDescent="0.3">
      <c r="A118" s="35"/>
      <c r="B118" s="35"/>
      <c r="C118" s="35"/>
      <c r="D118" s="35" t="s">
        <v>114</v>
      </c>
      <c r="E118" s="35"/>
      <c r="F118" s="36">
        <v>44337</v>
      </c>
      <c r="G118" s="35"/>
      <c r="H118" s="35" t="s">
        <v>136</v>
      </c>
      <c r="I118" s="35"/>
      <c r="J118" s="35" t="s">
        <v>418</v>
      </c>
      <c r="K118" s="35"/>
      <c r="L118" s="35" t="s">
        <v>528</v>
      </c>
      <c r="M118" s="35"/>
      <c r="N118" s="37">
        <v>0</v>
      </c>
    </row>
    <row r="119" spans="1:14" x14ac:dyDescent="0.3">
      <c r="A119" s="35"/>
      <c r="B119" s="35"/>
      <c r="C119" s="35"/>
      <c r="D119" s="35" t="s">
        <v>114</v>
      </c>
      <c r="E119" s="35"/>
      <c r="F119" s="36">
        <v>44225</v>
      </c>
      <c r="G119" s="35"/>
      <c r="H119" s="35" t="s">
        <v>137</v>
      </c>
      <c r="I119" s="35"/>
      <c r="J119" s="35" t="s">
        <v>423</v>
      </c>
      <c r="K119" s="35"/>
      <c r="L119" s="35" t="s">
        <v>528</v>
      </c>
      <c r="M119" s="35"/>
      <c r="N119" s="37">
        <v>0</v>
      </c>
    </row>
    <row r="120" spans="1:14" x14ac:dyDescent="0.3">
      <c r="A120" s="35"/>
      <c r="B120" s="35"/>
      <c r="C120" s="35"/>
      <c r="D120" s="35" t="s">
        <v>114</v>
      </c>
      <c r="E120" s="35"/>
      <c r="F120" s="36">
        <v>44253</v>
      </c>
      <c r="G120" s="35"/>
      <c r="H120" s="35" t="s">
        <v>138</v>
      </c>
      <c r="I120" s="35"/>
      <c r="J120" s="35" t="s">
        <v>424</v>
      </c>
      <c r="K120" s="35"/>
      <c r="L120" s="35" t="s">
        <v>528</v>
      </c>
      <c r="M120" s="35"/>
      <c r="N120" s="37">
        <v>0</v>
      </c>
    </row>
    <row r="121" spans="1:14" x14ac:dyDescent="0.3">
      <c r="A121" s="35"/>
      <c r="B121" s="35"/>
      <c r="C121" s="35"/>
      <c r="D121" s="35" t="s">
        <v>114</v>
      </c>
      <c r="E121" s="35"/>
      <c r="F121" s="36">
        <v>44286</v>
      </c>
      <c r="G121" s="35"/>
      <c r="H121" s="35" t="s">
        <v>139</v>
      </c>
      <c r="I121" s="35"/>
      <c r="J121" s="35" t="s">
        <v>424</v>
      </c>
      <c r="K121" s="35"/>
      <c r="L121" s="35" t="s">
        <v>528</v>
      </c>
      <c r="M121" s="35"/>
      <c r="N121" s="37">
        <v>0</v>
      </c>
    </row>
    <row r="122" spans="1:14" x14ac:dyDescent="0.3">
      <c r="A122" s="35"/>
      <c r="B122" s="35"/>
      <c r="C122" s="35"/>
      <c r="D122" s="35" t="s">
        <v>114</v>
      </c>
      <c r="E122" s="35"/>
      <c r="F122" s="36">
        <v>44316</v>
      </c>
      <c r="G122" s="35"/>
      <c r="H122" s="35" t="s">
        <v>140</v>
      </c>
      <c r="I122" s="35"/>
      <c r="J122" s="35" t="s">
        <v>424</v>
      </c>
      <c r="K122" s="35"/>
      <c r="L122" s="35" t="s">
        <v>528</v>
      </c>
      <c r="M122" s="35"/>
      <c r="N122" s="37">
        <v>0</v>
      </c>
    </row>
    <row r="123" spans="1:14" x14ac:dyDescent="0.3">
      <c r="A123" s="35"/>
      <c r="B123" s="35"/>
      <c r="C123" s="35"/>
      <c r="D123" s="35" t="s">
        <v>114</v>
      </c>
      <c r="E123" s="35"/>
      <c r="F123" s="36">
        <v>44344</v>
      </c>
      <c r="G123" s="35"/>
      <c r="H123" s="35" t="s">
        <v>141</v>
      </c>
      <c r="I123" s="35"/>
      <c r="J123" s="35" t="s">
        <v>424</v>
      </c>
      <c r="K123" s="35"/>
      <c r="L123" s="35" t="s">
        <v>528</v>
      </c>
      <c r="M123" s="35"/>
      <c r="N123" s="37">
        <v>0</v>
      </c>
    </row>
    <row r="124" spans="1:14" x14ac:dyDescent="0.3">
      <c r="A124" s="35"/>
      <c r="B124" s="35"/>
      <c r="C124" s="35"/>
      <c r="D124" s="35" t="s">
        <v>114</v>
      </c>
      <c r="E124" s="35"/>
      <c r="F124" s="36">
        <v>44377</v>
      </c>
      <c r="G124" s="35"/>
      <c r="H124" s="35" t="s">
        <v>142</v>
      </c>
      <c r="I124" s="35"/>
      <c r="J124" s="35" t="s">
        <v>424</v>
      </c>
      <c r="K124" s="35"/>
      <c r="L124" s="35" t="s">
        <v>528</v>
      </c>
      <c r="M124" s="35"/>
      <c r="N124" s="37">
        <v>0</v>
      </c>
    </row>
    <row r="125" spans="1:14" x14ac:dyDescent="0.3">
      <c r="A125" s="35"/>
      <c r="B125" s="35"/>
      <c r="C125" s="35"/>
      <c r="D125" s="35" t="s">
        <v>114</v>
      </c>
      <c r="E125" s="35"/>
      <c r="F125" s="36">
        <v>44337</v>
      </c>
      <c r="G125" s="35"/>
      <c r="H125" s="35" t="s">
        <v>143</v>
      </c>
      <c r="I125" s="35"/>
      <c r="J125" s="35" t="s">
        <v>420</v>
      </c>
      <c r="K125" s="35"/>
      <c r="L125" s="35" t="s">
        <v>528</v>
      </c>
      <c r="M125" s="35"/>
      <c r="N125" s="37">
        <v>0</v>
      </c>
    </row>
    <row r="126" spans="1:14" x14ac:dyDescent="0.3">
      <c r="A126" s="35"/>
      <c r="B126" s="35"/>
      <c r="C126" s="35"/>
      <c r="D126" s="35" t="s">
        <v>114</v>
      </c>
      <c r="E126" s="35"/>
      <c r="F126" s="36">
        <v>44225</v>
      </c>
      <c r="G126" s="35"/>
      <c r="H126" s="35" t="s">
        <v>144</v>
      </c>
      <c r="I126" s="35"/>
      <c r="J126" s="35" t="s">
        <v>424</v>
      </c>
      <c r="K126" s="35"/>
      <c r="L126" s="35" t="s">
        <v>528</v>
      </c>
      <c r="M126" s="35"/>
      <c r="N126" s="37">
        <v>0</v>
      </c>
    </row>
    <row r="127" spans="1:14" x14ac:dyDescent="0.3">
      <c r="A127" s="35"/>
      <c r="B127" s="35"/>
      <c r="C127" s="35"/>
      <c r="D127" s="35" t="s">
        <v>114</v>
      </c>
      <c r="E127" s="35"/>
      <c r="F127" s="36">
        <v>44253</v>
      </c>
      <c r="G127" s="35"/>
      <c r="H127" s="35" t="s">
        <v>145</v>
      </c>
      <c r="I127" s="35"/>
      <c r="J127" s="35" t="s">
        <v>422</v>
      </c>
      <c r="K127" s="35"/>
      <c r="L127" s="35" t="s">
        <v>528</v>
      </c>
      <c r="M127" s="35"/>
      <c r="N127" s="37">
        <v>0</v>
      </c>
    </row>
    <row r="128" spans="1:14" x14ac:dyDescent="0.3">
      <c r="A128" s="35"/>
      <c r="B128" s="35"/>
      <c r="C128" s="35"/>
      <c r="D128" s="35" t="s">
        <v>114</v>
      </c>
      <c r="E128" s="35"/>
      <c r="F128" s="36">
        <v>44286</v>
      </c>
      <c r="G128" s="35"/>
      <c r="H128" s="35" t="s">
        <v>146</v>
      </c>
      <c r="I128" s="35"/>
      <c r="J128" s="35" t="s">
        <v>422</v>
      </c>
      <c r="K128" s="35"/>
      <c r="L128" s="35" t="s">
        <v>528</v>
      </c>
      <c r="M128" s="35"/>
      <c r="N128" s="37">
        <v>0</v>
      </c>
    </row>
    <row r="129" spans="1:14" x14ac:dyDescent="0.3">
      <c r="A129" s="35"/>
      <c r="B129" s="35"/>
      <c r="C129" s="35"/>
      <c r="D129" s="35" t="s">
        <v>114</v>
      </c>
      <c r="E129" s="35"/>
      <c r="F129" s="36">
        <v>44316</v>
      </c>
      <c r="G129" s="35"/>
      <c r="H129" s="35" t="s">
        <v>147</v>
      </c>
      <c r="I129" s="35"/>
      <c r="J129" s="35" t="s">
        <v>422</v>
      </c>
      <c r="K129" s="35"/>
      <c r="L129" s="35" t="s">
        <v>528</v>
      </c>
      <c r="M129" s="35"/>
      <c r="N129" s="37">
        <v>0</v>
      </c>
    </row>
    <row r="130" spans="1:14" x14ac:dyDescent="0.3">
      <c r="A130" s="35"/>
      <c r="B130" s="35"/>
      <c r="C130" s="35"/>
      <c r="D130" s="35" t="s">
        <v>114</v>
      </c>
      <c r="E130" s="35"/>
      <c r="F130" s="36">
        <v>44344</v>
      </c>
      <c r="G130" s="35"/>
      <c r="H130" s="35" t="s">
        <v>148</v>
      </c>
      <c r="I130" s="35"/>
      <c r="J130" s="35" t="s">
        <v>422</v>
      </c>
      <c r="K130" s="35"/>
      <c r="L130" s="35" t="s">
        <v>528</v>
      </c>
      <c r="M130" s="35"/>
      <c r="N130" s="37">
        <v>0</v>
      </c>
    </row>
    <row r="131" spans="1:14" x14ac:dyDescent="0.3">
      <c r="A131" s="35"/>
      <c r="B131" s="35"/>
      <c r="C131" s="35"/>
      <c r="D131" s="35" t="s">
        <v>114</v>
      </c>
      <c r="E131" s="35"/>
      <c r="F131" s="36">
        <v>44377</v>
      </c>
      <c r="G131" s="35"/>
      <c r="H131" s="35" t="s">
        <v>149</v>
      </c>
      <c r="I131" s="35"/>
      <c r="J131" s="35" t="s">
        <v>422</v>
      </c>
      <c r="K131" s="35"/>
      <c r="L131" s="35" t="s">
        <v>528</v>
      </c>
      <c r="M131" s="35"/>
      <c r="N131" s="37">
        <v>0</v>
      </c>
    </row>
    <row r="132" spans="1:14" x14ac:dyDescent="0.3">
      <c r="A132" s="35"/>
      <c r="B132" s="35"/>
      <c r="C132" s="35"/>
      <c r="D132" s="35" t="s">
        <v>114</v>
      </c>
      <c r="E132" s="35"/>
      <c r="F132" s="36">
        <v>44225</v>
      </c>
      <c r="G132" s="35"/>
      <c r="H132" s="35" t="s">
        <v>150</v>
      </c>
      <c r="I132" s="35"/>
      <c r="J132" s="35" t="s">
        <v>422</v>
      </c>
      <c r="K132" s="35"/>
      <c r="L132" s="35" t="s">
        <v>528</v>
      </c>
      <c r="M132" s="35"/>
      <c r="N132" s="37">
        <v>0</v>
      </c>
    </row>
    <row r="133" spans="1:14" x14ac:dyDescent="0.3">
      <c r="A133" s="35"/>
      <c r="B133" s="35"/>
      <c r="C133" s="35"/>
      <c r="D133" s="35" t="s">
        <v>114</v>
      </c>
      <c r="E133" s="35"/>
      <c r="F133" s="36">
        <v>44253</v>
      </c>
      <c r="G133" s="35"/>
      <c r="H133" s="35" t="s">
        <v>151</v>
      </c>
      <c r="I133" s="35"/>
      <c r="J133" s="35" t="s">
        <v>418</v>
      </c>
      <c r="K133" s="35"/>
      <c r="L133" s="35" t="s">
        <v>528</v>
      </c>
      <c r="M133" s="35"/>
      <c r="N133" s="37">
        <v>0</v>
      </c>
    </row>
    <row r="134" spans="1:14" x14ac:dyDescent="0.3">
      <c r="A134" s="35"/>
      <c r="B134" s="35"/>
      <c r="C134" s="35"/>
      <c r="D134" s="35" t="s">
        <v>114</v>
      </c>
      <c r="E134" s="35"/>
      <c r="F134" s="36">
        <v>44286</v>
      </c>
      <c r="G134" s="35"/>
      <c r="H134" s="35" t="s">
        <v>152</v>
      </c>
      <c r="I134" s="35"/>
      <c r="J134" s="35" t="s">
        <v>418</v>
      </c>
      <c r="K134" s="35"/>
      <c r="L134" s="35" t="s">
        <v>528</v>
      </c>
      <c r="M134" s="35"/>
      <c r="N134" s="37">
        <v>0</v>
      </c>
    </row>
    <row r="135" spans="1:14" x14ac:dyDescent="0.3">
      <c r="A135" s="35"/>
      <c r="B135" s="35"/>
      <c r="C135" s="35"/>
      <c r="D135" s="35" t="s">
        <v>114</v>
      </c>
      <c r="E135" s="35"/>
      <c r="F135" s="36">
        <v>44316</v>
      </c>
      <c r="G135" s="35"/>
      <c r="H135" s="35" t="s">
        <v>153</v>
      </c>
      <c r="I135" s="35"/>
      <c r="J135" s="35" t="s">
        <v>418</v>
      </c>
      <c r="K135" s="35"/>
      <c r="L135" s="35" t="s">
        <v>528</v>
      </c>
      <c r="M135" s="35"/>
      <c r="N135" s="37">
        <v>0</v>
      </c>
    </row>
    <row r="136" spans="1:14" x14ac:dyDescent="0.3">
      <c r="A136" s="35"/>
      <c r="B136" s="35"/>
      <c r="C136" s="35"/>
      <c r="D136" s="35" t="s">
        <v>114</v>
      </c>
      <c r="E136" s="35"/>
      <c r="F136" s="36">
        <v>44344</v>
      </c>
      <c r="G136" s="35"/>
      <c r="H136" s="35" t="s">
        <v>154</v>
      </c>
      <c r="I136" s="35"/>
      <c r="J136" s="35" t="s">
        <v>418</v>
      </c>
      <c r="K136" s="35"/>
      <c r="L136" s="35" t="s">
        <v>528</v>
      </c>
      <c r="M136" s="35"/>
      <c r="N136" s="37">
        <v>0</v>
      </c>
    </row>
    <row r="137" spans="1:14" x14ac:dyDescent="0.3">
      <c r="A137" s="35"/>
      <c r="B137" s="35"/>
      <c r="C137" s="35"/>
      <c r="D137" s="35" t="s">
        <v>114</v>
      </c>
      <c r="E137" s="35"/>
      <c r="F137" s="36">
        <v>44377</v>
      </c>
      <c r="G137" s="35"/>
      <c r="H137" s="35" t="s">
        <v>155</v>
      </c>
      <c r="I137" s="35"/>
      <c r="J137" s="35" t="s">
        <v>425</v>
      </c>
      <c r="K137" s="35"/>
      <c r="L137" s="35" t="s">
        <v>528</v>
      </c>
      <c r="M137" s="35"/>
      <c r="N137" s="37">
        <v>0</v>
      </c>
    </row>
    <row r="138" spans="1:14" x14ac:dyDescent="0.3">
      <c r="A138" s="35"/>
      <c r="B138" s="35"/>
      <c r="C138" s="35"/>
      <c r="D138" s="35" t="s">
        <v>114</v>
      </c>
      <c r="E138" s="35"/>
      <c r="F138" s="36">
        <v>44225</v>
      </c>
      <c r="G138" s="35"/>
      <c r="H138" s="35" t="s">
        <v>156</v>
      </c>
      <c r="I138" s="35"/>
      <c r="J138" s="35" t="s">
        <v>418</v>
      </c>
      <c r="K138" s="35"/>
      <c r="L138" s="35" t="s">
        <v>528</v>
      </c>
      <c r="M138" s="35"/>
      <c r="N138" s="37">
        <v>0</v>
      </c>
    </row>
    <row r="139" spans="1:14" x14ac:dyDescent="0.3">
      <c r="A139" s="35"/>
      <c r="B139" s="35"/>
      <c r="C139" s="35"/>
      <c r="D139" s="35" t="s">
        <v>114</v>
      </c>
      <c r="E139" s="35"/>
      <c r="F139" s="36">
        <v>44253</v>
      </c>
      <c r="G139" s="35"/>
      <c r="H139" s="35" t="s">
        <v>157</v>
      </c>
      <c r="I139" s="35"/>
      <c r="J139" s="35" t="s">
        <v>420</v>
      </c>
      <c r="K139" s="35"/>
      <c r="L139" s="35" t="s">
        <v>528</v>
      </c>
      <c r="M139" s="35"/>
      <c r="N139" s="37">
        <v>0</v>
      </c>
    </row>
    <row r="140" spans="1:14" x14ac:dyDescent="0.3">
      <c r="A140" s="35"/>
      <c r="B140" s="35"/>
      <c r="C140" s="35"/>
      <c r="D140" s="35" t="s">
        <v>114</v>
      </c>
      <c r="E140" s="35"/>
      <c r="F140" s="36">
        <v>44286</v>
      </c>
      <c r="G140" s="35"/>
      <c r="H140" s="35" t="s">
        <v>158</v>
      </c>
      <c r="I140" s="35"/>
      <c r="J140" s="35" t="s">
        <v>420</v>
      </c>
      <c r="K140" s="35"/>
      <c r="L140" s="35" t="s">
        <v>528</v>
      </c>
      <c r="M140" s="35"/>
      <c r="N140" s="37">
        <v>0</v>
      </c>
    </row>
    <row r="141" spans="1:14" x14ac:dyDescent="0.3">
      <c r="A141" s="35"/>
      <c r="B141" s="35"/>
      <c r="C141" s="35"/>
      <c r="D141" s="35" t="s">
        <v>114</v>
      </c>
      <c r="E141" s="35"/>
      <c r="F141" s="36">
        <v>44316</v>
      </c>
      <c r="G141" s="35"/>
      <c r="H141" s="35" t="s">
        <v>159</v>
      </c>
      <c r="I141" s="35"/>
      <c r="J141" s="35" t="s">
        <v>420</v>
      </c>
      <c r="K141" s="35"/>
      <c r="L141" s="35" t="s">
        <v>528</v>
      </c>
      <c r="M141" s="35"/>
      <c r="N141" s="37">
        <v>0</v>
      </c>
    </row>
    <row r="142" spans="1:14" x14ac:dyDescent="0.3">
      <c r="A142" s="35"/>
      <c r="B142" s="35"/>
      <c r="C142" s="35"/>
      <c r="D142" s="35" t="s">
        <v>114</v>
      </c>
      <c r="E142" s="35"/>
      <c r="F142" s="36">
        <v>44344</v>
      </c>
      <c r="G142" s="35"/>
      <c r="H142" s="35" t="s">
        <v>160</v>
      </c>
      <c r="I142" s="35"/>
      <c r="J142" s="35" t="s">
        <v>420</v>
      </c>
      <c r="K142" s="35"/>
      <c r="L142" s="35" t="s">
        <v>528</v>
      </c>
      <c r="M142" s="35"/>
      <c r="N142" s="37">
        <v>0</v>
      </c>
    </row>
    <row r="143" spans="1:14" x14ac:dyDescent="0.3">
      <c r="A143" s="35"/>
      <c r="B143" s="35"/>
      <c r="C143" s="35"/>
      <c r="D143" s="35" t="s">
        <v>114</v>
      </c>
      <c r="E143" s="35"/>
      <c r="F143" s="36">
        <v>44377</v>
      </c>
      <c r="G143" s="35"/>
      <c r="H143" s="35" t="s">
        <v>161</v>
      </c>
      <c r="I143" s="35"/>
      <c r="J143" s="35" t="s">
        <v>418</v>
      </c>
      <c r="K143" s="35"/>
      <c r="L143" s="35" t="s">
        <v>528</v>
      </c>
      <c r="M143" s="35"/>
      <c r="N143" s="37">
        <v>0</v>
      </c>
    </row>
    <row r="144" spans="1:14" x14ac:dyDescent="0.3">
      <c r="A144" s="35"/>
      <c r="B144" s="35"/>
      <c r="C144" s="35"/>
      <c r="D144" s="35" t="s">
        <v>114</v>
      </c>
      <c r="E144" s="35"/>
      <c r="F144" s="36">
        <v>44225</v>
      </c>
      <c r="G144" s="35"/>
      <c r="H144" s="35" t="s">
        <v>162</v>
      </c>
      <c r="I144" s="35"/>
      <c r="J144" s="35" t="s">
        <v>420</v>
      </c>
      <c r="K144" s="35"/>
      <c r="L144" s="35" t="s">
        <v>528</v>
      </c>
      <c r="M144" s="35"/>
      <c r="N144" s="37">
        <v>0</v>
      </c>
    </row>
    <row r="145" spans="1:14" x14ac:dyDescent="0.3">
      <c r="A145" s="35"/>
      <c r="B145" s="35"/>
      <c r="C145" s="35"/>
      <c r="D145" s="35" t="s">
        <v>116</v>
      </c>
      <c r="E145" s="35"/>
      <c r="F145" s="36">
        <v>44287</v>
      </c>
      <c r="G145" s="35"/>
      <c r="H145" s="35" t="s">
        <v>163</v>
      </c>
      <c r="I145" s="35"/>
      <c r="J145" s="35"/>
      <c r="K145" s="35"/>
      <c r="L145" s="35" t="s">
        <v>530</v>
      </c>
      <c r="M145" s="35"/>
      <c r="N145" s="37">
        <v>559</v>
      </c>
    </row>
    <row r="146" spans="1:14" x14ac:dyDescent="0.3">
      <c r="A146" s="35"/>
      <c r="B146" s="35"/>
      <c r="C146" s="35"/>
      <c r="D146" s="35" t="s">
        <v>113</v>
      </c>
      <c r="E146" s="35"/>
      <c r="F146" s="36">
        <v>44210</v>
      </c>
      <c r="G146" s="35"/>
      <c r="H146" s="35" t="s">
        <v>164</v>
      </c>
      <c r="I146" s="35"/>
      <c r="J146" s="35" t="s">
        <v>426</v>
      </c>
      <c r="K146" s="35"/>
      <c r="L146" s="35" t="s">
        <v>531</v>
      </c>
      <c r="M146" s="35"/>
      <c r="N146" s="37">
        <v>-66.14</v>
      </c>
    </row>
    <row r="147" spans="1:14" x14ac:dyDescent="0.3">
      <c r="A147" s="35"/>
      <c r="B147" s="35"/>
      <c r="C147" s="35"/>
      <c r="D147" s="35" t="s">
        <v>113</v>
      </c>
      <c r="E147" s="35"/>
      <c r="F147" s="36">
        <v>44210</v>
      </c>
      <c r="G147" s="35"/>
      <c r="H147" s="35" t="s">
        <v>165</v>
      </c>
      <c r="I147" s="35"/>
      <c r="J147" s="35" t="s">
        <v>427</v>
      </c>
      <c r="K147" s="35"/>
      <c r="L147" s="35" t="s">
        <v>531</v>
      </c>
      <c r="M147" s="35"/>
      <c r="N147" s="37">
        <v>-19.850000000000001</v>
      </c>
    </row>
    <row r="148" spans="1:14" x14ac:dyDescent="0.3">
      <c r="A148" s="35"/>
      <c r="B148" s="35"/>
      <c r="C148" s="35"/>
      <c r="D148" s="35" t="s">
        <v>113</v>
      </c>
      <c r="E148" s="35"/>
      <c r="F148" s="36">
        <v>44210</v>
      </c>
      <c r="G148" s="35"/>
      <c r="H148" s="35" t="s">
        <v>166</v>
      </c>
      <c r="I148" s="35"/>
      <c r="J148" s="35" t="s">
        <v>428</v>
      </c>
      <c r="K148" s="35"/>
      <c r="L148" s="35"/>
      <c r="M148" s="35"/>
      <c r="N148" s="37">
        <v>-548.87</v>
      </c>
    </row>
    <row r="149" spans="1:14" x14ac:dyDescent="0.3">
      <c r="A149" s="35"/>
      <c r="B149" s="35"/>
      <c r="C149" s="35"/>
      <c r="D149" s="35" t="s">
        <v>113</v>
      </c>
      <c r="E149" s="35"/>
      <c r="F149" s="36">
        <v>44210</v>
      </c>
      <c r="G149" s="35"/>
      <c r="H149" s="35" t="s">
        <v>167</v>
      </c>
      <c r="I149" s="35"/>
      <c r="J149" s="35" t="s">
        <v>429</v>
      </c>
      <c r="K149" s="35"/>
      <c r="L149" s="35"/>
      <c r="M149" s="35"/>
      <c r="N149" s="37">
        <v>-200</v>
      </c>
    </row>
    <row r="150" spans="1:14" x14ac:dyDescent="0.3">
      <c r="A150" s="35"/>
      <c r="B150" s="35"/>
      <c r="C150" s="35"/>
      <c r="D150" s="35" t="s">
        <v>113</v>
      </c>
      <c r="E150" s="35"/>
      <c r="F150" s="36">
        <v>44210</v>
      </c>
      <c r="G150" s="35"/>
      <c r="H150" s="35" t="s">
        <v>168</v>
      </c>
      <c r="I150" s="35"/>
      <c r="J150" s="35" t="s">
        <v>430</v>
      </c>
      <c r="K150" s="35"/>
      <c r="L150" s="35"/>
      <c r="M150" s="35"/>
      <c r="N150" s="37">
        <v>-1450</v>
      </c>
    </row>
    <row r="151" spans="1:14" x14ac:dyDescent="0.3">
      <c r="A151" s="35"/>
      <c r="B151" s="35"/>
      <c r="C151" s="35"/>
      <c r="D151" s="35" t="s">
        <v>113</v>
      </c>
      <c r="E151" s="35"/>
      <c r="F151" s="36">
        <v>44210</v>
      </c>
      <c r="G151" s="35"/>
      <c r="H151" s="35" t="s">
        <v>169</v>
      </c>
      <c r="I151" s="35"/>
      <c r="J151" s="35" t="s">
        <v>431</v>
      </c>
      <c r="K151" s="35"/>
      <c r="L151" s="35"/>
      <c r="M151" s="35"/>
      <c r="N151" s="37">
        <v>-320.64</v>
      </c>
    </row>
    <row r="152" spans="1:14" x14ac:dyDescent="0.3">
      <c r="A152" s="35"/>
      <c r="B152" s="35"/>
      <c r="C152" s="35"/>
      <c r="D152" s="35" t="s">
        <v>113</v>
      </c>
      <c r="E152" s="35"/>
      <c r="F152" s="36">
        <v>44210</v>
      </c>
      <c r="G152" s="35"/>
      <c r="H152" s="35" t="s">
        <v>170</v>
      </c>
      <c r="I152" s="35"/>
      <c r="J152" s="35" t="s">
        <v>432</v>
      </c>
      <c r="K152" s="35"/>
      <c r="L152" s="35"/>
      <c r="M152" s="35"/>
      <c r="N152" s="37">
        <v>-15</v>
      </c>
    </row>
    <row r="153" spans="1:14" x14ac:dyDescent="0.3">
      <c r="A153" s="35"/>
      <c r="B153" s="35"/>
      <c r="C153" s="35"/>
      <c r="D153" s="35" t="s">
        <v>113</v>
      </c>
      <c r="E153" s="35"/>
      <c r="F153" s="36">
        <v>44210</v>
      </c>
      <c r="G153" s="35"/>
      <c r="H153" s="35" t="s">
        <v>171</v>
      </c>
      <c r="I153" s="35"/>
      <c r="J153" s="35" t="s">
        <v>433</v>
      </c>
      <c r="K153" s="35"/>
      <c r="L153" s="35"/>
      <c r="M153" s="35"/>
      <c r="N153" s="37">
        <v>-165.26</v>
      </c>
    </row>
    <row r="154" spans="1:14" x14ac:dyDescent="0.3">
      <c r="A154" s="35"/>
      <c r="B154" s="35"/>
      <c r="C154" s="35"/>
      <c r="D154" s="35" t="s">
        <v>113</v>
      </c>
      <c r="E154" s="35"/>
      <c r="F154" s="36">
        <v>44210</v>
      </c>
      <c r="G154" s="35"/>
      <c r="H154" s="35" t="s">
        <v>172</v>
      </c>
      <c r="I154" s="35"/>
      <c r="J154" s="35" t="s">
        <v>434</v>
      </c>
      <c r="K154" s="35"/>
      <c r="L154" s="35"/>
      <c r="M154" s="35"/>
      <c r="N154" s="37">
        <v>-350</v>
      </c>
    </row>
    <row r="155" spans="1:14" x14ac:dyDescent="0.3">
      <c r="A155" s="35"/>
      <c r="B155" s="35"/>
      <c r="C155" s="35"/>
      <c r="D155" s="35" t="s">
        <v>113</v>
      </c>
      <c r="E155" s="35"/>
      <c r="F155" s="36">
        <v>44210</v>
      </c>
      <c r="G155" s="35"/>
      <c r="H155" s="35" t="s">
        <v>173</v>
      </c>
      <c r="I155" s="35"/>
      <c r="J155" s="35" t="s">
        <v>435</v>
      </c>
      <c r="K155" s="35"/>
      <c r="L155" s="35" t="s">
        <v>532</v>
      </c>
      <c r="M155" s="35"/>
      <c r="N155" s="37">
        <v>-234</v>
      </c>
    </row>
    <row r="156" spans="1:14" x14ac:dyDescent="0.3">
      <c r="A156" s="35"/>
      <c r="B156" s="35"/>
      <c r="C156" s="35"/>
      <c r="D156" s="35" t="s">
        <v>113</v>
      </c>
      <c r="E156" s="35"/>
      <c r="F156" s="36">
        <v>44210</v>
      </c>
      <c r="G156" s="35"/>
      <c r="H156" s="35" t="s">
        <v>174</v>
      </c>
      <c r="I156" s="35"/>
      <c r="J156" s="35" t="s">
        <v>436</v>
      </c>
      <c r="K156" s="35"/>
      <c r="L156" s="35" t="s">
        <v>533</v>
      </c>
      <c r="M156" s="35"/>
      <c r="N156" s="37">
        <v>-233.23</v>
      </c>
    </row>
    <row r="157" spans="1:14" x14ac:dyDescent="0.3">
      <c r="A157" s="35"/>
      <c r="B157" s="35"/>
      <c r="C157" s="35"/>
      <c r="D157" s="35" t="s">
        <v>113</v>
      </c>
      <c r="E157" s="35"/>
      <c r="F157" s="36">
        <v>44210</v>
      </c>
      <c r="G157" s="35"/>
      <c r="H157" s="35" t="s">
        <v>175</v>
      </c>
      <c r="I157" s="35"/>
      <c r="J157" s="35" t="s">
        <v>437</v>
      </c>
      <c r="K157" s="35"/>
      <c r="L157" s="35"/>
      <c r="M157" s="35"/>
      <c r="N157" s="37">
        <v>-221.33</v>
      </c>
    </row>
    <row r="158" spans="1:14" x14ac:dyDescent="0.3">
      <c r="A158" s="35"/>
      <c r="B158" s="35"/>
      <c r="C158" s="35"/>
      <c r="D158" s="35" t="s">
        <v>113</v>
      </c>
      <c r="E158" s="35"/>
      <c r="F158" s="36">
        <v>44210</v>
      </c>
      <c r="G158" s="35"/>
      <c r="H158" s="35" t="s">
        <v>176</v>
      </c>
      <c r="I158" s="35"/>
      <c r="J158" s="35" t="s">
        <v>438</v>
      </c>
      <c r="K158" s="35"/>
      <c r="L158" s="35"/>
      <c r="M158" s="35"/>
      <c r="N158" s="37">
        <v>-100</v>
      </c>
    </row>
    <row r="159" spans="1:14" x14ac:dyDescent="0.3">
      <c r="A159" s="35"/>
      <c r="B159" s="35"/>
      <c r="C159" s="35"/>
      <c r="D159" s="35" t="s">
        <v>113</v>
      </c>
      <c r="E159" s="35"/>
      <c r="F159" s="36">
        <v>44210</v>
      </c>
      <c r="G159" s="35"/>
      <c r="H159" s="35" t="s">
        <v>177</v>
      </c>
      <c r="I159" s="35"/>
      <c r="J159" s="35" t="s">
        <v>439</v>
      </c>
      <c r="K159" s="35"/>
      <c r="L159" s="35"/>
      <c r="M159" s="35"/>
      <c r="N159" s="37">
        <v>-55.2</v>
      </c>
    </row>
    <row r="160" spans="1:14" x14ac:dyDescent="0.3">
      <c r="A160" s="35"/>
      <c r="B160" s="35"/>
      <c r="C160" s="35"/>
      <c r="D160" s="35" t="s">
        <v>113</v>
      </c>
      <c r="E160" s="35"/>
      <c r="F160" s="36">
        <v>44210</v>
      </c>
      <c r="G160" s="35"/>
      <c r="H160" s="35" t="s">
        <v>178</v>
      </c>
      <c r="I160" s="35"/>
      <c r="J160" s="35" t="s">
        <v>440</v>
      </c>
      <c r="K160" s="35"/>
      <c r="L160" s="35" t="s">
        <v>534</v>
      </c>
      <c r="M160" s="35"/>
      <c r="N160" s="37">
        <v>-133.83000000000001</v>
      </c>
    </row>
    <row r="161" spans="1:14" x14ac:dyDescent="0.3">
      <c r="A161" s="35"/>
      <c r="B161" s="35"/>
      <c r="C161" s="35"/>
      <c r="D161" s="35" t="s">
        <v>113</v>
      </c>
      <c r="E161" s="35"/>
      <c r="F161" s="36">
        <v>44211</v>
      </c>
      <c r="G161" s="35"/>
      <c r="H161" s="35" t="s">
        <v>179</v>
      </c>
      <c r="I161" s="35"/>
      <c r="J161" s="35" t="s">
        <v>441</v>
      </c>
      <c r="K161" s="35"/>
      <c r="L161" s="35"/>
      <c r="M161" s="35"/>
      <c r="N161" s="37">
        <v>-54</v>
      </c>
    </row>
    <row r="162" spans="1:14" x14ac:dyDescent="0.3">
      <c r="A162" s="35"/>
      <c r="B162" s="35"/>
      <c r="C162" s="35"/>
      <c r="D162" s="35" t="s">
        <v>113</v>
      </c>
      <c r="E162" s="35"/>
      <c r="F162" s="36">
        <v>44211</v>
      </c>
      <c r="G162" s="35"/>
      <c r="H162" s="35" t="s">
        <v>180</v>
      </c>
      <c r="I162" s="35"/>
      <c r="J162" s="35" t="s">
        <v>442</v>
      </c>
      <c r="K162" s="35"/>
      <c r="L162" s="35"/>
      <c r="M162" s="35"/>
      <c r="N162" s="37">
        <v>-66</v>
      </c>
    </row>
    <row r="163" spans="1:14" x14ac:dyDescent="0.3">
      <c r="A163" s="35"/>
      <c r="B163" s="35"/>
      <c r="C163" s="35"/>
      <c r="D163" s="35" t="s">
        <v>113</v>
      </c>
      <c r="E163" s="35"/>
      <c r="F163" s="36">
        <v>44211</v>
      </c>
      <c r="G163" s="35"/>
      <c r="H163" s="35" t="s">
        <v>181</v>
      </c>
      <c r="I163" s="35"/>
      <c r="J163" s="35" t="s">
        <v>443</v>
      </c>
      <c r="K163" s="35"/>
      <c r="L163" s="35"/>
      <c r="M163" s="35"/>
      <c r="N163" s="37">
        <v>-66</v>
      </c>
    </row>
    <row r="164" spans="1:14" x14ac:dyDescent="0.3">
      <c r="A164" s="35"/>
      <c r="B164" s="35"/>
      <c r="C164" s="35"/>
      <c r="D164" s="35" t="s">
        <v>113</v>
      </c>
      <c r="E164" s="35"/>
      <c r="F164" s="36">
        <v>44211</v>
      </c>
      <c r="G164" s="35"/>
      <c r="H164" s="35" t="s">
        <v>182</v>
      </c>
      <c r="I164" s="35"/>
      <c r="J164" s="35" t="s">
        <v>444</v>
      </c>
      <c r="K164" s="35"/>
      <c r="L164" s="35"/>
      <c r="M164" s="35"/>
      <c r="N164" s="37">
        <v>-54</v>
      </c>
    </row>
    <row r="165" spans="1:14" x14ac:dyDescent="0.3">
      <c r="A165" s="35"/>
      <c r="B165" s="35"/>
      <c r="C165" s="35"/>
      <c r="D165" s="35" t="s">
        <v>113</v>
      </c>
      <c r="E165" s="35"/>
      <c r="F165" s="36">
        <v>44211</v>
      </c>
      <c r="G165" s="35"/>
      <c r="H165" s="35" t="s">
        <v>183</v>
      </c>
      <c r="I165" s="35"/>
      <c r="J165" s="35" t="s">
        <v>434</v>
      </c>
      <c r="K165" s="35"/>
      <c r="L165" s="35"/>
      <c r="M165" s="35"/>
      <c r="N165" s="37">
        <v>-33</v>
      </c>
    </row>
    <row r="166" spans="1:14" x14ac:dyDescent="0.3">
      <c r="A166" s="35"/>
      <c r="B166" s="35"/>
      <c r="C166" s="35"/>
      <c r="D166" s="35" t="s">
        <v>113</v>
      </c>
      <c r="E166" s="35"/>
      <c r="F166" s="36">
        <v>44211</v>
      </c>
      <c r="G166" s="35"/>
      <c r="H166" s="35" t="s">
        <v>184</v>
      </c>
      <c r="I166" s="35"/>
      <c r="J166" s="35" t="s">
        <v>441</v>
      </c>
      <c r="K166" s="35"/>
      <c r="L166" s="35"/>
      <c r="M166" s="35"/>
      <c r="N166" s="37">
        <v>-411.73</v>
      </c>
    </row>
    <row r="167" spans="1:14" x14ac:dyDescent="0.3">
      <c r="A167" s="35"/>
      <c r="B167" s="35"/>
      <c r="C167" s="35"/>
      <c r="D167" s="35" t="s">
        <v>113</v>
      </c>
      <c r="E167" s="35"/>
      <c r="F167" s="36">
        <v>44211</v>
      </c>
      <c r="G167" s="35"/>
      <c r="H167" s="35" t="s">
        <v>185</v>
      </c>
      <c r="I167" s="35"/>
      <c r="J167" s="35" t="s">
        <v>442</v>
      </c>
      <c r="K167" s="35"/>
      <c r="L167" s="35"/>
      <c r="M167" s="35"/>
      <c r="N167" s="37">
        <v>-303.38</v>
      </c>
    </row>
    <row r="168" spans="1:14" x14ac:dyDescent="0.3">
      <c r="A168" s="35"/>
      <c r="B168" s="35"/>
      <c r="C168" s="35"/>
      <c r="D168" s="35" t="s">
        <v>113</v>
      </c>
      <c r="E168" s="35"/>
      <c r="F168" s="36">
        <v>44211</v>
      </c>
      <c r="G168" s="35"/>
      <c r="H168" s="35" t="s">
        <v>186</v>
      </c>
      <c r="I168" s="35"/>
      <c r="J168" s="35" t="s">
        <v>443</v>
      </c>
      <c r="K168" s="35"/>
      <c r="L168" s="35"/>
      <c r="M168" s="35"/>
      <c r="N168" s="37">
        <v>-303.38</v>
      </c>
    </row>
    <row r="169" spans="1:14" x14ac:dyDescent="0.3">
      <c r="A169" s="35"/>
      <c r="B169" s="35"/>
      <c r="C169" s="35"/>
      <c r="D169" s="35" t="s">
        <v>113</v>
      </c>
      <c r="E169" s="35"/>
      <c r="F169" s="36">
        <v>44211</v>
      </c>
      <c r="G169" s="35"/>
      <c r="H169" s="35" t="s">
        <v>187</v>
      </c>
      <c r="I169" s="35"/>
      <c r="J169" s="35" t="s">
        <v>444</v>
      </c>
      <c r="K169" s="35"/>
      <c r="L169" s="35"/>
      <c r="M169" s="35"/>
      <c r="N169" s="37">
        <v>-411.73</v>
      </c>
    </row>
    <row r="170" spans="1:14" x14ac:dyDescent="0.3">
      <c r="A170" s="35"/>
      <c r="B170" s="35"/>
      <c r="C170" s="35"/>
      <c r="D170" s="35" t="s">
        <v>113</v>
      </c>
      <c r="E170" s="35"/>
      <c r="F170" s="36">
        <v>44211</v>
      </c>
      <c r="G170" s="35"/>
      <c r="H170" s="35" t="s">
        <v>188</v>
      </c>
      <c r="I170" s="35"/>
      <c r="J170" s="35" t="s">
        <v>434</v>
      </c>
      <c r="K170" s="35"/>
      <c r="L170" s="35"/>
      <c r="M170" s="35"/>
      <c r="N170" s="37">
        <v>-238.37</v>
      </c>
    </row>
    <row r="171" spans="1:14" x14ac:dyDescent="0.3">
      <c r="A171" s="35"/>
      <c r="B171" s="35"/>
      <c r="C171" s="35"/>
      <c r="D171" s="35" t="s">
        <v>114</v>
      </c>
      <c r="E171" s="35"/>
      <c r="F171" s="36">
        <v>44211</v>
      </c>
      <c r="G171" s="35"/>
      <c r="H171" s="35" t="s">
        <v>189</v>
      </c>
      <c r="I171" s="35"/>
      <c r="J171" s="35" t="s">
        <v>445</v>
      </c>
      <c r="K171" s="35"/>
      <c r="L171" s="35"/>
      <c r="M171" s="35"/>
      <c r="N171" s="37">
        <v>-1200.26</v>
      </c>
    </row>
    <row r="172" spans="1:14" x14ac:dyDescent="0.3">
      <c r="A172" s="35"/>
      <c r="B172" s="35"/>
      <c r="C172" s="35"/>
      <c r="D172" s="35" t="s">
        <v>113</v>
      </c>
      <c r="E172" s="35"/>
      <c r="F172" s="36">
        <v>44210</v>
      </c>
      <c r="G172" s="35"/>
      <c r="H172" s="35" t="s">
        <v>190</v>
      </c>
      <c r="I172" s="35"/>
      <c r="J172" s="35" t="s">
        <v>446</v>
      </c>
      <c r="K172" s="35"/>
      <c r="L172" s="35" t="s">
        <v>535</v>
      </c>
      <c r="M172" s="35"/>
      <c r="N172" s="37">
        <v>-108.49</v>
      </c>
    </row>
    <row r="173" spans="1:14" x14ac:dyDescent="0.3">
      <c r="A173" s="35"/>
      <c r="B173" s="35"/>
      <c r="C173" s="35"/>
      <c r="D173" s="35" t="s">
        <v>113</v>
      </c>
      <c r="E173" s="35"/>
      <c r="F173" s="36">
        <v>44211</v>
      </c>
      <c r="G173" s="35"/>
      <c r="H173" s="35" t="s">
        <v>191</v>
      </c>
      <c r="I173" s="35"/>
      <c r="J173" s="35" t="s">
        <v>447</v>
      </c>
      <c r="K173" s="35"/>
      <c r="L173" s="35"/>
      <c r="M173" s="35"/>
      <c r="N173" s="37">
        <v>-3646</v>
      </c>
    </row>
    <row r="174" spans="1:14" x14ac:dyDescent="0.3">
      <c r="A174" s="35"/>
      <c r="B174" s="35"/>
      <c r="C174" s="35"/>
      <c r="D174" s="35" t="s">
        <v>113</v>
      </c>
      <c r="E174" s="35"/>
      <c r="F174" s="36">
        <v>44211</v>
      </c>
      <c r="G174" s="35"/>
      <c r="H174" s="35" t="s">
        <v>192</v>
      </c>
      <c r="I174" s="35"/>
      <c r="J174" s="35" t="s">
        <v>432</v>
      </c>
      <c r="K174" s="35"/>
      <c r="L174" s="35"/>
      <c r="M174" s="35"/>
      <c r="N174" s="37">
        <v>-1471.3</v>
      </c>
    </row>
    <row r="175" spans="1:14" x14ac:dyDescent="0.3">
      <c r="A175" s="35"/>
      <c r="B175" s="35"/>
      <c r="C175" s="35"/>
      <c r="D175" s="35" t="s">
        <v>113</v>
      </c>
      <c r="E175" s="35"/>
      <c r="F175" s="36">
        <v>44211</v>
      </c>
      <c r="G175" s="35"/>
      <c r="H175" s="35" t="s">
        <v>193</v>
      </c>
      <c r="I175" s="35"/>
      <c r="J175" s="35" t="s">
        <v>432</v>
      </c>
      <c r="K175" s="35"/>
      <c r="L175" s="35"/>
      <c r="M175" s="35"/>
      <c r="N175" s="37">
        <v>-3426.75</v>
      </c>
    </row>
    <row r="176" spans="1:14" x14ac:dyDescent="0.3">
      <c r="A176" s="35"/>
      <c r="B176" s="35"/>
      <c r="C176" s="35"/>
      <c r="D176" s="35" t="s">
        <v>113</v>
      </c>
      <c r="E176" s="35"/>
      <c r="F176" s="36">
        <v>44211</v>
      </c>
      <c r="G176" s="35"/>
      <c r="H176" s="35" t="s">
        <v>194</v>
      </c>
      <c r="I176" s="35"/>
      <c r="J176" s="35" t="s">
        <v>443</v>
      </c>
      <c r="K176" s="35"/>
      <c r="L176" s="35"/>
      <c r="M176" s="35"/>
      <c r="N176" s="37">
        <v>-394.08</v>
      </c>
    </row>
    <row r="177" spans="1:14" x14ac:dyDescent="0.3">
      <c r="A177" s="35"/>
      <c r="B177" s="35"/>
      <c r="C177" s="35"/>
      <c r="D177" s="35" t="s">
        <v>113</v>
      </c>
      <c r="E177" s="35"/>
      <c r="F177" s="36">
        <v>44211</v>
      </c>
      <c r="G177" s="35"/>
      <c r="H177" s="35" t="s">
        <v>195</v>
      </c>
      <c r="I177" s="35"/>
      <c r="J177" s="35" t="s">
        <v>448</v>
      </c>
      <c r="K177" s="35"/>
      <c r="L177" s="35"/>
      <c r="M177" s="35"/>
      <c r="N177" s="37">
        <v>-89.5</v>
      </c>
    </row>
    <row r="178" spans="1:14" x14ac:dyDescent="0.3">
      <c r="A178" s="35"/>
      <c r="B178" s="35"/>
      <c r="C178" s="35"/>
      <c r="D178" s="35" t="s">
        <v>113</v>
      </c>
      <c r="E178" s="35"/>
      <c r="F178" s="36">
        <v>44218</v>
      </c>
      <c r="G178" s="35"/>
      <c r="H178" s="35" t="s">
        <v>196</v>
      </c>
      <c r="I178" s="35"/>
      <c r="J178" s="35" t="s">
        <v>442</v>
      </c>
      <c r="K178" s="35"/>
      <c r="L178" s="35"/>
      <c r="M178" s="35"/>
      <c r="N178" s="37">
        <v>-60.28</v>
      </c>
    </row>
    <row r="179" spans="1:14" x14ac:dyDescent="0.3">
      <c r="A179" s="35"/>
      <c r="B179" s="35"/>
      <c r="C179" s="35"/>
      <c r="D179" s="35" t="s">
        <v>113</v>
      </c>
      <c r="E179" s="35"/>
      <c r="F179" s="36">
        <v>44218</v>
      </c>
      <c r="G179" s="35"/>
      <c r="H179" s="35" t="s">
        <v>197</v>
      </c>
      <c r="I179" s="35"/>
      <c r="J179" s="35" t="s">
        <v>449</v>
      </c>
      <c r="K179" s="35"/>
      <c r="L179" s="35"/>
      <c r="M179" s="35"/>
      <c r="N179" s="37">
        <v>-28.99</v>
      </c>
    </row>
    <row r="180" spans="1:14" x14ac:dyDescent="0.3">
      <c r="A180" s="35"/>
      <c r="B180" s="35"/>
      <c r="C180" s="35"/>
      <c r="D180" s="35" t="s">
        <v>113</v>
      </c>
      <c r="E180" s="35"/>
      <c r="F180" s="36">
        <v>44218</v>
      </c>
      <c r="G180" s="35"/>
      <c r="H180" s="35" t="s">
        <v>198</v>
      </c>
      <c r="I180" s="35"/>
      <c r="J180" s="35" t="s">
        <v>450</v>
      </c>
      <c r="K180" s="35"/>
      <c r="L180" s="35"/>
      <c r="M180" s="35"/>
      <c r="N180" s="37">
        <v>-2677.92</v>
      </c>
    </row>
    <row r="181" spans="1:14" x14ac:dyDescent="0.3">
      <c r="A181" s="35"/>
      <c r="B181" s="35"/>
      <c r="C181" s="35"/>
      <c r="D181" s="35" t="s">
        <v>113</v>
      </c>
      <c r="E181" s="35"/>
      <c r="F181" s="36">
        <v>44218</v>
      </c>
      <c r="G181" s="35"/>
      <c r="H181" s="35" t="s">
        <v>199</v>
      </c>
      <c r="I181" s="35"/>
      <c r="J181" s="35" t="s">
        <v>451</v>
      </c>
      <c r="K181" s="35"/>
      <c r="L181" s="35" t="s">
        <v>536</v>
      </c>
      <c r="M181" s="35"/>
      <c r="N181" s="37">
        <v>-566</v>
      </c>
    </row>
    <row r="182" spans="1:14" x14ac:dyDescent="0.3">
      <c r="A182" s="35"/>
      <c r="B182" s="35"/>
      <c r="C182" s="35"/>
      <c r="D182" s="35" t="s">
        <v>113</v>
      </c>
      <c r="E182" s="35"/>
      <c r="F182" s="36">
        <v>44218</v>
      </c>
      <c r="G182" s="35"/>
      <c r="H182" s="35" t="s">
        <v>200</v>
      </c>
      <c r="I182" s="35"/>
      <c r="J182" s="35" t="s">
        <v>432</v>
      </c>
      <c r="K182" s="35"/>
      <c r="L182" s="35"/>
      <c r="M182" s="35"/>
      <c r="N182" s="37">
        <v>-14260.01</v>
      </c>
    </row>
    <row r="183" spans="1:14" x14ac:dyDescent="0.3">
      <c r="A183" s="35"/>
      <c r="B183" s="35"/>
      <c r="C183" s="35"/>
      <c r="D183" s="35" t="s">
        <v>113</v>
      </c>
      <c r="E183" s="35"/>
      <c r="F183" s="36">
        <v>44218</v>
      </c>
      <c r="G183" s="35"/>
      <c r="H183" s="35" t="s">
        <v>201</v>
      </c>
      <c r="I183" s="35"/>
      <c r="J183" s="35" t="s">
        <v>452</v>
      </c>
      <c r="K183" s="35"/>
      <c r="L183" s="35"/>
      <c r="M183" s="35"/>
      <c r="N183" s="37">
        <v>-60.28</v>
      </c>
    </row>
    <row r="184" spans="1:14" x14ac:dyDescent="0.3">
      <c r="A184" s="35"/>
      <c r="B184" s="35"/>
      <c r="C184" s="35"/>
      <c r="D184" s="35" t="s">
        <v>113</v>
      </c>
      <c r="E184" s="35"/>
      <c r="F184" s="36">
        <v>44218</v>
      </c>
      <c r="G184" s="35"/>
      <c r="H184" s="35" t="s">
        <v>202</v>
      </c>
      <c r="I184" s="35"/>
      <c r="J184" s="35" t="s">
        <v>434</v>
      </c>
      <c r="K184" s="35"/>
      <c r="L184" s="35"/>
      <c r="M184" s="35"/>
      <c r="N184" s="37">
        <v>-60.28</v>
      </c>
    </row>
    <row r="185" spans="1:14" x14ac:dyDescent="0.3">
      <c r="A185" s="35"/>
      <c r="B185" s="35"/>
      <c r="C185" s="35"/>
      <c r="D185" s="35" t="s">
        <v>113</v>
      </c>
      <c r="E185" s="35"/>
      <c r="F185" s="36">
        <v>44218</v>
      </c>
      <c r="G185" s="35"/>
      <c r="H185" s="35" t="s">
        <v>203</v>
      </c>
      <c r="I185" s="35"/>
      <c r="J185" s="35" t="s">
        <v>453</v>
      </c>
      <c r="K185" s="35"/>
      <c r="L185" s="35"/>
      <c r="M185" s="35"/>
      <c r="N185" s="37">
        <v>-784.8</v>
      </c>
    </row>
    <row r="186" spans="1:14" x14ac:dyDescent="0.3">
      <c r="A186" s="35"/>
      <c r="B186" s="35"/>
      <c r="C186" s="35"/>
      <c r="D186" s="35" t="s">
        <v>113</v>
      </c>
      <c r="E186" s="35"/>
      <c r="F186" s="36">
        <v>44218</v>
      </c>
      <c r="G186" s="35"/>
      <c r="H186" s="35" t="s">
        <v>204</v>
      </c>
      <c r="I186" s="35"/>
      <c r="J186" s="35" t="s">
        <v>446</v>
      </c>
      <c r="K186" s="35"/>
      <c r="L186" s="35" t="s">
        <v>535</v>
      </c>
      <c r="M186" s="35"/>
      <c r="N186" s="37">
        <v>-25.74</v>
      </c>
    </row>
    <row r="187" spans="1:14" x14ac:dyDescent="0.3">
      <c r="A187" s="35"/>
      <c r="B187" s="35"/>
      <c r="C187" s="35"/>
      <c r="D187" s="35" t="s">
        <v>113</v>
      </c>
      <c r="E187" s="35"/>
      <c r="F187" s="36">
        <v>44218</v>
      </c>
      <c r="G187" s="35"/>
      <c r="H187" s="35" t="s">
        <v>205</v>
      </c>
      <c r="I187" s="35"/>
      <c r="J187" s="35" t="s">
        <v>442</v>
      </c>
      <c r="K187" s="35"/>
      <c r="L187" s="35"/>
      <c r="M187" s="35"/>
      <c r="N187" s="37">
        <v>-9.15</v>
      </c>
    </row>
    <row r="188" spans="1:14" x14ac:dyDescent="0.3">
      <c r="A188" s="35"/>
      <c r="B188" s="35"/>
      <c r="C188" s="35"/>
      <c r="D188" s="35" t="s">
        <v>113</v>
      </c>
      <c r="E188" s="35"/>
      <c r="F188" s="36">
        <v>44218</v>
      </c>
      <c r="G188" s="35"/>
      <c r="H188" s="35" t="s">
        <v>206</v>
      </c>
      <c r="I188" s="35"/>
      <c r="J188" s="35" t="s">
        <v>432</v>
      </c>
      <c r="K188" s="35"/>
      <c r="L188" s="35"/>
      <c r="M188" s="35"/>
      <c r="N188" s="37">
        <v>-3750.25</v>
      </c>
    </row>
    <row r="189" spans="1:14" x14ac:dyDescent="0.3">
      <c r="A189" s="35"/>
      <c r="B189" s="35"/>
      <c r="C189" s="35"/>
      <c r="D189" s="35" t="s">
        <v>113</v>
      </c>
      <c r="E189" s="35"/>
      <c r="F189" s="36">
        <v>44218</v>
      </c>
      <c r="G189" s="35"/>
      <c r="H189" s="35" t="s">
        <v>207</v>
      </c>
      <c r="I189" s="35"/>
      <c r="J189" s="35" t="s">
        <v>452</v>
      </c>
      <c r="K189" s="35"/>
      <c r="L189" s="35"/>
      <c r="M189" s="35"/>
      <c r="N189" s="37">
        <v>-9.15</v>
      </c>
    </row>
    <row r="190" spans="1:14" x14ac:dyDescent="0.3">
      <c r="A190" s="35"/>
      <c r="B190" s="35"/>
      <c r="C190" s="35"/>
      <c r="D190" s="35" t="s">
        <v>113</v>
      </c>
      <c r="E190" s="35"/>
      <c r="F190" s="36">
        <v>44218</v>
      </c>
      <c r="G190" s="35"/>
      <c r="H190" s="35" t="s">
        <v>208</v>
      </c>
      <c r="I190" s="35"/>
      <c r="J190" s="35" t="s">
        <v>434</v>
      </c>
      <c r="K190" s="35"/>
      <c r="L190" s="35"/>
      <c r="M190" s="35"/>
      <c r="N190" s="37">
        <v>-9.15</v>
      </c>
    </row>
    <row r="191" spans="1:14" x14ac:dyDescent="0.3">
      <c r="A191" s="35"/>
      <c r="B191" s="35"/>
      <c r="C191" s="35"/>
      <c r="D191" s="35" t="s">
        <v>114</v>
      </c>
      <c r="E191" s="35"/>
      <c r="F191" s="36">
        <v>44225</v>
      </c>
      <c r="G191" s="35"/>
      <c r="H191" s="35" t="s">
        <v>209</v>
      </c>
      <c r="I191" s="35"/>
      <c r="J191" s="35" t="s">
        <v>445</v>
      </c>
      <c r="K191" s="35"/>
      <c r="L191" s="35" t="s">
        <v>537</v>
      </c>
      <c r="M191" s="35"/>
      <c r="N191" s="37">
        <v>-505.26</v>
      </c>
    </row>
    <row r="192" spans="1:14" x14ac:dyDescent="0.3">
      <c r="A192" s="35"/>
      <c r="B192" s="35"/>
      <c r="C192" s="35"/>
      <c r="D192" s="35" t="s">
        <v>113</v>
      </c>
      <c r="E192" s="35"/>
      <c r="F192" s="36">
        <v>44223</v>
      </c>
      <c r="G192" s="35"/>
      <c r="H192" s="35" t="s">
        <v>210</v>
      </c>
      <c r="I192" s="35"/>
      <c r="J192" s="35" t="s">
        <v>454</v>
      </c>
      <c r="K192" s="35"/>
      <c r="L192" s="35"/>
      <c r="M192" s="35"/>
      <c r="N192" s="37">
        <v>-725.94</v>
      </c>
    </row>
    <row r="193" spans="1:14" x14ac:dyDescent="0.3">
      <c r="A193" s="35"/>
      <c r="B193" s="35"/>
      <c r="C193" s="35"/>
      <c r="D193" s="35" t="s">
        <v>113</v>
      </c>
      <c r="E193" s="35"/>
      <c r="F193" s="36">
        <v>44223</v>
      </c>
      <c r="G193" s="35"/>
      <c r="H193" s="35" t="s">
        <v>211</v>
      </c>
      <c r="I193" s="35"/>
      <c r="J193" s="35" t="s">
        <v>455</v>
      </c>
      <c r="K193" s="35"/>
      <c r="L193" s="35"/>
      <c r="M193" s="35"/>
      <c r="N193" s="37">
        <v>-100</v>
      </c>
    </row>
    <row r="194" spans="1:14" x14ac:dyDescent="0.3">
      <c r="A194" s="35"/>
      <c r="B194" s="35"/>
      <c r="C194" s="35"/>
      <c r="D194" s="35" t="s">
        <v>113</v>
      </c>
      <c r="E194" s="35"/>
      <c r="F194" s="36">
        <v>44223</v>
      </c>
      <c r="G194" s="35"/>
      <c r="H194" s="35" t="s">
        <v>212</v>
      </c>
      <c r="I194" s="35"/>
      <c r="J194" s="35" t="s">
        <v>456</v>
      </c>
      <c r="K194" s="35"/>
      <c r="L194" s="35"/>
      <c r="M194" s="35"/>
      <c r="N194" s="37">
        <v>-61.5</v>
      </c>
    </row>
    <row r="195" spans="1:14" x14ac:dyDescent="0.3">
      <c r="A195" s="35"/>
      <c r="B195" s="35"/>
      <c r="C195" s="35"/>
      <c r="D195" s="35" t="s">
        <v>113</v>
      </c>
      <c r="E195" s="35"/>
      <c r="F195" s="36">
        <v>44223</v>
      </c>
      <c r="G195" s="35"/>
      <c r="H195" s="35" t="s">
        <v>213</v>
      </c>
      <c r="I195" s="35"/>
      <c r="J195" s="35" t="s">
        <v>457</v>
      </c>
      <c r="K195" s="35"/>
      <c r="L195" s="35" t="s">
        <v>538</v>
      </c>
      <c r="M195" s="35"/>
      <c r="N195" s="37">
        <v>-175</v>
      </c>
    </row>
    <row r="196" spans="1:14" x14ac:dyDescent="0.3">
      <c r="A196" s="35"/>
      <c r="B196" s="35"/>
      <c r="C196" s="35"/>
      <c r="D196" s="35" t="s">
        <v>114</v>
      </c>
      <c r="E196" s="35"/>
      <c r="F196" s="36">
        <v>44225</v>
      </c>
      <c r="G196" s="35"/>
      <c r="H196" s="35" t="s">
        <v>214</v>
      </c>
      <c r="I196" s="35"/>
      <c r="J196" s="35" t="s">
        <v>458</v>
      </c>
      <c r="K196" s="35"/>
      <c r="L196" s="35"/>
      <c r="M196" s="35"/>
      <c r="N196" s="37">
        <v>-1910.44</v>
      </c>
    </row>
    <row r="197" spans="1:14" x14ac:dyDescent="0.3">
      <c r="A197" s="35"/>
      <c r="B197" s="35"/>
      <c r="C197" s="35"/>
      <c r="D197" s="35" t="s">
        <v>114</v>
      </c>
      <c r="E197" s="35"/>
      <c r="F197" s="36">
        <v>44225</v>
      </c>
      <c r="G197" s="35"/>
      <c r="H197" s="35" t="s">
        <v>215</v>
      </c>
      <c r="I197" s="35"/>
      <c r="J197" s="35" t="s">
        <v>445</v>
      </c>
      <c r="K197" s="35"/>
      <c r="L197" s="35"/>
      <c r="M197" s="35"/>
      <c r="N197" s="37">
        <v>-2344.59</v>
      </c>
    </row>
    <row r="198" spans="1:14" x14ac:dyDescent="0.3">
      <c r="A198" s="35"/>
      <c r="B198" s="35"/>
      <c r="C198" s="35"/>
      <c r="D198" s="35" t="s">
        <v>114</v>
      </c>
      <c r="E198" s="35"/>
      <c r="F198" s="36">
        <v>44225</v>
      </c>
      <c r="G198" s="35"/>
      <c r="H198" s="35" t="s">
        <v>216</v>
      </c>
      <c r="I198" s="35"/>
      <c r="J198" s="35" t="s">
        <v>445</v>
      </c>
      <c r="K198" s="35"/>
      <c r="L198" s="35"/>
      <c r="M198" s="35"/>
      <c r="N198" s="37">
        <v>-1160</v>
      </c>
    </row>
    <row r="199" spans="1:14" x14ac:dyDescent="0.3">
      <c r="A199" s="35"/>
      <c r="B199" s="35"/>
      <c r="C199" s="35"/>
      <c r="D199" s="35" t="s">
        <v>113</v>
      </c>
      <c r="E199" s="35"/>
      <c r="F199" s="36">
        <v>44225</v>
      </c>
      <c r="G199" s="35"/>
      <c r="H199" s="35" t="s">
        <v>217</v>
      </c>
      <c r="I199" s="35"/>
      <c r="J199" s="35" t="s">
        <v>459</v>
      </c>
      <c r="K199" s="35"/>
      <c r="L199" s="35"/>
      <c r="M199" s="35"/>
      <c r="N199" s="37">
        <v>-200</v>
      </c>
    </row>
    <row r="200" spans="1:14" x14ac:dyDescent="0.3">
      <c r="A200" s="35"/>
      <c r="B200" s="35"/>
      <c r="C200" s="35"/>
      <c r="D200" s="35" t="s">
        <v>113</v>
      </c>
      <c r="E200" s="35"/>
      <c r="F200" s="36">
        <v>44225</v>
      </c>
      <c r="G200" s="35"/>
      <c r="H200" s="35" t="s">
        <v>218</v>
      </c>
      <c r="I200" s="35"/>
      <c r="J200" s="35" t="s">
        <v>433</v>
      </c>
      <c r="K200" s="35"/>
      <c r="L200" s="35"/>
      <c r="M200" s="35"/>
      <c r="N200" s="37">
        <v>-142.66</v>
      </c>
    </row>
    <row r="201" spans="1:14" x14ac:dyDescent="0.3">
      <c r="A201" s="35"/>
      <c r="B201" s="35"/>
      <c r="C201" s="35"/>
      <c r="D201" s="35" t="s">
        <v>113</v>
      </c>
      <c r="E201" s="35"/>
      <c r="F201" s="36">
        <v>44225</v>
      </c>
      <c r="G201" s="35"/>
      <c r="H201" s="35" t="s">
        <v>219</v>
      </c>
      <c r="I201" s="35"/>
      <c r="J201" s="35" t="s">
        <v>437</v>
      </c>
      <c r="K201" s="35"/>
      <c r="L201" s="35"/>
      <c r="M201" s="35"/>
      <c r="N201" s="37">
        <v>-231.91</v>
      </c>
    </row>
    <row r="202" spans="1:14" x14ac:dyDescent="0.3">
      <c r="A202" s="35"/>
      <c r="B202" s="35"/>
      <c r="C202" s="35"/>
      <c r="D202" s="35" t="s">
        <v>113</v>
      </c>
      <c r="E202" s="35"/>
      <c r="F202" s="36">
        <v>44232</v>
      </c>
      <c r="G202" s="35"/>
      <c r="H202" s="35" t="s">
        <v>220</v>
      </c>
      <c r="I202" s="35"/>
      <c r="J202" s="35" t="s">
        <v>426</v>
      </c>
      <c r="K202" s="35"/>
      <c r="L202" s="35" t="s">
        <v>531</v>
      </c>
      <c r="M202" s="35"/>
      <c r="N202" s="37">
        <v>-227.62</v>
      </c>
    </row>
    <row r="203" spans="1:14" x14ac:dyDescent="0.3">
      <c r="A203" s="35"/>
      <c r="B203" s="35"/>
      <c r="C203" s="35"/>
      <c r="D203" s="35" t="s">
        <v>113</v>
      </c>
      <c r="E203" s="35"/>
      <c r="F203" s="36">
        <v>44232</v>
      </c>
      <c r="G203" s="35"/>
      <c r="H203" s="35" t="s">
        <v>221</v>
      </c>
      <c r="I203" s="35"/>
      <c r="J203" s="35" t="s">
        <v>427</v>
      </c>
      <c r="K203" s="35"/>
      <c r="L203" s="35" t="s">
        <v>531</v>
      </c>
      <c r="M203" s="35"/>
      <c r="N203" s="37">
        <v>-36.93</v>
      </c>
    </row>
    <row r="204" spans="1:14" x14ac:dyDescent="0.3">
      <c r="A204" s="35"/>
      <c r="B204" s="35"/>
      <c r="C204" s="35"/>
      <c r="D204" s="35" t="s">
        <v>113</v>
      </c>
      <c r="E204" s="35"/>
      <c r="F204" s="36">
        <v>44232</v>
      </c>
      <c r="G204" s="35"/>
      <c r="H204" s="35" t="s">
        <v>222</v>
      </c>
      <c r="I204" s="35"/>
      <c r="J204" s="35" t="s">
        <v>460</v>
      </c>
      <c r="K204" s="35"/>
      <c r="L204" s="35" t="s">
        <v>539</v>
      </c>
      <c r="M204" s="35"/>
      <c r="N204" s="37">
        <v>-313.56</v>
      </c>
    </row>
    <row r="205" spans="1:14" x14ac:dyDescent="0.3">
      <c r="A205" s="35"/>
      <c r="B205" s="35"/>
      <c r="C205" s="35"/>
      <c r="D205" s="35" t="s">
        <v>113</v>
      </c>
      <c r="E205" s="35"/>
      <c r="F205" s="36">
        <v>44232</v>
      </c>
      <c r="G205" s="35"/>
      <c r="H205" s="35" t="s">
        <v>223</v>
      </c>
      <c r="I205" s="35"/>
      <c r="J205" s="35" t="s">
        <v>461</v>
      </c>
      <c r="K205" s="35"/>
      <c r="L205" s="35"/>
      <c r="M205" s="35"/>
      <c r="N205" s="37">
        <v>-550</v>
      </c>
    </row>
    <row r="206" spans="1:14" x14ac:dyDescent="0.3">
      <c r="A206" s="35"/>
      <c r="B206" s="35"/>
      <c r="C206" s="35"/>
      <c r="D206" s="35" t="s">
        <v>113</v>
      </c>
      <c r="E206" s="35"/>
      <c r="F206" s="36">
        <v>44232</v>
      </c>
      <c r="G206" s="35"/>
      <c r="H206" s="35" t="s">
        <v>224</v>
      </c>
      <c r="I206" s="35"/>
      <c r="J206" s="35" t="s">
        <v>462</v>
      </c>
      <c r="K206" s="35"/>
      <c r="L206" s="35"/>
      <c r="M206" s="35"/>
      <c r="N206" s="37">
        <v>-527.57000000000005</v>
      </c>
    </row>
    <row r="207" spans="1:14" x14ac:dyDescent="0.3">
      <c r="A207" s="35"/>
      <c r="B207" s="35"/>
      <c r="C207" s="35"/>
      <c r="D207" s="35" t="s">
        <v>113</v>
      </c>
      <c r="E207" s="35"/>
      <c r="F207" s="36">
        <v>44232</v>
      </c>
      <c r="G207" s="35"/>
      <c r="H207" s="35" t="s">
        <v>225</v>
      </c>
      <c r="I207" s="35"/>
      <c r="J207" s="35" t="s">
        <v>435</v>
      </c>
      <c r="K207" s="35"/>
      <c r="L207" s="35" t="s">
        <v>532</v>
      </c>
      <c r="M207" s="35"/>
      <c r="N207" s="37">
        <v>-752</v>
      </c>
    </row>
    <row r="208" spans="1:14" x14ac:dyDescent="0.3">
      <c r="A208" s="35"/>
      <c r="B208" s="35"/>
      <c r="C208" s="35"/>
      <c r="D208" s="35" t="s">
        <v>113</v>
      </c>
      <c r="E208" s="35"/>
      <c r="F208" s="36">
        <v>44232</v>
      </c>
      <c r="G208" s="35"/>
      <c r="H208" s="35" t="s">
        <v>226</v>
      </c>
      <c r="I208" s="35"/>
      <c r="J208" s="35" t="s">
        <v>437</v>
      </c>
      <c r="K208" s="35"/>
      <c r="L208" s="35"/>
      <c r="M208" s="35"/>
      <c r="N208" s="37">
        <v>-230.87</v>
      </c>
    </row>
    <row r="209" spans="1:14" x14ac:dyDescent="0.3">
      <c r="A209" s="35"/>
      <c r="B209" s="35"/>
      <c r="C209" s="35"/>
      <c r="D209" s="35" t="s">
        <v>113</v>
      </c>
      <c r="E209" s="35"/>
      <c r="F209" s="36">
        <v>44236</v>
      </c>
      <c r="G209" s="35"/>
      <c r="H209" s="35" t="s">
        <v>227</v>
      </c>
      <c r="I209" s="35"/>
      <c r="J209" s="35" t="s">
        <v>447</v>
      </c>
      <c r="K209" s="35"/>
      <c r="L209" s="35"/>
      <c r="M209" s="35"/>
      <c r="N209" s="37">
        <v>-1099.6400000000001</v>
      </c>
    </row>
    <row r="210" spans="1:14" x14ac:dyDescent="0.3">
      <c r="A210" s="35"/>
      <c r="B210" s="35"/>
      <c r="C210" s="35"/>
      <c r="D210" s="35" t="s">
        <v>113</v>
      </c>
      <c r="E210" s="35"/>
      <c r="F210" s="36">
        <v>44236</v>
      </c>
      <c r="G210" s="35"/>
      <c r="H210" s="35" t="s">
        <v>228</v>
      </c>
      <c r="I210" s="35"/>
      <c r="J210" s="35" t="s">
        <v>463</v>
      </c>
      <c r="K210" s="35"/>
      <c r="L210" s="35"/>
      <c r="M210" s="35"/>
      <c r="N210" s="37">
        <v>-30</v>
      </c>
    </row>
    <row r="211" spans="1:14" x14ac:dyDescent="0.3">
      <c r="A211" s="35"/>
      <c r="B211" s="35"/>
      <c r="C211" s="35"/>
      <c r="D211" s="35" t="s">
        <v>113</v>
      </c>
      <c r="E211" s="35"/>
      <c r="F211" s="36">
        <v>44236</v>
      </c>
      <c r="G211" s="35"/>
      <c r="H211" s="35" t="s">
        <v>229</v>
      </c>
      <c r="I211" s="35"/>
      <c r="J211" s="35" t="s">
        <v>433</v>
      </c>
      <c r="K211" s="35"/>
      <c r="L211" s="35"/>
      <c r="M211" s="35"/>
      <c r="N211" s="37">
        <v>-167.56</v>
      </c>
    </row>
    <row r="212" spans="1:14" x14ac:dyDescent="0.3">
      <c r="A212" s="35"/>
      <c r="B212" s="35"/>
      <c r="C212" s="35"/>
      <c r="D212" s="35" t="s">
        <v>113</v>
      </c>
      <c r="E212" s="35"/>
      <c r="F212" s="36">
        <v>44236</v>
      </c>
      <c r="G212" s="35"/>
      <c r="H212" s="35" t="s">
        <v>230</v>
      </c>
      <c r="I212" s="35"/>
      <c r="J212" s="35" t="s">
        <v>464</v>
      </c>
      <c r="K212" s="35"/>
      <c r="L212" s="35"/>
      <c r="M212" s="35"/>
      <c r="N212" s="37">
        <v>-12.92</v>
      </c>
    </row>
    <row r="213" spans="1:14" x14ac:dyDescent="0.3">
      <c r="A213" s="35"/>
      <c r="B213" s="35"/>
      <c r="C213" s="35"/>
      <c r="D213" s="35" t="s">
        <v>113</v>
      </c>
      <c r="E213" s="35"/>
      <c r="F213" s="36">
        <v>44245</v>
      </c>
      <c r="G213" s="35"/>
      <c r="H213" s="35" t="s">
        <v>231</v>
      </c>
      <c r="I213" s="35"/>
      <c r="J213" s="35" t="s">
        <v>428</v>
      </c>
      <c r="K213" s="35"/>
      <c r="L213" s="35"/>
      <c r="M213" s="35"/>
      <c r="N213" s="37">
        <v>-552.16</v>
      </c>
    </row>
    <row r="214" spans="1:14" x14ac:dyDescent="0.3">
      <c r="A214" s="35"/>
      <c r="B214" s="35"/>
      <c r="C214" s="35"/>
      <c r="D214" s="35" t="s">
        <v>113</v>
      </c>
      <c r="E214" s="35"/>
      <c r="F214" s="36">
        <v>44245</v>
      </c>
      <c r="G214" s="35"/>
      <c r="H214" s="35" t="s">
        <v>232</v>
      </c>
      <c r="I214" s="35"/>
      <c r="J214" s="35" t="s">
        <v>450</v>
      </c>
      <c r="K214" s="35"/>
      <c r="L214" s="35"/>
      <c r="M214" s="35"/>
      <c r="N214" s="37">
        <v>-1949.51</v>
      </c>
    </row>
    <row r="215" spans="1:14" x14ac:dyDescent="0.3">
      <c r="A215" s="35"/>
      <c r="B215" s="35"/>
      <c r="C215" s="35"/>
      <c r="D215" s="35" t="s">
        <v>113</v>
      </c>
      <c r="E215" s="35"/>
      <c r="F215" s="36">
        <v>44245</v>
      </c>
      <c r="G215" s="35"/>
      <c r="H215" s="35" t="s">
        <v>233</v>
      </c>
      <c r="I215" s="35"/>
      <c r="J215" s="35" t="s">
        <v>430</v>
      </c>
      <c r="K215" s="35"/>
      <c r="L215" s="35"/>
      <c r="M215" s="35"/>
      <c r="N215" s="37">
        <v>-1450</v>
      </c>
    </row>
    <row r="216" spans="1:14" x14ac:dyDescent="0.3">
      <c r="A216" s="35"/>
      <c r="B216" s="35"/>
      <c r="C216" s="35"/>
      <c r="D216" s="35" t="s">
        <v>113</v>
      </c>
      <c r="E216" s="35"/>
      <c r="F216" s="36">
        <v>44245</v>
      </c>
      <c r="G216" s="35"/>
      <c r="H216" s="35" t="s">
        <v>234</v>
      </c>
      <c r="I216" s="35"/>
      <c r="J216" s="35" t="s">
        <v>465</v>
      </c>
      <c r="K216" s="35"/>
      <c r="L216" s="35"/>
      <c r="M216" s="35"/>
      <c r="N216" s="37">
        <v>-472.99</v>
      </c>
    </row>
    <row r="217" spans="1:14" x14ac:dyDescent="0.3">
      <c r="A217" s="35"/>
      <c r="B217" s="35"/>
      <c r="C217" s="35"/>
      <c r="D217" s="35" t="s">
        <v>113</v>
      </c>
      <c r="E217" s="35"/>
      <c r="F217" s="36">
        <v>44245</v>
      </c>
      <c r="G217" s="35"/>
      <c r="H217" s="35" t="s">
        <v>235</v>
      </c>
      <c r="I217" s="35"/>
      <c r="J217" s="35" t="s">
        <v>438</v>
      </c>
      <c r="K217" s="35"/>
      <c r="L217" s="35"/>
      <c r="M217" s="35"/>
      <c r="N217" s="37">
        <v>-100</v>
      </c>
    </row>
    <row r="218" spans="1:14" x14ac:dyDescent="0.3">
      <c r="A218" s="35"/>
      <c r="B218" s="35"/>
      <c r="C218" s="35"/>
      <c r="D218" s="35" t="s">
        <v>113</v>
      </c>
      <c r="E218" s="35"/>
      <c r="F218" s="36">
        <v>44245</v>
      </c>
      <c r="G218" s="35"/>
      <c r="H218" s="35" t="s">
        <v>236</v>
      </c>
      <c r="I218" s="35"/>
      <c r="J218" s="35" t="s">
        <v>439</v>
      </c>
      <c r="K218" s="35"/>
      <c r="L218" s="35"/>
      <c r="M218" s="35"/>
      <c r="N218" s="37">
        <v>-55.2</v>
      </c>
    </row>
    <row r="219" spans="1:14" x14ac:dyDescent="0.3">
      <c r="A219" s="35"/>
      <c r="B219" s="35"/>
      <c r="C219" s="35"/>
      <c r="D219" s="35" t="s">
        <v>113</v>
      </c>
      <c r="E219" s="35"/>
      <c r="F219" s="36">
        <v>44251</v>
      </c>
      <c r="G219" s="35"/>
      <c r="H219" s="35" t="s">
        <v>237</v>
      </c>
      <c r="I219" s="35"/>
      <c r="J219" s="35" t="s">
        <v>462</v>
      </c>
      <c r="K219" s="35"/>
      <c r="L219" s="35"/>
      <c r="M219" s="35"/>
      <c r="N219" s="37">
        <v>-430.9</v>
      </c>
    </row>
    <row r="220" spans="1:14" x14ac:dyDescent="0.3">
      <c r="A220" s="35"/>
      <c r="B220" s="35"/>
      <c r="C220" s="35"/>
      <c r="D220" s="35" t="s">
        <v>113</v>
      </c>
      <c r="E220" s="35"/>
      <c r="F220" s="36">
        <v>44251</v>
      </c>
      <c r="G220" s="35"/>
      <c r="H220" s="35" t="s">
        <v>238</v>
      </c>
      <c r="I220" s="35"/>
      <c r="J220" s="35" t="s">
        <v>463</v>
      </c>
      <c r="K220" s="35"/>
      <c r="L220" s="35"/>
      <c r="M220" s="35"/>
      <c r="N220" s="37">
        <v>-20</v>
      </c>
    </row>
    <row r="221" spans="1:14" x14ac:dyDescent="0.3">
      <c r="A221" s="35"/>
      <c r="B221" s="35"/>
      <c r="C221" s="35"/>
      <c r="D221" s="35" t="s">
        <v>113</v>
      </c>
      <c r="E221" s="35"/>
      <c r="F221" s="36">
        <v>44251</v>
      </c>
      <c r="G221" s="35"/>
      <c r="H221" s="35" t="s">
        <v>239</v>
      </c>
      <c r="I221" s="35"/>
      <c r="J221" s="35" t="s">
        <v>432</v>
      </c>
      <c r="K221" s="35"/>
      <c r="L221" s="35"/>
      <c r="M221" s="35"/>
      <c r="N221" s="37">
        <v>-2516.4699999999998</v>
      </c>
    </row>
    <row r="222" spans="1:14" x14ac:dyDescent="0.3">
      <c r="A222" s="35"/>
      <c r="B222" s="35"/>
      <c r="C222" s="35"/>
      <c r="D222" s="35" t="s">
        <v>113</v>
      </c>
      <c r="E222" s="35"/>
      <c r="F222" s="36">
        <v>44251</v>
      </c>
      <c r="G222" s="35"/>
      <c r="H222" s="35" t="s">
        <v>240</v>
      </c>
      <c r="I222" s="35"/>
      <c r="J222" s="35" t="s">
        <v>466</v>
      </c>
      <c r="K222" s="35"/>
      <c r="L222" s="35" t="s">
        <v>540</v>
      </c>
      <c r="M222" s="35"/>
      <c r="N222" s="37">
        <v>-89.95</v>
      </c>
    </row>
    <row r="223" spans="1:14" x14ac:dyDescent="0.3">
      <c r="A223" s="35"/>
      <c r="B223" s="35"/>
      <c r="C223" s="35"/>
      <c r="D223" s="35" t="s">
        <v>113</v>
      </c>
      <c r="E223" s="35"/>
      <c r="F223" s="36">
        <v>44251</v>
      </c>
      <c r="G223" s="35"/>
      <c r="H223" s="35" t="s">
        <v>241</v>
      </c>
      <c r="I223" s="35"/>
      <c r="J223" s="35" t="s">
        <v>433</v>
      </c>
      <c r="K223" s="35"/>
      <c r="L223" s="35"/>
      <c r="M223" s="35"/>
      <c r="N223" s="37">
        <v>-116.71</v>
      </c>
    </row>
    <row r="224" spans="1:14" x14ac:dyDescent="0.3">
      <c r="A224" s="35"/>
      <c r="B224" s="35"/>
      <c r="C224" s="35"/>
      <c r="D224" s="35" t="s">
        <v>113</v>
      </c>
      <c r="E224" s="35"/>
      <c r="F224" s="36">
        <v>44251</v>
      </c>
      <c r="G224" s="35"/>
      <c r="H224" s="35" t="s">
        <v>242</v>
      </c>
      <c r="I224" s="35"/>
      <c r="J224" s="35" t="s">
        <v>467</v>
      </c>
      <c r="K224" s="35"/>
      <c r="L224" s="35"/>
      <c r="M224" s="35"/>
      <c r="N224" s="37">
        <v>-13.08</v>
      </c>
    </row>
    <row r="225" spans="1:14" x14ac:dyDescent="0.3">
      <c r="A225" s="35"/>
      <c r="B225" s="35"/>
      <c r="C225" s="35"/>
      <c r="D225" s="35" t="s">
        <v>113</v>
      </c>
      <c r="E225" s="35"/>
      <c r="F225" s="36">
        <v>44251</v>
      </c>
      <c r="G225" s="35"/>
      <c r="H225" s="35" t="s">
        <v>243</v>
      </c>
      <c r="I225" s="35"/>
      <c r="J225" s="35" t="s">
        <v>468</v>
      </c>
      <c r="K225" s="35"/>
      <c r="L225" s="35" t="s">
        <v>541</v>
      </c>
      <c r="M225" s="35"/>
      <c r="N225" s="37">
        <v>-100</v>
      </c>
    </row>
    <row r="226" spans="1:14" x14ac:dyDescent="0.3">
      <c r="A226" s="35"/>
      <c r="B226" s="35"/>
      <c r="C226" s="35"/>
      <c r="D226" s="35" t="s">
        <v>114</v>
      </c>
      <c r="E226" s="35"/>
      <c r="F226" s="36">
        <v>44253</v>
      </c>
      <c r="G226" s="35"/>
      <c r="H226" s="35" t="s">
        <v>244</v>
      </c>
      <c r="I226" s="35"/>
      <c r="J226" s="35" t="s">
        <v>445</v>
      </c>
      <c r="K226" s="35"/>
      <c r="L226" s="35" t="s">
        <v>542</v>
      </c>
      <c r="M226" s="35"/>
      <c r="N226" s="37">
        <v>-354.67</v>
      </c>
    </row>
    <row r="227" spans="1:14" x14ac:dyDescent="0.3">
      <c r="A227" s="35"/>
      <c r="B227" s="35"/>
      <c r="C227" s="35"/>
      <c r="D227" s="35" t="s">
        <v>115</v>
      </c>
      <c r="E227" s="35"/>
      <c r="F227" s="36">
        <v>44253</v>
      </c>
      <c r="G227" s="35"/>
      <c r="H227" s="35" t="s">
        <v>245</v>
      </c>
      <c r="I227" s="35"/>
      <c r="J227" s="35" t="s">
        <v>458</v>
      </c>
      <c r="K227" s="35"/>
      <c r="L227" s="35" t="s">
        <v>543</v>
      </c>
      <c r="M227" s="35"/>
      <c r="N227" s="37">
        <v>0</v>
      </c>
    </row>
    <row r="228" spans="1:14" x14ac:dyDescent="0.3">
      <c r="A228" s="35"/>
      <c r="B228" s="35"/>
      <c r="C228" s="35"/>
      <c r="D228" s="35" t="s">
        <v>114</v>
      </c>
      <c r="E228" s="35"/>
      <c r="F228" s="36">
        <v>44253</v>
      </c>
      <c r="G228" s="35"/>
      <c r="H228" s="35" t="s">
        <v>246</v>
      </c>
      <c r="I228" s="35"/>
      <c r="J228" s="35" t="s">
        <v>445</v>
      </c>
      <c r="K228" s="35"/>
      <c r="L228" s="35"/>
      <c r="M228" s="35"/>
      <c r="N228" s="37">
        <v>-3250.29</v>
      </c>
    </row>
    <row r="229" spans="1:14" x14ac:dyDescent="0.3">
      <c r="A229" s="35"/>
      <c r="B229" s="35"/>
      <c r="C229" s="35"/>
      <c r="D229" s="35" t="s">
        <v>114</v>
      </c>
      <c r="E229" s="35"/>
      <c r="F229" s="36">
        <v>44253</v>
      </c>
      <c r="G229" s="35"/>
      <c r="H229" s="35" t="s">
        <v>247</v>
      </c>
      <c r="I229" s="35"/>
      <c r="J229" s="35" t="s">
        <v>445</v>
      </c>
      <c r="K229" s="35"/>
      <c r="L229" s="35"/>
      <c r="M229" s="35"/>
      <c r="N229" s="37">
        <v>-8497.01</v>
      </c>
    </row>
    <row r="230" spans="1:14" x14ac:dyDescent="0.3">
      <c r="A230" s="35"/>
      <c r="B230" s="35"/>
      <c r="C230" s="35"/>
      <c r="D230" s="35" t="s">
        <v>113</v>
      </c>
      <c r="E230" s="35"/>
      <c r="F230" s="36">
        <v>44251</v>
      </c>
      <c r="G230" s="35"/>
      <c r="H230" s="35" t="s">
        <v>248</v>
      </c>
      <c r="I230" s="35"/>
      <c r="J230" s="35" t="s">
        <v>432</v>
      </c>
      <c r="K230" s="35"/>
      <c r="L230" s="35"/>
      <c r="M230" s="35"/>
      <c r="N230" s="37">
        <v>-661.81</v>
      </c>
    </row>
    <row r="231" spans="1:14" x14ac:dyDescent="0.3">
      <c r="A231" s="35"/>
      <c r="B231" s="35"/>
      <c r="C231" s="35"/>
      <c r="D231" s="35" t="s">
        <v>112</v>
      </c>
      <c r="E231" s="35"/>
      <c r="F231" s="36">
        <v>44253</v>
      </c>
      <c r="G231" s="35"/>
      <c r="H231" s="35" t="s">
        <v>249</v>
      </c>
      <c r="I231" s="35"/>
      <c r="J231" s="35" t="s">
        <v>469</v>
      </c>
      <c r="K231" s="35"/>
      <c r="L231" s="35" t="s">
        <v>544</v>
      </c>
      <c r="M231" s="35"/>
      <c r="N231" s="37">
        <v>0</v>
      </c>
    </row>
    <row r="232" spans="1:14" x14ac:dyDescent="0.3">
      <c r="A232" s="35"/>
      <c r="B232" s="35"/>
      <c r="C232" s="35"/>
      <c r="D232" s="35" t="s">
        <v>114</v>
      </c>
      <c r="E232" s="35"/>
      <c r="F232" s="36">
        <v>44253</v>
      </c>
      <c r="G232" s="35"/>
      <c r="H232" s="35" t="s">
        <v>250</v>
      </c>
      <c r="I232" s="35"/>
      <c r="J232" s="35" t="s">
        <v>458</v>
      </c>
      <c r="K232" s="35"/>
      <c r="L232" s="35"/>
      <c r="M232" s="35"/>
      <c r="N232" s="37">
        <v>-1568.37</v>
      </c>
    </row>
    <row r="233" spans="1:14" x14ac:dyDescent="0.3">
      <c r="A233" s="35"/>
      <c r="B233" s="35"/>
      <c r="C233" s="35"/>
      <c r="D233" s="35" t="s">
        <v>112</v>
      </c>
      <c r="E233" s="35"/>
      <c r="F233" s="36">
        <v>44253</v>
      </c>
      <c r="G233" s="35"/>
      <c r="H233" s="35" t="s">
        <v>251</v>
      </c>
      <c r="I233" s="35"/>
      <c r="J233" s="35" t="s">
        <v>469</v>
      </c>
      <c r="K233" s="35"/>
      <c r="L233" s="35" t="s">
        <v>545</v>
      </c>
      <c r="M233" s="35"/>
      <c r="N233" s="37">
        <v>-392.09</v>
      </c>
    </row>
    <row r="234" spans="1:14" x14ac:dyDescent="0.3">
      <c r="A234" s="35"/>
      <c r="B234" s="35"/>
      <c r="C234" s="35"/>
      <c r="D234" s="35" t="s">
        <v>114</v>
      </c>
      <c r="E234" s="35"/>
      <c r="F234" s="36">
        <v>44258</v>
      </c>
      <c r="G234" s="35"/>
      <c r="H234" s="35" t="s">
        <v>252</v>
      </c>
      <c r="I234" s="35"/>
      <c r="J234" s="35" t="s">
        <v>445</v>
      </c>
      <c r="K234" s="35"/>
      <c r="L234" s="35"/>
      <c r="M234" s="35"/>
      <c r="N234" s="37">
        <v>-1603.92</v>
      </c>
    </row>
    <row r="235" spans="1:14" x14ac:dyDescent="0.3">
      <c r="A235" s="35"/>
      <c r="B235" s="35"/>
      <c r="C235" s="35"/>
      <c r="D235" s="35" t="s">
        <v>113</v>
      </c>
      <c r="E235" s="35"/>
      <c r="F235" s="36">
        <v>44259</v>
      </c>
      <c r="G235" s="35"/>
      <c r="H235" s="35" t="s">
        <v>253</v>
      </c>
      <c r="I235" s="35"/>
      <c r="J235" s="35" t="s">
        <v>426</v>
      </c>
      <c r="K235" s="35"/>
      <c r="L235" s="35" t="s">
        <v>531</v>
      </c>
      <c r="M235" s="35"/>
      <c r="N235" s="37">
        <v>-106.16</v>
      </c>
    </row>
    <row r="236" spans="1:14" x14ac:dyDescent="0.3">
      <c r="A236" s="35"/>
      <c r="B236" s="35"/>
      <c r="C236" s="35"/>
      <c r="D236" s="35" t="s">
        <v>113</v>
      </c>
      <c r="E236" s="35"/>
      <c r="F236" s="36">
        <v>44259</v>
      </c>
      <c r="G236" s="35"/>
      <c r="H236" s="35" t="s">
        <v>254</v>
      </c>
      <c r="I236" s="35"/>
      <c r="J236" s="35" t="s">
        <v>454</v>
      </c>
      <c r="K236" s="35"/>
      <c r="L236" s="35"/>
      <c r="M236" s="35"/>
      <c r="N236" s="37">
        <v>-573.52</v>
      </c>
    </row>
    <row r="237" spans="1:14" x14ac:dyDescent="0.3">
      <c r="A237" s="35"/>
      <c r="B237" s="35"/>
      <c r="C237" s="35"/>
      <c r="D237" s="35" t="s">
        <v>113</v>
      </c>
      <c r="E237" s="35"/>
      <c r="F237" s="36">
        <v>44259</v>
      </c>
      <c r="G237" s="35"/>
      <c r="H237" s="35" t="s">
        <v>255</v>
      </c>
      <c r="I237" s="35"/>
      <c r="J237" s="35" t="s">
        <v>427</v>
      </c>
      <c r="K237" s="35"/>
      <c r="L237" s="35" t="s">
        <v>531</v>
      </c>
      <c r="M237" s="35"/>
      <c r="N237" s="37">
        <v>-26.51</v>
      </c>
    </row>
    <row r="238" spans="1:14" x14ac:dyDescent="0.3">
      <c r="A238" s="35"/>
      <c r="B238" s="35"/>
      <c r="C238" s="35"/>
      <c r="D238" s="35" t="s">
        <v>113</v>
      </c>
      <c r="E238" s="35"/>
      <c r="F238" s="36">
        <v>44259</v>
      </c>
      <c r="G238" s="35"/>
      <c r="H238" s="35" t="s">
        <v>256</v>
      </c>
      <c r="I238" s="35"/>
      <c r="J238" s="35" t="s">
        <v>460</v>
      </c>
      <c r="K238" s="35"/>
      <c r="L238" s="35"/>
      <c r="M238" s="35"/>
      <c r="N238" s="37">
        <v>-773.87</v>
      </c>
    </row>
    <row r="239" spans="1:14" x14ac:dyDescent="0.3">
      <c r="A239" s="35"/>
      <c r="B239" s="35"/>
      <c r="C239" s="35"/>
      <c r="D239" s="35" t="s">
        <v>113</v>
      </c>
      <c r="E239" s="35"/>
      <c r="F239" s="36">
        <v>44259</v>
      </c>
      <c r="G239" s="35"/>
      <c r="H239" s="35" t="s">
        <v>257</v>
      </c>
      <c r="I239" s="35"/>
      <c r="J239" s="35" t="s">
        <v>462</v>
      </c>
      <c r="K239" s="35"/>
      <c r="L239" s="35"/>
      <c r="M239" s="35"/>
      <c r="N239" s="37">
        <v>-219.83</v>
      </c>
    </row>
    <row r="240" spans="1:14" x14ac:dyDescent="0.3">
      <c r="A240" s="35"/>
      <c r="B240" s="35"/>
      <c r="C240" s="35"/>
      <c r="D240" s="35" t="s">
        <v>113</v>
      </c>
      <c r="E240" s="35"/>
      <c r="F240" s="36">
        <v>44259</v>
      </c>
      <c r="G240" s="35"/>
      <c r="H240" s="35" t="s">
        <v>258</v>
      </c>
      <c r="I240" s="35"/>
      <c r="J240" s="35" t="s">
        <v>470</v>
      </c>
      <c r="K240" s="35"/>
      <c r="L240" s="35"/>
      <c r="M240" s="35"/>
      <c r="N240" s="37">
        <v>-727</v>
      </c>
    </row>
    <row r="241" spans="1:14" x14ac:dyDescent="0.3">
      <c r="A241" s="35"/>
      <c r="B241" s="35"/>
      <c r="C241" s="35"/>
      <c r="D241" s="35" t="s">
        <v>113</v>
      </c>
      <c r="E241" s="35"/>
      <c r="F241" s="36">
        <v>44259</v>
      </c>
      <c r="G241" s="35"/>
      <c r="H241" s="35" t="s">
        <v>259</v>
      </c>
      <c r="I241" s="35"/>
      <c r="J241" s="35" t="s">
        <v>471</v>
      </c>
      <c r="K241" s="35"/>
      <c r="L241" s="35"/>
      <c r="M241" s="35"/>
      <c r="N241" s="37">
        <v>-9.99</v>
      </c>
    </row>
    <row r="242" spans="1:14" x14ac:dyDescent="0.3">
      <c r="A242" s="35"/>
      <c r="B242" s="35"/>
      <c r="C242" s="35"/>
      <c r="D242" s="35" t="s">
        <v>113</v>
      </c>
      <c r="E242" s="35"/>
      <c r="F242" s="36">
        <v>44259</v>
      </c>
      <c r="G242" s="35"/>
      <c r="H242" s="35" t="s">
        <v>260</v>
      </c>
      <c r="I242" s="35"/>
      <c r="J242" s="35" t="s">
        <v>435</v>
      </c>
      <c r="K242" s="35"/>
      <c r="L242" s="35" t="s">
        <v>532</v>
      </c>
      <c r="M242" s="35"/>
      <c r="N242" s="37">
        <v>-234</v>
      </c>
    </row>
    <row r="243" spans="1:14" x14ac:dyDescent="0.3">
      <c r="A243" s="35"/>
      <c r="B243" s="35"/>
      <c r="C243" s="35"/>
      <c r="D243" s="35" t="s">
        <v>113</v>
      </c>
      <c r="E243" s="35"/>
      <c r="F243" s="36">
        <v>44259</v>
      </c>
      <c r="G243" s="35"/>
      <c r="H243" s="35" t="s">
        <v>261</v>
      </c>
      <c r="I243" s="35"/>
      <c r="J243" s="35" t="s">
        <v>472</v>
      </c>
      <c r="K243" s="35"/>
      <c r="L243" s="35"/>
      <c r="M243" s="35"/>
      <c r="N243" s="37">
        <v>-5567.2</v>
      </c>
    </row>
    <row r="244" spans="1:14" x14ac:dyDescent="0.3">
      <c r="A244" s="35"/>
      <c r="B244" s="35"/>
      <c r="C244" s="35"/>
      <c r="D244" s="35" t="s">
        <v>113</v>
      </c>
      <c r="E244" s="35"/>
      <c r="F244" s="36">
        <v>44259</v>
      </c>
      <c r="G244" s="35"/>
      <c r="H244" s="35" t="s">
        <v>262</v>
      </c>
      <c r="I244" s="35"/>
      <c r="J244" s="35" t="s">
        <v>438</v>
      </c>
      <c r="K244" s="35"/>
      <c r="L244" s="35"/>
      <c r="M244" s="35"/>
      <c r="N244" s="37">
        <v>-180</v>
      </c>
    </row>
    <row r="245" spans="1:14" x14ac:dyDescent="0.3">
      <c r="A245" s="35"/>
      <c r="B245" s="35"/>
      <c r="C245" s="35"/>
      <c r="D245" s="35" t="s">
        <v>113</v>
      </c>
      <c r="E245" s="35"/>
      <c r="F245" s="36">
        <v>44260</v>
      </c>
      <c r="G245" s="35"/>
      <c r="H245" s="35" t="s">
        <v>263</v>
      </c>
      <c r="I245" s="35"/>
      <c r="J245" s="35" t="s">
        <v>465</v>
      </c>
      <c r="K245" s="35"/>
      <c r="L245" s="35"/>
      <c r="M245" s="35"/>
      <c r="N245" s="37">
        <v>-466.53</v>
      </c>
    </row>
    <row r="246" spans="1:14" x14ac:dyDescent="0.3">
      <c r="A246" s="35"/>
      <c r="B246" s="35"/>
      <c r="C246" s="35"/>
      <c r="D246" s="35" t="s">
        <v>113</v>
      </c>
      <c r="E246" s="35"/>
      <c r="F246" s="36">
        <v>44260</v>
      </c>
      <c r="G246" s="35"/>
      <c r="H246" s="35" t="s">
        <v>264</v>
      </c>
      <c r="I246" s="35"/>
      <c r="J246" s="35" t="s">
        <v>462</v>
      </c>
      <c r="K246" s="35"/>
      <c r="L246" s="35"/>
      <c r="M246" s="35"/>
      <c r="N246" s="37">
        <v>-108.8</v>
      </c>
    </row>
    <row r="247" spans="1:14" x14ac:dyDescent="0.3">
      <c r="A247" s="35"/>
      <c r="B247" s="35"/>
      <c r="C247" s="35"/>
      <c r="D247" s="35" t="s">
        <v>113</v>
      </c>
      <c r="E247" s="35"/>
      <c r="F247" s="36">
        <v>44265</v>
      </c>
      <c r="G247" s="35"/>
      <c r="H247" s="35" t="s">
        <v>265</v>
      </c>
      <c r="I247" s="35"/>
      <c r="J247" s="35" t="s">
        <v>473</v>
      </c>
      <c r="K247" s="35"/>
      <c r="L247" s="35"/>
      <c r="M247" s="35"/>
      <c r="N247" s="37">
        <v>-80</v>
      </c>
    </row>
    <row r="248" spans="1:14" x14ac:dyDescent="0.3">
      <c r="A248" s="35"/>
      <c r="B248" s="35"/>
      <c r="C248" s="35"/>
      <c r="D248" s="35" t="s">
        <v>113</v>
      </c>
      <c r="E248" s="35"/>
      <c r="F248" s="36">
        <v>44265</v>
      </c>
      <c r="G248" s="35"/>
      <c r="H248" s="35" t="s">
        <v>266</v>
      </c>
      <c r="I248" s="35"/>
      <c r="J248" s="35" t="s">
        <v>450</v>
      </c>
      <c r="K248" s="35"/>
      <c r="L248" s="35"/>
      <c r="M248" s="35"/>
      <c r="N248" s="37">
        <v>-1948.82</v>
      </c>
    </row>
    <row r="249" spans="1:14" x14ac:dyDescent="0.3">
      <c r="A249" s="35"/>
      <c r="B249" s="35"/>
      <c r="C249" s="35"/>
      <c r="D249" s="35" t="s">
        <v>113</v>
      </c>
      <c r="E249" s="35"/>
      <c r="F249" s="36">
        <v>44265</v>
      </c>
      <c r="G249" s="35"/>
      <c r="H249" s="35" t="s">
        <v>267</v>
      </c>
      <c r="I249" s="35"/>
      <c r="J249" s="35" t="s">
        <v>463</v>
      </c>
      <c r="K249" s="35"/>
      <c r="L249" s="35"/>
      <c r="M249" s="35"/>
      <c r="N249" s="37">
        <v>-50</v>
      </c>
    </row>
    <row r="250" spans="1:14" x14ac:dyDescent="0.3">
      <c r="A250" s="35"/>
      <c r="B250" s="35"/>
      <c r="C250" s="35"/>
      <c r="D250" s="35" t="s">
        <v>113</v>
      </c>
      <c r="E250" s="35"/>
      <c r="F250" s="36">
        <v>44265</v>
      </c>
      <c r="G250" s="35"/>
      <c r="H250" s="35" t="s">
        <v>268</v>
      </c>
      <c r="I250" s="35"/>
      <c r="J250" s="35" t="s">
        <v>430</v>
      </c>
      <c r="K250" s="35"/>
      <c r="L250" s="35"/>
      <c r="M250" s="35"/>
      <c r="N250" s="37">
        <v>-1450</v>
      </c>
    </row>
    <row r="251" spans="1:14" x14ac:dyDescent="0.3">
      <c r="A251" s="35"/>
      <c r="B251" s="35"/>
      <c r="C251" s="35"/>
      <c r="D251" s="35" t="s">
        <v>113</v>
      </c>
      <c r="E251" s="35"/>
      <c r="F251" s="36">
        <v>44265</v>
      </c>
      <c r="G251" s="35"/>
      <c r="H251" s="35" t="s">
        <v>269</v>
      </c>
      <c r="I251" s="35"/>
      <c r="J251" s="35" t="s">
        <v>437</v>
      </c>
      <c r="K251" s="35"/>
      <c r="L251" s="35"/>
      <c r="M251" s="35"/>
      <c r="N251" s="37">
        <v>-261.52</v>
      </c>
    </row>
    <row r="252" spans="1:14" x14ac:dyDescent="0.3">
      <c r="A252" s="35"/>
      <c r="B252" s="35"/>
      <c r="C252" s="35"/>
      <c r="D252" s="35" t="s">
        <v>113</v>
      </c>
      <c r="E252" s="35"/>
      <c r="F252" s="36">
        <v>44265</v>
      </c>
      <c r="G252" s="35"/>
      <c r="H252" s="35" t="s">
        <v>270</v>
      </c>
      <c r="I252" s="35"/>
      <c r="J252" s="35" t="s">
        <v>474</v>
      </c>
      <c r="K252" s="35"/>
      <c r="L252" s="35" t="s">
        <v>546</v>
      </c>
      <c r="M252" s="35"/>
      <c r="N252" s="37">
        <v>0</v>
      </c>
    </row>
    <row r="253" spans="1:14" x14ac:dyDescent="0.3">
      <c r="A253" s="35"/>
      <c r="B253" s="35"/>
      <c r="C253" s="35"/>
      <c r="D253" s="35" t="s">
        <v>113</v>
      </c>
      <c r="E253" s="35"/>
      <c r="F253" s="36">
        <v>44265</v>
      </c>
      <c r="G253" s="35"/>
      <c r="H253" s="35" t="s">
        <v>271</v>
      </c>
      <c r="I253" s="35"/>
      <c r="J253" s="35" t="s">
        <v>474</v>
      </c>
      <c r="K253" s="35"/>
      <c r="L253" s="35"/>
      <c r="M253" s="35"/>
      <c r="N253" s="37">
        <v>-537.22</v>
      </c>
    </row>
    <row r="254" spans="1:14" x14ac:dyDescent="0.3">
      <c r="A254" s="35"/>
      <c r="B254" s="35"/>
      <c r="C254" s="35"/>
      <c r="D254" s="35" t="s">
        <v>113</v>
      </c>
      <c r="E254" s="35"/>
      <c r="F254" s="36">
        <v>44265</v>
      </c>
      <c r="G254" s="35"/>
      <c r="H254" s="35" t="s">
        <v>272</v>
      </c>
      <c r="I254" s="35"/>
      <c r="J254" s="35" t="s">
        <v>449</v>
      </c>
      <c r="K254" s="35"/>
      <c r="L254" s="35"/>
      <c r="M254" s="35"/>
      <c r="N254" s="37">
        <v>-13.98</v>
      </c>
    </row>
    <row r="255" spans="1:14" x14ac:dyDescent="0.3">
      <c r="A255" s="35"/>
      <c r="B255" s="35"/>
      <c r="C255" s="35"/>
      <c r="D255" s="35" t="s">
        <v>113</v>
      </c>
      <c r="E255" s="35"/>
      <c r="F255" s="36">
        <v>44274</v>
      </c>
      <c r="G255" s="35"/>
      <c r="H255" s="35" t="s">
        <v>273</v>
      </c>
      <c r="I255" s="35"/>
      <c r="J255" s="35" t="s">
        <v>473</v>
      </c>
      <c r="K255" s="35"/>
      <c r="L255" s="35"/>
      <c r="M255" s="35"/>
      <c r="N255" s="37">
        <v>-80</v>
      </c>
    </row>
    <row r="256" spans="1:14" x14ac:dyDescent="0.3">
      <c r="A256" s="35"/>
      <c r="B256" s="35"/>
      <c r="C256" s="35"/>
      <c r="D256" s="35" t="s">
        <v>113</v>
      </c>
      <c r="E256" s="35"/>
      <c r="F256" s="36">
        <v>44274</v>
      </c>
      <c r="G256" s="35"/>
      <c r="H256" s="35" t="s">
        <v>274</v>
      </c>
      <c r="I256" s="35"/>
      <c r="J256" s="35" t="s">
        <v>462</v>
      </c>
      <c r="K256" s="35"/>
      <c r="L256" s="35"/>
      <c r="M256" s="35"/>
      <c r="N256" s="37">
        <v>-256.99</v>
      </c>
    </row>
    <row r="257" spans="1:14" x14ac:dyDescent="0.3">
      <c r="A257" s="35"/>
      <c r="B257" s="35"/>
      <c r="C257" s="35"/>
      <c r="D257" s="35" t="s">
        <v>113</v>
      </c>
      <c r="E257" s="35"/>
      <c r="F257" s="36">
        <v>44274</v>
      </c>
      <c r="G257" s="35"/>
      <c r="H257" s="35" t="s">
        <v>275</v>
      </c>
      <c r="I257" s="35"/>
      <c r="J257" s="35" t="s">
        <v>428</v>
      </c>
      <c r="K257" s="35"/>
      <c r="L257" s="35"/>
      <c r="M257" s="35"/>
      <c r="N257" s="37">
        <v>-553.91</v>
      </c>
    </row>
    <row r="258" spans="1:14" x14ac:dyDescent="0.3">
      <c r="A258" s="35"/>
      <c r="B258" s="35"/>
      <c r="C258" s="35"/>
      <c r="D258" s="35" t="s">
        <v>113</v>
      </c>
      <c r="E258" s="35"/>
      <c r="F258" s="36">
        <v>44274</v>
      </c>
      <c r="G258" s="35"/>
      <c r="H258" s="35" t="s">
        <v>276</v>
      </c>
      <c r="I258" s="35"/>
      <c r="J258" s="35" t="s">
        <v>463</v>
      </c>
      <c r="K258" s="35"/>
      <c r="L258" s="35"/>
      <c r="M258" s="35"/>
      <c r="N258" s="37">
        <v>-20</v>
      </c>
    </row>
    <row r="259" spans="1:14" x14ac:dyDescent="0.3">
      <c r="A259" s="35"/>
      <c r="B259" s="35"/>
      <c r="C259" s="35"/>
      <c r="D259" s="35" t="s">
        <v>113</v>
      </c>
      <c r="E259" s="35"/>
      <c r="F259" s="36">
        <v>44274</v>
      </c>
      <c r="G259" s="35"/>
      <c r="H259" s="35" t="s">
        <v>277</v>
      </c>
      <c r="I259" s="35"/>
      <c r="J259" s="35" t="s">
        <v>430</v>
      </c>
      <c r="K259" s="35"/>
      <c r="L259" s="35"/>
      <c r="M259" s="35"/>
      <c r="N259" s="37">
        <v>-2695</v>
      </c>
    </row>
    <row r="260" spans="1:14" x14ac:dyDescent="0.3">
      <c r="A260" s="35"/>
      <c r="B260" s="35"/>
      <c r="C260" s="35"/>
      <c r="D260" s="35" t="s">
        <v>113</v>
      </c>
      <c r="E260" s="35"/>
      <c r="F260" s="36">
        <v>44274</v>
      </c>
      <c r="G260" s="35"/>
      <c r="H260" s="35" t="s">
        <v>278</v>
      </c>
      <c r="I260" s="35"/>
      <c r="J260" s="35" t="s">
        <v>433</v>
      </c>
      <c r="K260" s="35"/>
      <c r="L260" s="35"/>
      <c r="M260" s="35"/>
      <c r="N260" s="37">
        <v>-146.6</v>
      </c>
    </row>
    <row r="261" spans="1:14" x14ac:dyDescent="0.3">
      <c r="A261" s="35"/>
      <c r="B261" s="35"/>
      <c r="C261" s="35"/>
      <c r="D261" s="35" t="s">
        <v>113</v>
      </c>
      <c r="E261" s="35"/>
      <c r="F261" s="36">
        <v>44274</v>
      </c>
      <c r="G261" s="35"/>
      <c r="H261" s="35" t="s">
        <v>279</v>
      </c>
      <c r="I261" s="35"/>
      <c r="J261" s="35" t="s">
        <v>467</v>
      </c>
      <c r="K261" s="35"/>
      <c r="L261" s="35"/>
      <c r="M261" s="35"/>
      <c r="N261" s="37">
        <v>-153.38999999999999</v>
      </c>
    </row>
    <row r="262" spans="1:14" x14ac:dyDescent="0.3">
      <c r="A262" s="35"/>
      <c r="B262" s="35"/>
      <c r="C262" s="35"/>
      <c r="D262" s="35" t="s">
        <v>113</v>
      </c>
      <c r="E262" s="35"/>
      <c r="F262" s="36">
        <v>44274</v>
      </c>
      <c r="G262" s="35"/>
      <c r="H262" s="35" t="s">
        <v>280</v>
      </c>
      <c r="I262" s="35"/>
      <c r="J262" s="35" t="s">
        <v>465</v>
      </c>
      <c r="K262" s="35"/>
      <c r="L262" s="35"/>
      <c r="M262" s="35"/>
      <c r="N262" s="37">
        <v>-61.24</v>
      </c>
    </row>
    <row r="263" spans="1:14" x14ac:dyDescent="0.3">
      <c r="A263" s="35"/>
      <c r="B263" s="35"/>
      <c r="C263" s="35"/>
      <c r="D263" s="35" t="s">
        <v>113</v>
      </c>
      <c r="E263" s="35"/>
      <c r="F263" s="36">
        <v>44274</v>
      </c>
      <c r="G263" s="35"/>
      <c r="H263" s="35" t="s">
        <v>281</v>
      </c>
      <c r="I263" s="35"/>
      <c r="J263" s="35" t="s">
        <v>437</v>
      </c>
      <c r="K263" s="35"/>
      <c r="L263" s="35"/>
      <c r="M263" s="35"/>
      <c r="N263" s="37">
        <v>-249.98</v>
      </c>
    </row>
    <row r="264" spans="1:14" x14ac:dyDescent="0.3">
      <c r="A264" s="35"/>
      <c r="B264" s="35"/>
      <c r="C264" s="35"/>
      <c r="D264" s="35" t="s">
        <v>113</v>
      </c>
      <c r="E264" s="35"/>
      <c r="F264" s="36">
        <v>44274</v>
      </c>
      <c r="G264" s="35"/>
      <c r="H264" s="35" t="s">
        <v>282</v>
      </c>
      <c r="I264" s="35"/>
      <c r="J264" s="35" t="s">
        <v>438</v>
      </c>
      <c r="K264" s="35"/>
      <c r="L264" s="35"/>
      <c r="M264" s="35"/>
      <c r="N264" s="37">
        <v>-200</v>
      </c>
    </row>
    <row r="265" spans="1:14" x14ac:dyDescent="0.3">
      <c r="A265" s="35"/>
      <c r="B265" s="35"/>
      <c r="C265" s="35"/>
      <c r="D265" s="35" t="s">
        <v>113</v>
      </c>
      <c r="E265" s="35"/>
      <c r="F265" s="36">
        <v>44274</v>
      </c>
      <c r="G265" s="35"/>
      <c r="H265" s="35" t="s">
        <v>283</v>
      </c>
      <c r="I265" s="35"/>
      <c r="J265" s="35" t="s">
        <v>440</v>
      </c>
      <c r="K265" s="35"/>
      <c r="L265" s="35" t="s">
        <v>534</v>
      </c>
      <c r="M265" s="35"/>
      <c r="N265" s="37">
        <v>-127.28</v>
      </c>
    </row>
    <row r="266" spans="1:14" x14ac:dyDescent="0.3">
      <c r="A266" s="35"/>
      <c r="B266" s="35"/>
      <c r="C266" s="35"/>
      <c r="D266" s="35" t="s">
        <v>113</v>
      </c>
      <c r="E266" s="35"/>
      <c r="F266" s="36">
        <v>44281</v>
      </c>
      <c r="G266" s="35"/>
      <c r="H266" s="35" t="s">
        <v>284</v>
      </c>
      <c r="I266" s="35"/>
      <c r="J266" s="35" t="s">
        <v>454</v>
      </c>
      <c r="K266" s="35"/>
      <c r="L266" s="35"/>
      <c r="M266" s="35"/>
      <c r="N266" s="37">
        <v>-513.02</v>
      </c>
    </row>
    <row r="267" spans="1:14" x14ac:dyDescent="0.3">
      <c r="A267" s="35"/>
      <c r="B267" s="35"/>
      <c r="C267" s="35"/>
      <c r="D267" s="35" t="s">
        <v>113</v>
      </c>
      <c r="E267" s="35"/>
      <c r="F267" s="36">
        <v>44281</v>
      </c>
      <c r="G267" s="35"/>
      <c r="H267" s="35" t="s">
        <v>285</v>
      </c>
      <c r="I267" s="35"/>
      <c r="J267" s="35" t="s">
        <v>475</v>
      </c>
      <c r="K267" s="35"/>
      <c r="L267" s="35"/>
      <c r="M267" s="35"/>
      <c r="N267" s="37">
        <v>-279.95</v>
      </c>
    </row>
    <row r="268" spans="1:14" x14ac:dyDescent="0.3">
      <c r="A268" s="35"/>
      <c r="B268" s="35"/>
      <c r="C268" s="35"/>
      <c r="D268" s="35" t="s">
        <v>113</v>
      </c>
      <c r="E268" s="35"/>
      <c r="F268" s="36">
        <v>44281</v>
      </c>
      <c r="G268" s="35"/>
      <c r="H268" s="35" t="s">
        <v>286</v>
      </c>
      <c r="I268" s="35"/>
      <c r="J268" s="35" t="s">
        <v>467</v>
      </c>
      <c r="K268" s="35"/>
      <c r="L268" s="35"/>
      <c r="M268" s="35"/>
      <c r="N268" s="37">
        <v>-365.34</v>
      </c>
    </row>
    <row r="269" spans="1:14" x14ac:dyDescent="0.3">
      <c r="A269" s="35"/>
      <c r="B269" s="35"/>
      <c r="C269" s="35"/>
      <c r="D269" s="35" t="s">
        <v>113</v>
      </c>
      <c r="E269" s="35"/>
      <c r="F269" s="36">
        <v>44281</v>
      </c>
      <c r="G269" s="35"/>
      <c r="H269" s="35" t="s">
        <v>287</v>
      </c>
      <c r="I269" s="35"/>
      <c r="J269" s="35" t="s">
        <v>476</v>
      </c>
      <c r="K269" s="35"/>
      <c r="L269" s="35"/>
      <c r="M269" s="35"/>
      <c r="N269" s="37">
        <v>-693.85</v>
      </c>
    </row>
    <row r="270" spans="1:14" x14ac:dyDescent="0.3">
      <c r="A270" s="35"/>
      <c r="B270" s="35"/>
      <c r="C270" s="35"/>
      <c r="D270" s="35" t="s">
        <v>113</v>
      </c>
      <c r="E270" s="35"/>
      <c r="F270" s="36">
        <v>44281</v>
      </c>
      <c r="G270" s="35"/>
      <c r="H270" s="35" t="s">
        <v>288</v>
      </c>
      <c r="I270" s="35"/>
      <c r="J270" s="35" t="s">
        <v>439</v>
      </c>
      <c r="K270" s="35"/>
      <c r="L270" s="35"/>
      <c r="M270" s="35"/>
      <c r="N270" s="37">
        <v>-55.2</v>
      </c>
    </row>
    <row r="271" spans="1:14" x14ac:dyDescent="0.3">
      <c r="A271" s="35"/>
      <c r="B271" s="35"/>
      <c r="C271" s="35"/>
      <c r="D271" s="35" t="s">
        <v>114</v>
      </c>
      <c r="E271" s="35"/>
      <c r="F271" s="36">
        <v>44286</v>
      </c>
      <c r="G271" s="35"/>
      <c r="H271" s="35" t="s">
        <v>289</v>
      </c>
      <c r="I271" s="35"/>
      <c r="J271" s="35" t="s">
        <v>458</v>
      </c>
      <c r="K271" s="35"/>
      <c r="L271" s="35"/>
      <c r="M271" s="35"/>
      <c r="N271" s="37">
        <v>-1748.67</v>
      </c>
    </row>
    <row r="272" spans="1:14" x14ac:dyDescent="0.3">
      <c r="A272" s="35"/>
      <c r="B272" s="35"/>
      <c r="C272" s="35"/>
      <c r="D272" s="35" t="s">
        <v>112</v>
      </c>
      <c r="E272" s="35"/>
      <c r="F272" s="36">
        <v>44286</v>
      </c>
      <c r="G272" s="35"/>
      <c r="H272" s="35" t="s">
        <v>290</v>
      </c>
      <c r="I272" s="35"/>
      <c r="J272" s="35" t="s">
        <v>469</v>
      </c>
      <c r="K272" s="35"/>
      <c r="L272" s="35" t="s">
        <v>547</v>
      </c>
      <c r="M272" s="35"/>
      <c r="N272" s="37">
        <v>-437.17</v>
      </c>
    </row>
    <row r="273" spans="1:14" x14ac:dyDescent="0.3">
      <c r="A273" s="35"/>
      <c r="B273" s="35"/>
      <c r="C273" s="35"/>
      <c r="D273" s="35" t="s">
        <v>113</v>
      </c>
      <c r="E273" s="35"/>
      <c r="F273" s="36">
        <v>44287</v>
      </c>
      <c r="G273" s="35"/>
      <c r="H273" s="35" t="s">
        <v>291</v>
      </c>
      <c r="I273" s="35"/>
      <c r="J273" s="35" t="s">
        <v>462</v>
      </c>
      <c r="K273" s="35"/>
      <c r="L273" s="35"/>
      <c r="M273" s="35"/>
      <c r="N273" s="37">
        <v>-34.17</v>
      </c>
    </row>
    <row r="274" spans="1:14" x14ac:dyDescent="0.3">
      <c r="A274" s="35"/>
      <c r="B274" s="35"/>
      <c r="C274" s="35"/>
      <c r="D274" s="35" t="s">
        <v>113</v>
      </c>
      <c r="E274" s="35"/>
      <c r="F274" s="36">
        <v>44287</v>
      </c>
      <c r="G274" s="35"/>
      <c r="H274" s="35" t="s">
        <v>292</v>
      </c>
      <c r="I274" s="35"/>
      <c r="J274" s="35" t="s">
        <v>463</v>
      </c>
      <c r="K274" s="35"/>
      <c r="L274" s="35"/>
      <c r="M274" s="35"/>
      <c r="N274" s="37">
        <v>-150</v>
      </c>
    </row>
    <row r="275" spans="1:14" x14ac:dyDescent="0.3">
      <c r="A275" s="35"/>
      <c r="B275" s="35"/>
      <c r="C275" s="35"/>
      <c r="D275" s="35" t="s">
        <v>113</v>
      </c>
      <c r="E275" s="35"/>
      <c r="F275" s="36">
        <v>44287</v>
      </c>
      <c r="G275" s="35"/>
      <c r="H275" s="35" t="s">
        <v>293</v>
      </c>
      <c r="I275" s="35"/>
      <c r="J275" s="35" t="s">
        <v>477</v>
      </c>
      <c r="K275" s="35"/>
      <c r="L275" s="35"/>
      <c r="M275" s="35"/>
      <c r="N275" s="37">
        <v>-37500</v>
      </c>
    </row>
    <row r="276" spans="1:14" x14ac:dyDescent="0.3">
      <c r="A276" s="35"/>
      <c r="B276" s="35"/>
      <c r="C276" s="35"/>
      <c r="D276" s="35" t="s">
        <v>113</v>
      </c>
      <c r="E276" s="35"/>
      <c r="F276" s="36">
        <v>44287</v>
      </c>
      <c r="G276" s="35"/>
      <c r="H276" s="35" t="s">
        <v>294</v>
      </c>
      <c r="I276" s="35"/>
      <c r="J276" s="35" t="s">
        <v>478</v>
      </c>
      <c r="K276" s="35"/>
      <c r="L276" s="35"/>
      <c r="M276" s="35"/>
      <c r="N276" s="37">
        <v>-270</v>
      </c>
    </row>
    <row r="277" spans="1:14" x14ac:dyDescent="0.3">
      <c r="A277" s="35"/>
      <c r="B277" s="35"/>
      <c r="C277" s="35"/>
      <c r="D277" s="35" t="s">
        <v>113</v>
      </c>
      <c r="E277" s="35"/>
      <c r="F277" s="36">
        <v>44287</v>
      </c>
      <c r="G277" s="35"/>
      <c r="H277" s="35" t="s">
        <v>295</v>
      </c>
      <c r="I277" s="35"/>
      <c r="J277" s="35" t="s">
        <v>435</v>
      </c>
      <c r="K277" s="35"/>
      <c r="L277" s="35" t="s">
        <v>532</v>
      </c>
      <c r="M277" s="35"/>
      <c r="N277" s="37">
        <v>-696.5</v>
      </c>
    </row>
    <row r="278" spans="1:14" x14ac:dyDescent="0.3">
      <c r="A278" s="35"/>
      <c r="B278" s="35"/>
      <c r="C278" s="35"/>
      <c r="D278" s="35" t="s">
        <v>113</v>
      </c>
      <c r="E278" s="35"/>
      <c r="F278" s="36">
        <v>44287</v>
      </c>
      <c r="G278" s="35"/>
      <c r="H278" s="35" t="s">
        <v>296</v>
      </c>
      <c r="I278" s="35"/>
      <c r="J278" s="35" t="s">
        <v>438</v>
      </c>
      <c r="K278" s="35"/>
      <c r="L278" s="35"/>
      <c r="M278" s="35"/>
      <c r="N278" s="37">
        <v>-180</v>
      </c>
    </row>
    <row r="279" spans="1:14" x14ac:dyDescent="0.3">
      <c r="A279" s="35"/>
      <c r="B279" s="35"/>
      <c r="C279" s="35"/>
      <c r="D279" s="35" t="s">
        <v>113</v>
      </c>
      <c r="E279" s="35"/>
      <c r="F279" s="36">
        <v>44295</v>
      </c>
      <c r="G279" s="35"/>
      <c r="H279" s="35" t="s">
        <v>297</v>
      </c>
      <c r="I279" s="35"/>
      <c r="J279" s="35" t="s">
        <v>426</v>
      </c>
      <c r="K279" s="35"/>
      <c r="L279" s="35" t="s">
        <v>531</v>
      </c>
      <c r="M279" s="35"/>
      <c r="N279" s="37">
        <v>-992.75</v>
      </c>
    </row>
    <row r="280" spans="1:14" x14ac:dyDescent="0.3">
      <c r="A280" s="35"/>
      <c r="B280" s="35"/>
      <c r="C280" s="35"/>
      <c r="D280" s="35" t="s">
        <v>113</v>
      </c>
      <c r="E280" s="35"/>
      <c r="F280" s="36">
        <v>44295</v>
      </c>
      <c r="G280" s="35"/>
      <c r="H280" s="35" t="s">
        <v>298</v>
      </c>
      <c r="I280" s="35"/>
      <c r="J280" s="35" t="s">
        <v>427</v>
      </c>
      <c r="K280" s="35"/>
      <c r="L280" s="35" t="s">
        <v>531</v>
      </c>
      <c r="M280" s="35"/>
      <c r="N280" s="37">
        <v>-252.9</v>
      </c>
    </row>
    <row r="281" spans="1:14" x14ac:dyDescent="0.3">
      <c r="A281" s="35"/>
      <c r="B281" s="35"/>
      <c r="C281" s="35"/>
      <c r="D281" s="35" t="s">
        <v>113</v>
      </c>
      <c r="E281" s="35"/>
      <c r="F281" s="36">
        <v>44295</v>
      </c>
      <c r="G281" s="35"/>
      <c r="H281" s="35" t="s">
        <v>299</v>
      </c>
      <c r="I281" s="35"/>
      <c r="J281" s="35" t="s">
        <v>460</v>
      </c>
      <c r="K281" s="35"/>
      <c r="L281" s="35"/>
      <c r="M281" s="35"/>
      <c r="N281" s="37">
        <v>-365.15</v>
      </c>
    </row>
    <row r="282" spans="1:14" x14ac:dyDescent="0.3">
      <c r="A282" s="35"/>
      <c r="B282" s="35"/>
      <c r="C282" s="35"/>
      <c r="D282" s="35" t="s">
        <v>113</v>
      </c>
      <c r="E282" s="35"/>
      <c r="F282" s="36">
        <v>44295</v>
      </c>
      <c r="G282" s="35"/>
      <c r="H282" s="35" t="s">
        <v>300</v>
      </c>
      <c r="I282" s="35"/>
      <c r="J282" s="35" t="s">
        <v>462</v>
      </c>
      <c r="K282" s="35"/>
      <c r="L282" s="35"/>
      <c r="M282" s="35"/>
      <c r="N282" s="37">
        <v>-228.87</v>
      </c>
    </row>
    <row r="283" spans="1:14" x14ac:dyDescent="0.3">
      <c r="A283" s="35"/>
      <c r="B283" s="35"/>
      <c r="C283" s="35"/>
      <c r="D283" s="35" t="s">
        <v>113</v>
      </c>
      <c r="E283" s="35"/>
      <c r="F283" s="36">
        <v>44295</v>
      </c>
      <c r="G283" s="35"/>
      <c r="H283" s="35" t="s">
        <v>301</v>
      </c>
      <c r="I283" s="35"/>
      <c r="J283" s="35" t="s">
        <v>450</v>
      </c>
      <c r="K283" s="35"/>
      <c r="L283" s="35"/>
      <c r="M283" s="35"/>
      <c r="N283" s="37">
        <v>-2416.69</v>
      </c>
    </row>
    <row r="284" spans="1:14" x14ac:dyDescent="0.3">
      <c r="A284" s="35"/>
      <c r="B284" s="35"/>
      <c r="C284" s="35"/>
      <c r="D284" s="35" t="s">
        <v>113</v>
      </c>
      <c r="E284" s="35"/>
      <c r="F284" s="36">
        <v>44295</v>
      </c>
      <c r="G284" s="35"/>
      <c r="H284" s="35" t="s">
        <v>302</v>
      </c>
      <c r="I284" s="35"/>
      <c r="J284" s="35" t="s">
        <v>430</v>
      </c>
      <c r="K284" s="35"/>
      <c r="L284" s="35"/>
      <c r="M284" s="35"/>
      <c r="N284" s="37">
        <v>-1450</v>
      </c>
    </row>
    <row r="285" spans="1:14" x14ac:dyDescent="0.3">
      <c r="A285" s="35"/>
      <c r="B285" s="35"/>
      <c r="C285" s="35"/>
      <c r="D285" s="35" t="s">
        <v>113</v>
      </c>
      <c r="E285" s="35"/>
      <c r="F285" s="36">
        <v>44295</v>
      </c>
      <c r="G285" s="35"/>
      <c r="H285" s="35" t="s">
        <v>303</v>
      </c>
      <c r="I285" s="35"/>
      <c r="J285" s="35" t="s">
        <v>431</v>
      </c>
      <c r="K285" s="35"/>
      <c r="L285" s="35"/>
      <c r="M285" s="35"/>
      <c r="N285" s="37">
        <v>-1395.1</v>
      </c>
    </row>
    <row r="286" spans="1:14" x14ac:dyDescent="0.3">
      <c r="A286" s="35"/>
      <c r="B286" s="35"/>
      <c r="C286" s="35"/>
      <c r="D286" s="35" t="s">
        <v>113</v>
      </c>
      <c r="E286" s="35"/>
      <c r="F286" s="36">
        <v>44295</v>
      </c>
      <c r="G286" s="35"/>
      <c r="H286" s="35" t="s">
        <v>304</v>
      </c>
      <c r="I286" s="35"/>
      <c r="J286" s="35" t="s">
        <v>467</v>
      </c>
      <c r="K286" s="35"/>
      <c r="L286" s="35"/>
      <c r="M286" s="35"/>
      <c r="N286" s="37">
        <v>-171.76</v>
      </c>
    </row>
    <row r="287" spans="1:14" x14ac:dyDescent="0.3">
      <c r="A287" s="35"/>
      <c r="B287" s="35"/>
      <c r="C287" s="35"/>
      <c r="D287" s="35" t="s">
        <v>113</v>
      </c>
      <c r="E287" s="35"/>
      <c r="F287" s="36">
        <v>44295</v>
      </c>
      <c r="G287" s="35"/>
      <c r="H287" s="35" t="s">
        <v>305</v>
      </c>
      <c r="I287" s="35"/>
      <c r="J287" s="35" t="s">
        <v>465</v>
      </c>
      <c r="K287" s="35"/>
      <c r="L287" s="35"/>
      <c r="M287" s="35"/>
      <c r="N287" s="37">
        <v>-26.19</v>
      </c>
    </row>
    <row r="288" spans="1:14" x14ac:dyDescent="0.3">
      <c r="A288" s="35"/>
      <c r="B288" s="35"/>
      <c r="C288" s="35"/>
      <c r="D288" s="35" t="s">
        <v>113</v>
      </c>
      <c r="E288" s="35"/>
      <c r="F288" s="36">
        <v>44295</v>
      </c>
      <c r="G288" s="35"/>
      <c r="H288" s="35" t="s">
        <v>306</v>
      </c>
      <c r="I288" s="35"/>
      <c r="J288" s="35" t="s">
        <v>436</v>
      </c>
      <c r="K288" s="35"/>
      <c r="L288" s="35" t="s">
        <v>548</v>
      </c>
      <c r="M288" s="35"/>
      <c r="N288" s="37">
        <v>-3854.87</v>
      </c>
    </row>
    <row r="289" spans="1:14" x14ac:dyDescent="0.3">
      <c r="A289" s="35"/>
      <c r="B289" s="35"/>
      <c r="C289" s="35"/>
      <c r="D289" s="35" t="s">
        <v>113</v>
      </c>
      <c r="E289" s="35"/>
      <c r="F289" s="36">
        <v>44295</v>
      </c>
      <c r="G289" s="35"/>
      <c r="H289" s="35" t="s">
        <v>307</v>
      </c>
      <c r="I289" s="35"/>
      <c r="J289" s="35" t="s">
        <v>479</v>
      </c>
      <c r="K289" s="35"/>
      <c r="L289" s="35"/>
      <c r="M289" s="35"/>
      <c r="N289" s="37">
        <v>-1050</v>
      </c>
    </row>
    <row r="290" spans="1:14" x14ac:dyDescent="0.3">
      <c r="A290" s="35"/>
      <c r="B290" s="35"/>
      <c r="C290" s="35"/>
      <c r="D290" s="35" t="s">
        <v>113</v>
      </c>
      <c r="E290" s="35"/>
      <c r="F290" s="36">
        <v>44295</v>
      </c>
      <c r="G290" s="35"/>
      <c r="H290" s="35" t="s">
        <v>308</v>
      </c>
      <c r="I290" s="35"/>
      <c r="J290" s="35" t="s">
        <v>446</v>
      </c>
      <c r="K290" s="35"/>
      <c r="L290" s="35" t="s">
        <v>535</v>
      </c>
      <c r="M290" s="35"/>
      <c r="N290" s="37">
        <v>-81.510000000000005</v>
      </c>
    </row>
    <row r="291" spans="1:14" x14ac:dyDescent="0.3">
      <c r="A291" s="35"/>
      <c r="B291" s="35"/>
      <c r="C291" s="35"/>
      <c r="D291" s="35" t="s">
        <v>113</v>
      </c>
      <c r="E291" s="35"/>
      <c r="F291" s="36">
        <v>44295</v>
      </c>
      <c r="G291" s="35"/>
      <c r="H291" s="35" t="s">
        <v>309</v>
      </c>
      <c r="I291" s="35"/>
      <c r="J291" s="35" t="s">
        <v>414</v>
      </c>
      <c r="K291" s="35"/>
      <c r="L291" s="35" t="s">
        <v>514</v>
      </c>
      <c r="M291" s="35"/>
      <c r="N291" s="37">
        <v>-999</v>
      </c>
    </row>
    <row r="292" spans="1:14" x14ac:dyDescent="0.3">
      <c r="A292" s="35"/>
      <c r="B292" s="35"/>
      <c r="C292" s="35"/>
      <c r="D292" s="35" t="s">
        <v>113</v>
      </c>
      <c r="E292" s="35"/>
      <c r="F292" s="36">
        <v>44295</v>
      </c>
      <c r="G292" s="35"/>
      <c r="H292" s="35" t="s">
        <v>310</v>
      </c>
      <c r="I292" s="35"/>
      <c r="J292" s="35" t="s">
        <v>444</v>
      </c>
      <c r="K292" s="35"/>
      <c r="L292" s="35"/>
      <c r="M292" s="35"/>
      <c r="N292" s="37">
        <v>-1174.92</v>
      </c>
    </row>
    <row r="293" spans="1:14" x14ac:dyDescent="0.3">
      <c r="A293" s="35"/>
      <c r="B293" s="35"/>
      <c r="C293" s="35"/>
      <c r="D293" s="35" t="s">
        <v>113</v>
      </c>
      <c r="E293" s="35"/>
      <c r="F293" s="36">
        <v>44315</v>
      </c>
      <c r="G293" s="35"/>
      <c r="H293" s="35" t="s">
        <v>311</v>
      </c>
      <c r="I293" s="35"/>
      <c r="J293" s="35" t="s">
        <v>454</v>
      </c>
      <c r="K293" s="35"/>
      <c r="L293" s="35"/>
      <c r="M293" s="35"/>
      <c r="N293" s="37">
        <v>-487.52</v>
      </c>
    </row>
    <row r="294" spans="1:14" x14ac:dyDescent="0.3">
      <c r="A294" s="35"/>
      <c r="B294" s="35"/>
      <c r="C294" s="35"/>
      <c r="D294" s="35" t="s">
        <v>113</v>
      </c>
      <c r="E294" s="35"/>
      <c r="F294" s="36">
        <v>44315</v>
      </c>
      <c r="G294" s="35"/>
      <c r="H294" s="35" t="s">
        <v>312</v>
      </c>
      <c r="I294" s="35"/>
      <c r="J294" s="35" t="s">
        <v>480</v>
      </c>
      <c r="K294" s="35"/>
      <c r="L294" s="35"/>
      <c r="M294" s="35"/>
      <c r="N294" s="37">
        <v>-670.81</v>
      </c>
    </row>
    <row r="295" spans="1:14" x14ac:dyDescent="0.3">
      <c r="A295" s="35"/>
      <c r="B295" s="35"/>
      <c r="C295" s="35"/>
      <c r="D295" s="35" t="s">
        <v>113</v>
      </c>
      <c r="E295" s="35"/>
      <c r="F295" s="36">
        <v>44315</v>
      </c>
      <c r="G295" s="35"/>
      <c r="H295" s="35" t="s">
        <v>313</v>
      </c>
      <c r="I295" s="35"/>
      <c r="J295" s="35" t="s">
        <v>481</v>
      </c>
      <c r="K295" s="35"/>
      <c r="L295" s="35"/>
      <c r="M295" s="35"/>
      <c r="N295" s="37">
        <v>-2650</v>
      </c>
    </row>
    <row r="296" spans="1:14" x14ac:dyDescent="0.3">
      <c r="A296" s="35"/>
      <c r="B296" s="35"/>
      <c r="C296" s="35"/>
      <c r="D296" s="35" t="s">
        <v>113</v>
      </c>
      <c r="E296" s="35"/>
      <c r="F296" s="36">
        <v>44315</v>
      </c>
      <c r="G296" s="35"/>
      <c r="H296" s="35" t="s">
        <v>314</v>
      </c>
      <c r="I296" s="35"/>
      <c r="J296" s="35" t="s">
        <v>462</v>
      </c>
      <c r="K296" s="35"/>
      <c r="L296" s="35"/>
      <c r="M296" s="35"/>
      <c r="N296" s="37">
        <v>-369.95</v>
      </c>
    </row>
    <row r="297" spans="1:14" x14ac:dyDescent="0.3">
      <c r="A297" s="35"/>
      <c r="B297" s="35"/>
      <c r="C297" s="35"/>
      <c r="D297" s="35" t="s">
        <v>113</v>
      </c>
      <c r="E297" s="35"/>
      <c r="F297" s="36">
        <v>44315</v>
      </c>
      <c r="G297" s="35"/>
      <c r="H297" s="35" t="s">
        <v>315</v>
      </c>
      <c r="I297" s="35"/>
      <c r="J297" s="35" t="s">
        <v>428</v>
      </c>
      <c r="K297" s="35"/>
      <c r="L297" s="35"/>
      <c r="M297" s="35"/>
      <c r="N297" s="37">
        <v>-554.12</v>
      </c>
    </row>
    <row r="298" spans="1:14" x14ac:dyDescent="0.3">
      <c r="A298" s="35"/>
      <c r="B298" s="35"/>
      <c r="C298" s="35"/>
      <c r="D298" s="35" t="s">
        <v>113</v>
      </c>
      <c r="E298" s="35"/>
      <c r="F298" s="36">
        <v>44315</v>
      </c>
      <c r="G298" s="35"/>
      <c r="H298" s="35" t="s">
        <v>316</v>
      </c>
      <c r="I298" s="35"/>
      <c r="J298" s="35" t="s">
        <v>482</v>
      </c>
      <c r="K298" s="35"/>
      <c r="L298" s="35"/>
      <c r="M298" s="35"/>
      <c r="N298" s="37">
        <v>-42.28</v>
      </c>
    </row>
    <row r="299" spans="1:14" x14ac:dyDescent="0.3">
      <c r="A299" s="35"/>
      <c r="B299" s="35"/>
      <c r="C299" s="35"/>
      <c r="D299" s="35" t="s">
        <v>113</v>
      </c>
      <c r="E299" s="35"/>
      <c r="F299" s="36">
        <v>44315</v>
      </c>
      <c r="G299" s="35"/>
      <c r="H299" s="35" t="s">
        <v>317</v>
      </c>
      <c r="I299" s="35"/>
      <c r="J299" s="35" t="s">
        <v>430</v>
      </c>
      <c r="K299" s="35"/>
      <c r="L299" s="35"/>
      <c r="M299" s="35"/>
      <c r="N299" s="37">
        <v>-605</v>
      </c>
    </row>
    <row r="300" spans="1:14" x14ac:dyDescent="0.3">
      <c r="A300" s="35"/>
      <c r="B300" s="35"/>
      <c r="C300" s="35"/>
      <c r="D300" s="35" t="s">
        <v>113</v>
      </c>
      <c r="E300" s="35"/>
      <c r="F300" s="36">
        <v>44315</v>
      </c>
      <c r="G300" s="35"/>
      <c r="H300" s="35" t="s">
        <v>318</v>
      </c>
      <c r="I300" s="35"/>
      <c r="J300" s="35" t="s">
        <v>431</v>
      </c>
      <c r="K300" s="35"/>
      <c r="L300" s="35"/>
      <c r="M300" s="35"/>
      <c r="N300" s="37">
        <v>-386.92</v>
      </c>
    </row>
    <row r="301" spans="1:14" x14ac:dyDescent="0.3">
      <c r="A301" s="35"/>
      <c r="B301" s="35"/>
      <c r="C301" s="35"/>
      <c r="D301" s="35" t="s">
        <v>113</v>
      </c>
      <c r="E301" s="35"/>
      <c r="F301" s="36">
        <v>44315</v>
      </c>
      <c r="G301" s="35"/>
      <c r="H301" s="35" t="s">
        <v>319</v>
      </c>
      <c r="I301" s="35"/>
      <c r="J301" s="35" t="s">
        <v>483</v>
      </c>
      <c r="K301" s="35"/>
      <c r="L301" s="35"/>
      <c r="M301" s="35"/>
      <c r="N301" s="37">
        <v>-113</v>
      </c>
    </row>
    <row r="302" spans="1:14" x14ac:dyDescent="0.3">
      <c r="A302" s="35"/>
      <c r="B302" s="35"/>
      <c r="C302" s="35"/>
      <c r="D302" s="35" t="s">
        <v>113</v>
      </c>
      <c r="E302" s="35"/>
      <c r="F302" s="36">
        <v>44315</v>
      </c>
      <c r="G302" s="35"/>
      <c r="H302" s="35" t="s">
        <v>320</v>
      </c>
      <c r="I302" s="35"/>
      <c r="J302" s="35" t="s">
        <v>433</v>
      </c>
      <c r="K302" s="35"/>
      <c r="L302" s="35"/>
      <c r="M302" s="35"/>
      <c r="N302" s="37">
        <v>-112.7</v>
      </c>
    </row>
    <row r="303" spans="1:14" x14ac:dyDescent="0.3">
      <c r="A303" s="35"/>
      <c r="B303" s="35"/>
      <c r="C303" s="35"/>
      <c r="D303" s="35" t="s">
        <v>113</v>
      </c>
      <c r="E303" s="35"/>
      <c r="F303" s="36">
        <v>44315</v>
      </c>
      <c r="G303" s="35"/>
      <c r="H303" s="35" t="s">
        <v>321</v>
      </c>
      <c r="I303" s="35"/>
      <c r="J303" s="35" t="s">
        <v>484</v>
      </c>
      <c r="K303" s="35"/>
      <c r="L303" s="35"/>
      <c r="M303" s="35"/>
      <c r="N303" s="37">
        <v>-78</v>
      </c>
    </row>
    <row r="304" spans="1:14" x14ac:dyDescent="0.3">
      <c r="A304" s="35"/>
      <c r="B304" s="35"/>
      <c r="C304" s="35"/>
      <c r="D304" s="35" t="s">
        <v>113</v>
      </c>
      <c r="E304" s="35"/>
      <c r="F304" s="36">
        <v>44315</v>
      </c>
      <c r="G304" s="35"/>
      <c r="H304" s="35" t="s">
        <v>322</v>
      </c>
      <c r="I304" s="35"/>
      <c r="J304" s="35" t="s">
        <v>485</v>
      </c>
      <c r="K304" s="35"/>
      <c r="L304" s="35"/>
      <c r="M304" s="35"/>
      <c r="N304" s="37">
        <v>-909.59</v>
      </c>
    </row>
    <row r="305" spans="1:14" x14ac:dyDescent="0.3">
      <c r="A305" s="35"/>
      <c r="B305" s="35"/>
      <c r="C305" s="35"/>
      <c r="D305" s="35" t="s">
        <v>113</v>
      </c>
      <c r="E305" s="35"/>
      <c r="F305" s="36">
        <v>44315</v>
      </c>
      <c r="G305" s="35"/>
      <c r="H305" s="35" t="s">
        <v>323</v>
      </c>
      <c r="I305" s="35"/>
      <c r="J305" s="35" t="s">
        <v>474</v>
      </c>
      <c r="K305" s="35"/>
      <c r="L305" s="35"/>
      <c r="M305" s="35"/>
      <c r="N305" s="37">
        <v>-34.49</v>
      </c>
    </row>
    <row r="306" spans="1:14" x14ac:dyDescent="0.3">
      <c r="A306" s="35"/>
      <c r="B306" s="35"/>
      <c r="C306" s="35"/>
      <c r="D306" s="35" t="s">
        <v>113</v>
      </c>
      <c r="E306" s="35"/>
      <c r="F306" s="36">
        <v>44315</v>
      </c>
      <c r="G306" s="35"/>
      <c r="H306" s="35" t="s">
        <v>324</v>
      </c>
      <c r="I306" s="35"/>
      <c r="J306" s="35" t="s">
        <v>440</v>
      </c>
      <c r="K306" s="35"/>
      <c r="L306" s="35" t="s">
        <v>534</v>
      </c>
      <c r="M306" s="35"/>
      <c r="N306" s="37">
        <v>-152.38999999999999</v>
      </c>
    </row>
    <row r="307" spans="1:14" x14ac:dyDescent="0.3">
      <c r="A307" s="35"/>
      <c r="B307" s="35"/>
      <c r="C307" s="35"/>
      <c r="D307" s="35" t="s">
        <v>113</v>
      </c>
      <c r="E307" s="35"/>
      <c r="F307" s="36">
        <v>44315</v>
      </c>
      <c r="G307" s="35"/>
      <c r="H307" s="35" t="s">
        <v>325</v>
      </c>
      <c r="I307" s="35"/>
      <c r="J307" s="35" t="s">
        <v>468</v>
      </c>
      <c r="K307" s="35"/>
      <c r="L307" s="35" t="s">
        <v>549</v>
      </c>
      <c r="M307" s="35"/>
      <c r="N307" s="37">
        <v>-17740</v>
      </c>
    </row>
    <row r="308" spans="1:14" x14ac:dyDescent="0.3">
      <c r="A308" s="35"/>
      <c r="B308" s="35"/>
      <c r="C308" s="35"/>
      <c r="D308" s="35" t="s">
        <v>112</v>
      </c>
      <c r="E308" s="35"/>
      <c r="F308" s="36">
        <v>44316</v>
      </c>
      <c r="G308" s="35"/>
      <c r="H308" s="35" t="s">
        <v>326</v>
      </c>
      <c r="I308" s="35"/>
      <c r="J308" s="35" t="s">
        <v>469</v>
      </c>
      <c r="K308" s="35"/>
      <c r="L308" s="35" t="s">
        <v>547</v>
      </c>
      <c r="M308" s="35"/>
      <c r="N308" s="37">
        <v>-408.16</v>
      </c>
    </row>
    <row r="309" spans="1:14" x14ac:dyDescent="0.3">
      <c r="A309" s="35"/>
      <c r="B309" s="35"/>
      <c r="C309" s="35"/>
      <c r="D309" s="35" t="s">
        <v>113</v>
      </c>
      <c r="E309" s="35"/>
      <c r="F309" s="36">
        <v>44315</v>
      </c>
      <c r="G309" s="35"/>
      <c r="H309" s="35" t="s">
        <v>327</v>
      </c>
      <c r="I309" s="35"/>
      <c r="J309" s="35" t="s">
        <v>436</v>
      </c>
      <c r="K309" s="35"/>
      <c r="L309" s="35" t="s">
        <v>550</v>
      </c>
      <c r="M309" s="35"/>
      <c r="N309" s="37">
        <v>-280</v>
      </c>
    </row>
    <row r="310" spans="1:14" x14ac:dyDescent="0.3">
      <c r="A310" s="35"/>
      <c r="B310" s="35"/>
      <c r="C310" s="35"/>
      <c r="D310" s="35" t="s">
        <v>114</v>
      </c>
      <c r="E310" s="35"/>
      <c r="F310" s="36">
        <v>44316</v>
      </c>
      <c r="G310" s="35"/>
      <c r="H310" s="35" t="s">
        <v>328</v>
      </c>
      <c r="I310" s="35"/>
      <c r="J310" s="35" t="s">
        <v>458</v>
      </c>
      <c r="K310" s="35"/>
      <c r="L310" s="35"/>
      <c r="M310" s="35"/>
      <c r="N310" s="37">
        <v>-1632.65</v>
      </c>
    </row>
    <row r="311" spans="1:14" x14ac:dyDescent="0.3">
      <c r="A311" s="35"/>
      <c r="B311" s="35"/>
      <c r="C311" s="35"/>
      <c r="D311" s="35" t="s">
        <v>113</v>
      </c>
      <c r="E311" s="35"/>
      <c r="F311" s="36">
        <v>44330</v>
      </c>
      <c r="G311" s="35"/>
      <c r="H311" s="35" t="s">
        <v>329</v>
      </c>
      <c r="I311" s="35"/>
      <c r="J311" s="35" t="s">
        <v>426</v>
      </c>
      <c r="K311" s="35"/>
      <c r="L311" s="35" t="s">
        <v>531</v>
      </c>
      <c r="M311" s="35"/>
      <c r="N311" s="37">
        <v>-398.77</v>
      </c>
    </row>
    <row r="312" spans="1:14" x14ac:dyDescent="0.3">
      <c r="A312" s="35"/>
      <c r="B312" s="35"/>
      <c r="C312" s="35"/>
      <c r="D312" s="35" t="s">
        <v>113</v>
      </c>
      <c r="E312" s="35"/>
      <c r="F312" s="36">
        <v>44330</v>
      </c>
      <c r="G312" s="35"/>
      <c r="H312" s="35" t="s">
        <v>330</v>
      </c>
      <c r="I312" s="35"/>
      <c r="J312" s="35" t="s">
        <v>427</v>
      </c>
      <c r="K312" s="35"/>
      <c r="L312" s="35" t="s">
        <v>531</v>
      </c>
      <c r="M312" s="35"/>
      <c r="N312" s="37">
        <v>-49.2</v>
      </c>
    </row>
    <row r="313" spans="1:14" x14ac:dyDescent="0.3">
      <c r="A313" s="35"/>
      <c r="B313" s="35"/>
      <c r="C313" s="35"/>
      <c r="D313" s="35" t="s">
        <v>113</v>
      </c>
      <c r="E313" s="35"/>
      <c r="F313" s="36">
        <v>44330</v>
      </c>
      <c r="G313" s="35"/>
      <c r="H313" s="35" t="s">
        <v>331</v>
      </c>
      <c r="I313" s="35"/>
      <c r="J313" s="35" t="s">
        <v>450</v>
      </c>
      <c r="K313" s="35"/>
      <c r="L313" s="35"/>
      <c r="M313" s="35"/>
      <c r="N313" s="37">
        <v>-1639.95</v>
      </c>
    </row>
    <row r="314" spans="1:14" x14ac:dyDescent="0.3">
      <c r="A314" s="35"/>
      <c r="B314" s="35"/>
      <c r="C314" s="35"/>
      <c r="D314" s="35" t="s">
        <v>113</v>
      </c>
      <c r="E314" s="35"/>
      <c r="F314" s="36">
        <v>44330</v>
      </c>
      <c r="G314" s="35"/>
      <c r="H314" s="35" t="s">
        <v>332</v>
      </c>
      <c r="I314" s="35"/>
      <c r="J314" s="35" t="s">
        <v>435</v>
      </c>
      <c r="K314" s="35"/>
      <c r="L314" s="35" t="s">
        <v>532</v>
      </c>
      <c r="M314" s="35"/>
      <c r="N314" s="37">
        <v>-390</v>
      </c>
    </row>
    <row r="315" spans="1:14" x14ac:dyDescent="0.3">
      <c r="A315" s="35"/>
      <c r="B315" s="35"/>
      <c r="C315" s="35"/>
      <c r="D315" s="35" t="s">
        <v>113</v>
      </c>
      <c r="E315" s="35"/>
      <c r="F315" s="36">
        <v>44330</v>
      </c>
      <c r="G315" s="35"/>
      <c r="H315" s="35" t="s">
        <v>333</v>
      </c>
      <c r="I315" s="35"/>
      <c r="J315" s="35" t="s">
        <v>486</v>
      </c>
      <c r="K315" s="35"/>
      <c r="L315" s="35" t="s">
        <v>551</v>
      </c>
      <c r="M315" s="35"/>
      <c r="N315" s="37">
        <v>0</v>
      </c>
    </row>
    <row r="316" spans="1:14" x14ac:dyDescent="0.3">
      <c r="A316" s="35"/>
      <c r="B316" s="35"/>
      <c r="C316" s="35"/>
      <c r="D316" s="35" t="s">
        <v>113</v>
      </c>
      <c r="E316" s="35"/>
      <c r="F316" s="36">
        <v>44330</v>
      </c>
      <c r="G316" s="35"/>
      <c r="H316" s="35" t="s">
        <v>334</v>
      </c>
      <c r="I316" s="35"/>
      <c r="J316" s="35" t="s">
        <v>465</v>
      </c>
      <c r="K316" s="35"/>
      <c r="L316" s="35"/>
      <c r="M316" s="35"/>
      <c r="N316" s="37">
        <v>-304.52999999999997</v>
      </c>
    </row>
    <row r="317" spans="1:14" x14ac:dyDescent="0.3">
      <c r="A317" s="35"/>
      <c r="B317" s="35"/>
      <c r="C317" s="35"/>
      <c r="D317" s="35" t="s">
        <v>113</v>
      </c>
      <c r="E317" s="35"/>
      <c r="F317" s="36">
        <v>44330</v>
      </c>
      <c r="G317" s="35"/>
      <c r="H317" s="35" t="s">
        <v>335</v>
      </c>
      <c r="I317" s="35"/>
      <c r="J317" s="35" t="s">
        <v>465</v>
      </c>
      <c r="K317" s="35"/>
      <c r="L317" s="35" t="s">
        <v>552</v>
      </c>
      <c r="M317" s="35"/>
      <c r="N317" s="37">
        <v>0</v>
      </c>
    </row>
    <row r="318" spans="1:14" x14ac:dyDescent="0.3">
      <c r="A318" s="35"/>
      <c r="B318" s="35"/>
      <c r="C318" s="35"/>
      <c r="D318" s="35" t="s">
        <v>113</v>
      </c>
      <c r="E318" s="35"/>
      <c r="F318" s="36">
        <v>44330</v>
      </c>
      <c r="G318" s="35"/>
      <c r="H318" s="35" t="s">
        <v>336</v>
      </c>
      <c r="I318" s="35"/>
      <c r="J318" s="35" t="s">
        <v>487</v>
      </c>
      <c r="K318" s="35"/>
      <c r="L318" s="35"/>
      <c r="M318" s="35"/>
      <c r="N318" s="37">
        <v>-196</v>
      </c>
    </row>
    <row r="319" spans="1:14" x14ac:dyDescent="0.3">
      <c r="A319" s="35"/>
      <c r="B319" s="35"/>
      <c r="C319" s="35"/>
      <c r="D319" s="35" t="s">
        <v>113</v>
      </c>
      <c r="E319" s="35"/>
      <c r="F319" s="36">
        <v>44330</v>
      </c>
      <c r="G319" s="35"/>
      <c r="H319" s="35" t="s">
        <v>337</v>
      </c>
      <c r="I319" s="35"/>
      <c r="J319" s="35" t="s">
        <v>488</v>
      </c>
      <c r="K319" s="35"/>
      <c r="L319" s="35" t="s">
        <v>552</v>
      </c>
      <c r="M319" s="35"/>
      <c r="N319" s="37">
        <v>0</v>
      </c>
    </row>
    <row r="320" spans="1:14" x14ac:dyDescent="0.3">
      <c r="A320" s="35"/>
      <c r="B320" s="35"/>
      <c r="C320" s="35"/>
      <c r="D320" s="35" t="s">
        <v>113</v>
      </c>
      <c r="E320" s="35"/>
      <c r="F320" s="36">
        <v>44330</v>
      </c>
      <c r="G320" s="35"/>
      <c r="H320" s="35" t="s">
        <v>338</v>
      </c>
      <c r="I320" s="35"/>
      <c r="J320" s="35" t="s">
        <v>439</v>
      </c>
      <c r="K320" s="35"/>
      <c r="L320" s="35"/>
      <c r="M320" s="35"/>
      <c r="N320" s="37">
        <v>-55.2</v>
      </c>
    </row>
    <row r="321" spans="1:14" x14ac:dyDescent="0.3">
      <c r="A321" s="35"/>
      <c r="B321" s="35"/>
      <c r="C321" s="35"/>
      <c r="D321" s="35" t="s">
        <v>113</v>
      </c>
      <c r="E321" s="35"/>
      <c r="F321" s="36">
        <v>44330</v>
      </c>
      <c r="G321" s="35"/>
      <c r="H321" s="35" t="s">
        <v>339</v>
      </c>
      <c r="I321" s="35"/>
      <c r="J321" s="35" t="s">
        <v>440</v>
      </c>
      <c r="K321" s="35"/>
      <c r="L321" s="35" t="s">
        <v>534</v>
      </c>
      <c r="M321" s="35"/>
      <c r="N321" s="37">
        <v>-135.72</v>
      </c>
    </row>
    <row r="322" spans="1:14" x14ac:dyDescent="0.3">
      <c r="A322" s="35"/>
      <c r="B322" s="35"/>
      <c r="C322" s="35"/>
      <c r="D322" s="35" t="s">
        <v>113</v>
      </c>
      <c r="E322" s="35"/>
      <c r="F322" s="36">
        <v>44330</v>
      </c>
      <c r="G322" s="35"/>
      <c r="H322" s="35" t="s">
        <v>340</v>
      </c>
      <c r="I322" s="35"/>
      <c r="J322" s="35" t="s">
        <v>446</v>
      </c>
      <c r="K322" s="35"/>
      <c r="L322" s="35" t="s">
        <v>535</v>
      </c>
      <c r="M322" s="35"/>
      <c r="N322" s="37">
        <v>-24.5</v>
      </c>
    </row>
    <row r="323" spans="1:14" x14ac:dyDescent="0.3">
      <c r="A323" s="35"/>
      <c r="B323" s="35"/>
      <c r="C323" s="35"/>
      <c r="D323" s="35" t="s">
        <v>113</v>
      </c>
      <c r="E323" s="35"/>
      <c r="F323" s="36">
        <v>44330</v>
      </c>
      <c r="G323" s="35"/>
      <c r="H323" s="35" t="s">
        <v>341</v>
      </c>
      <c r="I323" s="35"/>
      <c r="J323" s="35" t="s">
        <v>486</v>
      </c>
      <c r="K323" s="35"/>
      <c r="L323" s="35"/>
      <c r="M323" s="35"/>
      <c r="N323" s="37">
        <v>-42.34</v>
      </c>
    </row>
    <row r="324" spans="1:14" x14ac:dyDescent="0.3">
      <c r="A324" s="35"/>
      <c r="B324" s="35"/>
      <c r="C324" s="35"/>
      <c r="D324" s="35" t="s">
        <v>113</v>
      </c>
      <c r="E324" s="35"/>
      <c r="F324" s="36">
        <v>44330</v>
      </c>
      <c r="G324" s="35"/>
      <c r="H324" s="35" t="s">
        <v>342</v>
      </c>
      <c r="I324" s="35"/>
      <c r="J324" s="35" t="s">
        <v>488</v>
      </c>
      <c r="K324" s="35"/>
      <c r="L324" s="35"/>
      <c r="M324" s="35"/>
      <c r="N324" s="37">
        <v>-57405.64</v>
      </c>
    </row>
    <row r="325" spans="1:14" x14ac:dyDescent="0.3">
      <c r="A325" s="35"/>
      <c r="B325" s="35"/>
      <c r="C325" s="35"/>
      <c r="D325" s="35" t="s">
        <v>113</v>
      </c>
      <c r="E325" s="35"/>
      <c r="F325" s="36">
        <v>44335</v>
      </c>
      <c r="G325" s="35"/>
      <c r="H325" s="35" t="s">
        <v>343</v>
      </c>
      <c r="I325" s="35"/>
      <c r="J325" s="35" t="s">
        <v>428</v>
      </c>
      <c r="K325" s="35"/>
      <c r="L325" s="35"/>
      <c r="M325" s="35"/>
      <c r="N325" s="37">
        <v>-555.22</v>
      </c>
    </row>
    <row r="326" spans="1:14" x14ac:dyDescent="0.3">
      <c r="A326" s="35"/>
      <c r="B326" s="35"/>
      <c r="C326" s="35"/>
      <c r="D326" s="35" t="s">
        <v>113</v>
      </c>
      <c r="E326" s="35"/>
      <c r="F326" s="36">
        <v>44335</v>
      </c>
      <c r="G326" s="35"/>
      <c r="H326" s="35" t="s">
        <v>344</v>
      </c>
      <c r="I326" s="35"/>
      <c r="J326" s="35" t="s">
        <v>430</v>
      </c>
      <c r="K326" s="35"/>
      <c r="L326" s="35"/>
      <c r="M326" s="35"/>
      <c r="N326" s="37">
        <v>-1450</v>
      </c>
    </row>
    <row r="327" spans="1:14" x14ac:dyDescent="0.3">
      <c r="A327" s="35"/>
      <c r="B327" s="35"/>
      <c r="C327" s="35"/>
      <c r="D327" s="35" t="s">
        <v>113</v>
      </c>
      <c r="E327" s="35"/>
      <c r="F327" s="36">
        <v>44335</v>
      </c>
      <c r="G327" s="35"/>
      <c r="H327" s="35" t="s">
        <v>345</v>
      </c>
      <c r="I327" s="35"/>
      <c r="J327" s="35" t="s">
        <v>433</v>
      </c>
      <c r="K327" s="35"/>
      <c r="L327" s="35"/>
      <c r="M327" s="35"/>
      <c r="N327" s="37">
        <v>-109.06</v>
      </c>
    </row>
    <row r="328" spans="1:14" x14ac:dyDescent="0.3">
      <c r="A328" s="35"/>
      <c r="B328" s="35"/>
      <c r="C328" s="35"/>
      <c r="D328" s="35" t="s">
        <v>113</v>
      </c>
      <c r="E328" s="35"/>
      <c r="F328" s="36">
        <v>44335</v>
      </c>
      <c r="G328" s="35"/>
      <c r="H328" s="35" t="s">
        <v>346</v>
      </c>
      <c r="I328" s="35"/>
      <c r="J328" s="35" t="s">
        <v>489</v>
      </c>
      <c r="K328" s="35"/>
      <c r="L328" s="35"/>
      <c r="M328" s="35"/>
      <c r="N328" s="37">
        <v>-4613.1099999999997</v>
      </c>
    </row>
    <row r="329" spans="1:14" x14ac:dyDescent="0.3">
      <c r="A329" s="35"/>
      <c r="B329" s="35"/>
      <c r="C329" s="35"/>
      <c r="D329" s="35" t="s">
        <v>113</v>
      </c>
      <c r="E329" s="35"/>
      <c r="F329" s="36">
        <v>44335</v>
      </c>
      <c r="G329" s="35"/>
      <c r="H329" s="35" t="s">
        <v>347</v>
      </c>
      <c r="I329" s="35"/>
      <c r="J329" s="35" t="s">
        <v>490</v>
      </c>
      <c r="K329" s="35"/>
      <c r="L329" s="35"/>
      <c r="M329" s="35"/>
      <c r="N329" s="37">
        <v>-1075.29</v>
      </c>
    </row>
    <row r="330" spans="1:14" x14ac:dyDescent="0.3">
      <c r="A330" s="35"/>
      <c r="B330" s="35"/>
      <c r="C330" s="35"/>
      <c r="D330" s="35" t="s">
        <v>113</v>
      </c>
      <c r="E330" s="35"/>
      <c r="F330" s="36">
        <v>44335</v>
      </c>
      <c r="G330" s="35"/>
      <c r="H330" s="35" t="s">
        <v>348</v>
      </c>
      <c r="I330" s="35"/>
      <c r="J330" s="35" t="s">
        <v>465</v>
      </c>
      <c r="K330" s="35"/>
      <c r="L330" s="35"/>
      <c r="M330" s="35"/>
      <c r="N330" s="37">
        <v>-37.950000000000003</v>
      </c>
    </row>
    <row r="331" spans="1:14" x14ac:dyDescent="0.3">
      <c r="A331" s="35"/>
      <c r="B331" s="35"/>
      <c r="C331" s="35"/>
      <c r="D331" s="35" t="s">
        <v>113</v>
      </c>
      <c r="E331" s="35"/>
      <c r="F331" s="36">
        <v>44335</v>
      </c>
      <c r="G331" s="35"/>
      <c r="H331" s="35" t="s">
        <v>349</v>
      </c>
      <c r="I331" s="35"/>
      <c r="J331" s="35" t="s">
        <v>468</v>
      </c>
      <c r="K331" s="35"/>
      <c r="L331" s="35" t="s">
        <v>549</v>
      </c>
      <c r="M331" s="35"/>
      <c r="N331" s="37">
        <v>-63</v>
      </c>
    </row>
    <row r="332" spans="1:14" x14ac:dyDescent="0.3">
      <c r="A332" s="35"/>
      <c r="B332" s="35"/>
      <c r="C332" s="35"/>
      <c r="D332" s="35" t="s">
        <v>113</v>
      </c>
      <c r="E332" s="35"/>
      <c r="F332" s="36">
        <v>44335</v>
      </c>
      <c r="G332" s="35"/>
      <c r="H332" s="35" t="s">
        <v>350</v>
      </c>
      <c r="I332" s="35"/>
      <c r="J332" s="35" t="s">
        <v>441</v>
      </c>
      <c r="K332" s="35"/>
      <c r="L332" s="35"/>
      <c r="M332" s="35"/>
      <c r="N332" s="37">
        <v>-43.83</v>
      </c>
    </row>
    <row r="333" spans="1:14" x14ac:dyDescent="0.3">
      <c r="A333" s="35"/>
      <c r="B333" s="35"/>
      <c r="C333" s="35"/>
      <c r="D333" s="35" t="s">
        <v>113</v>
      </c>
      <c r="E333" s="35"/>
      <c r="F333" s="36">
        <v>44335</v>
      </c>
      <c r="G333" s="35"/>
      <c r="H333" s="35" t="s">
        <v>351</v>
      </c>
      <c r="I333" s="35"/>
      <c r="J333" s="35" t="s">
        <v>442</v>
      </c>
      <c r="K333" s="35"/>
      <c r="L333" s="35"/>
      <c r="M333" s="35"/>
      <c r="N333" s="37">
        <v>-125.25</v>
      </c>
    </row>
    <row r="334" spans="1:14" x14ac:dyDescent="0.3">
      <c r="A334" s="35"/>
      <c r="B334" s="35"/>
      <c r="C334" s="35"/>
      <c r="D334" s="35" t="s">
        <v>113</v>
      </c>
      <c r="E334" s="35"/>
      <c r="F334" s="36">
        <v>44335</v>
      </c>
      <c r="G334" s="35"/>
      <c r="H334" s="35" t="s">
        <v>352</v>
      </c>
      <c r="I334" s="35"/>
      <c r="J334" s="35" t="s">
        <v>491</v>
      </c>
      <c r="K334" s="35"/>
      <c r="L334" s="35"/>
      <c r="M334" s="35"/>
      <c r="N334" s="37">
        <v>-62.62</v>
      </c>
    </row>
    <row r="335" spans="1:14" x14ac:dyDescent="0.3">
      <c r="A335" s="35"/>
      <c r="B335" s="35"/>
      <c r="C335" s="35"/>
      <c r="D335" s="35" t="s">
        <v>113</v>
      </c>
      <c r="E335" s="35"/>
      <c r="F335" s="36">
        <v>44335</v>
      </c>
      <c r="G335" s="35"/>
      <c r="H335" s="35" t="s">
        <v>353</v>
      </c>
      <c r="I335" s="35"/>
      <c r="J335" s="35" t="s">
        <v>443</v>
      </c>
      <c r="K335" s="35"/>
      <c r="L335" s="35"/>
      <c r="M335" s="35"/>
      <c r="N335" s="37">
        <v>-107.92</v>
      </c>
    </row>
    <row r="336" spans="1:14" x14ac:dyDescent="0.3">
      <c r="A336" s="35"/>
      <c r="B336" s="35"/>
      <c r="C336" s="35"/>
      <c r="D336" s="35" t="s">
        <v>113</v>
      </c>
      <c r="E336" s="35"/>
      <c r="F336" s="36">
        <v>44335</v>
      </c>
      <c r="G336" s="35"/>
      <c r="H336" s="35" t="s">
        <v>354</v>
      </c>
      <c r="I336" s="35"/>
      <c r="J336" s="35" t="s">
        <v>492</v>
      </c>
      <c r="K336" s="35"/>
      <c r="L336" s="35"/>
      <c r="M336" s="35"/>
      <c r="N336" s="37">
        <v>-60.27</v>
      </c>
    </row>
    <row r="337" spans="1:14" x14ac:dyDescent="0.3">
      <c r="A337" s="35"/>
      <c r="B337" s="35"/>
      <c r="C337" s="35"/>
      <c r="D337" s="35" t="s">
        <v>113</v>
      </c>
      <c r="E337" s="35"/>
      <c r="F337" s="36">
        <v>44335</v>
      </c>
      <c r="G337" s="35"/>
      <c r="H337" s="35" t="s">
        <v>355</v>
      </c>
      <c r="I337" s="35"/>
      <c r="J337" s="35" t="s">
        <v>434</v>
      </c>
      <c r="K337" s="35"/>
      <c r="L337" s="35" t="s">
        <v>553</v>
      </c>
      <c r="M337" s="35"/>
      <c r="N337" s="37">
        <v>0</v>
      </c>
    </row>
    <row r="338" spans="1:14" x14ac:dyDescent="0.3">
      <c r="A338" s="35"/>
      <c r="B338" s="35"/>
      <c r="C338" s="35"/>
      <c r="D338" s="35" t="s">
        <v>113</v>
      </c>
      <c r="E338" s="35"/>
      <c r="F338" s="36">
        <v>44335</v>
      </c>
      <c r="G338" s="35"/>
      <c r="H338" s="35" t="s">
        <v>356</v>
      </c>
      <c r="I338" s="35"/>
      <c r="J338" s="35" t="s">
        <v>493</v>
      </c>
      <c r="K338" s="35"/>
      <c r="L338" s="35"/>
      <c r="M338" s="35"/>
      <c r="N338" s="37">
        <v>-43.83</v>
      </c>
    </row>
    <row r="339" spans="1:14" x14ac:dyDescent="0.3">
      <c r="A339" s="35"/>
      <c r="B339" s="35"/>
      <c r="C339" s="35"/>
      <c r="D339" s="35" t="s">
        <v>113</v>
      </c>
      <c r="E339" s="35"/>
      <c r="F339" s="36">
        <v>44335</v>
      </c>
      <c r="G339" s="35"/>
      <c r="H339" s="35" t="s">
        <v>357</v>
      </c>
      <c r="I339" s="35"/>
      <c r="J339" s="35" t="s">
        <v>475</v>
      </c>
      <c r="K339" s="35"/>
      <c r="L339" s="35"/>
      <c r="M339" s="35"/>
      <c r="N339" s="37">
        <v>-187.87</v>
      </c>
    </row>
    <row r="340" spans="1:14" x14ac:dyDescent="0.3">
      <c r="A340" s="35"/>
      <c r="B340" s="35"/>
      <c r="C340" s="35"/>
      <c r="D340" s="35" t="s">
        <v>113</v>
      </c>
      <c r="E340" s="35"/>
      <c r="F340" s="36">
        <v>44335</v>
      </c>
      <c r="G340" s="35"/>
      <c r="H340" s="35" t="s">
        <v>358</v>
      </c>
      <c r="I340" s="35"/>
      <c r="J340" s="35" t="s">
        <v>494</v>
      </c>
      <c r="K340" s="35"/>
      <c r="L340" s="35"/>
      <c r="M340" s="35"/>
      <c r="N340" s="37">
        <v>-122.9</v>
      </c>
    </row>
    <row r="341" spans="1:14" x14ac:dyDescent="0.3">
      <c r="A341" s="35"/>
      <c r="B341" s="35"/>
      <c r="C341" s="35"/>
      <c r="D341" s="35" t="s">
        <v>113</v>
      </c>
      <c r="E341" s="35"/>
      <c r="F341" s="36">
        <v>44335</v>
      </c>
      <c r="G341" s="35"/>
      <c r="H341" s="35" t="s">
        <v>359</v>
      </c>
      <c r="I341" s="35"/>
      <c r="J341" s="35" t="s">
        <v>495</v>
      </c>
      <c r="K341" s="35"/>
      <c r="L341" s="35"/>
      <c r="M341" s="35"/>
      <c r="N341" s="37">
        <v>-116.63</v>
      </c>
    </row>
    <row r="342" spans="1:14" x14ac:dyDescent="0.3">
      <c r="A342" s="35"/>
      <c r="B342" s="35"/>
      <c r="C342" s="35"/>
      <c r="D342" s="35" t="s">
        <v>113</v>
      </c>
      <c r="E342" s="35"/>
      <c r="F342" s="36">
        <v>44335</v>
      </c>
      <c r="G342" s="35"/>
      <c r="H342" s="35" t="s">
        <v>360</v>
      </c>
      <c r="I342" s="35"/>
      <c r="J342" s="35" t="s">
        <v>434</v>
      </c>
      <c r="K342" s="35"/>
      <c r="L342" s="35"/>
      <c r="M342" s="35"/>
      <c r="N342" s="37">
        <v>-171.43</v>
      </c>
    </row>
    <row r="343" spans="1:14" x14ac:dyDescent="0.3">
      <c r="A343" s="35"/>
      <c r="B343" s="35"/>
      <c r="C343" s="35"/>
      <c r="D343" s="35" t="s">
        <v>113</v>
      </c>
      <c r="E343" s="35"/>
      <c r="F343" s="36">
        <v>44342</v>
      </c>
      <c r="G343" s="35"/>
      <c r="H343" s="35" t="s">
        <v>361</v>
      </c>
      <c r="I343" s="35"/>
      <c r="J343" s="35" t="s">
        <v>454</v>
      </c>
      <c r="K343" s="35"/>
      <c r="L343" s="35"/>
      <c r="M343" s="35"/>
      <c r="N343" s="37">
        <v>-487.48</v>
      </c>
    </row>
    <row r="344" spans="1:14" x14ac:dyDescent="0.3">
      <c r="A344" s="35"/>
      <c r="B344" s="35"/>
      <c r="C344" s="35"/>
      <c r="D344" s="35" t="s">
        <v>113</v>
      </c>
      <c r="E344" s="35"/>
      <c r="F344" s="36">
        <v>44342</v>
      </c>
      <c r="G344" s="35"/>
      <c r="H344" s="35" t="s">
        <v>362</v>
      </c>
      <c r="I344" s="35"/>
      <c r="J344" s="35" t="s">
        <v>480</v>
      </c>
      <c r="K344" s="35"/>
      <c r="L344" s="35"/>
      <c r="M344" s="35"/>
      <c r="N344" s="37">
        <v>-155.19999999999999</v>
      </c>
    </row>
    <row r="345" spans="1:14" x14ac:dyDescent="0.3">
      <c r="A345" s="35"/>
      <c r="B345" s="35"/>
      <c r="C345" s="35"/>
      <c r="D345" s="35" t="s">
        <v>113</v>
      </c>
      <c r="E345" s="35"/>
      <c r="F345" s="36">
        <v>44342</v>
      </c>
      <c r="G345" s="35"/>
      <c r="H345" s="35" t="s">
        <v>363</v>
      </c>
      <c r="I345" s="35"/>
      <c r="J345" s="35" t="s">
        <v>452</v>
      </c>
      <c r="K345" s="35"/>
      <c r="L345" s="35"/>
      <c r="M345" s="35"/>
      <c r="N345" s="37">
        <v>-137.5</v>
      </c>
    </row>
    <row r="346" spans="1:14" x14ac:dyDescent="0.3">
      <c r="A346" s="35"/>
      <c r="B346" s="35"/>
      <c r="C346" s="35"/>
      <c r="D346" s="35" t="s">
        <v>113</v>
      </c>
      <c r="E346" s="35"/>
      <c r="F346" s="36">
        <v>44342</v>
      </c>
      <c r="G346" s="35"/>
      <c r="H346" s="35" t="s">
        <v>364</v>
      </c>
      <c r="I346" s="35"/>
      <c r="J346" s="35" t="s">
        <v>465</v>
      </c>
      <c r="K346" s="35"/>
      <c r="L346" s="35"/>
      <c r="M346" s="35"/>
      <c r="N346" s="37">
        <v>-402.17</v>
      </c>
    </row>
    <row r="347" spans="1:14" x14ac:dyDescent="0.3">
      <c r="A347" s="35"/>
      <c r="B347" s="35"/>
      <c r="C347" s="35"/>
      <c r="D347" s="35" t="s">
        <v>113</v>
      </c>
      <c r="E347" s="35"/>
      <c r="F347" s="36">
        <v>44342</v>
      </c>
      <c r="G347" s="35"/>
      <c r="H347" s="35" t="s">
        <v>365</v>
      </c>
      <c r="I347" s="35"/>
      <c r="J347" s="35" t="s">
        <v>437</v>
      </c>
      <c r="K347" s="35"/>
      <c r="L347" s="35"/>
      <c r="M347" s="35"/>
      <c r="N347" s="37">
        <v>-263.52</v>
      </c>
    </row>
    <row r="348" spans="1:14" x14ac:dyDescent="0.3">
      <c r="A348" s="35"/>
      <c r="B348" s="35"/>
      <c r="C348" s="35"/>
      <c r="D348" s="35" t="s">
        <v>114</v>
      </c>
      <c r="E348" s="35"/>
      <c r="F348" s="36">
        <v>44344</v>
      </c>
      <c r="G348" s="35"/>
      <c r="H348" s="35" t="s">
        <v>366</v>
      </c>
      <c r="I348" s="35"/>
      <c r="J348" s="35" t="s">
        <v>458</v>
      </c>
      <c r="K348" s="35"/>
      <c r="L348" s="35"/>
      <c r="M348" s="35"/>
      <c r="N348" s="37">
        <v>-1529.95</v>
      </c>
    </row>
    <row r="349" spans="1:14" x14ac:dyDescent="0.3">
      <c r="A349" s="35"/>
      <c r="B349" s="35"/>
      <c r="C349" s="35"/>
      <c r="D349" s="35" t="s">
        <v>112</v>
      </c>
      <c r="E349" s="35"/>
      <c r="F349" s="36">
        <v>44348</v>
      </c>
      <c r="G349" s="35"/>
      <c r="H349" s="35" t="s">
        <v>367</v>
      </c>
      <c r="I349" s="35"/>
      <c r="J349" s="35" t="s">
        <v>469</v>
      </c>
      <c r="K349" s="35"/>
      <c r="L349" s="35" t="s">
        <v>547</v>
      </c>
      <c r="M349" s="35"/>
      <c r="N349" s="37">
        <v>-382.49</v>
      </c>
    </row>
    <row r="350" spans="1:14" x14ac:dyDescent="0.3">
      <c r="A350" s="35"/>
      <c r="B350" s="35"/>
      <c r="C350" s="35"/>
      <c r="D350" s="35" t="s">
        <v>113</v>
      </c>
      <c r="E350" s="35"/>
      <c r="F350" s="36">
        <v>44351</v>
      </c>
      <c r="G350" s="35"/>
      <c r="H350" s="35" t="s">
        <v>368</v>
      </c>
      <c r="I350" s="35"/>
      <c r="J350" s="35" t="s">
        <v>426</v>
      </c>
      <c r="K350" s="35"/>
      <c r="L350" s="35" t="s">
        <v>531</v>
      </c>
      <c r="M350" s="35"/>
      <c r="N350" s="37">
        <v>-531.49</v>
      </c>
    </row>
    <row r="351" spans="1:14" x14ac:dyDescent="0.3">
      <c r="A351" s="35"/>
      <c r="B351" s="35"/>
      <c r="C351" s="35"/>
      <c r="D351" s="35" t="s">
        <v>113</v>
      </c>
      <c r="E351" s="35"/>
      <c r="F351" s="36">
        <v>44351</v>
      </c>
      <c r="G351" s="35"/>
      <c r="H351" s="35" t="s">
        <v>369</v>
      </c>
      <c r="I351" s="35"/>
      <c r="J351" s="35" t="s">
        <v>462</v>
      </c>
      <c r="K351" s="35"/>
      <c r="L351" s="35"/>
      <c r="M351" s="35"/>
      <c r="N351" s="37">
        <v>-68.8</v>
      </c>
    </row>
    <row r="352" spans="1:14" x14ac:dyDescent="0.3">
      <c r="A352" s="35"/>
      <c r="B352" s="35"/>
      <c r="C352" s="35"/>
      <c r="D352" s="35" t="s">
        <v>113</v>
      </c>
      <c r="E352" s="35"/>
      <c r="F352" s="36">
        <v>44351</v>
      </c>
      <c r="G352" s="35"/>
      <c r="H352" s="35" t="s">
        <v>370</v>
      </c>
      <c r="I352" s="35"/>
      <c r="J352" s="35" t="s">
        <v>496</v>
      </c>
      <c r="K352" s="35"/>
      <c r="L352" s="35"/>
      <c r="M352" s="35"/>
      <c r="N352" s="37">
        <v>-175</v>
      </c>
    </row>
    <row r="353" spans="1:14" x14ac:dyDescent="0.3">
      <c r="A353" s="35"/>
      <c r="B353" s="35"/>
      <c r="C353" s="35"/>
      <c r="D353" s="35" t="s">
        <v>113</v>
      </c>
      <c r="E353" s="35"/>
      <c r="F353" s="36">
        <v>44351</v>
      </c>
      <c r="G353" s="35"/>
      <c r="H353" s="35" t="s">
        <v>371</v>
      </c>
      <c r="I353" s="35"/>
      <c r="J353" s="35" t="s">
        <v>435</v>
      </c>
      <c r="K353" s="35"/>
      <c r="L353" s="35" t="s">
        <v>532</v>
      </c>
      <c r="M353" s="35"/>
      <c r="N353" s="37">
        <v>-423.5</v>
      </c>
    </row>
    <row r="354" spans="1:14" x14ac:dyDescent="0.3">
      <c r="A354" s="35"/>
      <c r="B354" s="35"/>
      <c r="C354" s="35"/>
      <c r="D354" s="35" t="s">
        <v>113</v>
      </c>
      <c r="E354" s="35"/>
      <c r="F354" s="36">
        <v>44351</v>
      </c>
      <c r="G354" s="35"/>
      <c r="H354" s="35" t="s">
        <v>372</v>
      </c>
      <c r="I354" s="35"/>
      <c r="J354" s="35" t="s">
        <v>436</v>
      </c>
      <c r="K354" s="35"/>
      <c r="L354" s="35" t="s">
        <v>554</v>
      </c>
      <c r="M354" s="35"/>
      <c r="N354" s="37">
        <v>-516.5</v>
      </c>
    </row>
    <row r="355" spans="1:14" x14ac:dyDescent="0.3">
      <c r="A355" s="35"/>
      <c r="B355" s="35"/>
      <c r="C355" s="35"/>
      <c r="D355" s="35" t="s">
        <v>113</v>
      </c>
      <c r="E355" s="35"/>
      <c r="F355" s="36">
        <v>44351</v>
      </c>
      <c r="G355" s="35"/>
      <c r="H355" s="35" t="s">
        <v>373</v>
      </c>
      <c r="I355" s="35"/>
      <c r="J355" s="35" t="s">
        <v>487</v>
      </c>
      <c r="K355" s="35"/>
      <c r="L355" s="35"/>
      <c r="M355" s="35"/>
      <c r="N355" s="37">
        <v>-319</v>
      </c>
    </row>
    <row r="356" spans="1:14" x14ac:dyDescent="0.3">
      <c r="A356" s="35"/>
      <c r="B356" s="35"/>
      <c r="C356" s="35"/>
      <c r="D356" s="35" t="s">
        <v>113</v>
      </c>
      <c r="E356" s="35"/>
      <c r="F356" s="36">
        <v>44357</v>
      </c>
      <c r="G356" s="35"/>
      <c r="H356" s="35" t="s">
        <v>374</v>
      </c>
      <c r="I356" s="35"/>
      <c r="J356" s="35" t="s">
        <v>427</v>
      </c>
      <c r="K356" s="35"/>
      <c r="L356" s="35" t="s">
        <v>531</v>
      </c>
      <c r="M356" s="35"/>
      <c r="N356" s="37">
        <v>-587.97</v>
      </c>
    </row>
    <row r="357" spans="1:14" x14ac:dyDescent="0.3">
      <c r="A357" s="35"/>
      <c r="B357" s="35"/>
      <c r="C357" s="35"/>
      <c r="D357" s="35" t="s">
        <v>113</v>
      </c>
      <c r="E357" s="35"/>
      <c r="F357" s="36">
        <v>44357</v>
      </c>
      <c r="G357" s="35"/>
      <c r="H357" s="35" t="s">
        <v>375</v>
      </c>
      <c r="I357" s="35"/>
      <c r="J357" s="35" t="s">
        <v>460</v>
      </c>
      <c r="K357" s="35"/>
      <c r="L357" s="35"/>
      <c r="M357" s="35"/>
      <c r="N357" s="37">
        <v>-768.36</v>
      </c>
    </row>
    <row r="358" spans="1:14" x14ac:dyDescent="0.3">
      <c r="A358" s="35"/>
      <c r="B358" s="35"/>
      <c r="C358" s="35"/>
      <c r="D358" s="35" t="s">
        <v>113</v>
      </c>
      <c r="E358" s="35"/>
      <c r="F358" s="36">
        <v>44357</v>
      </c>
      <c r="G358" s="35"/>
      <c r="H358" s="35" t="s">
        <v>376</v>
      </c>
      <c r="I358" s="35"/>
      <c r="J358" s="35" t="s">
        <v>462</v>
      </c>
      <c r="K358" s="35"/>
      <c r="L358" s="35"/>
      <c r="M358" s="35"/>
      <c r="N358" s="37">
        <v>-55.5</v>
      </c>
    </row>
    <row r="359" spans="1:14" x14ac:dyDescent="0.3">
      <c r="A359" s="35"/>
      <c r="B359" s="35"/>
      <c r="C359" s="35"/>
      <c r="D359" s="35" t="s">
        <v>113</v>
      </c>
      <c r="E359" s="35"/>
      <c r="F359" s="36">
        <v>44357</v>
      </c>
      <c r="G359" s="35"/>
      <c r="H359" s="35" t="s">
        <v>377</v>
      </c>
      <c r="I359" s="35"/>
      <c r="J359" s="35" t="s">
        <v>433</v>
      </c>
      <c r="K359" s="35"/>
      <c r="L359" s="35"/>
      <c r="M359" s="35"/>
      <c r="N359" s="37">
        <v>-112.7</v>
      </c>
    </row>
    <row r="360" spans="1:14" x14ac:dyDescent="0.3">
      <c r="A360" s="35"/>
      <c r="B360" s="35"/>
      <c r="C360" s="35"/>
      <c r="D360" s="35" t="s">
        <v>113</v>
      </c>
      <c r="E360" s="35"/>
      <c r="F360" s="36">
        <v>44357</v>
      </c>
      <c r="G360" s="35"/>
      <c r="H360" s="35" t="s">
        <v>378</v>
      </c>
      <c r="I360" s="35"/>
      <c r="J360" s="35" t="s">
        <v>497</v>
      </c>
      <c r="K360" s="35"/>
      <c r="L360" s="35"/>
      <c r="M360" s="35"/>
      <c r="N360" s="37">
        <v>-14.33</v>
      </c>
    </row>
    <row r="361" spans="1:14" x14ac:dyDescent="0.3">
      <c r="A361" s="35"/>
      <c r="B361" s="35"/>
      <c r="C361" s="35"/>
      <c r="D361" s="35" t="s">
        <v>113</v>
      </c>
      <c r="E361" s="35"/>
      <c r="F361" s="36">
        <v>44357</v>
      </c>
      <c r="G361" s="35"/>
      <c r="H361" s="35" t="s">
        <v>379</v>
      </c>
      <c r="I361" s="35"/>
      <c r="J361" s="35" t="s">
        <v>440</v>
      </c>
      <c r="K361" s="35"/>
      <c r="L361" s="35" t="s">
        <v>534</v>
      </c>
      <c r="M361" s="35"/>
      <c r="N361" s="37">
        <v>-116.65</v>
      </c>
    </row>
    <row r="362" spans="1:14" x14ac:dyDescent="0.3">
      <c r="A362" s="35"/>
      <c r="B362" s="35"/>
      <c r="C362" s="35"/>
      <c r="D362" s="35" t="s">
        <v>113</v>
      </c>
      <c r="E362" s="35"/>
      <c r="F362" s="36">
        <v>44357</v>
      </c>
      <c r="G362" s="35"/>
      <c r="H362" s="35" t="s">
        <v>380</v>
      </c>
      <c r="I362" s="35"/>
      <c r="J362" s="35" t="s">
        <v>446</v>
      </c>
      <c r="K362" s="35"/>
      <c r="L362" s="35" t="s">
        <v>535</v>
      </c>
      <c r="M362" s="35"/>
      <c r="N362" s="37">
        <v>-82.75</v>
      </c>
    </row>
    <row r="363" spans="1:14" x14ac:dyDescent="0.3">
      <c r="A363" s="35"/>
      <c r="B363" s="35"/>
      <c r="C363" s="35"/>
      <c r="D363" s="35" t="s">
        <v>113</v>
      </c>
      <c r="E363" s="35"/>
      <c r="F363" s="36">
        <v>44364</v>
      </c>
      <c r="G363" s="35"/>
      <c r="H363" s="35" t="s">
        <v>381</v>
      </c>
      <c r="I363" s="35"/>
      <c r="J363" s="35" t="s">
        <v>428</v>
      </c>
      <c r="K363" s="35"/>
      <c r="L363" s="35"/>
      <c r="M363" s="35"/>
      <c r="N363" s="37">
        <v>-555.22</v>
      </c>
    </row>
    <row r="364" spans="1:14" x14ac:dyDescent="0.3">
      <c r="A364" s="35"/>
      <c r="B364" s="35"/>
      <c r="C364" s="35"/>
      <c r="D364" s="35" t="s">
        <v>113</v>
      </c>
      <c r="E364" s="35"/>
      <c r="F364" s="36">
        <v>44364</v>
      </c>
      <c r="G364" s="35"/>
      <c r="H364" s="35" t="s">
        <v>382</v>
      </c>
      <c r="I364" s="35"/>
      <c r="J364" s="35" t="s">
        <v>450</v>
      </c>
      <c r="K364" s="35"/>
      <c r="L364" s="35"/>
      <c r="M364" s="35"/>
      <c r="N364" s="37">
        <v>-7036.92</v>
      </c>
    </row>
    <row r="365" spans="1:14" x14ac:dyDescent="0.3">
      <c r="A365" s="35"/>
      <c r="B365" s="35"/>
      <c r="C365" s="35"/>
      <c r="D365" s="35" t="s">
        <v>115</v>
      </c>
      <c r="E365" s="35"/>
      <c r="F365" s="36">
        <v>44375</v>
      </c>
      <c r="G365" s="35"/>
      <c r="H365" s="35" t="s">
        <v>383</v>
      </c>
      <c r="I365" s="35"/>
      <c r="J365" s="35" t="s">
        <v>498</v>
      </c>
      <c r="K365" s="35"/>
      <c r="L365" s="35" t="s">
        <v>555</v>
      </c>
      <c r="M365" s="35"/>
      <c r="N365" s="37">
        <v>0</v>
      </c>
    </row>
    <row r="366" spans="1:14" x14ac:dyDescent="0.3">
      <c r="A366" s="35"/>
      <c r="B366" s="35"/>
      <c r="C366" s="35"/>
      <c r="D366" s="35" t="s">
        <v>113</v>
      </c>
      <c r="E366" s="35"/>
      <c r="F366" s="36">
        <v>44375</v>
      </c>
      <c r="G366" s="35"/>
      <c r="H366" s="35" t="s">
        <v>384</v>
      </c>
      <c r="I366" s="35"/>
      <c r="J366" s="35" t="s">
        <v>454</v>
      </c>
      <c r="K366" s="35"/>
      <c r="L366" s="35"/>
      <c r="M366" s="35"/>
      <c r="N366" s="37">
        <v>-487.48</v>
      </c>
    </row>
    <row r="367" spans="1:14" x14ac:dyDescent="0.3">
      <c r="A367" s="35"/>
      <c r="B367" s="35"/>
      <c r="C367" s="35"/>
      <c r="D367" s="35" t="s">
        <v>113</v>
      </c>
      <c r="E367" s="35"/>
      <c r="F367" s="36">
        <v>44375</v>
      </c>
      <c r="G367" s="35"/>
      <c r="H367" s="35" t="s">
        <v>385</v>
      </c>
      <c r="I367" s="35"/>
      <c r="J367" s="35" t="s">
        <v>462</v>
      </c>
      <c r="K367" s="35"/>
      <c r="L367" s="35"/>
      <c r="M367" s="35"/>
      <c r="N367" s="37">
        <v>-555.29</v>
      </c>
    </row>
    <row r="368" spans="1:14" x14ac:dyDescent="0.3">
      <c r="A368" s="35"/>
      <c r="B368" s="35"/>
      <c r="C368" s="35"/>
      <c r="D368" s="35" t="s">
        <v>113</v>
      </c>
      <c r="E368" s="35"/>
      <c r="F368" s="36">
        <v>44375</v>
      </c>
      <c r="G368" s="35"/>
      <c r="H368" s="35" t="s">
        <v>386</v>
      </c>
      <c r="I368" s="35"/>
      <c r="J368" s="35" t="s">
        <v>430</v>
      </c>
      <c r="K368" s="35"/>
      <c r="L368" s="35"/>
      <c r="M368" s="35"/>
      <c r="N368" s="37">
        <v>-1450</v>
      </c>
    </row>
    <row r="369" spans="1:14" x14ac:dyDescent="0.3">
      <c r="A369" s="35"/>
      <c r="B369" s="35"/>
      <c r="C369" s="35"/>
      <c r="D369" s="35" t="s">
        <v>113</v>
      </c>
      <c r="E369" s="35"/>
      <c r="F369" s="36">
        <v>44375</v>
      </c>
      <c r="G369" s="35"/>
      <c r="H369" s="35" t="s">
        <v>387</v>
      </c>
      <c r="I369" s="35"/>
      <c r="J369" s="35" t="s">
        <v>465</v>
      </c>
      <c r="K369" s="35"/>
      <c r="L369" s="35" t="s">
        <v>546</v>
      </c>
      <c r="M369" s="35"/>
      <c r="N369" s="37">
        <v>0</v>
      </c>
    </row>
    <row r="370" spans="1:14" x14ac:dyDescent="0.3">
      <c r="A370" s="35"/>
      <c r="B370" s="35"/>
      <c r="C370" s="35"/>
      <c r="D370" s="35" t="s">
        <v>113</v>
      </c>
      <c r="E370" s="35"/>
      <c r="F370" s="36">
        <v>44375</v>
      </c>
      <c r="G370" s="35"/>
      <c r="H370" s="35" t="s">
        <v>388</v>
      </c>
      <c r="I370" s="35"/>
      <c r="J370" s="35" t="s">
        <v>476</v>
      </c>
      <c r="K370" s="35"/>
      <c r="L370" s="35" t="s">
        <v>546</v>
      </c>
      <c r="M370" s="35"/>
      <c r="N370" s="37">
        <v>0</v>
      </c>
    </row>
    <row r="371" spans="1:14" x14ac:dyDescent="0.3">
      <c r="A371" s="35"/>
      <c r="B371" s="35"/>
      <c r="C371" s="35"/>
      <c r="D371" s="35" t="s">
        <v>113</v>
      </c>
      <c r="E371" s="35"/>
      <c r="F371" s="36">
        <v>44375</v>
      </c>
      <c r="G371" s="35"/>
      <c r="H371" s="35" t="s">
        <v>389</v>
      </c>
      <c r="I371" s="35"/>
      <c r="J371" s="35" t="s">
        <v>436</v>
      </c>
      <c r="K371" s="35"/>
      <c r="L371" s="35" t="s">
        <v>556</v>
      </c>
      <c r="M371" s="35"/>
      <c r="N371" s="37">
        <v>-148.25</v>
      </c>
    </row>
    <row r="372" spans="1:14" x14ac:dyDescent="0.3">
      <c r="A372" s="35"/>
      <c r="B372" s="35"/>
      <c r="C372" s="35"/>
      <c r="D372" s="35" t="s">
        <v>113</v>
      </c>
      <c r="E372" s="35"/>
      <c r="F372" s="36">
        <v>44375</v>
      </c>
      <c r="G372" s="35"/>
      <c r="H372" s="35" t="s">
        <v>390</v>
      </c>
      <c r="I372" s="35"/>
      <c r="J372" s="35" t="s">
        <v>476</v>
      </c>
      <c r="K372" s="35"/>
      <c r="L372" s="35"/>
      <c r="M372" s="35"/>
      <c r="N372" s="37">
        <v>-257.95</v>
      </c>
    </row>
    <row r="373" spans="1:14" x14ac:dyDescent="0.3">
      <c r="A373" s="35"/>
      <c r="B373" s="35"/>
      <c r="C373" s="35"/>
      <c r="D373" s="35" t="s">
        <v>114</v>
      </c>
      <c r="E373" s="35"/>
      <c r="F373" s="36">
        <v>44377</v>
      </c>
      <c r="G373" s="35"/>
      <c r="H373" s="35" t="s">
        <v>391</v>
      </c>
      <c r="I373" s="35"/>
      <c r="J373" s="35" t="s">
        <v>458</v>
      </c>
      <c r="K373" s="35"/>
      <c r="L373" s="35"/>
      <c r="M373" s="35"/>
      <c r="N373" s="37">
        <v>-1696.92</v>
      </c>
    </row>
    <row r="374" spans="1:14" x14ac:dyDescent="0.3">
      <c r="A374" s="35"/>
      <c r="B374" s="35"/>
      <c r="C374" s="35"/>
      <c r="D374" s="35" t="s">
        <v>112</v>
      </c>
      <c r="E374" s="35"/>
      <c r="F374" s="36">
        <v>44378</v>
      </c>
      <c r="G374" s="35"/>
      <c r="H374" s="35" t="s">
        <v>392</v>
      </c>
      <c r="I374" s="35"/>
      <c r="J374" s="35" t="s">
        <v>469</v>
      </c>
      <c r="K374" s="35"/>
      <c r="L374" s="35" t="s">
        <v>547</v>
      </c>
      <c r="M374" s="35"/>
      <c r="N374" s="37">
        <v>-424.23</v>
      </c>
    </row>
    <row r="375" spans="1:14" x14ac:dyDescent="0.3">
      <c r="A375" s="35"/>
      <c r="B375" s="35"/>
      <c r="C375" s="35"/>
      <c r="D375" s="35" t="s">
        <v>113</v>
      </c>
      <c r="E375" s="35"/>
      <c r="F375" s="36">
        <v>44384</v>
      </c>
      <c r="G375" s="35"/>
      <c r="H375" s="35" t="s">
        <v>393</v>
      </c>
      <c r="I375" s="35"/>
      <c r="J375" s="35" t="s">
        <v>426</v>
      </c>
      <c r="K375" s="35"/>
      <c r="L375" s="35" t="s">
        <v>531</v>
      </c>
      <c r="M375" s="35"/>
      <c r="N375" s="37">
        <v>-165.72</v>
      </c>
    </row>
    <row r="376" spans="1:14" x14ac:dyDescent="0.3">
      <c r="A376" s="35"/>
      <c r="B376" s="35"/>
      <c r="C376" s="35"/>
      <c r="D376" s="35" t="s">
        <v>113</v>
      </c>
      <c r="E376" s="35"/>
      <c r="F376" s="36">
        <v>44384</v>
      </c>
      <c r="G376" s="35"/>
      <c r="H376" s="35" t="s">
        <v>394</v>
      </c>
      <c r="I376" s="35"/>
      <c r="J376" s="35" t="s">
        <v>427</v>
      </c>
      <c r="K376" s="35"/>
      <c r="L376" s="35" t="s">
        <v>531</v>
      </c>
      <c r="M376" s="35"/>
      <c r="N376" s="37">
        <v>-28.66</v>
      </c>
    </row>
    <row r="377" spans="1:14" x14ac:dyDescent="0.3">
      <c r="A377" s="35"/>
      <c r="B377" s="35"/>
      <c r="C377" s="35"/>
      <c r="D377" s="35" t="s">
        <v>113</v>
      </c>
      <c r="E377" s="35"/>
      <c r="F377" s="36">
        <v>44384</v>
      </c>
      <c r="G377" s="35"/>
      <c r="H377" s="35" t="s">
        <v>395</v>
      </c>
      <c r="I377" s="35"/>
      <c r="J377" s="35" t="s">
        <v>486</v>
      </c>
      <c r="K377" s="35"/>
      <c r="L377" s="35"/>
      <c r="M377" s="35"/>
      <c r="N377" s="37">
        <v>-4.59</v>
      </c>
    </row>
    <row r="378" spans="1:14" x14ac:dyDescent="0.3">
      <c r="A378" s="35"/>
      <c r="B378" s="35"/>
      <c r="C378" s="35"/>
      <c r="D378" s="35" t="s">
        <v>113</v>
      </c>
      <c r="E378" s="35"/>
      <c r="F378" s="36">
        <v>44384</v>
      </c>
      <c r="G378" s="35"/>
      <c r="H378" s="35" t="s">
        <v>396</v>
      </c>
      <c r="I378" s="35"/>
      <c r="J378" s="35" t="s">
        <v>414</v>
      </c>
      <c r="K378" s="35"/>
      <c r="L378" s="35" t="s">
        <v>557</v>
      </c>
      <c r="M378" s="35"/>
      <c r="N378" s="37">
        <v>0</v>
      </c>
    </row>
    <row r="379" spans="1:14" x14ac:dyDescent="0.3">
      <c r="A379" s="35"/>
      <c r="B379" s="35"/>
      <c r="C379" s="35"/>
      <c r="D379" s="35" t="s">
        <v>113</v>
      </c>
      <c r="E379" s="35"/>
      <c r="F379" s="36">
        <v>44384</v>
      </c>
      <c r="G379" s="35"/>
      <c r="H379" s="35" t="s">
        <v>397</v>
      </c>
      <c r="I379" s="35"/>
      <c r="J379" s="35" t="s">
        <v>440</v>
      </c>
      <c r="K379" s="35"/>
      <c r="L379" s="35" t="s">
        <v>534</v>
      </c>
      <c r="M379" s="35"/>
      <c r="N379" s="37">
        <v>-117.06</v>
      </c>
    </row>
    <row r="380" spans="1:14" x14ac:dyDescent="0.3">
      <c r="A380" s="35"/>
      <c r="B380" s="35"/>
      <c r="C380" s="35"/>
      <c r="D380" s="35" t="s">
        <v>113</v>
      </c>
      <c r="E380" s="35"/>
      <c r="F380" s="36">
        <v>44384</v>
      </c>
      <c r="G380" s="35"/>
      <c r="H380" s="35" t="s">
        <v>398</v>
      </c>
      <c r="I380" s="35"/>
      <c r="J380" s="35" t="s">
        <v>465</v>
      </c>
      <c r="K380" s="35"/>
      <c r="L380" s="35"/>
      <c r="M380" s="35"/>
      <c r="N380" s="37">
        <v>-133.75</v>
      </c>
    </row>
    <row r="381" spans="1:14" x14ac:dyDescent="0.3">
      <c r="A381" s="35"/>
      <c r="B381" s="35"/>
      <c r="C381" s="35"/>
      <c r="D381" s="35" t="s">
        <v>113</v>
      </c>
      <c r="E381" s="35"/>
      <c r="F381" s="36">
        <v>44392</v>
      </c>
      <c r="G381" s="35"/>
      <c r="H381" s="35" t="s">
        <v>399</v>
      </c>
      <c r="I381" s="35"/>
      <c r="J381" s="35" t="s">
        <v>428</v>
      </c>
      <c r="K381" s="35"/>
      <c r="L381" s="35"/>
      <c r="M381" s="35"/>
      <c r="N381" s="37">
        <v>-542.05999999999995</v>
      </c>
    </row>
    <row r="382" spans="1:14" x14ac:dyDescent="0.3">
      <c r="A382" s="35"/>
      <c r="B382" s="35"/>
      <c r="C382" s="35"/>
      <c r="D382" s="35" t="s">
        <v>113</v>
      </c>
      <c r="E382" s="35"/>
      <c r="F382" s="36">
        <v>44392</v>
      </c>
      <c r="G382" s="35"/>
      <c r="H382" s="35" t="s">
        <v>400</v>
      </c>
      <c r="I382" s="35"/>
      <c r="J382" s="35" t="s">
        <v>450</v>
      </c>
      <c r="K382" s="35"/>
      <c r="L382" s="35"/>
      <c r="M382" s="35"/>
      <c r="N382" s="37">
        <v>-6140.75</v>
      </c>
    </row>
    <row r="383" spans="1:14" x14ac:dyDescent="0.3">
      <c r="A383" s="35"/>
      <c r="B383" s="35"/>
      <c r="C383" s="35"/>
      <c r="D383" s="35" t="s">
        <v>113</v>
      </c>
      <c r="E383" s="35"/>
      <c r="F383" s="36">
        <v>44392</v>
      </c>
      <c r="G383" s="35"/>
      <c r="H383" s="35" t="s">
        <v>401</v>
      </c>
      <c r="I383" s="35"/>
      <c r="J383" s="35" t="s">
        <v>433</v>
      </c>
      <c r="K383" s="35"/>
      <c r="L383" s="35"/>
      <c r="M383" s="35"/>
      <c r="N383" s="37">
        <v>-109.06</v>
      </c>
    </row>
    <row r="384" spans="1:14" x14ac:dyDescent="0.3">
      <c r="A384" s="35"/>
      <c r="B384" s="35"/>
      <c r="C384" s="35"/>
      <c r="D384" s="35" t="s">
        <v>113</v>
      </c>
      <c r="E384" s="35"/>
      <c r="F384" s="36">
        <v>44392</v>
      </c>
      <c r="G384" s="35"/>
      <c r="H384" s="35" t="s">
        <v>402</v>
      </c>
      <c r="I384" s="35"/>
      <c r="J384" s="35" t="s">
        <v>499</v>
      </c>
      <c r="K384" s="35"/>
      <c r="L384" s="35"/>
      <c r="M384" s="35"/>
      <c r="N384" s="37">
        <v>-2500</v>
      </c>
    </row>
    <row r="385" spans="1:14" x14ac:dyDescent="0.3">
      <c r="A385" s="35"/>
      <c r="B385" s="35"/>
      <c r="C385" s="35"/>
      <c r="D385" s="35" t="s">
        <v>113</v>
      </c>
      <c r="E385" s="35"/>
      <c r="F385" s="36">
        <v>44392</v>
      </c>
      <c r="G385" s="35"/>
      <c r="H385" s="35" t="s">
        <v>403</v>
      </c>
      <c r="I385" s="35"/>
      <c r="J385" s="35" t="s">
        <v>465</v>
      </c>
      <c r="K385" s="35"/>
      <c r="L385" s="35"/>
      <c r="M385" s="35"/>
      <c r="N385" s="37">
        <v>-241.32</v>
      </c>
    </row>
    <row r="386" spans="1:14" x14ac:dyDescent="0.3">
      <c r="A386" s="35"/>
      <c r="B386" s="35"/>
      <c r="C386" s="35"/>
      <c r="D386" s="35" t="s">
        <v>113</v>
      </c>
      <c r="E386" s="35"/>
      <c r="F386" s="36">
        <v>44392</v>
      </c>
      <c r="G386" s="35"/>
      <c r="H386" s="35" t="s">
        <v>404</v>
      </c>
      <c r="I386" s="35"/>
      <c r="J386" s="35" t="s">
        <v>500</v>
      </c>
      <c r="K386" s="35"/>
      <c r="L386" s="35"/>
      <c r="M386" s="35"/>
      <c r="N386" s="37">
        <v>-571.29999999999995</v>
      </c>
    </row>
    <row r="387" spans="1:14" x14ac:dyDescent="0.3">
      <c r="A387" s="35"/>
      <c r="B387" s="35"/>
      <c r="C387" s="35"/>
      <c r="D387" s="35" t="s">
        <v>113</v>
      </c>
      <c r="E387" s="35"/>
      <c r="F387" s="36">
        <v>44392</v>
      </c>
      <c r="G387" s="35"/>
      <c r="H387" s="35" t="s">
        <v>405</v>
      </c>
      <c r="I387" s="35"/>
      <c r="J387" s="35" t="s">
        <v>446</v>
      </c>
      <c r="K387" s="35"/>
      <c r="L387" s="35" t="s">
        <v>535</v>
      </c>
      <c r="M387" s="35"/>
      <c r="N387" s="37">
        <v>-82.75</v>
      </c>
    </row>
    <row r="388" spans="1:14" x14ac:dyDescent="0.3">
      <c r="A388" s="35"/>
      <c r="B388" s="35"/>
      <c r="C388" s="35"/>
      <c r="D388" s="35" t="s">
        <v>113</v>
      </c>
      <c r="E388" s="35"/>
      <c r="F388" s="36">
        <v>44392</v>
      </c>
      <c r="G388" s="35"/>
      <c r="H388" s="35" t="s">
        <v>406</v>
      </c>
      <c r="I388" s="35"/>
      <c r="J388" s="35" t="s">
        <v>449</v>
      </c>
      <c r="K388" s="35"/>
      <c r="L388" s="35"/>
      <c r="M388" s="35"/>
      <c r="N388" s="37">
        <v>-93.99</v>
      </c>
    </row>
    <row r="389" spans="1:14" ht="15" thickBot="1" x14ac:dyDescent="0.35">
      <c r="A389" s="35"/>
      <c r="B389" s="35"/>
      <c r="C389" s="35"/>
      <c r="D389" s="35" t="s">
        <v>113</v>
      </c>
      <c r="E389" s="35"/>
      <c r="F389" s="36">
        <v>44392</v>
      </c>
      <c r="G389" s="35"/>
      <c r="H389" s="35" t="s">
        <v>407</v>
      </c>
      <c r="I389" s="35"/>
      <c r="J389" s="35" t="s">
        <v>460</v>
      </c>
      <c r="K389" s="35"/>
      <c r="L389" s="35"/>
      <c r="M389" s="35"/>
      <c r="N389" s="38">
        <v>-374.95</v>
      </c>
    </row>
    <row r="390" spans="1:14" s="25" customFormat="1" ht="10.8" thickBot="1" x14ac:dyDescent="0.25">
      <c r="A390" s="19" t="s">
        <v>109</v>
      </c>
      <c r="B390" s="19"/>
      <c r="C390" s="19"/>
      <c r="D390" s="19"/>
      <c r="E390" s="19"/>
      <c r="F390" s="39"/>
      <c r="G390" s="19"/>
      <c r="H390" s="19"/>
      <c r="I390" s="19"/>
      <c r="J390" s="19"/>
      <c r="K390" s="19"/>
      <c r="L390" s="19"/>
      <c r="M390" s="19"/>
      <c r="N390" s="24">
        <f>ROUND(SUM(N2:N389),5)</f>
        <v>-60895.74</v>
      </c>
    </row>
    <row r="391" spans="1:14" ht="15" thickTop="1" x14ac:dyDescent="0.3"/>
  </sheetData>
  <pageMargins left="0.7" right="0.7" top="0.75" bottom="0.75" header="0.1" footer="0.3"/>
  <pageSetup orientation="portrait" r:id="rId1"/>
  <headerFooter>
    <oddHeader>&amp;L&amp;"Arial,Bold"&amp;8 6:33 PM
&amp;"Arial,Bold"&amp;8 07/16/21
&amp;"Arial,Bold"&amp;8 Accrual Basis&amp;C&amp;"Arial,Bold"&amp;12 Nederland Fire Protection District
&amp;"Arial,Bold"&amp;14 Check Register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62A3-4FF3-4C3E-8DAB-479D791EA24B}">
  <dimension ref="A1:E46"/>
  <sheetViews>
    <sheetView topLeftCell="A37" workbookViewId="0">
      <selection activeCell="D41" sqref="D41"/>
    </sheetView>
  </sheetViews>
  <sheetFormatPr defaultRowHeight="14.4" x14ac:dyDescent="0.3"/>
  <cols>
    <col min="2" max="2" width="14.88671875" customWidth="1"/>
    <col min="3" max="3" width="18" customWidth="1"/>
    <col min="4" max="4" width="16" customWidth="1"/>
  </cols>
  <sheetData>
    <row r="1" spans="1:5" ht="15.6" x14ac:dyDescent="0.3">
      <c r="A1" s="1"/>
      <c r="B1" s="1"/>
      <c r="C1" s="1"/>
      <c r="D1" s="2" t="s">
        <v>0</v>
      </c>
      <c r="E1" s="1"/>
    </row>
    <row r="2" spans="1:5" ht="15.6" x14ac:dyDescent="0.3">
      <c r="A2" s="1"/>
      <c r="B2" s="1"/>
      <c r="C2" s="1"/>
      <c r="D2" s="3">
        <v>44377</v>
      </c>
      <c r="E2" s="1"/>
    </row>
    <row r="3" spans="1:5" ht="15.6" x14ac:dyDescent="0.3">
      <c r="A3" s="1"/>
      <c r="B3" s="1"/>
      <c r="C3" s="1"/>
      <c r="D3" s="2"/>
      <c r="E3" s="1"/>
    </row>
    <row r="4" spans="1:5" ht="15.6" x14ac:dyDescent="0.3">
      <c r="A4" s="1"/>
      <c r="B4" s="1"/>
      <c r="C4" s="1"/>
      <c r="D4" s="4" t="s">
        <v>1</v>
      </c>
      <c r="E4" s="1"/>
    </row>
    <row r="5" spans="1:5" ht="15.6" x14ac:dyDescent="0.3">
      <c r="A5" s="1"/>
      <c r="B5" s="1"/>
      <c r="C5" s="1"/>
      <c r="D5" s="2"/>
      <c r="E5" s="1"/>
    </row>
    <row r="6" spans="1:5" ht="15.6" x14ac:dyDescent="0.3">
      <c r="A6" s="1" t="s">
        <v>2</v>
      </c>
      <c r="B6" s="1"/>
      <c r="C6" s="1"/>
      <c r="D6" s="2">
        <v>647228.23</v>
      </c>
      <c r="E6" s="1"/>
    </row>
    <row r="7" spans="1:5" ht="15.6" x14ac:dyDescent="0.3">
      <c r="A7" s="1" t="s">
        <v>3</v>
      </c>
      <c r="B7" s="1"/>
      <c r="C7" s="1"/>
      <c r="D7" s="2">
        <v>18806.47</v>
      </c>
      <c r="E7" s="1"/>
    </row>
    <row r="8" spans="1:5" ht="16.2" thickBot="1" x14ac:dyDescent="0.35">
      <c r="A8" s="1" t="s">
        <v>4</v>
      </c>
      <c r="B8" s="1"/>
      <c r="C8" s="1"/>
      <c r="D8" s="5">
        <v>6579.88</v>
      </c>
      <c r="E8" s="1"/>
    </row>
    <row r="9" spans="1:5" ht="15.6" x14ac:dyDescent="0.3">
      <c r="A9" s="1" t="s">
        <v>5</v>
      </c>
      <c r="B9" s="1"/>
      <c r="C9" s="1"/>
      <c r="D9" s="2">
        <f>SUM(D6:D8)</f>
        <v>672614.58</v>
      </c>
      <c r="E9" s="1"/>
    </row>
    <row r="10" spans="1:5" ht="15.6" x14ac:dyDescent="0.3">
      <c r="A10" s="1"/>
      <c r="B10" s="1"/>
      <c r="C10" s="1"/>
      <c r="D10" s="2"/>
      <c r="E10" s="1"/>
    </row>
    <row r="11" spans="1:5" ht="15.6" x14ac:dyDescent="0.3">
      <c r="A11" s="1"/>
      <c r="B11" s="1"/>
      <c r="C11" s="1"/>
      <c r="D11" s="2"/>
      <c r="E11" s="1"/>
    </row>
    <row r="12" spans="1:5" ht="15.6" x14ac:dyDescent="0.3">
      <c r="A12" s="1" t="s">
        <v>4</v>
      </c>
      <c r="B12" s="1"/>
      <c r="C12" s="1"/>
      <c r="D12" s="2">
        <v>6579.55</v>
      </c>
      <c r="E12" s="1"/>
    </row>
    <row r="13" spans="1:5" ht="15.6" x14ac:dyDescent="0.3">
      <c r="A13" s="1" t="s">
        <v>6</v>
      </c>
      <c r="B13" s="1"/>
      <c r="C13" s="1"/>
      <c r="D13" s="2">
        <v>28800</v>
      </c>
      <c r="E13" s="1"/>
    </row>
    <row r="14" spans="1:5" ht="15.6" x14ac:dyDescent="0.3">
      <c r="A14" s="1" t="s">
        <v>7</v>
      </c>
      <c r="B14" s="1"/>
      <c r="C14" s="1"/>
      <c r="D14" s="2">
        <v>106902.33</v>
      </c>
      <c r="E14" s="1"/>
    </row>
    <row r="15" spans="1:5" ht="15.6" x14ac:dyDescent="0.3">
      <c r="A15" s="1" t="s">
        <v>8</v>
      </c>
      <c r="B15" s="1"/>
      <c r="C15" s="1"/>
      <c r="D15" s="2">
        <v>44377.19</v>
      </c>
      <c r="E15" s="1"/>
    </row>
    <row r="16" spans="1:5" ht="15.6" x14ac:dyDescent="0.3">
      <c r="A16" s="1" t="s">
        <v>9</v>
      </c>
      <c r="B16" s="1"/>
      <c r="C16" s="1"/>
      <c r="D16" s="2">
        <v>29760</v>
      </c>
      <c r="E16" s="1"/>
    </row>
    <row r="17" spans="1:5" ht="15.6" x14ac:dyDescent="0.3">
      <c r="A17" s="1" t="s">
        <v>10</v>
      </c>
      <c r="B17" s="1"/>
      <c r="C17" s="1"/>
      <c r="D17" s="2">
        <v>0</v>
      </c>
      <c r="E17" s="1"/>
    </row>
    <row r="18" spans="1:5" ht="15.6" x14ac:dyDescent="0.3">
      <c r="A18" s="1"/>
      <c r="B18" s="6"/>
      <c r="C18" s="6"/>
      <c r="D18" s="4"/>
      <c r="E18" s="1"/>
    </row>
    <row r="19" spans="1:5" ht="15.6" x14ac:dyDescent="0.3">
      <c r="A19" s="1" t="s">
        <v>11</v>
      </c>
      <c r="B19" s="1"/>
      <c r="C19" s="1"/>
      <c r="D19" s="2">
        <f>SUM(D12:D18)</f>
        <v>216419.07</v>
      </c>
      <c r="E19" s="1"/>
    </row>
    <row r="20" spans="1:5" ht="15.6" x14ac:dyDescent="0.3">
      <c r="A20" s="1"/>
      <c r="B20" s="1"/>
      <c r="C20" s="1"/>
      <c r="D20" s="2"/>
      <c r="E20" s="1"/>
    </row>
    <row r="21" spans="1:5" ht="15.6" x14ac:dyDescent="0.3">
      <c r="A21" s="7" t="s">
        <v>12</v>
      </c>
      <c r="B21" s="8"/>
      <c r="C21" s="6"/>
      <c r="D21" s="6"/>
      <c r="E21" s="1"/>
    </row>
    <row r="22" spans="1:5" ht="15.6" x14ac:dyDescent="0.3">
      <c r="A22" s="1" t="s">
        <v>13</v>
      </c>
      <c r="B22" s="6"/>
      <c r="C22" s="6"/>
      <c r="D22" s="9">
        <v>104</v>
      </c>
      <c r="E22" s="1"/>
    </row>
    <row r="23" spans="1:5" ht="15.6" x14ac:dyDescent="0.3">
      <c r="A23" s="1" t="s">
        <v>14</v>
      </c>
      <c r="B23" s="6"/>
      <c r="C23" s="6"/>
      <c r="D23" s="10">
        <v>0</v>
      </c>
      <c r="E23" s="1"/>
    </row>
    <row r="24" spans="1:5" ht="15.6" x14ac:dyDescent="0.3">
      <c r="A24" s="1"/>
      <c r="B24" s="6"/>
      <c r="C24" s="6"/>
      <c r="D24" s="9"/>
      <c r="E24" s="1"/>
    </row>
    <row r="25" spans="1:5" ht="15.6" x14ac:dyDescent="0.3">
      <c r="A25" s="1" t="s">
        <v>15</v>
      </c>
      <c r="B25" s="6"/>
      <c r="C25" s="6"/>
      <c r="D25" s="9">
        <f>SUM(D22:D24)</f>
        <v>104</v>
      </c>
      <c r="E25" s="1"/>
    </row>
    <row r="26" spans="1:5" ht="15.6" x14ac:dyDescent="0.3">
      <c r="A26" s="1"/>
      <c r="B26" s="6"/>
      <c r="C26" s="6"/>
      <c r="D26" s="9"/>
      <c r="E26" s="1"/>
    </row>
    <row r="27" spans="1:5" ht="15.6" x14ac:dyDescent="0.3">
      <c r="A27" s="7" t="s">
        <v>16</v>
      </c>
      <c r="B27" s="8"/>
      <c r="C27" s="6"/>
      <c r="D27" s="9"/>
      <c r="E27" s="1"/>
    </row>
    <row r="28" spans="1:5" ht="15.6" x14ac:dyDescent="0.3">
      <c r="A28" s="1" t="s">
        <v>17</v>
      </c>
      <c r="B28" s="6"/>
      <c r="C28" s="6"/>
      <c r="D28" s="9">
        <v>0</v>
      </c>
      <c r="E28" s="1"/>
    </row>
    <row r="29" spans="1:5" ht="15.6" x14ac:dyDescent="0.3">
      <c r="A29" s="1" t="s">
        <v>18</v>
      </c>
      <c r="B29" s="6"/>
      <c r="C29" s="6"/>
      <c r="D29" s="10">
        <v>0</v>
      </c>
      <c r="E29" s="1"/>
    </row>
    <row r="30" spans="1:5" ht="15.6" x14ac:dyDescent="0.3">
      <c r="A30" s="1"/>
      <c r="B30" s="6"/>
      <c r="C30" s="6"/>
      <c r="D30" s="9"/>
      <c r="E30" s="1"/>
    </row>
    <row r="31" spans="1:5" ht="15.6" x14ac:dyDescent="0.3">
      <c r="A31" s="1" t="s">
        <v>19</v>
      </c>
      <c r="B31" s="6"/>
      <c r="C31" s="6"/>
      <c r="D31" s="9">
        <f>SUM(D28:D30)</f>
        <v>0</v>
      </c>
      <c r="E31" s="1"/>
    </row>
    <row r="32" spans="1:5" ht="15.6" x14ac:dyDescent="0.3">
      <c r="A32" s="1"/>
      <c r="B32" s="6"/>
      <c r="C32" s="6"/>
      <c r="D32" s="9"/>
      <c r="E32" s="1"/>
    </row>
    <row r="33" spans="1:5" ht="15.6" x14ac:dyDescent="0.3">
      <c r="A33" s="11" t="s">
        <v>20</v>
      </c>
      <c r="B33" s="6"/>
      <c r="C33" s="6"/>
      <c r="D33" s="12">
        <v>0</v>
      </c>
      <c r="E33" s="1"/>
    </row>
    <row r="34" spans="1:5" ht="15.6" x14ac:dyDescent="0.3">
      <c r="B34" s="6"/>
      <c r="C34" s="6"/>
      <c r="D34" s="2"/>
      <c r="E34" s="1"/>
    </row>
    <row r="35" spans="1:5" ht="15.6" x14ac:dyDescent="0.3">
      <c r="B35" s="6"/>
      <c r="C35" s="6"/>
      <c r="D35" s="2"/>
      <c r="E35" s="1"/>
    </row>
    <row r="36" spans="1:5" ht="18.600000000000001" thickBot="1" x14ac:dyDescent="0.4">
      <c r="A36" s="13" t="s">
        <v>21</v>
      </c>
      <c r="B36" s="14"/>
      <c r="C36" s="6"/>
      <c r="D36" s="2"/>
      <c r="E36" s="1"/>
    </row>
    <row r="37" spans="1:5" ht="15.6" x14ac:dyDescent="0.3">
      <c r="A37" s="1"/>
      <c r="B37" s="6"/>
      <c r="C37" s="6"/>
      <c r="D37" s="6"/>
      <c r="E37" s="1"/>
    </row>
    <row r="38" spans="1:5" ht="15.6" x14ac:dyDescent="0.3">
      <c r="A38" s="1" t="s">
        <v>22</v>
      </c>
      <c r="B38" s="1"/>
      <c r="C38" s="1"/>
      <c r="D38" s="2">
        <v>1833.47</v>
      </c>
      <c r="E38" s="1"/>
    </row>
    <row r="39" spans="1:5" ht="15.6" x14ac:dyDescent="0.3">
      <c r="A39" s="15" t="s">
        <v>23</v>
      </c>
      <c r="B39" s="15"/>
      <c r="C39" s="15"/>
      <c r="D39" s="2">
        <v>6117.33</v>
      </c>
      <c r="E39" s="15"/>
    </row>
    <row r="40" spans="1:5" ht="15.6" x14ac:dyDescent="0.3">
      <c r="A40" s="1" t="s">
        <v>24</v>
      </c>
      <c r="B40" s="1"/>
      <c r="C40" s="1"/>
      <c r="D40" s="2">
        <v>7364.26</v>
      </c>
      <c r="E40" s="1"/>
    </row>
    <row r="41" spans="1:5" ht="15.6" x14ac:dyDescent="0.3">
      <c r="A41" s="1" t="s">
        <v>25</v>
      </c>
      <c r="B41" s="1"/>
      <c r="C41" s="1"/>
      <c r="D41" s="2">
        <v>0</v>
      </c>
      <c r="E41" s="1"/>
    </row>
    <row r="42" spans="1:5" ht="15.6" x14ac:dyDescent="0.3">
      <c r="A42" s="1" t="s">
        <v>26</v>
      </c>
      <c r="B42" s="1"/>
      <c r="C42" s="1"/>
      <c r="D42" s="2">
        <v>242.97</v>
      </c>
      <c r="E42" s="1"/>
    </row>
    <row r="43" spans="1:5" ht="15.6" x14ac:dyDescent="0.3">
      <c r="A43" s="1" t="s">
        <v>27</v>
      </c>
      <c r="B43" s="1"/>
      <c r="C43" s="1"/>
      <c r="D43" s="2">
        <f>SUM(D38:D42)</f>
        <v>15558.03</v>
      </c>
      <c r="E43" s="1"/>
    </row>
    <row r="44" spans="1:5" ht="15.6" x14ac:dyDescent="0.3">
      <c r="A44" s="1"/>
      <c r="B44" s="1"/>
      <c r="C44" s="1"/>
      <c r="D44" s="2"/>
      <c r="E44" s="1"/>
    </row>
    <row r="45" spans="1:5" ht="15.6" x14ac:dyDescent="0.3">
      <c r="A45" s="1"/>
      <c r="B45" s="6"/>
      <c r="C45" s="6"/>
      <c r="D45" s="6"/>
      <c r="E45" s="1"/>
    </row>
    <row r="46" spans="1:5" ht="15.6" x14ac:dyDescent="0.3">
      <c r="A46" s="1" t="s">
        <v>28</v>
      </c>
      <c r="B46" s="1"/>
      <c r="C46" s="1"/>
      <c r="D46" s="2">
        <f>D9-(D19+D43)+D22+D23+D28+D29</f>
        <v>440741.48</v>
      </c>
      <c r="E4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56D2-528E-4A21-9806-035BA10E2A3F}">
  <dimension ref="A1:B21"/>
  <sheetViews>
    <sheetView workbookViewId="0">
      <selection activeCell="B20" sqref="B20"/>
    </sheetView>
  </sheetViews>
  <sheetFormatPr defaultRowHeight="14.4" x14ac:dyDescent="0.3"/>
  <cols>
    <col min="1" max="1" width="26.6640625" customWidth="1"/>
    <col min="2" max="2" width="18.88671875" customWidth="1"/>
  </cols>
  <sheetData>
    <row r="1" spans="1:2" ht="17.399999999999999" x14ac:dyDescent="0.3">
      <c r="B1" s="16">
        <v>44377</v>
      </c>
    </row>
    <row r="2" spans="1:2" x14ac:dyDescent="0.3">
      <c r="B2" s="17"/>
    </row>
    <row r="3" spans="1:2" x14ac:dyDescent="0.3">
      <c r="B3" s="17"/>
    </row>
    <row r="4" spans="1:2" x14ac:dyDescent="0.3">
      <c r="B4" s="17"/>
    </row>
    <row r="5" spans="1:2" x14ac:dyDescent="0.3">
      <c r="A5" t="s">
        <v>29</v>
      </c>
      <c r="B5" s="17">
        <v>67015.56</v>
      </c>
    </row>
    <row r="6" spans="1:2" x14ac:dyDescent="0.3">
      <c r="A6" t="s">
        <v>30</v>
      </c>
      <c r="B6" s="17"/>
    </row>
    <row r="7" spans="1:2" x14ac:dyDescent="0.3">
      <c r="B7" s="17"/>
    </row>
    <row r="8" spans="1:2" x14ac:dyDescent="0.3">
      <c r="B8" s="17"/>
    </row>
    <row r="9" spans="1:2" x14ac:dyDescent="0.3">
      <c r="A9" t="s">
        <v>31</v>
      </c>
      <c r="B9" s="17">
        <v>3399.75</v>
      </c>
    </row>
    <row r="10" spans="1:2" x14ac:dyDescent="0.3">
      <c r="A10" t="s">
        <v>32</v>
      </c>
      <c r="B10" s="17">
        <v>180305.09</v>
      </c>
    </row>
    <row r="11" spans="1:2" x14ac:dyDescent="0.3">
      <c r="A11" t="s">
        <v>33</v>
      </c>
      <c r="B11" s="17">
        <v>190021.08</v>
      </c>
    </row>
    <row r="12" spans="1:2" x14ac:dyDescent="0.3">
      <c r="B12" s="17"/>
    </row>
    <row r="13" spans="1:2" x14ac:dyDescent="0.3">
      <c r="A13" t="s">
        <v>34</v>
      </c>
      <c r="B13" s="17">
        <f>SUM(B5:B12)</f>
        <v>440741.48</v>
      </c>
    </row>
    <row r="14" spans="1:2" x14ac:dyDescent="0.3">
      <c r="B14" s="17"/>
    </row>
    <row r="15" spans="1:2" x14ac:dyDescent="0.3">
      <c r="B15" s="18"/>
    </row>
    <row r="16" spans="1:2" x14ac:dyDescent="0.3">
      <c r="B16" s="17"/>
    </row>
    <row r="17" spans="1:2" x14ac:dyDescent="0.3">
      <c r="A17" t="s">
        <v>35</v>
      </c>
      <c r="B17" s="17">
        <f>SUM(B13:B16)</f>
        <v>440741.48</v>
      </c>
    </row>
    <row r="19" spans="1:2" x14ac:dyDescent="0.3">
      <c r="A19" t="s">
        <v>36</v>
      </c>
      <c r="B19" s="17">
        <v>440741.48</v>
      </c>
    </row>
    <row r="21" spans="1:2" x14ac:dyDescent="0.3">
      <c r="A21" t="s">
        <v>37</v>
      </c>
      <c r="B21" s="17">
        <f>B17-B19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6A78-F977-4433-9F47-4D1136B67109}">
  <sheetPr codeName="Sheet1"/>
  <dimension ref="A1:H74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H13" sqref="H13"/>
    </sheetView>
  </sheetViews>
  <sheetFormatPr defaultRowHeight="14.4" x14ac:dyDescent="0.3"/>
  <cols>
    <col min="1" max="6" width="3" style="30" customWidth="1"/>
    <col min="7" max="7" width="17.5546875" style="30" customWidth="1"/>
    <col min="8" max="8" width="9.5546875" style="31" bestFit="1" customWidth="1"/>
  </cols>
  <sheetData>
    <row r="1" spans="1:8" s="29" customFormat="1" ht="15" thickBot="1" x14ac:dyDescent="0.35">
      <c r="A1" s="27"/>
      <c r="B1" s="27"/>
      <c r="C1" s="27"/>
      <c r="D1" s="27"/>
      <c r="E1" s="27"/>
      <c r="F1" s="27"/>
      <c r="G1" s="27"/>
      <c r="H1" s="28" t="s">
        <v>38</v>
      </c>
    </row>
    <row r="2" spans="1:8" ht="15" thickTop="1" x14ac:dyDescent="0.3">
      <c r="A2" s="19" t="s">
        <v>39</v>
      </c>
      <c r="B2" s="19"/>
      <c r="C2" s="19"/>
      <c r="D2" s="19"/>
      <c r="E2" s="19"/>
      <c r="F2" s="19"/>
      <c r="G2" s="19"/>
      <c r="H2" s="20"/>
    </row>
    <row r="3" spans="1:8" x14ac:dyDescent="0.3">
      <c r="A3" s="19"/>
      <c r="B3" s="19" t="s">
        <v>40</v>
      </c>
      <c r="C3" s="19"/>
      <c r="D3" s="19"/>
      <c r="E3" s="19"/>
      <c r="F3" s="19"/>
      <c r="G3" s="19"/>
      <c r="H3" s="20"/>
    </row>
    <row r="4" spans="1:8" x14ac:dyDescent="0.3">
      <c r="A4" s="19"/>
      <c r="B4" s="19"/>
      <c r="C4" s="19" t="s">
        <v>41</v>
      </c>
      <c r="D4" s="19"/>
      <c r="E4" s="19"/>
      <c r="F4" s="19"/>
      <c r="G4" s="19"/>
      <c r="H4" s="20"/>
    </row>
    <row r="5" spans="1:8" x14ac:dyDescent="0.3">
      <c r="A5" s="19"/>
      <c r="B5" s="19"/>
      <c r="C5" s="19"/>
      <c r="D5" s="19" t="s">
        <v>42</v>
      </c>
      <c r="E5" s="19"/>
      <c r="F5" s="19"/>
      <c r="G5" s="19"/>
      <c r="H5" s="20"/>
    </row>
    <row r="6" spans="1:8" x14ac:dyDescent="0.3">
      <c r="A6" s="19"/>
      <c r="B6" s="19"/>
      <c r="C6" s="19"/>
      <c r="D6" s="19"/>
      <c r="E6" s="19" t="s">
        <v>43</v>
      </c>
      <c r="F6" s="19"/>
      <c r="G6" s="19"/>
      <c r="H6" s="20">
        <v>647228.23</v>
      </c>
    </row>
    <row r="7" spans="1:8" x14ac:dyDescent="0.3">
      <c r="A7" s="19"/>
      <c r="B7" s="19"/>
      <c r="C7" s="19"/>
      <c r="D7" s="19"/>
      <c r="E7" s="19" t="s">
        <v>44</v>
      </c>
      <c r="F7" s="19"/>
      <c r="G7" s="19"/>
      <c r="H7" s="20">
        <v>18806.47</v>
      </c>
    </row>
    <row r="8" spans="1:8" ht="15" thickBot="1" x14ac:dyDescent="0.35">
      <c r="A8" s="19"/>
      <c r="B8" s="19"/>
      <c r="C8" s="19"/>
      <c r="D8" s="19"/>
      <c r="E8" s="19" t="s">
        <v>4</v>
      </c>
      <c r="F8" s="19"/>
      <c r="G8" s="19"/>
      <c r="H8" s="21">
        <v>6579.88</v>
      </c>
    </row>
    <row r="9" spans="1:8" ht="15" thickBot="1" x14ac:dyDescent="0.35">
      <c r="A9" s="19"/>
      <c r="B9" s="19"/>
      <c r="C9" s="19"/>
      <c r="D9" s="19" t="s">
        <v>45</v>
      </c>
      <c r="E9" s="19"/>
      <c r="F9" s="19"/>
      <c r="G9" s="19"/>
      <c r="H9" s="22">
        <f>ROUND(SUM(H5:H8),5)</f>
        <v>672614.58</v>
      </c>
    </row>
    <row r="10" spans="1:8" x14ac:dyDescent="0.3">
      <c r="A10" s="19"/>
      <c r="B10" s="19"/>
      <c r="C10" s="19" t="s">
        <v>46</v>
      </c>
      <c r="D10" s="19"/>
      <c r="E10" s="19"/>
      <c r="F10" s="19"/>
      <c r="G10" s="19"/>
      <c r="H10" s="20">
        <f>ROUND(H4+H9,5)</f>
        <v>672614.58</v>
      </c>
    </row>
    <row r="11" spans="1:8" x14ac:dyDescent="0.3">
      <c r="A11" s="19"/>
      <c r="B11" s="19"/>
      <c r="C11" s="19" t="s">
        <v>47</v>
      </c>
      <c r="D11" s="19"/>
      <c r="E11" s="19"/>
      <c r="F11" s="19"/>
      <c r="G11" s="19"/>
      <c r="H11" s="20"/>
    </row>
    <row r="12" spans="1:8" x14ac:dyDescent="0.3">
      <c r="A12" s="19"/>
      <c r="B12" s="19"/>
      <c r="C12" s="19"/>
      <c r="D12" s="19" t="s">
        <v>48</v>
      </c>
      <c r="E12" s="19"/>
      <c r="F12" s="19"/>
      <c r="G12" s="19"/>
      <c r="H12" s="20">
        <v>104</v>
      </c>
    </row>
    <row r="13" spans="1:8" ht="15" thickBot="1" x14ac:dyDescent="0.35">
      <c r="A13" s="19"/>
      <c r="B13" s="19"/>
      <c r="C13" s="19"/>
      <c r="D13" s="19" t="s">
        <v>49</v>
      </c>
      <c r="E13" s="19"/>
      <c r="F13" s="19"/>
      <c r="G13" s="19"/>
      <c r="H13" s="21">
        <v>209821.09</v>
      </c>
    </row>
    <row r="14" spans="1:8" ht="15" thickBot="1" x14ac:dyDescent="0.35">
      <c r="A14" s="19"/>
      <c r="B14" s="19"/>
      <c r="C14" s="19" t="s">
        <v>15</v>
      </c>
      <c r="D14" s="19"/>
      <c r="E14" s="19"/>
      <c r="F14" s="19"/>
      <c r="G14" s="19"/>
      <c r="H14" s="22">
        <f>ROUND(SUM(H11:H13),5)</f>
        <v>209925.09</v>
      </c>
    </row>
    <row r="15" spans="1:8" x14ac:dyDescent="0.3">
      <c r="A15" s="19"/>
      <c r="B15" s="19" t="s">
        <v>50</v>
      </c>
      <c r="C15" s="19"/>
      <c r="D15" s="19"/>
      <c r="E15" s="19"/>
      <c r="F15" s="19"/>
      <c r="G15" s="19"/>
      <c r="H15" s="20">
        <f>ROUND(H3+H10+H14,5)</f>
        <v>882539.67</v>
      </c>
    </row>
    <row r="16" spans="1:8" x14ac:dyDescent="0.3">
      <c r="A16" s="19"/>
      <c r="B16" s="19" t="s">
        <v>51</v>
      </c>
      <c r="C16" s="19"/>
      <c r="D16" s="19"/>
      <c r="E16" s="19"/>
      <c r="F16" s="19"/>
      <c r="G16" s="19"/>
      <c r="H16" s="20"/>
    </row>
    <row r="17" spans="1:8" x14ac:dyDescent="0.3">
      <c r="A17" s="19"/>
      <c r="B17" s="19"/>
      <c r="C17" s="19" t="s">
        <v>52</v>
      </c>
      <c r="D17" s="19"/>
      <c r="E17" s="19"/>
      <c r="F17" s="19"/>
      <c r="G17" s="19"/>
      <c r="H17" s="20">
        <v>2442425.06</v>
      </c>
    </row>
    <row r="18" spans="1:8" x14ac:dyDescent="0.3">
      <c r="A18" s="19"/>
      <c r="B18" s="19"/>
      <c r="C18" s="19" t="s">
        <v>53</v>
      </c>
      <c r="D18" s="19"/>
      <c r="E18" s="19"/>
      <c r="F18" s="19"/>
      <c r="G18" s="19"/>
      <c r="H18" s="20">
        <v>430111.73</v>
      </c>
    </row>
    <row r="19" spans="1:8" x14ac:dyDescent="0.3">
      <c r="A19" s="19"/>
      <c r="B19" s="19"/>
      <c r="C19" s="19" t="s">
        <v>54</v>
      </c>
      <c r="D19" s="19"/>
      <c r="E19" s="19"/>
      <c r="F19" s="19"/>
      <c r="G19" s="19"/>
      <c r="H19" s="20">
        <v>129838</v>
      </c>
    </row>
    <row r="20" spans="1:8" x14ac:dyDescent="0.3">
      <c r="A20" s="19"/>
      <c r="B20" s="19"/>
      <c r="C20" s="19" t="s">
        <v>55</v>
      </c>
      <c r="D20" s="19"/>
      <c r="E20" s="19"/>
      <c r="F20" s="19"/>
      <c r="G20" s="19"/>
      <c r="H20" s="20">
        <v>141816.29999999999</v>
      </c>
    </row>
    <row r="21" spans="1:8" x14ac:dyDescent="0.3">
      <c r="A21" s="19"/>
      <c r="B21" s="19"/>
      <c r="C21" s="19" t="s">
        <v>56</v>
      </c>
      <c r="D21" s="19"/>
      <c r="E21" s="19"/>
      <c r="F21" s="19"/>
      <c r="G21" s="19"/>
      <c r="H21" s="20">
        <v>7000</v>
      </c>
    </row>
    <row r="22" spans="1:8" x14ac:dyDescent="0.3">
      <c r="A22" s="19"/>
      <c r="B22" s="19"/>
      <c r="C22" s="19" t="s">
        <v>57</v>
      </c>
      <c r="D22" s="19"/>
      <c r="E22" s="19"/>
      <c r="F22" s="19"/>
      <c r="G22" s="19"/>
      <c r="H22" s="20">
        <v>90735.85</v>
      </c>
    </row>
    <row r="23" spans="1:8" x14ac:dyDescent="0.3">
      <c r="A23" s="19"/>
      <c r="B23" s="19"/>
      <c r="C23" s="19" t="s">
        <v>58</v>
      </c>
      <c r="D23" s="19"/>
      <c r="E23" s="19"/>
      <c r="F23" s="19"/>
      <c r="G23" s="19"/>
      <c r="H23" s="20">
        <v>1591932.98</v>
      </c>
    </row>
    <row r="24" spans="1:8" x14ac:dyDescent="0.3">
      <c r="A24" s="19"/>
      <c r="B24" s="19"/>
      <c r="C24" s="19" t="s">
        <v>59</v>
      </c>
      <c r="D24" s="19"/>
      <c r="E24" s="19"/>
      <c r="F24" s="19"/>
      <c r="G24" s="19"/>
      <c r="H24" s="20">
        <v>-2841758</v>
      </c>
    </row>
    <row r="25" spans="1:8" ht="15" thickBot="1" x14ac:dyDescent="0.35">
      <c r="A25" s="19"/>
      <c r="B25" s="19"/>
      <c r="C25" s="19" t="s">
        <v>60</v>
      </c>
      <c r="D25" s="19"/>
      <c r="E25" s="19"/>
      <c r="F25" s="19"/>
      <c r="G25" s="19"/>
      <c r="H25" s="21">
        <v>-1992101.92</v>
      </c>
    </row>
    <row r="26" spans="1:8" ht="15" thickBot="1" x14ac:dyDescent="0.35">
      <c r="A26" s="19"/>
      <c r="B26" s="19" t="s">
        <v>61</v>
      </c>
      <c r="C26" s="19"/>
      <c r="D26" s="19"/>
      <c r="E26" s="19"/>
      <c r="F26" s="19"/>
      <c r="G26" s="19"/>
      <c r="H26" s="23">
        <f>ROUND(SUM(H16:H25),5)</f>
        <v>0</v>
      </c>
    </row>
    <row r="27" spans="1:8" s="25" customFormat="1" ht="10.8" thickBot="1" x14ac:dyDescent="0.25">
      <c r="A27" s="19" t="s">
        <v>62</v>
      </c>
      <c r="B27" s="19"/>
      <c r="C27" s="19"/>
      <c r="D27" s="19"/>
      <c r="E27" s="19"/>
      <c r="F27" s="19"/>
      <c r="G27" s="19"/>
      <c r="H27" s="24">
        <f>ROUND(H2+H15+H26,5)</f>
        <v>882539.67</v>
      </c>
    </row>
    <row r="28" spans="1:8" ht="15" thickTop="1" x14ac:dyDescent="0.3">
      <c r="A28" s="19" t="s">
        <v>63</v>
      </c>
      <c r="B28" s="19"/>
      <c r="C28" s="19"/>
      <c r="D28" s="19"/>
      <c r="E28" s="19"/>
      <c r="F28" s="19"/>
      <c r="G28" s="19"/>
      <c r="H28" s="20"/>
    </row>
    <row r="29" spans="1:8" x14ac:dyDescent="0.3">
      <c r="A29" s="19"/>
      <c r="B29" s="19" t="s">
        <v>64</v>
      </c>
      <c r="C29" s="19"/>
      <c r="D29" s="19"/>
      <c r="E29" s="19"/>
      <c r="F29" s="19"/>
      <c r="G29" s="19"/>
      <c r="H29" s="20"/>
    </row>
    <row r="30" spans="1:8" x14ac:dyDescent="0.3">
      <c r="A30" s="19"/>
      <c r="B30" s="19"/>
      <c r="C30" s="19" t="s">
        <v>65</v>
      </c>
      <c r="D30" s="19"/>
      <c r="E30" s="19"/>
      <c r="F30" s="19"/>
      <c r="G30" s="19"/>
      <c r="H30" s="20"/>
    </row>
    <row r="31" spans="1:8" x14ac:dyDescent="0.3">
      <c r="A31" s="19"/>
      <c r="B31" s="19"/>
      <c r="C31" s="19"/>
      <c r="D31" s="19" t="s">
        <v>22</v>
      </c>
      <c r="E31" s="19"/>
      <c r="F31" s="19"/>
      <c r="G31" s="19"/>
      <c r="H31" s="20"/>
    </row>
    <row r="32" spans="1:8" ht="15" thickBot="1" x14ac:dyDescent="0.35">
      <c r="A32" s="19"/>
      <c r="B32" s="19"/>
      <c r="C32" s="19"/>
      <c r="D32" s="19"/>
      <c r="E32" s="19" t="s">
        <v>22</v>
      </c>
      <c r="F32" s="19"/>
      <c r="G32" s="19"/>
      <c r="H32" s="26">
        <v>1833.47</v>
      </c>
    </row>
    <row r="33" spans="1:8" x14ac:dyDescent="0.3">
      <c r="A33" s="19"/>
      <c r="B33" s="19"/>
      <c r="C33" s="19"/>
      <c r="D33" s="19" t="s">
        <v>66</v>
      </c>
      <c r="E33" s="19"/>
      <c r="F33" s="19"/>
      <c r="G33" s="19"/>
      <c r="H33" s="20">
        <f>ROUND(SUM(H31:H32),5)</f>
        <v>1833.47</v>
      </c>
    </row>
    <row r="34" spans="1:8" x14ac:dyDescent="0.3">
      <c r="A34" s="19"/>
      <c r="B34" s="19"/>
      <c r="C34" s="19"/>
      <c r="D34" s="19" t="s">
        <v>67</v>
      </c>
      <c r="E34" s="19"/>
      <c r="F34" s="19"/>
      <c r="G34" s="19"/>
      <c r="H34" s="20"/>
    </row>
    <row r="35" spans="1:8" ht="15" thickBot="1" x14ac:dyDescent="0.35">
      <c r="A35" s="19"/>
      <c r="B35" s="19"/>
      <c r="C35" s="19"/>
      <c r="D35" s="19"/>
      <c r="E35" s="19" t="s">
        <v>68</v>
      </c>
      <c r="F35" s="19"/>
      <c r="G35" s="19"/>
      <c r="H35" s="26">
        <v>6117.33</v>
      </c>
    </row>
    <row r="36" spans="1:8" x14ac:dyDescent="0.3">
      <c r="A36" s="19"/>
      <c r="B36" s="19"/>
      <c r="C36" s="19"/>
      <c r="D36" s="19" t="s">
        <v>69</v>
      </c>
      <c r="E36" s="19"/>
      <c r="F36" s="19"/>
      <c r="G36" s="19"/>
      <c r="H36" s="20">
        <f>ROUND(SUM(H34:H35),5)</f>
        <v>6117.33</v>
      </c>
    </row>
    <row r="37" spans="1:8" x14ac:dyDescent="0.3">
      <c r="A37" s="19"/>
      <c r="B37" s="19"/>
      <c r="C37" s="19"/>
      <c r="D37" s="19" t="s">
        <v>70</v>
      </c>
      <c r="E37" s="19"/>
      <c r="F37" s="19"/>
      <c r="G37" s="19"/>
      <c r="H37" s="20"/>
    </row>
    <row r="38" spans="1:8" x14ac:dyDescent="0.3">
      <c r="A38" s="19"/>
      <c r="B38" s="19"/>
      <c r="C38" s="19"/>
      <c r="D38" s="19"/>
      <c r="E38" s="19" t="s">
        <v>71</v>
      </c>
      <c r="F38" s="19"/>
      <c r="G38" s="19"/>
      <c r="H38" s="20">
        <v>209821.09</v>
      </c>
    </row>
    <row r="39" spans="1:8" x14ac:dyDescent="0.3">
      <c r="A39" s="19"/>
      <c r="B39" s="19"/>
      <c r="C39" s="19"/>
      <c r="D39" s="19"/>
      <c r="E39" s="19" t="s">
        <v>72</v>
      </c>
      <c r="F39" s="19"/>
      <c r="G39" s="19"/>
      <c r="H39" s="20"/>
    </row>
    <row r="40" spans="1:8" ht="15" thickBot="1" x14ac:dyDescent="0.35">
      <c r="A40" s="19"/>
      <c r="B40" s="19"/>
      <c r="C40" s="19"/>
      <c r="D40" s="19"/>
      <c r="E40" s="19"/>
      <c r="F40" s="19" t="s">
        <v>73</v>
      </c>
      <c r="G40" s="19"/>
      <c r="H40" s="26">
        <v>242.97</v>
      </c>
    </row>
    <row r="41" spans="1:8" x14ac:dyDescent="0.3">
      <c r="A41" s="19"/>
      <c r="B41" s="19"/>
      <c r="C41" s="19"/>
      <c r="D41" s="19"/>
      <c r="E41" s="19" t="s">
        <v>74</v>
      </c>
      <c r="F41" s="19"/>
      <c r="G41" s="19"/>
      <c r="H41" s="20">
        <f>ROUND(SUM(H39:H40),5)</f>
        <v>242.97</v>
      </c>
    </row>
    <row r="42" spans="1:8" x14ac:dyDescent="0.3">
      <c r="A42" s="19"/>
      <c r="B42" s="19"/>
      <c r="C42" s="19"/>
      <c r="D42" s="19"/>
      <c r="E42" s="19" t="s">
        <v>75</v>
      </c>
      <c r="F42" s="19"/>
      <c r="G42" s="19"/>
      <c r="H42" s="20"/>
    </row>
    <row r="43" spans="1:8" x14ac:dyDescent="0.3">
      <c r="A43" s="19"/>
      <c r="B43" s="19"/>
      <c r="C43" s="19"/>
      <c r="D43" s="19"/>
      <c r="E43" s="19"/>
      <c r="F43" s="19" t="s">
        <v>76</v>
      </c>
      <c r="G43" s="19"/>
      <c r="H43" s="20">
        <v>-1700.33</v>
      </c>
    </row>
    <row r="44" spans="1:8" x14ac:dyDescent="0.3">
      <c r="A44" s="19"/>
      <c r="B44" s="19"/>
      <c r="C44" s="19"/>
      <c r="D44" s="19"/>
      <c r="E44" s="19"/>
      <c r="F44" s="19" t="s">
        <v>77</v>
      </c>
      <c r="G44" s="19"/>
      <c r="H44" s="20">
        <v>424.23</v>
      </c>
    </row>
    <row r="45" spans="1:8" x14ac:dyDescent="0.3">
      <c r="A45" s="19"/>
      <c r="B45" s="19"/>
      <c r="C45" s="19"/>
      <c r="D45" s="19"/>
      <c r="E45" s="19"/>
      <c r="F45" s="19" t="s">
        <v>78</v>
      </c>
      <c r="G45" s="19"/>
      <c r="H45" s="20">
        <v>2570</v>
      </c>
    </row>
    <row r="46" spans="1:8" x14ac:dyDescent="0.3">
      <c r="A46" s="19"/>
      <c r="B46" s="19"/>
      <c r="C46" s="19"/>
      <c r="D46" s="19"/>
      <c r="E46" s="19"/>
      <c r="F46" s="19" t="s">
        <v>79</v>
      </c>
      <c r="G46" s="19"/>
      <c r="H46" s="20"/>
    </row>
    <row r="47" spans="1:8" x14ac:dyDescent="0.3">
      <c r="A47" s="19"/>
      <c r="B47" s="19"/>
      <c r="C47" s="19"/>
      <c r="D47" s="19"/>
      <c r="E47" s="19"/>
      <c r="F47" s="19"/>
      <c r="G47" s="19" t="s">
        <v>80</v>
      </c>
      <c r="H47" s="20">
        <v>464.27</v>
      </c>
    </row>
    <row r="48" spans="1:8" ht="15" thickBot="1" x14ac:dyDescent="0.35">
      <c r="A48" s="19"/>
      <c r="B48" s="19"/>
      <c r="C48" s="19"/>
      <c r="D48" s="19"/>
      <c r="E48" s="19"/>
      <c r="F48" s="19"/>
      <c r="G48" s="19" t="s">
        <v>81</v>
      </c>
      <c r="H48" s="26">
        <v>464.27</v>
      </c>
    </row>
    <row r="49" spans="1:8" x14ac:dyDescent="0.3">
      <c r="A49" s="19"/>
      <c r="B49" s="19"/>
      <c r="C49" s="19"/>
      <c r="D49" s="19"/>
      <c r="E49" s="19"/>
      <c r="F49" s="19" t="s">
        <v>82</v>
      </c>
      <c r="G49" s="19"/>
      <c r="H49" s="20">
        <f>ROUND(SUM(H46:H48),5)</f>
        <v>928.54</v>
      </c>
    </row>
    <row r="50" spans="1:8" x14ac:dyDescent="0.3">
      <c r="A50" s="19"/>
      <c r="B50" s="19"/>
      <c r="C50" s="19"/>
      <c r="D50" s="19"/>
      <c r="E50" s="19"/>
      <c r="F50" s="19" t="s">
        <v>83</v>
      </c>
      <c r="G50" s="19"/>
      <c r="H50" s="20"/>
    </row>
    <row r="51" spans="1:8" x14ac:dyDescent="0.3">
      <c r="A51" s="19"/>
      <c r="B51" s="19"/>
      <c r="C51" s="19"/>
      <c r="D51" s="19"/>
      <c r="E51" s="19"/>
      <c r="F51" s="19"/>
      <c r="G51" s="19" t="s">
        <v>80</v>
      </c>
      <c r="H51" s="20">
        <v>443.04</v>
      </c>
    </row>
    <row r="52" spans="1:8" ht="15" thickBot="1" x14ac:dyDescent="0.35">
      <c r="A52" s="19"/>
      <c r="B52" s="19"/>
      <c r="C52" s="19"/>
      <c r="D52" s="19"/>
      <c r="E52" s="19"/>
      <c r="F52" s="19"/>
      <c r="G52" s="19" t="s">
        <v>81</v>
      </c>
      <c r="H52" s="26">
        <v>443.04</v>
      </c>
    </row>
    <row r="53" spans="1:8" x14ac:dyDescent="0.3">
      <c r="A53" s="19"/>
      <c r="B53" s="19"/>
      <c r="C53" s="19"/>
      <c r="D53" s="19"/>
      <c r="E53" s="19"/>
      <c r="F53" s="19" t="s">
        <v>84</v>
      </c>
      <c r="G53" s="19"/>
      <c r="H53" s="20">
        <f>ROUND(SUM(H50:H52),5)</f>
        <v>886.08</v>
      </c>
    </row>
    <row r="54" spans="1:8" x14ac:dyDescent="0.3">
      <c r="A54" s="19"/>
      <c r="B54" s="19"/>
      <c r="C54" s="19"/>
      <c r="D54" s="19"/>
      <c r="E54" s="19"/>
      <c r="F54" s="19" t="s">
        <v>85</v>
      </c>
      <c r="G54" s="19"/>
      <c r="H54" s="20">
        <v>3974</v>
      </c>
    </row>
    <row r="55" spans="1:8" ht="15" thickBot="1" x14ac:dyDescent="0.35">
      <c r="A55" s="19"/>
      <c r="B55" s="19"/>
      <c r="C55" s="19"/>
      <c r="D55" s="19"/>
      <c r="E55" s="19"/>
      <c r="F55" s="19" t="s">
        <v>86</v>
      </c>
      <c r="G55" s="19"/>
      <c r="H55" s="21">
        <v>281.74</v>
      </c>
    </row>
    <row r="56" spans="1:8" ht="15" thickBot="1" x14ac:dyDescent="0.35">
      <c r="A56" s="19"/>
      <c r="B56" s="19"/>
      <c r="C56" s="19"/>
      <c r="D56" s="19"/>
      <c r="E56" s="19" t="s">
        <v>87</v>
      </c>
      <c r="F56" s="19"/>
      <c r="G56" s="19"/>
      <c r="H56" s="23">
        <f>ROUND(SUM(H42:H45)+H49+SUM(H53:H55),5)</f>
        <v>7364.26</v>
      </c>
    </row>
    <row r="57" spans="1:8" ht="15" thickBot="1" x14ac:dyDescent="0.35">
      <c r="A57" s="19"/>
      <c r="B57" s="19"/>
      <c r="C57" s="19"/>
      <c r="D57" s="19" t="s">
        <v>88</v>
      </c>
      <c r="E57" s="19"/>
      <c r="F57" s="19"/>
      <c r="G57" s="19"/>
      <c r="H57" s="23">
        <f>ROUND(SUM(H37:H38)+H41+H56,5)</f>
        <v>217428.32</v>
      </c>
    </row>
    <row r="58" spans="1:8" ht="15" thickBot="1" x14ac:dyDescent="0.35">
      <c r="A58" s="19"/>
      <c r="B58" s="19"/>
      <c r="C58" s="19" t="s">
        <v>89</v>
      </c>
      <c r="D58" s="19"/>
      <c r="E58" s="19"/>
      <c r="F58" s="19"/>
      <c r="G58" s="19"/>
      <c r="H58" s="22">
        <f>ROUND(H30+H33+H36+H57,5)</f>
        <v>225379.12</v>
      </c>
    </row>
    <row r="59" spans="1:8" x14ac:dyDescent="0.3">
      <c r="A59" s="19"/>
      <c r="B59" s="19" t="s">
        <v>90</v>
      </c>
      <c r="C59" s="19"/>
      <c r="D59" s="19"/>
      <c r="E59" s="19"/>
      <c r="F59" s="19"/>
      <c r="G59" s="19"/>
      <c r="H59" s="20">
        <f>ROUND(H29+H58,5)</f>
        <v>225379.12</v>
      </c>
    </row>
    <row r="60" spans="1:8" x14ac:dyDescent="0.3">
      <c r="A60" s="19"/>
      <c r="B60" s="19" t="s">
        <v>91</v>
      </c>
      <c r="C60" s="19"/>
      <c r="D60" s="19"/>
      <c r="E60" s="19"/>
      <c r="F60" s="19"/>
      <c r="G60" s="19"/>
      <c r="H60" s="20"/>
    </row>
    <row r="61" spans="1:8" x14ac:dyDescent="0.3">
      <c r="A61" s="19"/>
      <c r="B61" s="19"/>
      <c r="C61" s="19" t="s">
        <v>92</v>
      </c>
      <c r="D61" s="19"/>
      <c r="E61" s="19"/>
      <c r="F61" s="19"/>
      <c r="G61" s="19"/>
      <c r="H61" s="20">
        <v>3399.75</v>
      </c>
    </row>
    <row r="62" spans="1:8" x14ac:dyDescent="0.3">
      <c r="A62" s="19"/>
      <c r="B62" s="19"/>
      <c r="C62" s="19" t="s">
        <v>93</v>
      </c>
      <c r="D62" s="19"/>
      <c r="E62" s="19"/>
      <c r="F62" s="19"/>
      <c r="G62" s="19"/>
      <c r="H62" s="20"/>
    </row>
    <row r="63" spans="1:8" x14ac:dyDescent="0.3">
      <c r="A63" s="19"/>
      <c r="B63" s="19"/>
      <c r="C63" s="19"/>
      <c r="D63" s="19" t="s">
        <v>4</v>
      </c>
      <c r="E63" s="19"/>
      <c r="F63" s="19"/>
      <c r="G63" s="19"/>
      <c r="H63" s="20">
        <v>6579.55</v>
      </c>
    </row>
    <row r="64" spans="1:8" x14ac:dyDescent="0.3">
      <c r="A64" s="19"/>
      <c r="B64" s="19"/>
      <c r="C64" s="19"/>
      <c r="D64" s="19" t="s">
        <v>6</v>
      </c>
      <c r="E64" s="19"/>
      <c r="F64" s="19"/>
      <c r="G64" s="19"/>
      <c r="H64" s="20">
        <v>28800</v>
      </c>
    </row>
    <row r="65" spans="1:8" x14ac:dyDescent="0.3">
      <c r="A65" s="19"/>
      <c r="B65" s="19"/>
      <c r="C65" s="19"/>
      <c r="D65" s="19" t="s">
        <v>94</v>
      </c>
      <c r="E65" s="19"/>
      <c r="F65" s="19"/>
      <c r="G65" s="19"/>
      <c r="H65" s="20">
        <v>106902.33</v>
      </c>
    </row>
    <row r="66" spans="1:8" x14ac:dyDescent="0.3">
      <c r="A66" s="19"/>
      <c r="B66" s="19"/>
      <c r="C66" s="19"/>
      <c r="D66" s="19" t="s">
        <v>95</v>
      </c>
      <c r="E66" s="19"/>
      <c r="F66" s="19"/>
      <c r="G66" s="19"/>
      <c r="H66" s="20">
        <v>44377.19</v>
      </c>
    </row>
    <row r="67" spans="1:8" ht="15" thickBot="1" x14ac:dyDescent="0.35">
      <c r="A67" s="19"/>
      <c r="B67" s="19"/>
      <c r="C67" s="19"/>
      <c r="D67" s="19" t="s">
        <v>96</v>
      </c>
      <c r="E67" s="19"/>
      <c r="F67" s="19"/>
      <c r="G67" s="19"/>
      <c r="H67" s="26">
        <v>29760</v>
      </c>
    </row>
    <row r="68" spans="1:8" x14ac:dyDescent="0.3">
      <c r="A68" s="19"/>
      <c r="B68" s="19"/>
      <c r="C68" s="19" t="s">
        <v>97</v>
      </c>
      <c r="D68" s="19"/>
      <c r="E68" s="19"/>
      <c r="F68" s="19"/>
      <c r="G68" s="19"/>
      <c r="H68" s="20">
        <f>ROUND(SUM(H62:H67),5)</f>
        <v>216419.07</v>
      </c>
    </row>
    <row r="69" spans="1:8" x14ac:dyDescent="0.3">
      <c r="A69" s="19"/>
      <c r="B69" s="19"/>
      <c r="C69" s="19" t="s">
        <v>98</v>
      </c>
      <c r="D69" s="19"/>
      <c r="E69" s="19"/>
      <c r="F69" s="19"/>
      <c r="G69" s="19"/>
      <c r="H69" s="20">
        <v>180305.09</v>
      </c>
    </row>
    <row r="70" spans="1:8" x14ac:dyDescent="0.3">
      <c r="A70" s="19"/>
      <c r="B70" s="19"/>
      <c r="C70" s="19" t="s">
        <v>99</v>
      </c>
      <c r="D70" s="19"/>
      <c r="E70" s="19"/>
      <c r="F70" s="19"/>
      <c r="G70" s="19"/>
      <c r="H70" s="20">
        <v>67015.56</v>
      </c>
    </row>
    <row r="71" spans="1:8" ht="15" thickBot="1" x14ac:dyDescent="0.35">
      <c r="A71" s="19"/>
      <c r="B71" s="19"/>
      <c r="C71" s="19" t="s">
        <v>100</v>
      </c>
      <c r="D71" s="19"/>
      <c r="E71" s="19"/>
      <c r="F71" s="19"/>
      <c r="G71" s="19"/>
      <c r="H71" s="21">
        <v>190021.08</v>
      </c>
    </row>
    <row r="72" spans="1:8" ht="15" thickBot="1" x14ac:dyDescent="0.35">
      <c r="A72" s="19"/>
      <c r="B72" s="19" t="s">
        <v>101</v>
      </c>
      <c r="C72" s="19"/>
      <c r="D72" s="19"/>
      <c r="E72" s="19"/>
      <c r="F72" s="19"/>
      <c r="G72" s="19"/>
      <c r="H72" s="23">
        <f>ROUND(SUM(H60:H61)+SUM(H68:H71),5)</f>
        <v>657160.55000000005</v>
      </c>
    </row>
    <row r="73" spans="1:8" s="25" customFormat="1" ht="10.8" thickBot="1" x14ac:dyDescent="0.25">
      <c r="A73" s="19" t="s">
        <v>102</v>
      </c>
      <c r="B73" s="19"/>
      <c r="C73" s="19"/>
      <c r="D73" s="19"/>
      <c r="E73" s="19"/>
      <c r="F73" s="19"/>
      <c r="G73" s="19"/>
      <c r="H73" s="24">
        <f>ROUND(H28+H59+H72,5)</f>
        <v>882539.67</v>
      </c>
    </row>
    <row r="74" spans="1:8" ht="15" thickTop="1" x14ac:dyDescent="0.3"/>
  </sheetData>
  <pageMargins left="0.7" right="0.7" top="0.75" bottom="0.75" header="0.1" footer="0.3"/>
  <pageSetup orientation="portrait" r:id="rId1"/>
  <headerFooter>
    <oddHeader>&amp;L&amp;"Arial,Bold"&amp;8 6:30 PM
&amp;"Arial,Bold"&amp;8 07/16/21
&amp;"Arial,Bold"&amp;8 Accrual Basis&amp;C&amp;"Arial,Bold"&amp;12 Nederland Fire Protection District
&amp;"Arial,Bold"&amp;14 Balance Sheet
&amp;"Arial,Bold"&amp;10 As of June 30,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44792-02E1-46F9-A039-DCA406487AC5}">
  <sheetPr codeName="Sheet4"/>
  <dimension ref="A1:P192"/>
  <sheetViews>
    <sheetView workbookViewId="0">
      <pane xSplit="9" ySplit="2" topLeftCell="J165" activePane="bottomRight" state="frozenSplit"/>
      <selection pane="topRight" activeCell="J1" sqref="J1"/>
      <selection pane="bottomLeft" activeCell="A3" sqref="A3"/>
      <selection pane="bottomRight" activeCell="J178" sqref="J178"/>
    </sheetView>
  </sheetViews>
  <sheetFormatPr defaultRowHeight="14.4" x14ac:dyDescent="0.3"/>
  <cols>
    <col min="1" max="8" width="3" style="30" customWidth="1"/>
    <col min="9" max="9" width="19.6640625" style="30" customWidth="1"/>
    <col min="10" max="10" width="7.109375" style="31" bestFit="1" customWidth="1"/>
    <col min="11" max="11" width="2.33203125" style="31" customWidth="1"/>
    <col min="12" max="12" width="7.88671875" style="31" bestFit="1" customWidth="1"/>
    <col min="13" max="13" width="2.33203125" style="31" customWidth="1"/>
    <col min="14" max="14" width="10.77734375" style="31" bestFit="1" customWidth="1"/>
    <col min="15" max="15" width="2.33203125" style="31" customWidth="1"/>
    <col min="16" max="16" width="9.109375" style="31" bestFit="1" customWidth="1"/>
  </cols>
  <sheetData>
    <row r="1" spans="1:16" ht="15" thickBot="1" x14ac:dyDescent="0.35">
      <c r="A1" s="19"/>
      <c r="B1" s="19"/>
      <c r="C1" s="19"/>
      <c r="D1" s="19"/>
      <c r="E1" s="19"/>
      <c r="F1" s="19"/>
      <c r="G1" s="19"/>
      <c r="H1" s="19"/>
      <c r="I1" s="19"/>
      <c r="J1" s="43"/>
      <c r="K1" s="42"/>
      <c r="L1" s="43"/>
      <c r="M1" s="42"/>
      <c r="N1" s="43"/>
      <c r="O1" s="42"/>
      <c r="P1" s="43"/>
    </row>
    <row r="2" spans="1:16" s="29" customFormat="1" ht="15.6" thickTop="1" thickBot="1" x14ac:dyDescent="0.35">
      <c r="A2" s="27"/>
      <c r="B2" s="27"/>
      <c r="C2" s="27"/>
      <c r="D2" s="27"/>
      <c r="E2" s="27"/>
      <c r="F2" s="27"/>
      <c r="G2" s="27"/>
      <c r="H2" s="27"/>
      <c r="I2" s="27"/>
      <c r="J2" s="51" t="s">
        <v>781</v>
      </c>
      <c r="K2" s="40"/>
      <c r="L2" s="51" t="s">
        <v>559</v>
      </c>
      <c r="M2" s="40"/>
      <c r="N2" s="51" t="s">
        <v>560</v>
      </c>
      <c r="O2" s="40"/>
      <c r="P2" s="51" t="s">
        <v>561</v>
      </c>
    </row>
    <row r="3" spans="1:16" ht="15" thickTop="1" x14ac:dyDescent="0.3">
      <c r="A3" s="19"/>
      <c r="B3" s="19" t="s">
        <v>562</v>
      </c>
      <c r="C3" s="19"/>
      <c r="D3" s="19"/>
      <c r="E3" s="19"/>
      <c r="F3" s="19"/>
      <c r="G3" s="19"/>
      <c r="H3" s="19"/>
      <c r="I3" s="19"/>
      <c r="J3" s="20"/>
      <c r="K3" s="44"/>
      <c r="L3" s="20"/>
      <c r="M3" s="44"/>
      <c r="N3" s="20"/>
      <c r="O3" s="44"/>
      <c r="P3" s="45"/>
    </row>
    <row r="4" spans="1:16" x14ac:dyDescent="0.3">
      <c r="A4" s="19"/>
      <c r="B4" s="19"/>
      <c r="C4" s="19"/>
      <c r="D4" s="19" t="s">
        <v>563</v>
      </c>
      <c r="E4" s="19"/>
      <c r="F4" s="19"/>
      <c r="G4" s="19"/>
      <c r="H4" s="19"/>
      <c r="I4" s="19"/>
      <c r="J4" s="20"/>
      <c r="K4" s="44"/>
      <c r="L4" s="20"/>
      <c r="M4" s="44"/>
      <c r="N4" s="20"/>
      <c r="O4" s="44"/>
      <c r="P4" s="45"/>
    </row>
    <row r="5" spans="1:16" x14ac:dyDescent="0.3">
      <c r="A5" s="19"/>
      <c r="B5" s="19"/>
      <c r="C5" s="19"/>
      <c r="D5" s="19"/>
      <c r="E5" s="19" t="s">
        <v>564</v>
      </c>
      <c r="F5" s="19"/>
      <c r="G5" s="19"/>
      <c r="H5" s="19"/>
      <c r="I5" s="19"/>
      <c r="J5" s="20">
        <v>400</v>
      </c>
      <c r="K5" s="44"/>
      <c r="L5" s="20">
        <v>20</v>
      </c>
      <c r="M5" s="44"/>
      <c r="N5" s="20">
        <f>ROUND((J5-L5),5)</f>
        <v>380</v>
      </c>
      <c r="O5" s="44"/>
      <c r="P5" s="45">
        <f>ROUND(IF(L5=0, IF(J5=0, 0, 1), J5/L5),5)</f>
        <v>20</v>
      </c>
    </row>
    <row r="6" spans="1:16" x14ac:dyDescent="0.3">
      <c r="A6" s="19"/>
      <c r="B6" s="19"/>
      <c r="C6" s="19"/>
      <c r="D6" s="19"/>
      <c r="E6" s="19" t="s">
        <v>565</v>
      </c>
      <c r="F6" s="19"/>
      <c r="G6" s="19"/>
      <c r="H6" s="19"/>
      <c r="I6" s="19"/>
      <c r="J6" s="20">
        <v>5.62</v>
      </c>
      <c r="K6" s="44"/>
      <c r="L6" s="20">
        <v>12</v>
      </c>
      <c r="M6" s="44"/>
      <c r="N6" s="20">
        <f>ROUND((J6-L6),5)</f>
        <v>-6.38</v>
      </c>
      <c r="O6" s="44"/>
      <c r="P6" s="45">
        <f>ROUND(IF(L6=0, IF(J6=0, 0, 1), J6/L6),5)</f>
        <v>0.46833000000000002</v>
      </c>
    </row>
    <row r="7" spans="1:16" x14ac:dyDescent="0.3">
      <c r="A7" s="19"/>
      <c r="B7" s="19"/>
      <c r="C7" s="19"/>
      <c r="D7" s="19"/>
      <c r="E7" s="19" t="s">
        <v>566</v>
      </c>
      <c r="F7" s="19"/>
      <c r="G7" s="19"/>
      <c r="H7" s="19"/>
      <c r="I7" s="19"/>
      <c r="J7" s="20"/>
      <c r="K7" s="44"/>
      <c r="L7" s="20"/>
      <c r="M7" s="44"/>
      <c r="N7" s="20"/>
      <c r="O7" s="44"/>
      <c r="P7" s="45"/>
    </row>
    <row r="8" spans="1:16" x14ac:dyDescent="0.3">
      <c r="A8" s="19"/>
      <c r="B8" s="19"/>
      <c r="C8" s="19"/>
      <c r="D8" s="19"/>
      <c r="E8" s="19"/>
      <c r="F8" s="19" t="s">
        <v>567</v>
      </c>
      <c r="G8" s="19"/>
      <c r="H8" s="19"/>
      <c r="I8" s="19"/>
      <c r="J8" s="20">
        <v>0</v>
      </c>
      <c r="K8" s="44"/>
      <c r="L8" s="20">
        <v>0</v>
      </c>
      <c r="M8" s="44"/>
      <c r="N8" s="20">
        <f>ROUND((J8-L8),5)</f>
        <v>0</v>
      </c>
      <c r="O8" s="44"/>
      <c r="P8" s="45">
        <f>ROUND(IF(L8=0, IF(J8=0, 0, 1), J8/L8),5)</f>
        <v>0</v>
      </c>
    </row>
    <row r="9" spans="1:16" x14ac:dyDescent="0.3">
      <c r="A9" s="19"/>
      <c r="B9" s="19"/>
      <c r="C9" s="19"/>
      <c r="D9" s="19"/>
      <c r="E9" s="19"/>
      <c r="F9" s="19" t="s">
        <v>568</v>
      </c>
      <c r="G9" s="19"/>
      <c r="H9" s="19"/>
      <c r="I9" s="19"/>
      <c r="J9" s="20">
        <v>90082.37</v>
      </c>
      <c r="K9" s="44"/>
      <c r="L9" s="20">
        <v>150000</v>
      </c>
      <c r="M9" s="44"/>
      <c r="N9" s="20">
        <f>ROUND((J9-L9),5)</f>
        <v>-59917.63</v>
      </c>
      <c r="O9" s="44"/>
      <c r="P9" s="45">
        <f>ROUND(IF(L9=0, IF(J9=0, 0, 1), J9/L9),5)</f>
        <v>0.60055000000000003</v>
      </c>
    </row>
    <row r="10" spans="1:16" x14ac:dyDescent="0.3">
      <c r="A10" s="19"/>
      <c r="B10" s="19"/>
      <c r="C10" s="19"/>
      <c r="D10" s="19"/>
      <c r="E10" s="19"/>
      <c r="F10" s="19" t="s">
        <v>569</v>
      </c>
      <c r="G10" s="19"/>
      <c r="H10" s="19"/>
      <c r="I10" s="19"/>
      <c r="J10" s="20">
        <v>3137.9</v>
      </c>
      <c r="K10" s="44"/>
      <c r="L10" s="20">
        <v>4500</v>
      </c>
      <c r="M10" s="44"/>
      <c r="N10" s="20">
        <f>ROUND((J10-L10),5)</f>
        <v>-1362.1</v>
      </c>
      <c r="O10" s="44"/>
      <c r="P10" s="45">
        <f>ROUND(IF(L10=0, IF(J10=0, 0, 1), J10/L10),5)</f>
        <v>0.69730999999999999</v>
      </c>
    </row>
    <row r="11" spans="1:16" x14ac:dyDescent="0.3">
      <c r="A11" s="19"/>
      <c r="B11" s="19"/>
      <c r="C11" s="19"/>
      <c r="D11" s="19"/>
      <c r="E11" s="19"/>
      <c r="F11" s="19" t="s">
        <v>570</v>
      </c>
      <c r="G11" s="19"/>
      <c r="H11" s="19"/>
      <c r="I11" s="19"/>
      <c r="J11" s="20">
        <v>3528.73</v>
      </c>
      <c r="K11" s="44"/>
      <c r="L11" s="20">
        <v>5000</v>
      </c>
      <c r="M11" s="44"/>
      <c r="N11" s="20">
        <f>ROUND((J11-L11),5)</f>
        <v>-1471.27</v>
      </c>
      <c r="O11" s="44"/>
      <c r="P11" s="45">
        <f>ROUND(IF(L11=0, IF(J11=0, 0, 1), J11/L11),5)</f>
        <v>0.70574999999999999</v>
      </c>
    </row>
    <row r="12" spans="1:16" x14ac:dyDescent="0.3">
      <c r="A12" s="19"/>
      <c r="B12" s="19"/>
      <c r="C12" s="19"/>
      <c r="D12" s="19"/>
      <c r="E12" s="19"/>
      <c r="F12" s="19" t="s">
        <v>571</v>
      </c>
      <c r="G12" s="19"/>
      <c r="H12" s="19"/>
      <c r="I12" s="19"/>
      <c r="J12" s="20">
        <v>122.92</v>
      </c>
      <c r="K12" s="44"/>
      <c r="L12" s="20">
        <v>184</v>
      </c>
      <c r="M12" s="44"/>
      <c r="N12" s="20">
        <f>ROUND((J12-L12),5)</f>
        <v>-61.08</v>
      </c>
      <c r="O12" s="44"/>
      <c r="P12" s="45">
        <f>ROUND(IF(L12=0, IF(J12=0, 0, 1), J12/L12),5)</f>
        <v>0.66803999999999997</v>
      </c>
    </row>
    <row r="13" spans="1:16" x14ac:dyDescent="0.3">
      <c r="A13" s="19"/>
      <c r="B13" s="19"/>
      <c r="C13" s="19"/>
      <c r="D13" s="19"/>
      <c r="E13" s="19"/>
      <c r="F13" s="19" t="s">
        <v>572</v>
      </c>
      <c r="G13" s="19"/>
      <c r="H13" s="19"/>
      <c r="I13" s="19"/>
      <c r="J13" s="20">
        <v>-3399.66</v>
      </c>
      <c r="K13" s="44"/>
      <c r="L13" s="20"/>
      <c r="M13" s="44"/>
      <c r="N13" s="20"/>
      <c r="O13" s="44"/>
      <c r="P13" s="45"/>
    </row>
    <row r="14" spans="1:16" x14ac:dyDescent="0.3">
      <c r="A14" s="19"/>
      <c r="B14" s="19"/>
      <c r="C14" s="19"/>
      <c r="D14" s="19"/>
      <c r="E14" s="19"/>
      <c r="F14" s="19" t="s">
        <v>573</v>
      </c>
      <c r="G14" s="19"/>
      <c r="H14" s="19"/>
      <c r="I14" s="19"/>
      <c r="J14" s="20">
        <v>-118.42</v>
      </c>
      <c r="K14" s="44"/>
      <c r="L14" s="20"/>
      <c r="M14" s="44"/>
      <c r="N14" s="20"/>
      <c r="O14" s="44"/>
      <c r="P14" s="45"/>
    </row>
    <row r="15" spans="1:16" x14ac:dyDescent="0.3">
      <c r="A15" s="19"/>
      <c r="B15" s="19"/>
      <c r="C15" s="19"/>
      <c r="D15" s="19"/>
      <c r="E15" s="19"/>
      <c r="F15" s="19" t="s">
        <v>574</v>
      </c>
      <c r="G15" s="19"/>
      <c r="H15" s="19"/>
      <c r="I15" s="19"/>
      <c r="J15" s="20">
        <v>254.09</v>
      </c>
      <c r="K15" s="44"/>
      <c r="L15" s="20"/>
      <c r="M15" s="44"/>
      <c r="N15" s="20"/>
      <c r="O15" s="44"/>
      <c r="P15" s="45"/>
    </row>
    <row r="16" spans="1:16" x14ac:dyDescent="0.3">
      <c r="A16" s="19"/>
      <c r="B16" s="19"/>
      <c r="C16" s="19"/>
      <c r="D16" s="19"/>
      <c r="E16" s="19"/>
      <c r="F16" s="19" t="s">
        <v>575</v>
      </c>
      <c r="G16" s="19"/>
      <c r="H16" s="19"/>
      <c r="I16" s="19"/>
      <c r="J16" s="20">
        <v>55.5</v>
      </c>
      <c r="K16" s="44"/>
      <c r="L16" s="20"/>
      <c r="M16" s="44"/>
      <c r="N16" s="20"/>
      <c r="O16" s="44"/>
      <c r="P16" s="45"/>
    </row>
    <row r="17" spans="1:16" x14ac:dyDescent="0.3">
      <c r="A17" s="19"/>
      <c r="B17" s="19"/>
      <c r="C17" s="19"/>
      <c r="D17" s="19"/>
      <c r="E17" s="19"/>
      <c r="F17" s="19" t="s">
        <v>576</v>
      </c>
      <c r="G17" s="19"/>
      <c r="H17" s="19"/>
      <c r="I17" s="19"/>
      <c r="J17" s="20">
        <v>19.399999999999999</v>
      </c>
      <c r="K17" s="44"/>
      <c r="L17" s="20"/>
      <c r="M17" s="44"/>
      <c r="N17" s="20"/>
      <c r="O17" s="44"/>
      <c r="P17" s="45"/>
    </row>
    <row r="18" spans="1:16" ht="15" thickBot="1" x14ac:dyDescent="0.35">
      <c r="A18" s="19"/>
      <c r="B18" s="19"/>
      <c r="C18" s="19"/>
      <c r="D18" s="19"/>
      <c r="E18" s="19"/>
      <c r="F18" s="19" t="s">
        <v>579</v>
      </c>
      <c r="G18" s="19"/>
      <c r="H18" s="19"/>
      <c r="I18" s="19"/>
      <c r="J18" s="21">
        <v>138.41</v>
      </c>
      <c r="K18" s="44"/>
      <c r="L18" s="21">
        <v>150</v>
      </c>
      <c r="M18" s="44"/>
      <c r="N18" s="21">
        <f>ROUND((J18-L18),5)</f>
        <v>-11.59</v>
      </c>
      <c r="O18" s="44"/>
      <c r="P18" s="46">
        <f>ROUND(IF(L18=0, IF(J18=0, 0, 1), J18/L18),5)</f>
        <v>0.92273000000000005</v>
      </c>
    </row>
    <row r="19" spans="1:16" ht="15" thickBot="1" x14ac:dyDescent="0.35">
      <c r="A19" s="19"/>
      <c r="B19" s="19"/>
      <c r="C19" s="19"/>
      <c r="D19" s="19"/>
      <c r="E19" s="19" t="s">
        <v>580</v>
      </c>
      <c r="F19" s="19"/>
      <c r="G19" s="19"/>
      <c r="H19" s="19"/>
      <c r="I19" s="19"/>
      <c r="J19" s="23">
        <f>ROUND(SUM(J7:J18),5)</f>
        <v>93821.24</v>
      </c>
      <c r="K19" s="44"/>
      <c r="L19" s="23">
        <f>ROUND(SUM(L7:L18),5)</f>
        <v>159834</v>
      </c>
      <c r="M19" s="44"/>
      <c r="N19" s="23">
        <f>ROUND((J19-L19),5)</f>
        <v>-66012.759999999995</v>
      </c>
      <c r="O19" s="44"/>
      <c r="P19" s="47">
        <f>ROUND(IF(L19=0, IF(J19=0, 0, 1), J19/L19),5)</f>
        <v>0.58699000000000001</v>
      </c>
    </row>
    <row r="20" spans="1:16" ht="15" thickBot="1" x14ac:dyDescent="0.35">
      <c r="A20" s="19"/>
      <c r="B20" s="19"/>
      <c r="C20" s="19"/>
      <c r="D20" s="19" t="s">
        <v>581</v>
      </c>
      <c r="E20" s="19"/>
      <c r="F20" s="19"/>
      <c r="G20" s="19"/>
      <c r="H20" s="19"/>
      <c r="I20" s="19"/>
      <c r="J20" s="22">
        <f>ROUND(SUM(J4:J6)+J19,5)</f>
        <v>94226.86</v>
      </c>
      <c r="K20" s="44"/>
      <c r="L20" s="22">
        <f>ROUND(SUM(L4:L6)+L19,5)</f>
        <v>159866</v>
      </c>
      <c r="M20" s="44"/>
      <c r="N20" s="22">
        <f>ROUND((J20-L20),5)</f>
        <v>-65639.14</v>
      </c>
      <c r="O20" s="44"/>
      <c r="P20" s="48">
        <f>ROUND(IF(L20=0, IF(J20=0, 0, 1), J20/L20),5)</f>
        <v>0.58940999999999999</v>
      </c>
    </row>
    <row r="21" spans="1:16" x14ac:dyDescent="0.3">
      <c r="A21" s="19"/>
      <c r="B21" s="19"/>
      <c r="C21" s="19" t="s">
        <v>582</v>
      </c>
      <c r="D21" s="19"/>
      <c r="E21" s="19"/>
      <c r="F21" s="19"/>
      <c r="G21" s="19"/>
      <c r="H21" s="19"/>
      <c r="I21" s="19"/>
      <c r="J21" s="20">
        <f>J20</f>
        <v>94226.86</v>
      </c>
      <c r="K21" s="44"/>
      <c r="L21" s="20">
        <f>L20</f>
        <v>159866</v>
      </c>
      <c r="M21" s="44"/>
      <c r="N21" s="20">
        <f>ROUND((J21-L21),5)</f>
        <v>-65639.14</v>
      </c>
      <c r="O21" s="44"/>
      <c r="P21" s="45">
        <f>ROUND(IF(L21=0, IF(J21=0, 0, 1), J21/L21),5)</f>
        <v>0.58940999999999999</v>
      </c>
    </row>
    <row r="22" spans="1:16" x14ac:dyDescent="0.3">
      <c r="A22" s="19"/>
      <c r="B22" s="19"/>
      <c r="C22" s="19"/>
      <c r="D22" s="19" t="s">
        <v>583</v>
      </c>
      <c r="E22" s="19"/>
      <c r="F22" s="19"/>
      <c r="G22" s="19"/>
      <c r="H22" s="19"/>
      <c r="I22" s="19"/>
      <c r="J22" s="20"/>
      <c r="K22" s="44"/>
      <c r="L22" s="20"/>
      <c r="M22" s="44"/>
      <c r="N22" s="20"/>
      <c r="O22" s="44"/>
      <c r="P22" s="45"/>
    </row>
    <row r="23" spans="1:16" x14ac:dyDescent="0.3">
      <c r="A23" s="19"/>
      <c r="B23" s="19"/>
      <c r="C23" s="19"/>
      <c r="D23" s="19"/>
      <c r="E23" s="19" t="s">
        <v>584</v>
      </c>
      <c r="F23" s="19"/>
      <c r="G23" s="19"/>
      <c r="H23" s="19"/>
      <c r="I23" s="19"/>
      <c r="J23" s="20"/>
      <c r="K23" s="44"/>
      <c r="L23" s="20"/>
      <c r="M23" s="44"/>
      <c r="N23" s="20"/>
      <c r="O23" s="44"/>
      <c r="P23" s="45"/>
    </row>
    <row r="24" spans="1:16" x14ac:dyDescent="0.3">
      <c r="A24" s="19"/>
      <c r="B24" s="19"/>
      <c r="C24" s="19"/>
      <c r="D24" s="19"/>
      <c r="E24" s="19"/>
      <c r="F24" s="19" t="s">
        <v>585</v>
      </c>
      <c r="G24" s="19"/>
      <c r="H24" s="19"/>
      <c r="I24" s="19"/>
      <c r="J24" s="20">
        <v>0</v>
      </c>
      <c r="K24" s="44"/>
      <c r="L24" s="20">
        <v>20</v>
      </c>
      <c r="M24" s="44"/>
      <c r="N24" s="20">
        <f>ROUND((J24-L24),5)</f>
        <v>-20</v>
      </c>
      <c r="O24" s="44"/>
      <c r="P24" s="45">
        <f>ROUND(IF(L24=0, IF(J24=0, 0, 1), J24/L24),5)</f>
        <v>0</v>
      </c>
    </row>
    <row r="25" spans="1:16" x14ac:dyDescent="0.3">
      <c r="A25" s="19"/>
      <c r="B25" s="19"/>
      <c r="C25" s="19"/>
      <c r="D25" s="19"/>
      <c r="E25" s="19"/>
      <c r="F25" s="19" t="s">
        <v>589</v>
      </c>
      <c r="G25" s="19"/>
      <c r="H25" s="19"/>
      <c r="I25" s="19"/>
      <c r="J25" s="20"/>
      <c r="K25" s="44"/>
      <c r="L25" s="20"/>
      <c r="M25" s="44"/>
      <c r="N25" s="20"/>
      <c r="O25" s="44"/>
      <c r="P25" s="45"/>
    </row>
    <row r="26" spans="1:16" x14ac:dyDescent="0.3">
      <c r="A26" s="19"/>
      <c r="B26" s="19"/>
      <c r="C26" s="19"/>
      <c r="D26" s="19"/>
      <c r="E26" s="19"/>
      <c r="F26" s="19"/>
      <c r="G26" s="19" t="s">
        <v>590</v>
      </c>
      <c r="H26" s="19"/>
      <c r="I26" s="19"/>
      <c r="J26" s="20">
        <v>45.43</v>
      </c>
      <c r="K26" s="44"/>
      <c r="L26" s="20">
        <v>47</v>
      </c>
      <c r="M26" s="44"/>
      <c r="N26" s="20">
        <f>ROUND((J26-L26),5)</f>
        <v>-1.57</v>
      </c>
      <c r="O26" s="44"/>
      <c r="P26" s="45">
        <f>ROUND(IF(L26=0, IF(J26=0, 0, 1), J26/L26),5)</f>
        <v>0.96660000000000001</v>
      </c>
    </row>
    <row r="27" spans="1:16" ht="15" thickBot="1" x14ac:dyDescent="0.35">
      <c r="A27" s="19"/>
      <c r="B27" s="19"/>
      <c r="C27" s="19"/>
      <c r="D27" s="19"/>
      <c r="E27" s="19"/>
      <c r="F27" s="19"/>
      <c r="G27" s="19" t="s">
        <v>591</v>
      </c>
      <c r="H27" s="19"/>
      <c r="I27" s="19"/>
      <c r="J27" s="26">
        <v>1304.98</v>
      </c>
      <c r="K27" s="44"/>
      <c r="L27" s="26">
        <v>1600</v>
      </c>
      <c r="M27" s="44"/>
      <c r="N27" s="26">
        <f>ROUND((J27-L27),5)</f>
        <v>-295.02</v>
      </c>
      <c r="O27" s="44"/>
      <c r="P27" s="49">
        <f>ROUND(IF(L27=0, IF(J27=0, 0, 1), J27/L27),5)</f>
        <v>0.81560999999999995</v>
      </c>
    </row>
    <row r="28" spans="1:16" x14ac:dyDescent="0.3">
      <c r="A28" s="19"/>
      <c r="B28" s="19"/>
      <c r="C28" s="19"/>
      <c r="D28" s="19"/>
      <c r="E28" s="19"/>
      <c r="F28" s="19" t="s">
        <v>593</v>
      </c>
      <c r="G28" s="19"/>
      <c r="H28" s="19"/>
      <c r="I28" s="19"/>
      <c r="J28" s="20">
        <f>ROUND(SUM(J25:J27),5)</f>
        <v>1350.41</v>
      </c>
      <c r="K28" s="44"/>
      <c r="L28" s="20">
        <f>ROUND(SUM(L25:L27),5)</f>
        <v>1647</v>
      </c>
      <c r="M28" s="44"/>
      <c r="N28" s="20">
        <f>ROUND((J28-L28),5)</f>
        <v>-296.58999999999997</v>
      </c>
      <c r="O28" s="44"/>
      <c r="P28" s="45">
        <f>ROUND(IF(L28=0, IF(J28=0, 0, 1), J28/L28),5)</f>
        <v>0.81991999999999998</v>
      </c>
    </row>
    <row r="29" spans="1:16" x14ac:dyDescent="0.3">
      <c r="A29" s="19"/>
      <c r="B29" s="19"/>
      <c r="C29" s="19"/>
      <c r="D29" s="19"/>
      <c r="E29" s="19"/>
      <c r="F29" s="19" t="s">
        <v>594</v>
      </c>
      <c r="G29" s="19"/>
      <c r="H29" s="19"/>
      <c r="I29" s="19"/>
      <c r="J29" s="20"/>
      <c r="K29" s="44"/>
      <c r="L29" s="20"/>
      <c r="M29" s="44"/>
      <c r="N29" s="20"/>
      <c r="O29" s="44"/>
      <c r="P29" s="45"/>
    </row>
    <row r="30" spans="1:16" x14ac:dyDescent="0.3">
      <c r="A30" s="19"/>
      <c r="B30" s="19"/>
      <c r="C30" s="19"/>
      <c r="D30" s="19"/>
      <c r="E30" s="19"/>
      <c r="F30" s="19"/>
      <c r="G30" s="19" t="s">
        <v>595</v>
      </c>
      <c r="H30" s="19"/>
      <c r="I30" s="19"/>
      <c r="J30" s="20">
        <v>14.99</v>
      </c>
      <c r="K30" s="44"/>
      <c r="L30" s="20">
        <v>0</v>
      </c>
      <c r="M30" s="44"/>
      <c r="N30" s="20">
        <f t="shared" ref="N30:N36" si="0">ROUND((J30-L30),5)</f>
        <v>14.99</v>
      </c>
      <c r="O30" s="44"/>
      <c r="P30" s="45">
        <f t="shared" ref="P30:P36" si="1">ROUND(IF(L30=0, IF(J30=0, 0, 1), J30/L30),5)</f>
        <v>1</v>
      </c>
    </row>
    <row r="31" spans="1:16" x14ac:dyDescent="0.3">
      <c r="A31" s="19"/>
      <c r="B31" s="19"/>
      <c r="C31" s="19"/>
      <c r="D31" s="19"/>
      <c r="E31" s="19"/>
      <c r="F31" s="19"/>
      <c r="G31" s="19" t="s">
        <v>596</v>
      </c>
      <c r="H31" s="19"/>
      <c r="I31" s="19"/>
      <c r="J31" s="20">
        <v>0</v>
      </c>
      <c r="K31" s="44"/>
      <c r="L31" s="20">
        <v>100</v>
      </c>
      <c r="M31" s="44"/>
      <c r="N31" s="20">
        <f t="shared" si="0"/>
        <v>-100</v>
      </c>
      <c r="O31" s="44"/>
      <c r="P31" s="45">
        <f t="shared" si="1"/>
        <v>0</v>
      </c>
    </row>
    <row r="32" spans="1:16" x14ac:dyDescent="0.3">
      <c r="A32" s="19"/>
      <c r="B32" s="19"/>
      <c r="C32" s="19"/>
      <c r="D32" s="19"/>
      <c r="E32" s="19"/>
      <c r="F32" s="19"/>
      <c r="G32" s="19" t="s">
        <v>597</v>
      </c>
      <c r="H32" s="19"/>
      <c r="I32" s="19"/>
      <c r="J32" s="20">
        <v>0</v>
      </c>
      <c r="K32" s="44"/>
      <c r="L32" s="20">
        <v>1000</v>
      </c>
      <c r="M32" s="44"/>
      <c r="N32" s="20">
        <f t="shared" si="0"/>
        <v>-1000</v>
      </c>
      <c r="O32" s="44"/>
      <c r="P32" s="45">
        <f t="shared" si="1"/>
        <v>0</v>
      </c>
    </row>
    <row r="33" spans="1:16" x14ac:dyDescent="0.3">
      <c r="A33" s="19"/>
      <c r="B33" s="19"/>
      <c r="C33" s="19"/>
      <c r="D33" s="19"/>
      <c r="E33" s="19"/>
      <c r="F33" s="19"/>
      <c r="G33" s="19" t="s">
        <v>598</v>
      </c>
      <c r="H33" s="19"/>
      <c r="I33" s="19"/>
      <c r="J33" s="20">
        <v>0</v>
      </c>
      <c r="K33" s="44"/>
      <c r="L33" s="20">
        <v>125</v>
      </c>
      <c r="M33" s="44"/>
      <c r="N33" s="20">
        <f t="shared" si="0"/>
        <v>-125</v>
      </c>
      <c r="O33" s="44"/>
      <c r="P33" s="45">
        <f t="shared" si="1"/>
        <v>0</v>
      </c>
    </row>
    <row r="34" spans="1:16" ht="15" thickBot="1" x14ac:dyDescent="0.35">
      <c r="A34" s="19"/>
      <c r="B34" s="19"/>
      <c r="C34" s="19"/>
      <c r="D34" s="19"/>
      <c r="E34" s="19"/>
      <c r="F34" s="19"/>
      <c r="G34" s="19" t="s">
        <v>599</v>
      </c>
      <c r="H34" s="19"/>
      <c r="I34" s="19"/>
      <c r="J34" s="26">
        <v>0</v>
      </c>
      <c r="K34" s="44"/>
      <c r="L34" s="26">
        <v>200</v>
      </c>
      <c r="M34" s="44"/>
      <c r="N34" s="26">
        <f t="shared" si="0"/>
        <v>-200</v>
      </c>
      <c r="O34" s="44"/>
      <c r="P34" s="49">
        <f t="shared" si="1"/>
        <v>0</v>
      </c>
    </row>
    <row r="35" spans="1:16" x14ac:dyDescent="0.3">
      <c r="A35" s="19"/>
      <c r="B35" s="19"/>
      <c r="C35" s="19"/>
      <c r="D35" s="19"/>
      <c r="E35" s="19"/>
      <c r="F35" s="19" t="s">
        <v>600</v>
      </c>
      <c r="G35" s="19"/>
      <c r="H35" s="19"/>
      <c r="I35" s="19"/>
      <c r="J35" s="20">
        <f>ROUND(SUM(J29:J34),5)</f>
        <v>14.99</v>
      </c>
      <c r="K35" s="44"/>
      <c r="L35" s="20">
        <f>ROUND(SUM(L29:L34),5)</f>
        <v>1425</v>
      </c>
      <c r="M35" s="44"/>
      <c r="N35" s="20">
        <f t="shared" si="0"/>
        <v>-1410.01</v>
      </c>
      <c r="O35" s="44"/>
      <c r="P35" s="45">
        <f t="shared" si="1"/>
        <v>1.052E-2</v>
      </c>
    </row>
    <row r="36" spans="1:16" x14ac:dyDescent="0.3">
      <c r="A36" s="19"/>
      <c r="B36" s="19"/>
      <c r="C36" s="19"/>
      <c r="D36" s="19"/>
      <c r="E36" s="19"/>
      <c r="F36" s="19" t="s">
        <v>601</v>
      </c>
      <c r="G36" s="19"/>
      <c r="H36" s="19"/>
      <c r="I36" s="19"/>
      <c r="J36" s="20">
        <v>0</v>
      </c>
      <c r="K36" s="44"/>
      <c r="L36" s="20">
        <v>0</v>
      </c>
      <c r="M36" s="44"/>
      <c r="N36" s="20">
        <f t="shared" si="0"/>
        <v>0</v>
      </c>
      <c r="O36" s="44"/>
      <c r="P36" s="45">
        <f t="shared" si="1"/>
        <v>0</v>
      </c>
    </row>
    <row r="37" spans="1:16" x14ac:dyDescent="0.3">
      <c r="A37" s="19"/>
      <c r="B37" s="19"/>
      <c r="C37" s="19"/>
      <c r="D37" s="19"/>
      <c r="E37" s="19"/>
      <c r="F37" s="19" t="s">
        <v>602</v>
      </c>
      <c r="G37" s="19"/>
      <c r="H37" s="19"/>
      <c r="I37" s="19"/>
      <c r="J37" s="20"/>
      <c r="K37" s="44"/>
      <c r="L37" s="20"/>
      <c r="M37" s="44"/>
      <c r="N37" s="20"/>
      <c r="O37" s="44"/>
      <c r="P37" s="45"/>
    </row>
    <row r="38" spans="1:16" x14ac:dyDescent="0.3">
      <c r="A38" s="19"/>
      <c r="B38" s="19"/>
      <c r="C38" s="19"/>
      <c r="D38" s="19"/>
      <c r="E38" s="19"/>
      <c r="F38" s="19"/>
      <c r="G38" s="19" t="s">
        <v>603</v>
      </c>
      <c r="H38" s="19"/>
      <c r="I38" s="19"/>
      <c r="J38" s="20">
        <v>0</v>
      </c>
      <c r="K38" s="44"/>
      <c r="L38" s="20">
        <v>0</v>
      </c>
      <c r="M38" s="44"/>
      <c r="N38" s="20">
        <f t="shared" ref="N38:N43" si="2">ROUND((J38-L38),5)</f>
        <v>0</v>
      </c>
      <c r="O38" s="44"/>
      <c r="P38" s="45">
        <f t="shared" ref="P38:P43" si="3">ROUND(IF(L38=0, IF(J38=0, 0, 1), J38/L38),5)</f>
        <v>0</v>
      </c>
    </row>
    <row r="39" spans="1:16" x14ac:dyDescent="0.3">
      <c r="A39" s="19"/>
      <c r="B39" s="19"/>
      <c r="C39" s="19"/>
      <c r="D39" s="19"/>
      <c r="E39" s="19"/>
      <c r="F39" s="19"/>
      <c r="G39" s="19" t="s">
        <v>604</v>
      </c>
      <c r="H39" s="19"/>
      <c r="I39" s="19"/>
      <c r="J39" s="20">
        <v>0</v>
      </c>
      <c r="K39" s="44"/>
      <c r="L39" s="20">
        <v>0</v>
      </c>
      <c r="M39" s="44"/>
      <c r="N39" s="20">
        <f t="shared" si="2"/>
        <v>0</v>
      </c>
      <c r="O39" s="44"/>
      <c r="P39" s="45">
        <f t="shared" si="3"/>
        <v>0</v>
      </c>
    </row>
    <row r="40" spans="1:16" x14ac:dyDescent="0.3">
      <c r="A40" s="19"/>
      <c r="B40" s="19"/>
      <c r="C40" s="19"/>
      <c r="D40" s="19"/>
      <c r="E40" s="19"/>
      <c r="F40" s="19"/>
      <c r="G40" s="19" t="s">
        <v>605</v>
      </c>
      <c r="H40" s="19"/>
      <c r="I40" s="19"/>
      <c r="J40" s="20">
        <v>0</v>
      </c>
      <c r="K40" s="44"/>
      <c r="L40" s="20">
        <v>0</v>
      </c>
      <c r="M40" s="44"/>
      <c r="N40" s="20">
        <f t="shared" si="2"/>
        <v>0</v>
      </c>
      <c r="O40" s="44"/>
      <c r="P40" s="45">
        <f t="shared" si="3"/>
        <v>0</v>
      </c>
    </row>
    <row r="41" spans="1:16" ht="15" thickBot="1" x14ac:dyDescent="0.35">
      <c r="A41" s="19"/>
      <c r="B41" s="19"/>
      <c r="C41" s="19"/>
      <c r="D41" s="19"/>
      <c r="E41" s="19"/>
      <c r="F41" s="19"/>
      <c r="G41" s="19" t="s">
        <v>606</v>
      </c>
      <c r="H41" s="19"/>
      <c r="I41" s="19"/>
      <c r="J41" s="26">
        <v>2591</v>
      </c>
      <c r="K41" s="44"/>
      <c r="L41" s="26">
        <v>2222.2199999999998</v>
      </c>
      <c r="M41" s="44"/>
      <c r="N41" s="26">
        <f t="shared" si="2"/>
        <v>368.78</v>
      </c>
      <c r="O41" s="44"/>
      <c r="P41" s="49">
        <f t="shared" si="3"/>
        <v>1.16595</v>
      </c>
    </row>
    <row r="42" spans="1:16" x14ac:dyDescent="0.3">
      <c r="A42" s="19"/>
      <c r="B42" s="19"/>
      <c r="C42" s="19"/>
      <c r="D42" s="19"/>
      <c r="E42" s="19"/>
      <c r="F42" s="19" t="s">
        <v>607</v>
      </c>
      <c r="G42" s="19"/>
      <c r="H42" s="19"/>
      <c r="I42" s="19"/>
      <c r="J42" s="20">
        <f>ROUND(SUM(J37:J41),5)</f>
        <v>2591</v>
      </c>
      <c r="K42" s="44"/>
      <c r="L42" s="20">
        <f>ROUND(SUM(L37:L41),5)</f>
        <v>2222.2199999999998</v>
      </c>
      <c r="M42" s="44"/>
      <c r="N42" s="20">
        <f t="shared" si="2"/>
        <v>368.78</v>
      </c>
      <c r="O42" s="44"/>
      <c r="P42" s="45">
        <f t="shared" si="3"/>
        <v>1.16595</v>
      </c>
    </row>
    <row r="43" spans="1:16" x14ac:dyDescent="0.3">
      <c r="A43" s="19"/>
      <c r="B43" s="19"/>
      <c r="C43" s="19"/>
      <c r="D43" s="19"/>
      <c r="E43" s="19"/>
      <c r="F43" s="19" t="s">
        <v>608</v>
      </c>
      <c r="G43" s="19"/>
      <c r="H43" s="19"/>
      <c r="I43" s="19"/>
      <c r="J43" s="20">
        <v>108.48</v>
      </c>
      <c r="K43" s="44"/>
      <c r="L43" s="20">
        <v>480</v>
      </c>
      <c r="M43" s="44"/>
      <c r="N43" s="20">
        <f t="shared" si="2"/>
        <v>-371.52</v>
      </c>
      <c r="O43" s="44"/>
      <c r="P43" s="45">
        <f t="shared" si="3"/>
        <v>0.22600000000000001</v>
      </c>
    </row>
    <row r="44" spans="1:16" x14ac:dyDescent="0.3">
      <c r="A44" s="19"/>
      <c r="B44" s="19"/>
      <c r="C44" s="19"/>
      <c r="D44" s="19"/>
      <c r="E44" s="19"/>
      <c r="F44" s="19" t="s">
        <v>609</v>
      </c>
      <c r="G44" s="19"/>
      <c r="H44" s="19"/>
      <c r="I44" s="19"/>
      <c r="J44" s="20"/>
      <c r="K44" s="44"/>
      <c r="L44" s="20"/>
      <c r="M44" s="44"/>
      <c r="N44" s="20"/>
      <c r="O44" s="44"/>
      <c r="P44" s="45"/>
    </row>
    <row r="45" spans="1:16" x14ac:dyDescent="0.3">
      <c r="A45" s="19"/>
      <c r="B45" s="19"/>
      <c r="C45" s="19"/>
      <c r="D45" s="19"/>
      <c r="E45" s="19"/>
      <c r="F45" s="19"/>
      <c r="G45" s="19" t="s">
        <v>610</v>
      </c>
      <c r="H45" s="19"/>
      <c r="I45" s="19"/>
      <c r="J45" s="20"/>
      <c r="K45" s="44"/>
      <c r="L45" s="20"/>
      <c r="M45" s="44"/>
      <c r="N45" s="20"/>
      <c r="O45" s="44"/>
      <c r="P45" s="45"/>
    </row>
    <row r="46" spans="1:16" x14ac:dyDescent="0.3">
      <c r="A46" s="19"/>
      <c r="B46" s="19"/>
      <c r="C46" s="19"/>
      <c r="D46" s="19"/>
      <c r="E46" s="19"/>
      <c r="F46" s="19"/>
      <c r="G46" s="19"/>
      <c r="H46" s="19" t="s">
        <v>611</v>
      </c>
      <c r="I46" s="19"/>
      <c r="J46" s="20"/>
      <c r="K46" s="44"/>
      <c r="L46" s="20"/>
      <c r="M46" s="44"/>
      <c r="N46" s="20"/>
      <c r="O46" s="44"/>
      <c r="P46" s="45"/>
    </row>
    <row r="47" spans="1:16" x14ac:dyDescent="0.3">
      <c r="A47" s="19"/>
      <c r="B47" s="19"/>
      <c r="C47" s="19"/>
      <c r="D47" s="19"/>
      <c r="E47" s="19"/>
      <c r="F47" s="19"/>
      <c r="G47" s="19"/>
      <c r="H47" s="19"/>
      <c r="I47" s="19" t="s">
        <v>612</v>
      </c>
      <c r="J47" s="20">
        <v>9860.5400000000009</v>
      </c>
      <c r="K47" s="44"/>
      <c r="L47" s="20">
        <v>9860.5</v>
      </c>
      <c r="M47" s="44"/>
      <c r="N47" s="20">
        <f t="shared" ref="N47:N58" si="4">ROUND((J47-L47),5)</f>
        <v>0.04</v>
      </c>
      <c r="O47" s="44"/>
      <c r="P47" s="45">
        <f t="shared" ref="P47:P58" si="5">ROUND(IF(L47=0, IF(J47=0, 0, 1), J47/L47),5)</f>
        <v>1</v>
      </c>
    </row>
    <row r="48" spans="1:16" x14ac:dyDescent="0.3">
      <c r="A48" s="19"/>
      <c r="B48" s="19"/>
      <c r="C48" s="19"/>
      <c r="D48" s="19"/>
      <c r="E48" s="19"/>
      <c r="F48" s="19"/>
      <c r="G48" s="19"/>
      <c r="H48" s="19"/>
      <c r="I48" s="19" t="s">
        <v>613</v>
      </c>
      <c r="J48" s="20">
        <v>788.84</v>
      </c>
      <c r="K48" s="44"/>
      <c r="L48" s="20">
        <v>788.84</v>
      </c>
      <c r="M48" s="44"/>
      <c r="N48" s="20">
        <f t="shared" si="4"/>
        <v>0</v>
      </c>
      <c r="O48" s="44"/>
      <c r="P48" s="45">
        <f t="shared" si="5"/>
        <v>1</v>
      </c>
    </row>
    <row r="49" spans="1:16" x14ac:dyDescent="0.3">
      <c r="A49" s="19"/>
      <c r="B49" s="19"/>
      <c r="C49" s="19"/>
      <c r="D49" s="19"/>
      <c r="E49" s="19"/>
      <c r="F49" s="19"/>
      <c r="G49" s="19"/>
      <c r="H49" s="19"/>
      <c r="I49" s="19" t="s">
        <v>614</v>
      </c>
      <c r="J49" s="20">
        <v>295.82</v>
      </c>
      <c r="K49" s="44"/>
      <c r="L49" s="20">
        <v>294.83</v>
      </c>
      <c r="M49" s="44"/>
      <c r="N49" s="20">
        <f t="shared" si="4"/>
        <v>0.99</v>
      </c>
      <c r="O49" s="44"/>
      <c r="P49" s="45">
        <f t="shared" si="5"/>
        <v>1.00336</v>
      </c>
    </row>
    <row r="50" spans="1:16" x14ac:dyDescent="0.3">
      <c r="A50" s="19"/>
      <c r="B50" s="19"/>
      <c r="C50" s="19"/>
      <c r="D50" s="19"/>
      <c r="E50" s="19"/>
      <c r="F50" s="19"/>
      <c r="G50" s="19"/>
      <c r="H50" s="19"/>
      <c r="I50" s="19" t="s">
        <v>615</v>
      </c>
      <c r="J50" s="20">
        <v>591.63</v>
      </c>
      <c r="K50" s="44"/>
      <c r="L50" s="20">
        <v>591.63</v>
      </c>
      <c r="M50" s="44"/>
      <c r="N50" s="20">
        <f t="shared" si="4"/>
        <v>0</v>
      </c>
      <c r="O50" s="44"/>
      <c r="P50" s="45">
        <f t="shared" si="5"/>
        <v>1</v>
      </c>
    </row>
    <row r="51" spans="1:16" ht="15" thickBot="1" x14ac:dyDescent="0.35">
      <c r="A51" s="19"/>
      <c r="B51" s="19"/>
      <c r="C51" s="19"/>
      <c r="D51" s="19"/>
      <c r="E51" s="19"/>
      <c r="F51" s="19"/>
      <c r="G51" s="19"/>
      <c r="H51" s="19"/>
      <c r="I51" s="19" t="s">
        <v>616</v>
      </c>
      <c r="J51" s="26">
        <v>0</v>
      </c>
      <c r="K51" s="44"/>
      <c r="L51" s="26">
        <v>30</v>
      </c>
      <c r="M51" s="44"/>
      <c r="N51" s="26">
        <f t="shared" si="4"/>
        <v>-30</v>
      </c>
      <c r="O51" s="44"/>
      <c r="P51" s="49">
        <f t="shared" si="5"/>
        <v>0</v>
      </c>
    </row>
    <row r="52" spans="1:16" x14ac:dyDescent="0.3">
      <c r="A52" s="19"/>
      <c r="B52" s="19"/>
      <c r="C52" s="19"/>
      <c r="D52" s="19"/>
      <c r="E52" s="19"/>
      <c r="F52" s="19"/>
      <c r="G52" s="19"/>
      <c r="H52" s="19" t="s">
        <v>617</v>
      </c>
      <c r="I52" s="19"/>
      <c r="J52" s="20">
        <f>ROUND(SUM(J46:J51),5)</f>
        <v>11536.83</v>
      </c>
      <c r="K52" s="44"/>
      <c r="L52" s="20">
        <f>ROUND(SUM(L46:L51),5)</f>
        <v>11565.8</v>
      </c>
      <c r="M52" s="44"/>
      <c r="N52" s="20">
        <f t="shared" si="4"/>
        <v>-28.97</v>
      </c>
      <c r="O52" s="44"/>
      <c r="P52" s="45">
        <f t="shared" si="5"/>
        <v>0.99750000000000005</v>
      </c>
    </row>
    <row r="53" spans="1:16" x14ac:dyDescent="0.3">
      <c r="A53" s="19"/>
      <c r="B53" s="19"/>
      <c r="C53" s="19"/>
      <c r="D53" s="19"/>
      <c r="E53" s="19"/>
      <c r="F53" s="19"/>
      <c r="G53" s="19"/>
      <c r="H53" s="19" t="s">
        <v>618</v>
      </c>
      <c r="I53" s="19"/>
      <c r="J53" s="20">
        <v>12048.88</v>
      </c>
      <c r="K53" s="44"/>
      <c r="L53" s="20">
        <v>18883.330000000002</v>
      </c>
      <c r="M53" s="44"/>
      <c r="N53" s="20">
        <f t="shared" si="4"/>
        <v>-6834.45</v>
      </c>
      <c r="O53" s="44"/>
      <c r="P53" s="45">
        <f t="shared" si="5"/>
        <v>0.63807000000000003</v>
      </c>
    </row>
    <row r="54" spans="1:16" x14ac:dyDescent="0.3">
      <c r="A54" s="19"/>
      <c r="B54" s="19"/>
      <c r="C54" s="19"/>
      <c r="D54" s="19"/>
      <c r="E54" s="19"/>
      <c r="F54" s="19"/>
      <c r="G54" s="19"/>
      <c r="H54" s="19" t="s">
        <v>621</v>
      </c>
      <c r="I54" s="19"/>
      <c r="J54" s="20">
        <v>3607.4</v>
      </c>
      <c r="K54" s="44"/>
      <c r="L54" s="20">
        <v>3677.75</v>
      </c>
      <c r="M54" s="44"/>
      <c r="N54" s="20">
        <f t="shared" si="4"/>
        <v>-70.349999999999994</v>
      </c>
      <c r="O54" s="44"/>
      <c r="P54" s="45">
        <f t="shared" si="5"/>
        <v>0.98087000000000002</v>
      </c>
    </row>
    <row r="55" spans="1:16" x14ac:dyDescent="0.3">
      <c r="A55" s="19"/>
      <c r="B55" s="19"/>
      <c r="C55" s="19"/>
      <c r="D55" s="19"/>
      <c r="E55" s="19"/>
      <c r="F55" s="19"/>
      <c r="G55" s="19"/>
      <c r="H55" s="19" t="s">
        <v>622</v>
      </c>
      <c r="I55" s="19"/>
      <c r="J55" s="20">
        <v>2705.1</v>
      </c>
      <c r="K55" s="44"/>
      <c r="L55" s="20">
        <v>2768.65</v>
      </c>
      <c r="M55" s="44"/>
      <c r="N55" s="20">
        <f t="shared" si="4"/>
        <v>-63.55</v>
      </c>
      <c r="O55" s="44"/>
      <c r="P55" s="45">
        <f t="shared" si="5"/>
        <v>0.97704999999999997</v>
      </c>
    </row>
    <row r="56" spans="1:16" x14ac:dyDescent="0.3">
      <c r="A56" s="19"/>
      <c r="B56" s="19"/>
      <c r="C56" s="19"/>
      <c r="D56" s="19"/>
      <c r="E56" s="19"/>
      <c r="F56" s="19"/>
      <c r="G56" s="19"/>
      <c r="H56" s="19" t="s">
        <v>623</v>
      </c>
      <c r="I56" s="19"/>
      <c r="J56" s="20">
        <v>1175.76</v>
      </c>
      <c r="K56" s="44"/>
      <c r="L56" s="20">
        <v>988.83</v>
      </c>
      <c r="M56" s="44"/>
      <c r="N56" s="20">
        <f t="shared" si="4"/>
        <v>186.93</v>
      </c>
      <c r="O56" s="44"/>
      <c r="P56" s="45">
        <f t="shared" si="5"/>
        <v>1.1890400000000001</v>
      </c>
    </row>
    <row r="57" spans="1:16" ht="15" thickBot="1" x14ac:dyDescent="0.35">
      <c r="A57" s="19"/>
      <c r="B57" s="19"/>
      <c r="C57" s="19"/>
      <c r="D57" s="19"/>
      <c r="E57" s="19"/>
      <c r="F57" s="19"/>
      <c r="G57" s="19"/>
      <c r="H57" s="19" t="s">
        <v>624</v>
      </c>
      <c r="I57" s="19"/>
      <c r="J57" s="26">
        <v>1156</v>
      </c>
      <c r="K57" s="44"/>
      <c r="L57" s="26">
        <v>4418.7</v>
      </c>
      <c r="M57" s="44"/>
      <c r="N57" s="26">
        <f t="shared" si="4"/>
        <v>-3262.7</v>
      </c>
      <c r="O57" s="44"/>
      <c r="P57" s="49">
        <f t="shared" si="5"/>
        <v>0.26162000000000002</v>
      </c>
    </row>
    <row r="58" spans="1:16" x14ac:dyDescent="0.3">
      <c r="A58" s="19"/>
      <c r="B58" s="19"/>
      <c r="C58" s="19"/>
      <c r="D58" s="19"/>
      <c r="E58" s="19"/>
      <c r="F58" s="19"/>
      <c r="G58" s="19" t="s">
        <v>625</v>
      </c>
      <c r="H58" s="19"/>
      <c r="I58" s="19"/>
      <c r="J58" s="20">
        <f>ROUND(J45+SUM(J52:J57),5)</f>
        <v>32229.97</v>
      </c>
      <c r="K58" s="44"/>
      <c r="L58" s="20">
        <f>ROUND(L45+SUM(L52:L57),5)</f>
        <v>42303.06</v>
      </c>
      <c r="M58" s="44"/>
      <c r="N58" s="20">
        <f t="shared" si="4"/>
        <v>-10073.09</v>
      </c>
      <c r="O58" s="44"/>
      <c r="P58" s="45">
        <f t="shared" si="5"/>
        <v>0.76188</v>
      </c>
    </row>
    <row r="59" spans="1:16" x14ac:dyDescent="0.3">
      <c r="A59" s="19"/>
      <c r="B59" s="19"/>
      <c r="C59" s="19"/>
      <c r="D59" s="19"/>
      <c r="E59" s="19"/>
      <c r="F59" s="19"/>
      <c r="G59" s="19" t="s">
        <v>626</v>
      </c>
      <c r="H59" s="19"/>
      <c r="I59" s="19"/>
      <c r="J59" s="20"/>
      <c r="K59" s="44"/>
      <c r="L59" s="20"/>
      <c r="M59" s="44"/>
      <c r="N59" s="20"/>
      <c r="O59" s="44"/>
      <c r="P59" s="45"/>
    </row>
    <row r="60" spans="1:16" x14ac:dyDescent="0.3">
      <c r="A60" s="19"/>
      <c r="B60" s="19"/>
      <c r="C60" s="19"/>
      <c r="D60" s="19"/>
      <c r="E60" s="19"/>
      <c r="F60" s="19"/>
      <c r="G60" s="19"/>
      <c r="H60" s="19" t="s">
        <v>627</v>
      </c>
      <c r="I60" s="19"/>
      <c r="J60" s="20">
        <v>0</v>
      </c>
      <c r="K60" s="44"/>
      <c r="L60" s="20">
        <v>2100</v>
      </c>
      <c r="M60" s="44"/>
      <c r="N60" s="20">
        <f t="shared" ref="N60:N68" si="6">ROUND((J60-L60),5)</f>
        <v>-2100</v>
      </c>
      <c r="O60" s="44"/>
      <c r="P60" s="45">
        <f t="shared" ref="P60:P68" si="7">ROUND(IF(L60=0, IF(J60=0, 0, 1), J60/L60),5)</f>
        <v>0</v>
      </c>
    </row>
    <row r="61" spans="1:16" x14ac:dyDescent="0.3">
      <c r="A61" s="19"/>
      <c r="B61" s="19"/>
      <c r="C61" s="19"/>
      <c r="D61" s="19"/>
      <c r="E61" s="19"/>
      <c r="F61" s="19"/>
      <c r="G61" s="19"/>
      <c r="H61" s="19" t="s">
        <v>628</v>
      </c>
      <c r="I61" s="19"/>
      <c r="J61" s="20">
        <v>0</v>
      </c>
      <c r="K61" s="44"/>
      <c r="L61" s="20">
        <v>0</v>
      </c>
      <c r="M61" s="44"/>
      <c r="N61" s="20">
        <f t="shared" si="6"/>
        <v>0</v>
      </c>
      <c r="O61" s="44"/>
      <c r="P61" s="45">
        <f t="shared" si="7"/>
        <v>0</v>
      </c>
    </row>
    <row r="62" spans="1:16" x14ac:dyDescent="0.3">
      <c r="A62" s="19"/>
      <c r="B62" s="19"/>
      <c r="C62" s="19"/>
      <c r="D62" s="19"/>
      <c r="E62" s="19"/>
      <c r="F62" s="19"/>
      <c r="G62" s="19"/>
      <c r="H62" s="19" t="s">
        <v>629</v>
      </c>
      <c r="I62" s="19"/>
      <c r="J62" s="20">
        <v>5252.99</v>
      </c>
      <c r="K62" s="44"/>
      <c r="L62" s="20">
        <v>6756.75</v>
      </c>
      <c r="M62" s="44"/>
      <c r="N62" s="20">
        <f t="shared" si="6"/>
        <v>-1503.76</v>
      </c>
      <c r="O62" s="44"/>
      <c r="P62" s="45">
        <f t="shared" si="7"/>
        <v>0.77744000000000002</v>
      </c>
    </row>
    <row r="63" spans="1:16" x14ac:dyDescent="0.3">
      <c r="A63" s="19"/>
      <c r="B63" s="19"/>
      <c r="C63" s="19"/>
      <c r="D63" s="19"/>
      <c r="E63" s="19"/>
      <c r="F63" s="19"/>
      <c r="G63" s="19"/>
      <c r="H63" s="19" t="s">
        <v>630</v>
      </c>
      <c r="I63" s="19"/>
      <c r="J63" s="20">
        <v>1090.23</v>
      </c>
      <c r="K63" s="44"/>
      <c r="L63" s="20">
        <v>1980</v>
      </c>
      <c r="M63" s="44"/>
      <c r="N63" s="20">
        <f t="shared" si="6"/>
        <v>-889.77</v>
      </c>
      <c r="O63" s="44"/>
      <c r="P63" s="45">
        <f t="shared" si="7"/>
        <v>0.55062</v>
      </c>
    </row>
    <row r="64" spans="1:16" x14ac:dyDescent="0.3">
      <c r="A64" s="19"/>
      <c r="B64" s="19"/>
      <c r="C64" s="19"/>
      <c r="D64" s="19"/>
      <c r="E64" s="19"/>
      <c r="F64" s="19"/>
      <c r="G64" s="19"/>
      <c r="H64" s="19" t="s">
        <v>631</v>
      </c>
      <c r="I64" s="19"/>
      <c r="J64" s="20">
        <v>384.79</v>
      </c>
      <c r="K64" s="44"/>
      <c r="L64" s="20">
        <v>650</v>
      </c>
      <c r="M64" s="44"/>
      <c r="N64" s="20">
        <f t="shared" si="6"/>
        <v>-265.20999999999998</v>
      </c>
      <c r="O64" s="44"/>
      <c r="P64" s="45">
        <f t="shared" si="7"/>
        <v>0.59197999999999995</v>
      </c>
    </row>
    <row r="65" spans="1:16" x14ac:dyDescent="0.3">
      <c r="A65" s="19"/>
      <c r="B65" s="19"/>
      <c r="C65" s="19"/>
      <c r="D65" s="19"/>
      <c r="E65" s="19"/>
      <c r="F65" s="19"/>
      <c r="G65" s="19"/>
      <c r="H65" s="19" t="s">
        <v>632</v>
      </c>
      <c r="I65" s="19"/>
      <c r="J65" s="20">
        <v>0</v>
      </c>
      <c r="K65" s="44"/>
      <c r="L65" s="20">
        <v>333.33</v>
      </c>
      <c r="M65" s="44"/>
      <c r="N65" s="20">
        <f t="shared" si="6"/>
        <v>-333.33</v>
      </c>
      <c r="O65" s="44"/>
      <c r="P65" s="45">
        <f t="shared" si="7"/>
        <v>0</v>
      </c>
    </row>
    <row r="66" spans="1:16" x14ac:dyDescent="0.3">
      <c r="A66" s="19"/>
      <c r="B66" s="19"/>
      <c r="C66" s="19"/>
      <c r="D66" s="19"/>
      <c r="E66" s="19"/>
      <c r="F66" s="19"/>
      <c r="G66" s="19"/>
      <c r="H66" s="19" t="s">
        <v>633</v>
      </c>
      <c r="I66" s="19"/>
      <c r="J66" s="20">
        <v>0</v>
      </c>
      <c r="K66" s="44"/>
      <c r="L66" s="20">
        <v>0</v>
      </c>
      <c r="M66" s="44"/>
      <c r="N66" s="20">
        <f t="shared" si="6"/>
        <v>0</v>
      </c>
      <c r="O66" s="44"/>
      <c r="P66" s="45">
        <f t="shared" si="7"/>
        <v>0</v>
      </c>
    </row>
    <row r="67" spans="1:16" ht="15" thickBot="1" x14ac:dyDescent="0.35">
      <c r="A67" s="19"/>
      <c r="B67" s="19"/>
      <c r="C67" s="19"/>
      <c r="D67" s="19"/>
      <c r="E67" s="19"/>
      <c r="F67" s="19"/>
      <c r="G67" s="19"/>
      <c r="H67" s="19" t="s">
        <v>634</v>
      </c>
      <c r="I67" s="19"/>
      <c r="J67" s="26">
        <v>10.5</v>
      </c>
      <c r="K67" s="44"/>
      <c r="L67" s="26">
        <v>10</v>
      </c>
      <c r="M67" s="44"/>
      <c r="N67" s="26">
        <f t="shared" si="6"/>
        <v>0.5</v>
      </c>
      <c r="O67" s="44"/>
      <c r="P67" s="49">
        <f t="shared" si="7"/>
        <v>1.05</v>
      </c>
    </row>
    <row r="68" spans="1:16" x14ac:dyDescent="0.3">
      <c r="A68" s="19"/>
      <c r="B68" s="19"/>
      <c r="C68" s="19"/>
      <c r="D68" s="19"/>
      <c r="E68" s="19"/>
      <c r="F68" s="19"/>
      <c r="G68" s="19" t="s">
        <v>635</v>
      </c>
      <c r="H68" s="19"/>
      <c r="I68" s="19"/>
      <c r="J68" s="20">
        <f>ROUND(SUM(J59:J67),5)</f>
        <v>6738.51</v>
      </c>
      <c r="K68" s="44"/>
      <c r="L68" s="20">
        <f>ROUND(SUM(L59:L67),5)</f>
        <v>11830.08</v>
      </c>
      <c r="M68" s="44"/>
      <c r="N68" s="20">
        <f t="shared" si="6"/>
        <v>-5091.57</v>
      </c>
      <c r="O68" s="44"/>
      <c r="P68" s="45">
        <f t="shared" si="7"/>
        <v>0.56960999999999995</v>
      </c>
    </row>
    <row r="69" spans="1:16" x14ac:dyDescent="0.3">
      <c r="A69" s="19"/>
      <c r="B69" s="19"/>
      <c r="C69" s="19"/>
      <c r="D69" s="19"/>
      <c r="E69" s="19"/>
      <c r="F69" s="19"/>
      <c r="G69" s="19" t="s">
        <v>24</v>
      </c>
      <c r="H69" s="19"/>
      <c r="I69" s="19"/>
      <c r="J69" s="20"/>
      <c r="K69" s="44"/>
      <c r="L69" s="20"/>
      <c r="M69" s="44"/>
      <c r="N69" s="20"/>
      <c r="O69" s="44"/>
      <c r="P69" s="45"/>
    </row>
    <row r="70" spans="1:16" x14ac:dyDescent="0.3">
      <c r="A70" s="19"/>
      <c r="B70" s="19"/>
      <c r="C70" s="19"/>
      <c r="D70" s="19"/>
      <c r="E70" s="19"/>
      <c r="F70" s="19"/>
      <c r="G70" s="19"/>
      <c r="H70" s="19" t="s">
        <v>79</v>
      </c>
      <c r="I70" s="19"/>
      <c r="J70" s="20">
        <v>464.27</v>
      </c>
      <c r="K70" s="44"/>
      <c r="L70" s="20">
        <v>461</v>
      </c>
      <c r="M70" s="44"/>
      <c r="N70" s="20">
        <f t="shared" ref="N70:N76" si="8">ROUND((J70-L70),5)</f>
        <v>3.27</v>
      </c>
      <c r="O70" s="44"/>
      <c r="P70" s="45">
        <f t="shared" ref="P70:P76" si="9">ROUND(IF(L70=0, IF(J70=0, 0, 1), J70/L70),5)</f>
        <v>1.00709</v>
      </c>
    </row>
    <row r="71" spans="1:16" x14ac:dyDescent="0.3">
      <c r="A71" s="19"/>
      <c r="B71" s="19"/>
      <c r="C71" s="19"/>
      <c r="D71" s="19"/>
      <c r="E71" s="19"/>
      <c r="F71" s="19"/>
      <c r="G71" s="19"/>
      <c r="H71" s="19" t="s">
        <v>83</v>
      </c>
      <c r="I71" s="19"/>
      <c r="J71" s="20">
        <v>443.04</v>
      </c>
      <c r="K71" s="44"/>
      <c r="L71" s="20">
        <v>625</v>
      </c>
      <c r="M71" s="44"/>
      <c r="N71" s="20">
        <f t="shared" si="8"/>
        <v>-181.96</v>
      </c>
      <c r="O71" s="44"/>
      <c r="P71" s="45">
        <f t="shared" si="9"/>
        <v>0.70886000000000005</v>
      </c>
    </row>
    <row r="72" spans="1:16" ht="15" thickBot="1" x14ac:dyDescent="0.35">
      <c r="A72" s="19"/>
      <c r="B72" s="19"/>
      <c r="C72" s="19"/>
      <c r="D72" s="19"/>
      <c r="E72" s="19"/>
      <c r="F72" s="19"/>
      <c r="G72" s="19"/>
      <c r="H72" s="19" t="s">
        <v>636</v>
      </c>
      <c r="I72" s="19"/>
      <c r="J72" s="21">
        <v>91.67</v>
      </c>
      <c r="K72" s="44"/>
      <c r="L72" s="21">
        <v>130</v>
      </c>
      <c r="M72" s="44"/>
      <c r="N72" s="21">
        <f t="shared" si="8"/>
        <v>-38.33</v>
      </c>
      <c r="O72" s="44"/>
      <c r="P72" s="46">
        <f t="shared" si="9"/>
        <v>0.70515000000000005</v>
      </c>
    </row>
    <row r="73" spans="1:16" ht="15" thickBot="1" x14ac:dyDescent="0.35">
      <c r="A73" s="19"/>
      <c r="B73" s="19"/>
      <c r="C73" s="19"/>
      <c r="D73" s="19"/>
      <c r="E73" s="19"/>
      <c r="F73" s="19"/>
      <c r="G73" s="19" t="s">
        <v>637</v>
      </c>
      <c r="H73" s="19"/>
      <c r="I73" s="19"/>
      <c r="J73" s="22">
        <f>ROUND(SUM(J69:J72),5)</f>
        <v>998.98</v>
      </c>
      <c r="K73" s="44"/>
      <c r="L73" s="22">
        <f>ROUND(SUM(L69:L72),5)</f>
        <v>1216</v>
      </c>
      <c r="M73" s="44"/>
      <c r="N73" s="22">
        <f t="shared" si="8"/>
        <v>-217.02</v>
      </c>
      <c r="O73" s="44"/>
      <c r="P73" s="48">
        <f t="shared" si="9"/>
        <v>0.82152999999999998</v>
      </c>
    </row>
    <row r="74" spans="1:16" x14ac:dyDescent="0.3">
      <c r="A74" s="19"/>
      <c r="B74" s="19"/>
      <c r="C74" s="19"/>
      <c r="D74" s="19"/>
      <c r="E74" s="19"/>
      <c r="F74" s="19" t="s">
        <v>638</v>
      </c>
      <c r="G74" s="19"/>
      <c r="H74" s="19"/>
      <c r="I74" s="19"/>
      <c r="J74" s="20">
        <f>ROUND(J44+J58+J68+J73,5)</f>
        <v>39967.46</v>
      </c>
      <c r="K74" s="44"/>
      <c r="L74" s="20">
        <f>ROUND(L44+L58+L68+L73,5)</f>
        <v>55349.14</v>
      </c>
      <c r="M74" s="44"/>
      <c r="N74" s="20">
        <f t="shared" si="8"/>
        <v>-15381.68</v>
      </c>
      <c r="O74" s="44"/>
      <c r="P74" s="45">
        <f t="shared" si="9"/>
        <v>0.72209999999999996</v>
      </c>
    </row>
    <row r="75" spans="1:16" x14ac:dyDescent="0.3">
      <c r="A75" s="19"/>
      <c r="B75" s="19"/>
      <c r="C75" s="19"/>
      <c r="D75" s="19"/>
      <c r="E75" s="19"/>
      <c r="F75" s="19" t="s">
        <v>639</v>
      </c>
      <c r="G75" s="19"/>
      <c r="H75" s="19"/>
      <c r="I75" s="19"/>
      <c r="J75" s="20">
        <v>105.99</v>
      </c>
      <c r="K75" s="44"/>
      <c r="L75" s="20">
        <v>41.67</v>
      </c>
      <c r="M75" s="44"/>
      <c r="N75" s="20">
        <f t="shared" si="8"/>
        <v>64.319999999999993</v>
      </c>
      <c r="O75" s="44"/>
      <c r="P75" s="45">
        <f t="shared" si="9"/>
        <v>2.5435599999999998</v>
      </c>
    </row>
    <row r="76" spans="1:16" x14ac:dyDescent="0.3">
      <c r="A76" s="19"/>
      <c r="B76" s="19"/>
      <c r="C76" s="19"/>
      <c r="D76" s="19"/>
      <c r="E76" s="19"/>
      <c r="F76" s="19" t="s">
        <v>640</v>
      </c>
      <c r="G76" s="19"/>
      <c r="H76" s="19"/>
      <c r="I76" s="19"/>
      <c r="J76" s="20">
        <v>0</v>
      </c>
      <c r="K76" s="44"/>
      <c r="L76" s="20">
        <v>50</v>
      </c>
      <c r="M76" s="44"/>
      <c r="N76" s="20">
        <f t="shared" si="8"/>
        <v>-50</v>
      </c>
      <c r="O76" s="44"/>
      <c r="P76" s="45">
        <f t="shared" si="9"/>
        <v>0</v>
      </c>
    </row>
    <row r="77" spans="1:16" x14ac:dyDescent="0.3">
      <c r="A77" s="19"/>
      <c r="B77" s="19"/>
      <c r="C77" s="19"/>
      <c r="D77" s="19"/>
      <c r="E77" s="19"/>
      <c r="F77" s="19" t="s">
        <v>641</v>
      </c>
      <c r="G77" s="19"/>
      <c r="H77" s="19"/>
      <c r="I77" s="19"/>
      <c r="J77" s="20"/>
      <c r="K77" s="44"/>
      <c r="L77" s="20"/>
      <c r="M77" s="44"/>
      <c r="N77" s="20"/>
      <c r="O77" s="44"/>
      <c r="P77" s="45"/>
    </row>
    <row r="78" spans="1:16" x14ac:dyDescent="0.3">
      <c r="A78" s="19"/>
      <c r="B78" s="19"/>
      <c r="C78" s="19"/>
      <c r="D78" s="19"/>
      <c r="E78" s="19"/>
      <c r="F78" s="19"/>
      <c r="G78" s="19" t="s">
        <v>642</v>
      </c>
      <c r="H78" s="19"/>
      <c r="I78" s="19"/>
      <c r="J78" s="20">
        <v>0</v>
      </c>
      <c r="K78" s="44"/>
      <c r="L78" s="20">
        <v>1550</v>
      </c>
      <c r="M78" s="44"/>
      <c r="N78" s="20">
        <f>ROUND((J78-L78),5)</f>
        <v>-1550</v>
      </c>
      <c r="O78" s="44"/>
      <c r="P78" s="45">
        <f>ROUND(IF(L78=0, IF(J78=0, 0, 1), J78/L78),5)</f>
        <v>0</v>
      </c>
    </row>
    <row r="79" spans="1:16" x14ac:dyDescent="0.3">
      <c r="A79" s="19"/>
      <c r="B79" s="19"/>
      <c r="C79" s="19"/>
      <c r="D79" s="19"/>
      <c r="E79" s="19"/>
      <c r="F79" s="19"/>
      <c r="G79" s="19" t="s">
        <v>643</v>
      </c>
      <c r="H79" s="19"/>
      <c r="I79" s="19"/>
      <c r="J79" s="20">
        <v>0</v>
      </c>
      <c r="K79" s="44"/>
      <c r="L79" s="20">
        <v>2500</v>
      </c>
      <c r="M79" s="44"/>
      <c r="N79" s="20">
        <f>ROUND((J79-L79),5)</f>
        <v>-2500</v>
      </c>
      <c r="O79" s="44"/>
      <c r="P79" s="45">
        <f>ROUND(IF(L79=0, IF(J79=0, 0, 1), J79/L79),5)</f>
        <v>0</v>
      </c>
    </row>
    <row r="80" spans="1:16" ht="15" thickBot="1" x14ac:dyDescent="0.35">
      <c r="A80" s="19"/>
      <c r="B80" s="19"/>
      <c r="C80" s="19"/>
      <c r="D80" s="19"/>
      <c r="E80" s="19"/>
      <c r="F80" s="19"/>
      <c r="G80" s="19" t="s">
        <v>644</v>
      </c>
      <c r="H80" s="19"/>
      <c r="I80" s="19"/>
      <c r="J80" s="26">
        <v>0</v>
      </c>
      <c r="K80" s="44"/>
      <c r="L80" s="26">
        <v>400</v>
      </c>
      <c r="M80" s="44"/>
      <c r="N80" s="26">
        <f>ROUND((J80-L80),5)</f>
        <v>-400</v>
      </c>
      <c r="O80" s="44"/>
      <c r="P80" s="49">
        <f>ROUND(IF(L80=0, IF(J80=0, 0, 1), J80/L80),5)</f>
        <v>0</v>
      </c>
    </row>
    <row r="81" spans="1:16" x14ac:dyDescent="0.3">
      <c r="A81" s="19"/>
      <c r="B81" s="19"/>
      <c r="C81" s="19"/>
      <c r="D81" s="19"/>
      <c r="E81" s="19"/>
      <c r="F81" s="19" t="s">
        <v>645</v>
      </c>
      <c r="G81" s="19"/>
      <c r="H81" s="19"/>
      <c r="I81" s="19"/>
      <c r="J81" s="20">
        <f>ROUND(SUM(J77:J80),5)</f>
        <v>0</v>
      </c>
      <c r="K81" s="44"/>
      <c r="L81" s="20">
        <f>ROUND(SUM(L77:L80),5)</f>
        <v>4450</v>
      </c>
      <c r="M81" s="44"/>
      <c r="N81" s="20">
        <f>ROUND((J81-L81),5)</f>
        <v>-4450</v>
      </c>
      <c r="O81" s="44"/>
      <c r="P81" s="45">
        <f>ROUND(IF(L81=0, IF(J81=0, 0, 1), J81/L81),5)</f>
        <v>0</v>
      </c>
    </row>
    <row r="82" spans="1:16" x14ac:dyDescent="0.3">
      <c r="A82" s="19"/>
      <c r="B82" s="19"/>
      <c r="C82" s="19"/>
      <c r="D82" s="19"/>
      <c r="E82" s="19"/>
      <c r="F82" s="19" t="s">
        <v>646</v>
      </c>
      <c r="G82" s="19"/>
      <c r="H82" s="19"/>
      <c r="I82" s="19"/>
      <c r="J82" s="20"/>
      <c r="K82" s="44"/>
      <c r="L82" s="20"/>
      <c r="M82" s="44"/>
      <c r="N82" s="20"/>
      <c r="O82" s="44"/>
      <c r="P82" s="45"/>
    </row>
    <row r="83" spans="1:16" x14ac:dyDescent="0.3">
      <c r="A83" s="19"/>
      <c r="B83" s="19"/>
      <c r="C83" s="19"/>
      <c r="D83" s="19"/>
      <c r="E83" s="19"/>
      <c r="F83" s="19"/>
      <c r="G83" s="19" t="s">
        <v>647</v>
      </c>
      <c r="H83" s="19"/>
      <c r="I83" s="19"/>
      <c r="J83" s="20"/>
      <c r="K83" s="44"/>
      <c r="L83" s="20"/>
      <c r="M83" s="44"/>
      <c r="N83" s="20"/>
      <c r="O83" s="44"/>
      <c r="P83" s="45"/>
    </row>
    <row r="84" spans="1:16" x14ac:dyDescent="0.3">
      <c r="A84" s="19"/>
      <c r="B84" s="19"/>
      <c r="C84" s="19"/>
      <c r="D84" s="19"/>
      <c r="E84" s="19"/>
      <c r="F84" s="19"/>
      <c r="G84" s="19"/>
      <c r="H84" s="19" t="s">
        <v>648</v>
      </c>
      <c r="I84" s="19"/>
      <c r="J84" s="20">
        <v>33.25</v>
      </c>
      <c r="K84" s="44"/>
      <c r="L84" s="20">
        <v>1000</v>
      </c>
      <c r="M84" s="44"/>
      <c r="N84" s="20">
        <f>ROUND((J84-L84),5)</f>
        <v>-966.75</v>
      </c>
      <c r="O84" s="44"/>
      <c r="P84" s="45">
        <f>ROUND(IF(L84=0, IF(J84=0, 0, 1), J84/L84),5)</f>
        <v>3.3250000000000002E-2</v>
      </c>
    </row>
    <row r="85" spans="1:16" x14ac:dyDescent="0.3">
      <c r="A85" s="19"/>
      <c r="B85" s="19"/>
      <c r="C85" s="19"/>
      <c r="D85" s="19"/>
      <c r="E85" s="19"/>
      <c r="F85" s="19"/>
      <c r="G85" s="19"/>
      <c r="H85" s="19" t="s">
        <v>649</v>
      </c>
      <c r="I85" s="19"/>
      <c r="J85" s="20">
        <v>0</v>
      </c>
      <c r="K85" s="44"/>
      <c r="L85" s="20">
        <v>100</v>
      </c>
      <c r="M85" s="44"/>
      <c r="N85" s="20">
        <f>ROUND((J85-L85),5)</f>
        <v>-100</v>
      </c>
      <c r="O85" s="44"/>
      <c r="P85" s="45">
        <f>ROUND(IF(L85=0, IF(J85=0, 0, 1), J85/L85),5)</f>
        <v>0</v>
      </c>
    </row>
    <row r="86" spans="1:16" x14ac:dyDescent="0.3">
      <c r="A86" s="19"/>
      <c r="B86" s="19"/>
      <c r="C86" s="19"/>
      <c r="D86" s="19"/>
      <c r="E86" s="19"/>
      <c r="F86" s="19"/>
      <c r="G86" s="19"/>
      <c r="H86" s="19" t="s">
        <v>650</v>
      </c>
      <c r="I86" s="19"/>
      <c r="J86" s="20">
        <v>0</v>
      </c>
      <c r="K86" s="44"/>
      <c r="L86" s="20">
        <v>100</v>
      </c>
      <c r="M86" s="44"/>
      <c r="N86" s="20">
        <f>ROUND((J86-L86),5)</f>
        <v>-100</v>
      </c>
      <c r="O86" s="44"/>
      <c r="P86" s="45">
        <f>ROUND(IF(L86=0, IF(J86=0, 0, 1), J86/L86),5)</f>
        <v>0</v>
      </c>
    </row>
    <row r="87" spans="1:16" ht="15" thickBot="1" x14ac:dyDescent="0.35">
      <c r="A87" s="19"/>
      <c r="B87" s="19"/>
      <c r="C87" s="19"/>
      <c r="D87" s="19"/>
      <c r="E87" s="19"/>
      <c r="F87" s="19"/>
      <c r="G87" s="19"/>
      <c r="H87" s="19" t="s">
        <v>651</v>
      </c>
      <c r="I87" s="19"/>
      <c r="J87" s="26">
        <v>0</v>
      </c>
      <c r="K87" s="44"/>
      <c r="L87" s="26">
        <v>125</v>
      </c>
      <c r="M87" s="44"/>
      <c r="N87" s="26">
        <f>ROUND((J87-L87),5)</f>
        <v>-125</v>
      </c>
      <c r="O87" s="44"/>
      <c r="P87" s="49">
        <f>ROUND(IF(L87=0, IF(J87=0, 0, 1), J87/L87),5)</f>
        <v>0</v>
      </c>
    </row>
    <row r="88" spans="1:16" x14ac:dyDescent="0.3">
      <c r="A88" s="19"/>
      <c r="B88" s="19"/>
      <c r="C88" s="19"/>
      <c r="D88" s="19"/>
      <c r="E88" s="19"/>
      <c r="F88" s="19"/>
      <c r="G88" s="19" t="s">
        <v>652</v>
      </c>
      <c r="H88" s="19"/>
      <c r="I88" s="19"/>
      <c r="J88" s="20">
        <f>ROUND(SUM(J83:J87),5)</f>
        <v>33.25</v>
      </c>
      <c r="K88" s="44"/>
      <c r="L88" s="20">
        <f>ROUND(SUM(L83:L87),5)</f>
        <v>1325</v>
      </c>
      <c r="M88" s="44"/>
      <c r="N88" s="20">
        <f>ROUND((J88-L88),5)</f>
        <v>-1291.75</v>
      </c>
      <c r="O88" s="44"/>
      <c r="P88" s="45">
        <f>ROUND(IF(L88=0, IF(J88=0, 0, 1), J88/L88),5)</f>
        <v>2.5090000000000001E-2</v>
      </c>
    </row>
    <row r="89" spans="1:16" x14ac:dyDescent="0.3">
      <c r="A89" s="19"/>
      <c r="B89" s="19"/>
      <c r="C89" s="19"/>
      <c r="D89" s="19"/>
      <c r="E89" s="19"/>
      <c r="F89" s="19"/>
      <c r="G89" s="19" t="s">
        <v>653</v>
      </c>
      <c r="H89" s="19"/>
      <c r="I89" s="19"/>
      <c r="J89" s="20"/>
      <c r="K89" s="44"/>
      <c r="L89" s="20"/>
      <c r="M89" s="44"/>
      <c r="N89" s="20"/>
      <c r="O89" s="44"/>
      <c r="P89" s="45"/>
    </row>
    <row r="90" spans="1:16" x14ac:dyDescent="0.3">
      <c r="A90" s="19"/>
      <c r="B90" s="19"/>
      <c r="C90" s="19"/>
      <c r="D90" s="19"/>
      <c r="E90" s="19"/>
      <c r="F90" s="19"/>
      <c r="G90" s="19"/>
      <c r="H90" s="19" t="s">
        <v>654</v>
      </c>
      <c r="I90" s="19"/>
      <c r="J90" s="20">
        <v>44.28</v>
      </c>
      <c r="K90" s="44"/>
      <c r="L90" s="20">
        <v>40</v>
      </c>
      <c r="M90" s="44"/>
      <c r="N90" s="20">
        <f t="shared" ref="N90:N95" si="10">ROUND((J90-L90),5)</f>
        <v>4.28</v>
      </c>
      <c r="O90" s="44"/>
      <c r="P90" s="45">
        <f t="shared" ref="P90:P95" si="11">ROUND(IF(L90=0, IF(J90=0, 0, 1), J90/L90),5)</f>
        <v>1.107</v>
      </c>
    </row>
    <row r="91" spans="1:16" x14ac:dyDescent="0.3">
      <c r="A91" s="19"/>
      <c r="B91" s="19"/>
      <c r="C91" s="19"/>
      <c r="D91" s="19"/>
      <c r="E91" s="19"/>
      <c r="F91" s="19"/>
      <c r="G91" s="19"/>
      <c r="H91" s="19" t="s">
        <v>655</v>
      </c>
      <c r="I91" s="19"/>
      <c r="J91" s="20">
        <v>160.16</v>
      </c>
      <c r="K91" s="44"/>
      <c r="L91" s="20">
        <v>166.67</v>
      </c>
      <c r="M91" s="44"/>
      <c r="N91" s="20">
        <f t="shared" si="10"/>
        <v>-6.51</v>
      </c>
      <c r="O91" s="44"/>
      <c r="P91" s="45">
        <f t="shared" si="11"/>
        <v>0.96094000000000002</v>
      </c>
    </row>
    <row r="92" spans="1:16" x14ac:dyDescent="0.3">
      <c r="A92" s="19"/>
      <c r="B92" s="19"/>
      <c r="C92" s="19"/>
      <c r="D92" s="19"/>
      <c r="E92" s="19"/>
      <c r="F92" s="19"/>
      <c r="G92" s="19"/>
      <c r="H92" s="19" t="s">
        <v>656</v>
      </c>
      <c r="I92" s="19"/>
      <c r="J92" s="20">
        <v>398.22</v>
      </c>
      <c r="K92" s="44"/>
      <c r="L92" s="20">
        <v>415</v>
      </c>
      <c r="M92" s="44"/>
      <c r="N92" s="20">
        <f t="shared" si="10"/>
        <v>-16.78</v>
      </c>
      <c r="O92" s="44"/>
      <c r="P92" s="45">
        <f t="shared" si="11"/>
        <v>0.95957000000000003</v>
      </c>
    </row>
    <row r="93" spans="1:16" x14ac:dyDescent="0.3">
      <c r="A93" s="19"/>
      <c r="B93" s="19"/>
      <c r="C93" s="19"/>
      <c r="D93" s="19"/>
      <c r="E93" s="19"/>
      <c r="F93" s="19"/>
      <c r="G93" s="19"/>
      <c r="H93" s="19" t="s">
        <v>657</v>
      </c>
      <c r="I93" s="19"/>
      <c r="J93" s="20">
        <v>78.5</v>
      </c>
      <c r="K93" s="44"/>
      <c r="L93" s="20">
        <v>75</v>
      </c>
      <c r="M93" s="44"/>
      <c r="N93" s="20">
        <f t="shared" si="10"/>
        <v>3.5</v>
      </c>
      <c r="O93" s="44"/>
      <c r="P93" s="45">
        <f t="shared" si="11"/>
        <v>1.04667</v>
      </c>
    </row>
    <row r="94" spans="1:16" ht="15" thickBot="1" x14ac:dyDescent="0.35">
      <c r="A94" s="19"/>
      <c r="B94" s="19"/>
      <c r="C94" s="19"/>
      <c r="D94" s="19"/>
      <c r="E94" s="19"/>
      <c r="F94" s="19"/>
      <c r="G94" s="19"/>
      <c r="H94" s="19" t="s">
        <v>658</v>
      </c>
      <c r="I94" s="19"/>
      <c r="J94" s="26">
        <v>78.5</v>
      </c>
      <c r="K94" s="44"/>
      <c r="L94" s="26">
        <v>75</v>
      </c>
      <c r="M94" s="44"/>
      <c r="N94" s="26">
        <f t="shared" si="10"/>
        <v>3.5</v>
      </c>
      <c r="O94" s="44"/>
      <c r="P94" s="49">
        <f t="shared" si="11"/>
        <v>1.04667</v>
      </c>
    </row>
    <row r="95" spans="1:16" x14ac:dyDescent="0.3">
      <c r="A95" s="19"/>
      <c r="B95" s="19"/>
      <c r="C95" s="19"/>
      <c r="D95" s="19"/>
      <c r="E95" s="19"/>
      <c r="F95" s="19"/>
      <c r="G95" s="19" t="s">
        <v>659</v>
      </c>
      <c r="H95" s="19"/>
      <c r="I95" s="19"/>
      <c r="J95" s="20">
        <f>ROUND(SUM(J89:J94),5)</f>
        <v>759.66</v>
      </c>
      <c r="K95" s="44"/>
      <c r="L95" s="20">
        <f>ROUND(SUM(L89:L94),5)</f>
        <v>771.67</v>
      </c>
      <c r="M95" s="44"/>
      <c r="N95" s="20">
        <f t="shared" si="10"/>
        <v>-12.01</v>
      </c>
      <c r="O95" s="44"/>
      <c r="P95" s="45">
        <f t="shared" si="11"/>
        <v>0.98443999999999998</v>
      </c>
    </row>
    <row r="96" spans="1:16" x14ac:dyDescent="0.3">
      <c r="A96" s="19"/>
      <c r="B96" s="19"/>
      <c r="C96" s="19"/>
      <c r="D96" s="19"/>
      <c r="E96" s="19"/>
      <c r="F96" s="19"/>
      <c r="G96" s="19" t="s">
        <v>660</v>
      </c>
      <c r="H96" s="19"/>
      <c r="I96" s="19"/>
      <c r="J96" s="20"/>
      <c r="K96" s="44"/>
      <c r="L96" s="20"/>
      <c r="M96" s="44"/>
      <c r="N96" s="20"/>
      <c r="O96" s="44"/>
      <c r="P96" s="45"/>
    </row>
    <row r="97" spans="1:16" x14ac:dyDescent="0.3">
      <c r="A97" s="19"/>
      <c r="B97" s="19"/>
      <c r="C97" s="19"/>
      <c r="D97" s="19"/>
      <c r="E97" s="19"/>
      <c r="F97" s="19"/>
      <c r="G97" s="19"/>
      <c r="H97" s="19" t="s">
        <v>661</v>
      </c>
      <c r="I97" s="19"/>
      <c r="J97" s="20">
        <v>126.97</v>
      </c>
      <c r="K97" s="44"/>
      <c r="L97" s="20">
        <v>123</v>
      </c>
      <c r="M97" s="44"/>
      <c r="N97" s="20">
        <f>ROUND((J97-L97),5)</f>
        <v>3.97</v>
      </c>
      <c r="O97" s="44"/>
      <c r="P97" s="45">
        <f>ROUND(IF(L97=0, IF(J97=0, 0, 1), J97/L97),5)</f>
        <v>1.0322800000000001</v>
      </c>
    </row>
    <row r="98" spans="1:16" x14ac:dyDescent="0.3">
      <c r="A98" s="19"/>
      <c r="B98" s="19"/>
      <c r="C98" s="19"/>
      <c r="D98" s="19"/>
      <c r="E98" s="19"/>
      <c r="F98" s="19"/>
      <c r="G98" s="19"/>
      <c r="H98" s="19" t="s">
        <v>662</v>
      </c>
      <c r="I98" s="19"/>
      <c r="J98" s="20"/>
      <c r="K98" s="44"/>
      <c r="L98" s="20"/>
      <c r="M98" s="44"/>
      <c r="N98" s="20"/>
      <c r="O98" s="44"/>
      <c r="P98" s="45"/>
    </row>
    <row r="99" spans="1:16" x14ac:dyDescent="0.3">
      <c r="A99" s="19"/>
      <c r="B99" s="19"/>
      <c r="C99" s="19"/>
      <c r="D99" s="19"/>
      <c r="E99" s="19"/>
      <c r="F99" s="19"/>
      <c r="G99" s="19"/>
      <c r="H99" s="19"/>
      <c r="I99" s="19" t="s">
        <v>663</v>
      </c>
      <c r="J99" s="20">
        <v>711.18</v>
      </c>
      <c r="K99" s="44"/>
      <c r="L99" s="20">
        <v>600</v>
      </c>
      <c r="M99" s="44"/>
      <c r="N99" s="20">
        <f t="shared" ref="N99:N107" si="12">ROUND((J99-L99),5)</f>
        <v>111.18</v>
      </c>
      <c r="O99" s="44"/>
      <c r="P99" s="45">
        <f t="shared" ref="P99:P107" si="13">ROUND(IF(L99=0, IF(J99=0, 0, 1), J99/L99),5)</f>
        <v>1.1853</v>
      </c>
    </row>
    <row r="100" spans="1:16" x14ac:dyDescent="0.3">
      <c r="A100" s="19"/>
      <c r="B100" s="19"/>
      <c r="C100" s="19"/>
      <c r="D100" s="19"/>
      <c r="E100" s="19"/>
      <c r="F100" s="19"/>
      <c r="G100" s="19"/>
      <c r="H100" s="19"/>
      <c r="I100" s="19" t="s">
        <v>664</v>
      </c>
      <c r="J100" s="20">
        <v>34.979999999999997</v>
      </c>
      <c r="K100" s="44"/>
      <c r="L100" s="20">
        <v>200</v>
      </c>
      <c r="M100" s="44"/>
      <c r="N100" s="20">
        <f t="shared" si="12"/>
        <v>-165.02</v>
      </c>
      <c r="O100" s="44"/>
      <c r="P100" s="45">
        <f t="shared" si="13"/>
        <v>0.1749</v>
      </c>
    </row>
    <row r="101" spans="1:16" ht="15" thickBot="1" x14ac:dyDescent="0.35">
      <c r="A101" s="19"/>
      <c r="B101" s="19"/>
      <c r="C101" s="19"/>
      <c r="D101" s="19"/>
      <c r="E101" s="19"/>
      <c r="F101" s="19"/>
      <c r="G101" s="19"/>
      <c r="H101" s="19"/>
      <c r="I101" s="19" t="s">
        <v>665</v>
      </c>
      <c r="J101" s="26">
        <v>17.86</v>
      </c>
      <c r="K101" s="44"/>
      <c r="L101" s="26">
        <v>200</v>
      </c>
      <c r="M101" s="44"/>
      <c r="N101" s="26">
        <f t="shared" si="12"/>
        <v>-182.14</v>
      </c>
      <c r="O101" s="44"/>
      <c r="P101" s="49">
        <f t="shared" si="13"/>
        <v>8.9300000000000004E-2</v>
      </c>
    </row>
    <row r="102" spans="1:16" x14ac:dyDescent="0.3">
      <c r="A102" s="19"/>
      <c r="B102" s="19"/>
      <c r="C102" s="19"/>
      <c r="D102" s="19"/>
      <c r="E102" s="19"/>
      <c r="F102" s="19"/>
      <c r="G102" s="19"/>
      <c r="H102" s="19" t="s">
        <v>666</v>
      </c>
      <c r="I102" s="19"/>
      <c r="J102" s="20">
        <f>ROUND(SUM(J98:J101),5)</f>
        <v>764.02</v>
      </c>
      <c r="K102" s="44"/>
      <c r="L102" s="20">
        <f>ROUND(SUM(L98:L101),5)</f>
        <v>1000</v>
      </c>
      <c r="M102" s="44"/>
      <c r="N102" s="20">
        <f t="shared" si="12"/>
        <v>-235.98</v>
      </c>
      <c r="O102" s="44"/>
      <c r="P102" s="45">
        <f t="shared" si="13"/>
        <v>0.76402000000000003</v>
      </c>
    </row>
    <row r="103" spans="1:16" ht="15" thickBot="1" x14ac:dyDescent="0.35">
      <c r="A103" s="19"/>
      <c r="B103" s="19"/>
      <c r="C103" s="19"/>
      <c r="D103" s="19"/>
      <c r="E103" s="19"/>
      <c r="F103" s="19"/>
      <c r="G103" s="19"/>
      <c r="H103" s="19" t="s">
        <v>667</v>
      </c>
      <c r="I103" s="19"/>
      <c r="J103" s="26">
        <v>117.06</v>
      </c>
      <c r="K103" s="44"/>
      <c r="L103" s="26">
        <v>140</v>
      </c>
      <c r="M103" s="44"/>
      <c r="N103" s="26">
        <f t="shared" si="12"/>
        <v>-22.94</v>
      </c>
      <c r="O103" s="44"/>
      <c r="P103" s="49">
        <f t="shared" si="13"/>
        <v>0.83613999999999999</v>
      </c>
    </row>
    <row r="104" spans="1:16" x14ac:dyDescent="0.3">
      <c r="A104" s="19"/>
      <c r="B104" s="19"/>
      <c r="C104" s="19"/>
      <c r="D104" s="19"/>
      <c r="E104" s="19"/>
      <c r="F104" s="19"/>
      <c r="G104" s="19" t="s">
        <v>668</v>
      </c>
      <c r="H104" s="19"/>
      <c r="I104" s="19"/>
      <c r="J104" s="20">
        <f>ROUND(SUM(J96:J97)+SUM(J102:J103),5)</f>
        <v>1008.05</v>
      </c>
      <c r="K104" s="44"/>
      <c r="L104" s="20">
        <f>ROUND(SUM(L96:L97)+SUM(L102:L103),5)</f>
        <v>1263</v>
      </c>
      <c r="M104" s="44"/>
      <c r="N104" s="20">
        <f t="shared" si="12"/>
        <v>-254.95</v>
      </c>
      <c r="O104" s="44"/>
      <c r="P104" s="45">
        <f t="shared" si="13"/>
        <v>0.79813999999999996</v>
      </c>
    </row>
    <row r="105" spans="1:16" ht="15" thickBot="1" x14ac:dyDescent="0.35">
      <c r="A105" s="19"/>
      <c r="B105" s="19"/>
      <c r="C105" s="19"/>
      <c r="D105" s="19"/>
      <c r="E105" s="19"/>
      <c r="F105" s="19"/>
      <c r="G105" s="19" t="s">
        <v>669</v>
      </c>
      <c r="H105" s="19"/>
      <c r="I105" s="19"/>
      <c r="J105" s="21">
        <v>82.75</v>
      </c>
      <c r="K105" s="44"/>
      <c r="L105" s="21">
        <v>83.33</v>
      </c>
      <c r="M105" s="44"/>
      <c r="N105" s="21">
        <f t="shared" si="12"/>
        <v>-0.57999999999999996</v>
      </c>
      <c r="O105" s="44"/>
      <c r="P105" s="46">
        <f t="shared" si="13"/>
        <v>0.99304000000000003</v>
      </c>
    </row>
    <row r="106" spans="1:16" ht="15" thickBot="1" x14ac:dyDescent="0.35">
      <c r="A106" s="19"/>
      <c r="B106" s="19"/>
      <c r="C106" s="19"/>
      <c r="D106" s="19"/>
      <c r="E106" s="19"/>
      <c r="F106" s="19" t="s">
        <v>670</v>
      </c>
      <c r="G106" s="19"/>
      <c r="H106" s="19"/>
      <c r="I106" s="19"/>
      <c r="J106" s="22">
        <f>ROUND(J82+J88+J95+SUM(J104:J105),5)</f>
        <v>1883.71</v>
      </c>
      <c r="K106" s="44"/>
      <c r="L106" s="22">
        <f>ROUND(L82+L88+L95+SUM(L104:L105),5)</f>
        <v>3443</v>
      </c>
      <c r="M106" s="44"/>
      <c r="N106" s="22">
        <f t="shared" si="12"/>
        <v>-1559.29</v>
      </c>
      <c r="O106" s="44"/>
      <c r="P106" s="48">
        <f t="shared" si="13"/>
        <v>0.54710999999999999</v>
      </c>
    </row>
    <row r="107" spans="1:16" x14ac:dyDescent="0.3">
      <c r="A107" s="19"/>
      <c r="B107" s="19"/>
      <c r="C107" s="19"/>
      <c r="D107" s="19"/>
      <c r="E107" s="19" t="s">
        <v>671</v>
      </c>
      <c r="F107" s="19"/>
      <c r="G107" s="19"/>
      <c r="H107" s="19"/>
      <c r="I107" s="19"/>
      <c r="J107" s="20">
        <f>ROUND(SUM(J23:J24)+J28+SUM(J35:J36)+SUM(J42:J43)+SUM(J74:J76)+J81+J106,5)</f>
        <v>46022.04</v>
      </c>
      <c r="K107" s="44"/>
      <c r="L107" s="20">
        <f>ROUND(SUM(L23:L24)+L28+SUM(L35:L36)+SUM(L42:L43)+SUM(L74:L76)+L81+L106,5)</f>
        <v>69128.03</v>
      </c>
      <c r="M107" s="44"/>
      <c r="N107" s="20">
        <f t="shared" si="12"/>
        <v>-23105.99</v>
      </c>
      <c r="O107" s="44"/>
      <c r="P107" s="45">
        <f t="shared" si="13"/>
        <v>0.66574999999999995</v>
      </c>
    </row>
    <row r="108" spans="1:16" x14ac:dyDescent="0.3">
      <c r="A108" s="19"/>
      <c r="B108" s="19"/>
      <c r="C108" s="19"/>
      <c r="D108" s="19"/>
      <c r="E108" s="19" t="s">
        <v>672</v>
      </c>
      <c r="F108" s="19"/>
      <c r="G108" s="19"/>
      <c r="H108" s="19"/>
      <c r="I108" s="19"/>
      <c r="J108" s="20"/>
      <c r="K108" s="44"/>
      <c r="L108" s="20"/>
      <c r="M108" s="44"/>
      <c r="N108" s="20"/>
      <c r="O108" s="44"/>
      <c r="P108" s="45"/>
    </row>
    <row r="109" spans="1:16" x14ac:dyDescent="0.3">
      <c r="A109" s="19"/>
      <c r="B109" s="19"/>
      <c r="C109" s="19"/>
      <c r="D109" s="19"/>
      <c r="E109" s="19"/>
      <c r="F109" s="19" t="s">
        <v>673</v>
      </c>
      <c r="G109" s="19"/>
      <c r="H109" s="19"/>
      <c r="I109" s="19"/>
      <c r="J109" s="20">
        <v>0</v>
      </c>
      <c r="K109" s="44"/>
      <c r="L109" s="20">
        <v>85</v>
      </c>
      <c r="M109" s="44"/>
      <c r="N109" s="20">
        <f>ROUND((J109-L109),5)</f>
        <v>-85</v>
      </c>
      <c r="O109" s="44"/>
      <c r="P109" s="45">
        <f>ROUND(IF(L109=0, IF(J109=0, 0, 1), J109/L109),5)</f>
        <v>0</v>
      </c>
    </row>
    <row r="110" spans="1:16" ht="15" thickBot="1" x14ac:dyDescent="0.35">
      <c r="A110" s="19"/>
      <c r="B110" s="19"/>
      <c r="C110" s="19"/>
      <c r="D110" s="19"/>
      <c r="E110" s="19"/>
      <c r="F110" s="19" t="s">
        <v>674</v>
      </c>
      <c r="G110" s="19"/>
      <c r="H110" s="19"/>
      <c r="I110" s="19"/>
      <c r="J110" s="26">
        <v>0</v>
      </c>
      <c r="K110" s="44"/>
      <c r="L110" s="26">
        <v>83.33</v>
      </c>
      <c r="M110" s="44"/>
      <c r="N110" s="26">
        <f>ROUND((J110-L110),5)</f>
        <v>-83.33</v>
      </c>
      <c r="O110" s="44"/>
      <c r="P110" s="49">
        <f>ROUND(IF(L110=0, IF(J110=0, 0, 1), J110/L110),5)</f>
        <v>0</v>
      </c>
    </row>
    <row r="111" spans="1:16" x14ac:dyDescent="0.3">
      <c r="A111" s="19"/>
      <c r="B111" s="19"/>
      <c r="C111" s="19"/>
      <c r="D111" s="19"/>
      <c r="E111" s="19" t="s">
        <v>676</v>
      </c>
      <c r="F111" s="19"/>
      <c r="G111" s="19"/>
      <c r="H111" s="19"/>
      <c r="I111" s="19"/>
      <c r="J111" s="20">
        <f>ROUND(SUM(J108:J110),5)</f>
        <v>0</v>
      </c>
      <c r="K111" s="44"/>
      <c r="L111" s="20">
        <f>ROUND(SUM(L108:L110),5)</f>
        <v>168.33</v>
      </c>
      <c r="M111" s="44"/>
      <c r="N111" s="20">
        <f>ROUND((J111-L111),5)</f>
        <v>-168.33</v>
      </c>
      <c r="O111" s="44"/>
      <c r="P111" s="45">
        <f>ROUND(IF(L111=0, IF(J111=0, 0, 1), J111/L111),5)</f>
        <v>0</v>
      </c>
    </row>
    <row r="112" spans="1:16" x14ac:dyDescent="0.3">
      <c r="A112" s="19"/>
      <c r="B112" s="19"/>
      <c r="C112" s="19"/>
      <c r="D112" s="19"/>
      <c r="E112" s="19" t="s">
        <v>677</v>
      </c>
      <c r="F112" s="19"/>
      <c r="G112" s="19"/>
      <c r="H112" s="19"/>
      <c r="I112" s="19"/>
      <c r="J112" s="20"/>
      <c r="K112" s="44"/>
      <c r="L112" s="20"/>
      <c r="M112" s="44"/>
      <c r="N112" s="20"/>
      <c r="O112" s="44"/>
      <c r="P112" s="45"/>
    </row>
    <row r="113" spans="1:16" x14ac:dyDescent="0.3">
      <c r="A113" s="19"/>
      <c r="B113" s="19"/>
      <c r="C113" s="19"/>
      <c r="D113" s="19"/>
      <c r="E113" s="19"/>
      <c r="F113" s="19" t="s">
        <v>678</v>
      </c>
      <c r="G113" s="19"/>
      <c r="H113" s="19"/>
      <c r="I113" s="19"/>
      <c r="J113" s="20">
        <v>0</v>
      </c>
      <c r="K113" s="44"/>
      <c r="L113" s="20">
        <v>0</v>
      </c>
      <c r="M113" s="44"/>
      <c r="N113" s="20">
        <f t="shared" ref="N113:N119" si="14">ROUND((J113-L113),5)</f>
        <v>0</v>
      </c>
      <c r="O113" s="44"/>
      <c r="P113" s="45">
        <f t="shared" ref="P113:P119" si="15">ROUND(IF(L113=0, IF(J113=0, 0, 1), J113/L113),5)</f>
        <v>0</v>
      </c>
    </row>
    <row r="114" spans="1:16" x14ac:dyDescent="0.3">
      <c r="A114" s="19"/>
      <c r="B114" s="19"/>
      <c r="C114" s="19"/>
      <c r="D114" s="19"/>
      <c r="E114" s="19"/>
      <c r="F114" s="19" t="s">
        <v>679</v>
      </c>
      <c r="G114" s="19"/>
      <c r="H114" s="19"/>
      <c r="I114" s="19"/>
      <c r="J114" s="20">
        <v>0</v>
      </c>
      <c r="K114" s="44"/>
      <c r="L114" s="20">
        <v>0</v>
      </c>
      <c r="M114" s="44"/>
      <c r="N114" s="20">
        <f t="shared" si="14"/>
        <v>0</v>
      </c>
      <c r="O114" s="44"/>
      <c r="P114" s="45">
        <f t="shared" si="15"/>
        <v>0</v>
      </c>
    </row>
    <row r="115" spans="1:16" x14ac:dyDescent="0.3">
      <c r="A115" s="19"/>
      <c r="B115" s="19"/>
      <c r="C115" s="19"/>
      <c r="D115" s="19"/>
      <c r="E115" s="19"/>
      <c r="F115" s="19" t="s">
        <v>57</v>
      </c>
      <c r="G115" s="19"/>
      <c r="H115" s="19"/>
      <c r="I115" s="19"/>
      <c r="J115" s="20">
        <v>4925.38</v>
      </c>
      <c r="K115" s="44"/>
      <c r="L115" s="20">
        <v>0</v>
      </c>
      <c r="M115" s="44"/>
      <c r="N115" s="20">
        <f t="shared" si="14"/>
        <v>4925.38</v>
      </c>
      <c r="O115" s="44"/>
      <c r="P115" s="45">
        <f t="shared" si="15"/>
        <v>1</v>
      </c>
    </row>
    <row r="116" spans="1:16" x14ac:dyDescent="0.3">
      <c r="A116" s="19"/>
      <c r="B116" s="19"/>
      <c r="C116" s="19"/>
      <c r="D116" s="19"/>
      <c r="E116" s="19"/>
      <c r="F116" s="19" t="s">
        <v>680</v>
      </c>
      <c r="G116" s="19"/>
      <c r="H116" s="19"/>
      <c r="I116" s="19"/>
      <c r="J116" s="20">
        <v>0</v>
      </c>
      <c r="K116" s="44"/>
      <c r="L116" s="20">
        <v>500</v>
      </c>
      <c r="M116" s="44"/>
      <c r="N116" s="20">
        <f t="shared" si="14"/>
        <v>-500</v>
      </c>
      <c r="O116" s="44"/>
      <c r="P116" s="45">
        <f t="shared" si="15"/>
        <v>0</v>
      </c>
    </row>
    <row r="117" spans="1:16" x14ac:dyDescent="0.3">
      <c r="A117" s="19"/>
      <c r="B117" s="19"/>
      <c r="C117" s="19"/>
      <c r="D117" s="19"/>
      <c r="E117" s="19"/>
      <c r="F117" s="19" t="s">
        <v>681</v>
      </c>
      <c r="G117" s="19"/>
      <c r="H117" s="19"/>
      <c r="I117" s="19"/>
      <c r="J117" s="20">
        <v>109.06</v>
      </c>
      <c r="K117" s="44"/>
      <c r="L117" s="20">
        <v>100</v>
      </c>
      <c r="M117" s="44"/>
      <c r="N117" s="20">
        <f t="shared" si="14"/>
        <v>9.06</v>
      </c>
      <c r="O117" s="44"/>
      <c r="P117" s="45">
        <f t="shared" si="15"/>
        <v>1.0906</v>
      </c>
    </row>
    <row r="118" spans="1:16" ht="15" thickBot="1" x14ac:dyDescent="0.35">
      <c r="A118" s="19"/>
      <c r="B118" s="19"/>
      <c r="C118" s="19"/>
      <c r="D118" s="19"/>
      <c r="E118" s="19"/>
      <c r="F118" s="19" t="s">
        <v>682</v>
      </c>
      <c r="G118" s="19"/>
      <c r="H118" s="19"/>
      <c r="I118" s="19"/>
      <c r="J118" s="26">
        <v>0</v>
      </c>
      <c r="K118" s="44"/>
      <c r="L118" s="26">
        <v>0</v>
      </c>
      <c r="M118" s="44"/>
      <c r="N118" s="26">
        <f t="shared" si="14"/>
        <v>0</v>
      </c>
      <c r="O118" s="44"/>
      <c r="P118" s="49">
        <f t="shared" si="15"/>
        <v>0</v>
      </c>
    </row>
    <row r="119" spans="1:16" x14ac:dyDescent="0.3">
      <c r="A119" s="19"/>
      <c r="B119" s="19"/>
      <c r="C119" s="19"/>
      <c r="D119" s="19"/>
      <c r="E119" s="19" t="s">
        <v>684</v>
      </c>
      <c r="F119" s="19"/>
      <c r="G119" s="19"/>
      <c r="H119" s="19"/>
      <c r="I119" s="19"/>
      <c r="J119" s="20">
        <f>ROUND(SUM(J112:J118),5)</f>
        <v>5034.4399999999996</v>
      </c>
      <c r="K119" s="44"/>
      <c r="L119" s="20">
        <f>ROUND(SUM(L112:L118),5)</f>
        <v>600</v>
      </c>
      <c r="M119" s="44"/>
      <c r="N119" s="20">
        <f t="shared" si="14"/>
        <v>4434.4399999999996</v>
      </c>
      <c r="O119" s="44"/>
      <c r="P119" s="45">
        <f t="shared" si="15"/>
        <v>8.3907299999999996</v>
      </c>
    </row>
    <row r="120" spans="1:16" x14ac:dyDescent="0.3">
      <c r="A120" s="19"/>
      <c r="B120" s="19"/>
      <c r="C120" s="19"/>
      <c r="D120" s="19"/>
      <c r="E120" s="19" t="s">
        <v>685</v>
      </c>
      <c r="F120" s="19"/>
      <c r="G120" s="19"/>
      <c r="H120" s="19"/>
      <c r="I120" s="19"/>
      <c r="J120" s="20"/>
      <c r="K120" s="44"/>
      <c r="L120" s="20"/>
      <c r="M120" s="44"/>
      <c r="N120" s="20"/>
      <c r="O120" s="44"/>
      <c r="P120" s="45"/>
    </row>
    <row r="121" spans="1:16" x14ac:dyDescent="0.3">
      <c r="A121" s="19"/>
      <c r="B121" s="19"/>
      <c r="C121" s="19"/>
      <c r="D121" s="19"/>
      <c r="E121" s="19"/>
      <c r="F121" s="19" t="s">
        <v>686</v>
      </c>
      <c r="G121" s="19"/>
      <c r="H121" s="19"/>
      <c r="I121" s="19"/>
      <c r="J121" s="20">
        <v>0</v>
      </c>
      <c r="K121" s="44"/>
      <c r="L121" s="20">
        <v>0</v>
      </c>
      <c r="M121" s="44"/>
      <c r="N121" s="20">
        <f>ROUND((J121-L121),5)</f>
        <v>0</v>
      </c>
      <c r="O121" s="44"/>
      <c r="P121" s="45">
        <f>ROUND(IF(L121=0, IF(J121=0, 0, 1), J121/L121),5)</f>
        <v>0</v>
      </c>
    </row>
    <row r="122" spans="1:16" x14ac:dyDescent="0.3">
      <c r="A122" s="19"/>
      <c r="B122" s="19"/>
      <c r="C122" s="19"/>
      <c r="D122" s="19"/>
      <c r="E122" s="19"/>
      <c r="F122" s="19" t="s">
        <v>687</v>
      </c>
      <c r="G122" s="19"/>
      <c r="H122" s="19"/>
      <c r="I122" s="19"/>
      <c r="J122" s="20">
        <v>0</v>
      </c>
      <c r="K122" s="44"/>
      <c r="L122" s="20">
        <v>0</v>
      </c>
      <c r="M122" s="44"/>
      <c r="N122" s="20">
        <f>ROUND((J122-L122),5)</f>
        <v>0</v>
      </c>
      <c r="O122" s="44"/>
      <c r="P122" s="45">
        <f>ROUND(IF(L122=0, IF(J122=0, 0, 1), J122/L122),5)</f>
        <v>0</v>
      </c>
    </row>
    <row r="123" spans="1:16" x14ac:dyDescent="0.3">
      <c r="A123" s="19"/>
      <c r="B123" s="19"/>
      <c r="C123" s="19"/>
      <c r="D123" s="19"/>
      <c r="E123" s="19"/>
      <c r="F123" s="19" t="s">
        <v>688</v>
      </c>
      <c r="G123" s="19"/>
      <c r="H123" s="19"/>
      <c r="I123" s="19"/>
      <c r="J123" s="20">
        <v>257.95</v>
      </c>
      <c r="K123" s="44"/>
      <c r="L123" s="20"/>
      <c r="M123" s="44"/>
      <c r="N123" s="20"/>
      <c r="O123" s="44"/>
      <c r="P123" s="45"/>
    </row>
    <row r="124" spans="1:16" x14ac:dyDescent="0.3">
      <c r="A124" s="19"/>
      <c r="B124" s="19"/>
      <c r="C124" s="19"/>
      <c r="D124" s="19"/>
      <c r="E124" s="19"/>
      <c r="F124" s="19" t="s">
        <v>689</v>
      </c>
      <c r="G124" s="19"/>
      <c r="H124" s="19"/>
      <c r="I124" s="19"/>
      <c r="J124" s="20"/>
      <c r="K124" s="44"/>
      <c r="L124" s="20"/>
      <c r="M124" s="44"/>
      <c r="N124" s="20"/>
      <c r="O124" s="44"/>
      <c r="P124" s="45"/>
    </row>
    <row r="125" spans="1:16" x14ac:dyDescent="0.3">
      <c r="A125" s="19"/>
      <c r="B125" s="19"/>
      <c r="C125" s="19"/>
      <c r="D125" s="19"/>
      <c r="E125" s="19"/>
      <c r="F125" s="19"/>
      <c r="G125" s="19" t="s">
        <v>53</v>
      </c>
      <c r="H125" s="19"/>
      <c r="I125" s="19"/>
      <c r="J125" s="20">
        <v>319</v>
      </c>
      <c r="K125" s="44"/>
      <c r="L125" s="20"/>
      <c r="M125" s="44"/>
      <c r="N125" s="20"/>
      <c r="O125" s="44"/>
      <c r="P125" s="45"/>
    </row>
    <row r="126" spans="1:16" x14ac:dyDescent="0.3">
      <c r="A126" s="19"/>
      <c r="B126" s="19"/>
      <c r="C126" s="19"/>
      <c r="D126" s="19"/>
      <c r="E126" s="19"/>
      <c r="F126" s="19"/>
      <c r="G126" s="19" t="s">
        <v>690</v>
      </c>
      <c r="H126" s="19"/>
      <c r="I126" s="19"/>
      <c r="J126" s="20">
        <v>359.95</v>
      </c>
      <c r="K126" s="44"/>
      <c r="L126" s="20">
        <v>835</v>
      </c>
      <c r="M126" s="44"/>
      <c r="N126" s="20">
        <f t="shared" ref="N126:N134" si="16">ROUND((J126-L126),5)</f>
        <v>-475.05</v>
      </c>
      <c r="O126" s="44"/>
      <c r="P126" s="45">
        <f t="shared" ref="P126:P134" si="17">ROUND(IF(L126=0, IF(J126=0, 0, 1), J126/L126),5)</f>
        <v>0.43108000000000002</v>
      </c>
    </row>
    <row r="127" spans="1:16" x14ac:dyDescent="0.3">
      <c r="A127" s="19"/>
      <c r="B127" s="19"/>
      <c r="C127" s="19"/>
      <c r="D127" s="19"/>
      <c r="E127" s="19"/>
      <c r="F127" s="19"/>
      <c r="G127" s="19" t="s">
        <v>691</v>
      </c>
      <c r="H127" s="19"/>
      <c r="I127" s="19"/>
      <c r="J127" s="20">
        <v>0</v>
      </c>
      <c r="K127" s="44"/>
      <c r="L127" s="20">
        <v>1250</v>
      </c>
      <c r="M127" s="44"/>
      <c r="N127" s="20">
        <f t="shared" si="16"/>
        <v>-1250</v>
      </c>
      <c r="O127" s="44"/>
      <c r="P127" s="45">
        <f t="shared" si="17"/>
        <v>0</v>
      </c>
    </row>
    <row r="128" spans="1:16" x14ac:dyDescent="0.3">
      <c r="A128" s="19"/>
      <c r="B128" s="19"/>
      <c r="C128" s="19"/>
      <c r="D128" s="19"/>
      <c r="E128" s="19"/>
      <c r="F128" s="19"/>
      <c r="G128" s="19" t="s">
        <v>692</v>
      </c>
      <c r="H128" s="19"/>
      <c r="I128" s="19"/>
      <c r="J128" s="20">
        <v>0</v>
      </c>
      <c r="K128" s="44"/>
      <c r="L128" s="20">
        <v>0</v>
      </c>
      <c r="M128" s="44"/>
      <c r="N128" s="20">
        <f t="shared" si="16"/>
        <v>0</v>
      </c>
      <c r="O128" s="44"/>
      <c r="P128" s="45">
        <f t="shared" si="17"/>
        <v>0</v>
      </c>
    </row>
    <row r="129" spans="1:16" x14ac:dyDescent="0.3">
      <c r="A129" s="19"/>
      <c r="B129" s="19"/>
      <c r="C129" s="19"/>
      <c r="D129" s="19"/>
      <c r="E129" s="19"/>
      <c r="F129" s="19"/>
      <c r="G129" s="19" t="s">
        <v>693</v>
      </c>
      <c r="H129" s="19"/>
      <c r="I129" s="19"/>
      <c r="J129" s="20">
        <v>0</v>
      </c>
      <c r="K129" s="44"/>
      <c r="L129" s="20">
        <v>100</v>
      </c>
      <c r="M129" s="44"/>
      <c r="N129" s="20">
        <f t="shared" si="16"/>
        <v>-100</v>
      </c>
      <c r="O129" s="44"/>
      <c r="P129" s="45">
        <f t="shared" si="17"/>
        <v>0</v>
      </c>
    </row>
    <row r="130" spans="1:16" x14ac:dyDescent="0.3">
      <c r="A130" s="19"/>
      <c r="B130" s="19"/>
      <c r="C130" s="19"/>
      <c r="D130" s="19"/>
      <c r="E130" s="19"/>
      <c r="F130" s="19"/>
      <c r="G130" s="19" t="s">
        <v>694</v>
      </c>
      <c r="H130" s="19"/>
      <c r="I130" s="19"/>
      <c r="J130" s="20">
        <v>0</v>
      </c>
      <c r="K130" s="44"/>
      <c r="L130" s="20">
        <v>285</v>
      </c>
      <c r="M130" s="44"/>
      <c r="N130" s="20">
        <f t="shared" si="16"/>
        <v>-285</v>
      </c>
      <c r="O130" s="44"/>
      <c r="P130" s="45">
        <f t="shared" si="17"/>
        <v>0</v>
      </c>
    </row>
    <row r="131" spans="1:16" ht="15" thickBot="1" x14ac:dyDescent="0.35">
      <c r="A131" s="19"/>
      <c r="B131" s="19"/>
      <c r="C131" s="19"/>
      <c r="D131" s="19"/>
      <c r="E131" s="19"/>
      <c r="F131" s="19"/>
      <c r="G131" s="19" t="s">
        <v>696</v>
      </c>
      <c r="H131" s="19"/>
      <c r="I131" s="19"/>
      <c r="J131" s="26">
        <v>0</v>
      </c>
      <c r="K131" s="44"/>
      <c r="L131" s="26">
        <v>0</v>
      </c>
      <c r="M131" s="44"/>
      <c r="N131" s="26">
        <f t="shared" si="16"/>
        <v>0</v>
      </c>
      <c r="O131" s="44"/>
      <c r="P131" s="49">
        <f t="shared" si="17"/>
        <v>0</v>
      </c>
    </row>
    <row r="132" spans="1:16" x14ac:dyDescent="0.3">
      <c r="A132" s="19"/>
      <c r="B132" s="19"/>
      <c r="C132" s="19"/>
      <c r="D132" s="19"/>
      <c r="E132" s="19"/>
      <c r="F132" s="19" t="s">
        <v>697</v>
      </c>
      <c r="G132" s="19"/>
      <c r="H132" s="19"/>
      <c r="I132" s="19"/>
      <c r="J132" s="20">
        <f>ROUND(SUM(J124:J131),5)</f>
        <v>678.95</v>
      </c>
      <c r="K132" s="44"/>
      <c r="L132" s="20">
        <f>ROUND(SUM(L124:L131),5)</f>
        <v>2470</v>
      </c>
      <c r="M132" s="44"/>
      <c r="N132" s="20">
        <f t="shared" si="16"/>
        <v>-1791.05</v>
      </c>
      <c r="O132" s="44"/>
      <c r="P132" s="45">
        <f t="shared" si="17"/>
        <v>0.27488000000000001</v>
      </c>
    </row>
    <row r="133" spans="1:16" x14ac:dyDescent="0.3">
      <c r="A133" s="19"/>
      <c r="B133" s="19"/>
      <c r="C133" s="19"/>
      <c r="D133" s="19"/>
      <c r="E133" s="19"/>
      <c r="F133" s="19" t="s">
        <v>698</v>
      </c>
      <c r="G133" s="19"/>
      <c r="H133" s="19"/>
      <c r="I133" s="19"/>
      <c r="J133" s="20">
        <v>0</v>
      </c>
      <c r="K133" s="44"/>
      <c r="L133" s="20">
        <v>200</v>
      </c>
      <c r="M133" s="44"/>
      <c r="N133" s="20">
        <f t="shared" si="16"/>
        <v>-200</v>
      </c>
      <c r="O133" s="44"/>
      <c r="P133" s="45">
        <f t="shared" si="17"/>
        <v>0</v>
      </c>
    </row>
    <row r="134" spans="1:16" x14ac:dyDescent="0.3">
      <c r="A134" s="19"/>
      <c r="B134" s="19"/>
      <c r="C134" s="19"/>
      <c r="D134" s="19"/>
      <c r="E134" s="19"/>
      <c r="F134" s="19" t="s">
        <v>699</v>
      </c>
      <c r="G134" s="19"/>
      <c r="H134" s="19"/>
      <c r="I134" s="19"/>
      <c r="J134" s="20">
        <v>437.97</v>
      </c>
      <c r="K134" s="44"/>
      <c r="L134" s="20">
        <v>420</v>
      </c>
      <c r="M134" s="44"/>
      <c r="N134" s="20">
        <f t="shared" si="16"/>
        <v>17.97</v>
      </c>
      <c r="O134" s="44"/>
      <c r="P134" s="45">
        <f t="shared" si="17"/>
        <v>1.0427900000000001</v>
      </c>
    </row>
    <row r="135" spans="1:16" x14ac:dyDescent="0.3">
      <c r="A135" s="19"/>
      <c r="B135" s="19"/>
      <c r="C135" s="19"/>
      <c r="D135" s="19"/>
      <c r="E135" s="19"/>
      <c r="F135" s="19" t="s">
        <v>700</v>
      </c>
      <c r="G135" s="19"/>
      <c r="H135" s="19"/>
      <c r="I135" s="19"/>
      <c r="J135" s="20"/>
      <c r="K135" s="44"/>
      <c r="L135" s="20"/>
      <c r="M135" s="44"/>
      <c r="N135" s="20"/>
      <c r="O135" s="44"/>
      <c r="P135" s="45"/>
    </row>
    <row r="136" spans="1:16" x14ac:dyDescent="0.3">
      <c r="A136" s="19"/>
      <c r="B136" s="19"/>
      <c r="C136" s="19"/>
      <c r="D136" s="19"/>
      <c r="E136" s="19"/>
      <c r="F136" s="19"/>
      <c r="G136" s="19" t="s">
        <v>701</v>
      </c>
      <c r="H136" s="19"/>
      <c r="I136" s="19"/>
      <c r="J136" s="20">
        <v>44.98</v>
      </c>
      <c r="K136" s="44"/>
      <c r="L136" s="20"/>
      <c r="M136" s="44"/>
      <c r="N136" s="20"/>
      <c r="O136" s="44"/>
      <c r="P136" s="45"/>
    </row>
    <row r="137" spans="1:16" x14ac:dyDescent="0.3">
      <c r="A137" s="19"/>
      <c r="B137" s="19"/>
      <c r="C137" s="19"/>
      <c r="D137" s="19"/>
      <c r="E137" s="19"/>
      <c r="F137" s="19"/>
      <c r="G137" s="19" t="s">
        <v>703</v>
      </c>
      <c r="H137" s="19"/>
      <c r="I137" s="19"/>
      <c r="J137" s="20">
        <v>148.25</v>
      </c>
      <c r="K137" s="44"/>
      <c r="L137" s="20"/>
      <c r="M137" s="44"/>
      <c r="N137" s="20"/>
      <c r="O137" s="44"/>
      <c r="P137" s="45"/>
    </row>
    <row r="138" spans="1:16" x14ac:dyDescent="0.3">
      <c r="A138" s="19"/>
      <c r="B138" s="19"/>
      <c r="C138" s="19"/>
      <c r="D138" s="19"/>
      <c r="E138" s="19"/>
      <c r="F138" s="19"/>
      <c r="G138" s="19" t="s">
        <v>707</v>
      </c>
      <c r="H138" s="19"/>
      <c r="I138" s="19"/>
      <c r="J138" s="20">
        <v>1396</v>
      </c>
      <c r="K138" s="44"/>
      <c r="L138" s="20"/>
      <c r="M138" s="44"/>
      <c r="N138" s="20"/>
      <c r="O138" s="44"/>
      <c r="P138" s="45"/>
    </row>
    <row r="139" spans="1:16" x14ac:dyDescent="0.3">
      <c r="A139" s="19"/>
      <c r="B139" s="19"/>
      <c r="C139" s="19"/>
      <c r="D139" s="19"/>
      <c r="E139" s="19"/>
      <c r="F139" s="19"/>
      <c r="G139" s="19" t="s">
        <v>711</v>
      </c>
      <c r="H139" s="19"/>
      <c r="I139" s="19"/>
      <c r="J139" s="20">
        <v>25</v>
      </c>
      <c r="K139" s="44"/>
      <c r="L139" s="20"/>
      <c r="M139" s="44"/>
      <c r="N139" s="20"/>
      <c r="O139" s="44"/>
      <c r="P139" s="45"/>
    </row>
    <row r="140" spans="1:16" ht="15" thickBot="1" x14ac:dyDescent="0.35">
      <c r="A140" s="19"/>
      <c r="B140" s="19"/>
      <c r="C140" s="19"/>
      <c r="D140" s="19"/>
      <c r="E140" s="19"/>
      <c r="F140" s="19"/>
      <c r="G140" s="19" t="s">
        <v>713</v>
      </c>
      <c r="H140" s="19"/>
      <c r="I140" s="19"/>
      <c r="J140" s="21">
        <v>4425.75</v>
      </c>
      <c r="K140" s="44"/>
      <c r="L140" s="21">
        <v>1666.67</v>
      </c>
      <c r="M140" s="44"/>
      <c r="N140" s="21">
        <f>ROUND((J140-L140),5)</f>
        <v>2759.08</v>
      </c>
      <c r="O140" s="44"/>
      <c r="P140" s="46">
        <f>ROUND(IF(L140=0, IF(J140=0, 0, 1), J140/L140),5)</f>
        <v>2.65544</v>
      </c>
    </row>
    <row r="141" spans="1:16" ht="15" thickBot="1" x14ac:dyDescent="0.35">
      <c r="A141" s="19"/>
      <c r="B141" s="19"/>
      <c r="C141" s="19"/>
      <c r="D141" s="19"/>
      <c r="E141" s="19"/>
      <c r="F141" s="19" t="s">
        <v>714</v>
      </c>
      <c r="G141" s="19"/>
      <c r="H141" s="19"/>
      <c r="I141" s="19"/>
      <c r="J141" s="22">
        <f>ROUND(SUM(J135:J140),5)</f>
        <v>6039.98</v>
      </c>
      <c r="K141" s="44"/>
      <c r="L141" s="22">
        <f>ROUND(SUM(L135:L140),5)</f>
        <v>1666.67</v>
      </c>
      <c r="M141" s="44"/>
      <c r="N141" s="22">
        <f>ROUND((J141-L141),5)</f>
        <v>4373.3100000000004</v>
      </c>
      <c r="O141" s="44"/>
      <c r="P141" s="48">
        <f>ROUND(IF(L141=0, IF(J141=0, 0, 1), J141/L141),5)</f>
        <v>3.62398</v>
      </c>
    </row>
    <row r="142" spans="1:16" x14ac:dyDescent="0.3">
      <c r="A142" s="19"/>
      <c r="B142" s="19"/>
      <c r="C142" s="19"/>
      <c r="D142" s="19"/>
      <c r="E142" s="19" t="s">
        <v>715</v>
      </c>
      <c r="F142" s="19"/>
      <c r="G142" s="19"/>
      <c r="H142" s="19"/>
      <c r="I142" s="19"/>
      <c r="J142" s="20">
        <f>ROUND(SUM(J120:J123)+SUM(J132:J134)+J141,5)</f>
        <v>7414.85</v>
      </c>
      <c r="K142" s="44"/>
      <c r="L142" s="20">
        <f>ROUND(SUM(L120:L123)+SUM(L132:L134)+L141,5)</f>
        <v>4756.67</v>
      </c>
      <c r="M142" s="44"/>
      <c r="N142" s="20">
        <f>ROUND((J142-L142),5)</f>
        <v>2658.18</v>
      </c>
      <c r="O142" s="44"/>
      <c r="P142" s="45">
        <f>ROUND(IF(L142=0, IF(J142=0, 0, 1), J142/L142),5)</f>
        <v>1.5588299999999999</v>
      </c>
    </row>
    <row r="143" spans="1:16" x14ac:dyDescent="0.3">
      <c r="A143" s="19"/>
      <c r="B143" s="19"/>
      <c r="C143" s="19"/>
      <c r="D143" s="19"/>
      <c r="E143" s="19" t="s">
        <v>716</v>
      </c>
      <c r="F143" s="19"/>
      <c r="G143" s="19"/>
      <c r="H143" s="19"/>
      <c r="I143" s="19"/>
      <c r="J143" s="20"/>
      <c r="K143" s="44"/>
      <c r="L143" s="20"/>
      <c r="M143" s="44"/>
      <c r="N143" s="20"/>
      <c r="O143" s="44"/>
      <c r="P143" s="45"/>
    </row>
    <row r="144" spans="1:16" ht="15" thickBot="1" x14ac:dyDescent="0.35">
      <c r="A144" s="19"/>
      <c r="B144" s="19"/>
      <c r="C144" s="19"/>
      <c r="D144" s="19"/>
      <c r="E144" s="19"/>
      <c r="F144" s="19" t="s">
        <v>717</v>
      </c>
      <c r="G144" s="19"/>
      <c r="H144" s="19"/>
      <c r="I144" s="19"/>
      <c r="J144" s="26">
        <v>0</v>
      </c>
      <c r="K144" s="44"/>
      <c r="L144" s="26">
        <v>0</v>
      </c>
      <c r="M144" s="44"/>
      <c r="N144" s="26">
        <f>ROUND((J144-L144),5)</f>
        <v>0</v>
      </c>
      <c r="O144" s="44"/>
      <c r="P144" s="49">
        <f>ROUND(IF(L144=0, IF(J144=0, 0, 1), J144/L144),5)</f>
        <v>0</v>
      </c>
    </row>
    <row r="145" spans="1:16" x14ac:dyDescent="0.3">
      <c r="A145" s="19"/>
      <c r="B145" s="19"/>
      <c r="C145" s="19"/>
      <c r="D145" s="19"/>
      <c r="E145" s="19" t="s">
        <v>719</v>
      </c>
      <c r="F145" s="19"/>
      <c r="G145" s="19"/>
      <c r="H145" s="19"/>
      <c r="I145" s="19"/>
      <c r="J145" s="20">
        <f>ROUND(SUM(J143:J144),5)</f>
        <v>0</v>
      </c>
      <c r="K145" s="44"/>
      <c r="L145" s="20">
        <f>ROUND(SUM(L143:L144),5)</f>
        <v>0</v>
      </c>
      <c r="M145" s="44"/>
      <c r="N145" s="20">
        <f>ROUND((J145-L145),5)</f>
        <v>0</v>
      </c>
      <c r="O145" s="44"/>
      <c r="P145" s="45">
        <f>ROUND(IF(L145=0, IF(J145=0, 0, 1), J145/L145),5)</f>
        <v>0</v>
      </c>
    </row>
    <row r="146" spans="1:16" x14ac:dyDescent="0.3">
      <c r="A146" s="19"/>
      <c r="B146" s="19"/>
      <c r="C146" s="19"/>
      <c r="D146" s="19"/>
      <c r="E146" s="19" t="s">
        <v>720</v>
      </c>
      <c r="F146" s="19"/>
      <c r="G146" s="19"/>
      <c r="H146" s="19"/>
      <c r="I146" s="19"/>
      <c r="J146" s="20"/>
      <c r="K146" s="44"/>
      <c r="L146" s="20"/>
      <c r="M146" s="44"/>
      <c r="N146" s="20"/>
      <c r="O146" s="44"/>
      <c r="P146" s="45"/>
    </row>
    <row r="147" spans="1:16" x14ac:dyDescent="0.3">
      <c r="A147" s="19"/>
      <c r="B147" s="19"/>
      <c r="C147" s="19"/>
      <c r="D147" s="19"/>
      <c r="E147" s="19"/>
      <c r="F147" s="19" t="s">
        <v>721</v>
      </c>
      <c r="G147" s="19"/>
      <c r="H147" s="19"/>
      <c r="I147" s="19"/>
      <c r="J147" s="20">
        <v>0</v>
      </c>
      <c r="K147" s="44"/>
      <c r="L147" s="20">
        <v>0</v>
      </c>
      <c r="M147" s="44"/>
      <c r="N147" s="20">
        <f>ROUND((J147-L147),5)</f>
        <v>0</v>
      </c>
      <c r="O147" s="44"/>
      <c r="P147" s="45">
        <f>ROUND(IF(L147=0, IF(J147=0, 0, 1), J147/L147),5)</f>
        <v>0</v>
      </c>
    </row>
    <row r="148" spans="1:16" x14ac:dyDescent="0.3">
      <c r="A148" s="19"/>
      <c r="B148" s="19"/>
      <c r="C148" s="19"/>
      <c r="D148" s="19"/>
      <c r="E148" s="19"/>
      <c r="F148" s="19" t="s">
        <v>722</v>
      </c>
      <c r="G148" s="19"/>
      <c r="H148" s="19"/>
      <c r="I148" s="19"/>
      <c r="J148" s="20">
        <v>0</v>
      </c>
      <c r="K148" s="44"/>
      <c r="L148" s="20">
        <v>80</v>
      </c>
      <c r="M148" s="44"/>
      <c r="N148" s="20">
        <f>ROUND((J148-L148),5)</f>
        <v>-80</v>
      </c>
      <c r="O148" s="44"/>
      <c r="P148" s="45">
        <f>ROUND(IF(L148=0, IF(J148=0, 0, 1), J148/L148),5)</f>
        <v>0</v>
      </c>
    </row>
    <row r="149" spans="1:16" x14ac:dyDescent="0.3">
      <c r="A149" s="19"/>
      <c r="B149" s="19"/>
      <c r="C149" s="19"/>
      <c r="D149" s="19"/>
      <c r="E149" s="19"/>
      <c r="F149" s="19" t="s">
        <v>723</v>
      </c>
      <c r="G149" s="19"/>
      <c r="H149" s="19"/>
      <c r="I149" s="19"/>
      <c r="J149" s="20"/>
      <c r="K149" s="44"/>
      <c r="L149" s="20"/>
      <c r="M149" s="44"/>
      <c r="N149" s="20"/>
      <c r="O149" s="44"/>
      <c r="P149" s="45"/>
    </row>
    <row r="150" spans="1:16" x14ac:dyDescent="0.3">
      <c r="A150" s="19"/>
      <c r="B150" s="19"/>
      <c r="C150" s="19"/>
      <c r="D150" s="19"/>
      <c r="E150" s="19"/>
      <c r="F150" s="19"/>
      <c r="G150" s="19" t="s">
        <v>724</v>
      </c>
      <c r="H150" s="19"/>
      <c r="I150" s="19"/>
      <c r="J150" s="20">
        <v>0</v>
      </c>
      <c r="K150" s="44"/>
      <c r="L150" s="20">
        <v>500</v>
      </c>
      <c r="M150" s="44"/>
      <c r="N150" s="20">
        <f>ROUND((J150-L150),5)</f>
        <v>-500</v>
      </c>
      <c r="O150" s="44"/>
      <c r="P150" s="45">
        <f>ROUND(IF(L150=0, IF(J150=0, 0, 1), J150/L150),5)</f>
        <v>0</v>
      </c>
    </row>
    <row r="151" spans="1:16" ht="15" thickBot="1" x14ac:dyDescent="0.35">
      <c r="A151" s="19"/>
      <c r="B151" s="19"/>
      <c r="C151" s="19"/>
      <c r="D151" s="19"/>
      <c r="E151" s="19"/>
      <c r="F151" s="19"/>
      <c r="G151" s="19" t="s">
        <v>725</v>
      </c>
      <c r="H151" s="19"/>
      <c r="I151" s="19"/>
      <c r="J151" s="26">
        <v>265.14</v>
      </c>
      <c r="K151" s="44"/>
      <c r="L151" s="26">
        <v>330</v>
      </c>
      <c r="M151" s="44"/>
      <c r="N151" s="26">
        <f>ROUND((J151-L151),5)</f>
        <v>-64.86</v>
      </c>
      <c r="O151" s="44"/>
      <c r="P151" s="49">
        <f>ROUND(IF(L151=0, IF(J151=0, 0, 1), J151/L151),5)</f>
        <v>0.80345</v>
      </c>
    </row>
    <row r="152" spans="1:16" x14ac:dyDescent="0.3">
      <c r="A152" s="19"/>
      <c r="B152" s="19"/>
      <c r="C152" s="19"/>
      <c r="D152" s="19"/>
      <c r="E152" s="19"/>
      <c r="F152" s="19" t="s">
        <v>726</v>
      </c>
      <c r="G152" s="19"/>
      <c r="H152" s="19"/>
      <c r="I152" s="19"/>
      <c r="J152" s="20">
        <f>ROUND(SUM(J149:J151),5)</f>
        <v>265.14</v>
      </c>
      <c r="K152" s="44"/>
      <c r="L152" s="20">
        <f>ROUND(SUM(L149:L151),5)</f>
        <v>830</v>
      </c>
      <c r="M152" s="44"/>
      <c r="N152" s="20">
        <f>ROUND((J152-L152),5)</f>
        <v>-564.86</v>
      </c>
      <c r="O152" s="44"/>
      <c r="P152" s="45">
        <f>ROUND(IF(L152=0, IF(J152=0, 0, 1), J152/L152),5)</f>
        <v>0.31945000000000001</v>
      </c>
    </row>
    <row r="153" spans="1:16" x14ac:dyDescent="0.3">
      <c r="A153" s="19"/>
      <c r="B153" s="19"/>
      <c r="C153" s="19"/>
      <c r="D153" s="19"/>
      <c r="E153" s="19"/>
      <c r="F153" s="19" t="s">
        <v>727</v>
      </c>
      <c r="G153" s="19"/>
      <c r="H153" s="19"/>
      <c r="I153" s="19"/>
      <c r="J153" s="20">
        <v>0</v>
      </c>
      <c r="K153" s="44"/>
      <c r="L153" s="20">
        <v>0</v>
      </c>
      <c r="M153" s="44"/>
      <c r="N153" s="20">
        <f>ROUND((J153-L153),5)</f>
        <v>0</v>
      </c>
      <c r="O153" s="44"/>
      <c r="P153" s="45">
        <f>ROUND(IF(L153=0, IF(J153=0, 0, 1), J153/L153),5)</f>
        <v>0</v>
      </c>
    </row>
    <row r="154" spans="1:16" x14ac:dyDescent="0.3">
      <c r="A154" s="19"/>
      <c r="B154" s="19"/>
      <c r="C154" s="19"/>
      <c r="D154" s="19"/>
      <c r="E154" s="19"/>
      <c r="F154" s="19" t="s">
        <v>728</v>
      </c>
      <c r="G154" s="19"/>
      <c r="H154" s="19"/>
      <c r="I154" s="19"/>
      <c r="J154" s="20">
        <v>0</v>
      </c>
      <c r="K154" s="44"/>
      <c r="L154" s="20">
        <v>0</v>
      </c>
      <c r="M154" s="44"/>
      <c r="N154" s="20">
        <f>ROUND((J154-L154),5)</f>
        <v>0</v>
      </c>
      <c r="O154" s="44"/>
      <c r="P154" s="45">
        <f>ROUND(IF(L154=0, IF(J154=0, 0, 1), J154/L154),5)</f>
        <v>0</v>
      </c>
    </row>
    <row r="155" spans="1:16" x14ac:dyDescent="0.3">
      <c r="A155" s="19"/>
      <c r="B155" s="19"/>
      <c r="C155" s="19"/>
      <c r="D155" s="19"/>
      <c r="E155" s="19"/>
      <c r="F155" s="19" t="s">
        <v>730</v>
      </c>
      <c r="G155" s="19"/>
      <c r="H155" s="19"/>
      <c r="I155" s="19"/>
      <c r="J155" s="20"/>
      <c r="K155" s="44"/>
      <c r="L155" s="20"/>
      <c r="M155" s="44"/>
      <c r="N155" s="20"/>
      <c r="O155" s="44"/>
      <c r="P155" s="45"/>
    </row>
    <row r="156" spans="1:16" ht="15" thickBot="1" x14ac:dyDescent="0.35">
      <c r="A156" s="19"/>
      <c r="B156" s="19"/>
      <c r="C156" s="19"/>
      <c r="D156" s="19"/>
      <c r="E156" s="19"/>
      <c r="F156" s="19"/>
      <c r="G156" s="19" t="s">
        <v>731</v>
      </c>
      <c r="H156" s="19"/>
      <c r="I156" s="19"/>
      <c r="J156" s="21">
        <v>34.840000000000003</v>
      </c>
      <c r="K156" s="44"/>
      <c r="L156" s="21">
        <v>170</v>
      </c>
      <c r="M156" s="44"/>
      <c r="N156" s="21">
        <f>ROUND((J156-L156),5)</f>
        <v>-135.16</v>
      </c>
      <c r="O156" s="44"/>
      <c r="P156" s="46">
        <f>ROUND(IF(L156=0, IF(J156=0, 0, 1), J156/L156),5)</f>
        <v>0.20494000000000001</v>
      </c>
    </row>
    <row r="157" spans="1:16" ht="15" thickBot="1" x14ac:dyDescent="0.35">
      <c r="A157" s="19"/>
      <c r="B157" s="19"/>
      <c r="C157" s="19"/>
      <c r="D157" s="19"/>
      <c r="E157" s="19"/>
      <c r="F157" s="19" t="s">
        <v>732</v>
      </c>
      <c r="G157" s="19"/>
      <c r="H157" s="19"/>
      <c r="I157" s="19"/>
      <c r="J157" s="22">
        <f>ROUND(SUM(J155:J156),5)</f>
        <v>34.840000000000003</v>
      </c>
      <c r="K157" s="44"/>
      <c r="L157" s="22">
        <f>ROUND(SUM(L155:L156),5)</f>
        <v>170</v>
      </c>
      <c r="M157" s="44"/>
      <c r="N157" s="22">
        <f>ROUND((J157-L157),5)</f>
        <v>-135.16</v>
      </c>
      <c r="O157" s="44"/>
      <c r="P157" s="48">
        <f>ROUND(IF(L157=0, IF(J157=0, 0, 1), J157/L157),5)</f>
        <v>0.20494000000000001</v>
      </c>
    </row>
    <row r="158" spans="1:16" x14ac:dyDescent="0.3">
      <c r="A158" s="19"/>
      <c r="B158" s="19"/>
      <c r="C158" s="19"/>
      <c r="D158" s="19"/>
      <c r="E158" s="19" t="s">
        <v>733</v>
      </c>
      <c r="F158" s="19"/>
      <c r="G158" s="19"/>
      <c r="H158" s="19"/>
      <c r="I158" s="19"/>
      <c r="J158" s="20">
        <f>ROUND(SUM(J146:J148)+SUM(J152:J154)+J157,5)</f>
        <v>299.98</v>
      </c>
      <c r="K158" s="44"/>
      <c r="L158" s="20">
        <f>ROUND(SUM(L146:L148)+SUM(L152:L154)+L157,5)</f>
        <v>1080</v>
      </c>
      <c r="M158" s="44"/>
      <c r="N158" s="20">
        <f>ROUND((J158-L158),5)</f>
        <v>-780.02</v>
      </c>
      <c r="O158" s="44"/>
      <c r="P158" s="45">
        <f>ROUND(IF(L158=0, IF(J158=0, 0, 1), J158/L158),5)</f>
        <v>0.27776000000000001</v>
      </c>
    </row>
    <row r="159" spans="1:16" x14ac:dyDescent="0.3">
      <c r="A159" s="19"/>
      <c r="B159" s="19"/>
      <c r="C159" s="19"/>
      <c r="D159" s="19"/>
      <c r="E159" s="19" t="s">
        <v>734</v>
      </c>
      <c r="F159" s="19"/>
      <c r="G159" s="19"/>
      <c r="H159" s="19"/>
      <c r="I159" s="19"/>
      <c r="J159" s="20"/>
      <c r="K159" s="44"/>
      <c r="L159" s="20"/>
      <c r="M159" s="44"/>
      <c r="N159" s="20"/>
      <c r="O159" s="44"/>
      <c r="P159" s="45"/>
    </row>
    <row r="160" spans="1:16" x14ac:dyDescent="0.3">
      <c r="A160" s="19"/>
      <c r="B160" s="19"/>
      <c r="C160" s="19"/>
      <c r="D160" s="19"/>
      <c r="E160" s="19"/>
      <c r="F160" s="19" t="s">
        <v>735</v>
      </c>
      <c r="G160" s="19"/>
      <c r="H160" s="19"/>
      <c r="I160" s="19"/>
      <c r="J160" s="20"/>
      <c r="K160" s="44"/>
      <c r="L160" s="20"/>
      <c r="M160" s="44"/>
      <c r="N160" s="20"/>
      <c r="O160" s="44"/>
      <c r="P160" s="45"/>
    </row>
    <row r="161" spans="1:16" x14ac:dyDescent="0.3">
      <c r="A161" s="19"/>
      <c r="B161" s="19"/>
      <c r="C161" s="19"/>
      <c r="D161" s="19"/>
      <c r="E161" s="19"/>
      <c r="F161" s="19"/>
      <c r="G161" s="19" t="s">
        <v>736</v>
      </c>
      <c r="H161" s="19"/>
      <c r="I161" s="19"/>
      <c r="J161" s="20">
        <v>0</v>
      </c>
      <c r="K161" s="44"/>
      <c r="L161" s="20">
        <v>0</v>
      </c>
      <c r="M161" s="44"/>
      <c r="N161" s="20">
        <f t="shared" ref="N161:N167" si="18">ROUND((J161-L161),5)</f>
        <v>0</v>
      </c>
      <c r="O161" s="44"/>
      <c r="P161" s="45">
        <f t="shared" ref="P161:P167" si="19">ROUND(IF(L161=0, IF(J161=0, 0, 1), J161/L161),5)</f>
        <v>0</v>
      </c>
    </row>
    <row r="162" spans="1:16" ht="15" thickBot="1" x14ac:dyDescent="0.35">
      <c r="A162" s="19"/>
      <c r="B162" s="19"/>
      <c r="C162" s="19"/>
      <c r="D162" s="19"/>
      <c r="E162" s="19"/>
      <c r="F162" s="19"/>
      <c r="G162" s="19" t="s">
        <v>737</v>
      </c>
      <c r="H162" s="19"/>
      <c r="I162" s="19"/>
      <c r="J162" s="26">
        <v>0</v>
      </c>
      <c r="K162" s="44"/>
      <c r="L162" s="26">
        <v>500</v>
      </c>
      <c r="M162" s="44"/>
      <c r="N162" s="26">
        <f t="shared" si="18"/>
        <v>-500</v>
      </c>
      <c r="O162" s="44"/>
      <c r="P162" s="49">
        <f t="shared" si="19"/>
        <v>0</v>
      </c>
    </row>
    <row r="163" spans="1:16" x14ac:dyDescent="0.3">
      <c r="A163" s="19"/>
      <c r="B163" s="19"/>
      <c r="C163" s="19"/>
      <c r="D163" s="19"/>
      <c r="E163" s="19"/>
      <c r="F163" s="19" t="s">
        <v>738</v>
      </c>
      <c r="G163" s="19"/>
      <c r="H163" s="19"/>
      <c r="I163" s="19"/>
      <c r="J163" s="20">
        <f>ROUND(SUM(J160:J162),5)</f>
        <v>0</v>
      </c>
      <c r="K163" s="44"/>
      <c r="L163" s="20">
        <f>ROUND(SUM(L160:L162),5)</f>
        <v>500</v>
      </c>
      <c r="M163" s="44"/>
      <c r="N163" s="20">
        <f t="shared" si="18"/>
        <v>-500</v>
      </c>
      <c r="O163" s="44"/>
      <c r="P163" s="45">
        <f t="shared" si="19"/>
        <v>0</v>
      </c>
    </row>
    <row r="164" spans="1:16" ht="15" thickBot="1" x14ac:dyDescent="0.35">
      <c r="A164" s="19"/>
      <c r="B164" s="19"/>
      <c r="C164" s="19"/>
      <c r="D164" s="19"/>
      <c r="E164" s="19"/>
      <c r="F164" s="19" t="s">
        <v>739</v>
      </c>
      <c r="G164" s="19"/>
      <c r="H164" s="19"/>
      <c r="I164" s="19"/>
      <c r="J164" s="21">
        <v>0</v>
      </c>
      <c r="K164" s="44"/>
      <c r="L164" s="21">
        <v>375</v>
      </c>
      <c r="M164" s="44"/>
      <c r="N164" s="21">
        <f t="shared" si="18"/>
        <v>-375</v>
      </c>
      <c r="O164" s="44"/>
      <c r="P164" s="46">
        <f t="shared" si="19"/>
        <v>0</v>
      </c>
    </row>
    <row r="165" spans="1:16" ht="15" thickBot="1" x14ac:dyDescent="0.35">
      <c r="A165" s="19"/>
      <c r="B165" s="19"/>
      <c r="C165" s="19"/>
      <c r="D165" s="19"/>
      <c r="E165" s="19" t="s">
        <v>740</v>
      </c>
      <c r="F165" s="19"/>
      <c r="G165" s="19"/>
      <c r="H165" s="19"/>
      <c r="I165" s="19"/>
      <c r="J165" s="23">
        <f>ROUND(J159+SUM(J163:J164),5)</f>
        <v>0</v>
      </c>
      <c r="K165" s="44"/>
      <c r="L165" s="23">
        <f>ROUND(L159+SUM(L163:L164),5)</f>
        <v>875</v>
      </c>
      <c r="M165" s="44"/>
      <c r="N165" s="23">
        <f t="shared" si="18"/>
        <v>-875</v>
      </c>
      <c r="O165" s="44"/>
      <c r="P165" s="47">
        <f t="shared" si="19"/>
        <v>0</v>
      </c>
    </row>
    <row r="166" spans="1:16" ht="15" thickBot="1" x14ac:dyDescent="0.35">
      <c r="A166" s="19"/>
      <c r="B166" s="19"/>
      <c r="C166" s="19"/>
      <c r="D166" s="19" t="s">
        <v>741</v>
      </c>
      <c r="E166" s="19"/>
      <c r="F166" s="19"/>
      <c r="G166" s="19"/>
      <c r="H166" s="19"/>
      <c r="I166" s="19"/>
      <c r="J166" s="22">
        <f>ROUND(J22+J107+J111+J119+J142+J145+J158+J165,5)</f>
        <v>58771.31</v>
      </c>
      <c r="K166" s="44"/>
      <c r="L166" s="22">
        <f>ROUND(L22+L107+L111+L119+L142+L145+L158+L165,5)</f>
        <v>76608.03</v>
      </c>
      <c r="M166" s="44"/>
      <c r="N166" s="22">
        <f t="shared" si="18"/>
        <v>-17836.72</v>
      </c>
      <c r="O166" s="44"/>
      <c r="P166" s="48">
        <f t="shared" si="19"/>
        <v>0.76717000000000002</v>
      </c>
    </row>
    <row r="167" spans="1:16" x14ac:dyDescent="0.3">
      <c r="A167" s="19"/>
      <c r="B167" s="19" t="s">
        <v>742</v>
      </c>
      <c r="C167" s="19"/>
      <c r="D167" s="19"/>
      <c r="E167" s="19"/>
      <c r="F167" s="19"/>
      <c r="G167" s="19"/>
      <c r="H167" s="19"/>
      <c r="I167" s="19"/>
      <c r="J167" s="20">
        <f>ROUND(J3+J21-J166,5)</f>
        <v>35455.550000000003</v>
      </c>
      <c r="K167" s="44"/>
      <c r="L167" s="20">
        <f>ROUND(L3+L21-L166,5)</f>
        <v>83257.97</v>
      </c>
      <c r="M167" s="44"/>
      <c r="N167" s="20">
        <f t="shared" si="18"/>
        <v>-47802.42</v>
      </c>
      <c r="O167" s="44"/>
      <c r="P167" s="45">
        <f t="shared" si="19"/>
        <v>0.42585000000000001</v>
      </c>
    </row>
    <row r="168" spans="1:16" x14ac:dyDescent="0.3">
      <c r="A168" s="19"/>
      <c r="B168" s="19" t="s">
        <v>743</v>
      </c>
      <c r="C168" s="19"/>
      <c r="D168" s="19"/>
      <c r="E168" s="19"/>
      <c r="F168" s="19"/>
      <c r="G168" s="19"/>
      <c r="H168" s="19"/>
      <c r="I168" s="19"/>
      <c r="J168" s="20"/>
      <c r="K168" s="44"/>
      <c r="L168" s="20"/>
      <c r="M168" s="44"/>
      <c r="N168" s="20"/>
      <c r="O168" s="44"/>
      <c r="P168" s="45"/>
    </row>
    <row r="169" spans="1:16" x14ac:dyDescent="0.3">
      <c r="A169" s="19"/>
      <c r="B169" s="19"/>
      <c r="C169" s="19" t="s">
        <v>744</v>
      </c>
      <c r="D169" s="19"/>
      <c r="E169" s="19"/>
      <c r="F169" s="19"/>
      <c r="G169" s="19"/>
      <c r="H169" s="19"/>
      <c r="I169" s="19"/>
      <c r="J169" s="20"/>
      <c r="K169" s="44"/>
      <c r="L169" s="20"/>
      <c r="M169" s="44"/>
      <c r="N169" s="20"/>
      <c r="O169" s="44"/>
      <c r="P169" s="45"/>
    </row>
    <row r="170" spans="1:16" x14ac:dyDescent="0.3">
      <c r="A170" s="19"/>
      <c r="B170" s="19"/>
      <c r="C170" s="19"/>
      <c r="D170" s="19" t="s">
        <v>745</v>
      </c>
      <c r="E170" s="19"/>
      <c r="F170" s="19"/>
      <c r="G170" s="19"/>
      <c r="H170" s="19"/>
      <c r="I170" s="19"/>
      <c r="J170" s="20">
        <v>450</v>
      </c>
      <c r="K170" s="44"/>
      <c r="L170" s="20"/>
      <c r="M170" s="44"/>
      <c r="N170" s="20"/>
      <c r="O170" s="44"/>
      <c r="P170" s="45"/>
    </row>
    <row r="171" spans="1:16" x14ac:dyDescent="0.3">
      <c r="A171" s="19"/>
      <c r="B171" s="19"/>
      <c r="C171" s="19"/>
      <c r="D171" s="19" t="s">
        <v>746</v>
      </c>
      <c r="E171" s="19"/>
      <c r="F171" s="19"/>
      <c r="G171" s="19"/>
      <c r="H171" s="19"/>
      <c r="I171" s="19"/>
      <c r="J171" s="20">
        <v>2000</v>
      </c>
      <c r="K171" s="44"/>
      <c r="L171" s="20"/>
      <c r="M171" s="44"/>
      <c r="N171" s="20"/>
      <c r="O171" s="44"/>
      <c r="P171" s="45"/>
    </row>
    <row r="172" spans="1:16" x14ac:dyDescent="0.3">
      <c r="A172" s="19"/>
      <c r="B172" s="19"/>
      <c r="C172" s="19"/>
      <c r="D172" s="19" t="s">
        <v>747</v>
      </c>
      <c r="E172" s="19"/>
      <c r="F172" s="19"/>
      <c r="G172" s="19"/>
      <c r="H172" s="19"/>
      <c r="I172" s="19"/>
      <c r="J172" s="20"/>
      <c r="K172" s="44"/>
      <c r="L172" s="20"/>
      <c r="M172" s="44"/>
      <c r="N172" s="20"/>
      <c r="O172" s="44"/>
      <c r="P172" s="45"/>
    </row>
    <row r="173" spans="1:16" x14ac:dyDescent="0.3">
      <c r="A173" s="19"/>
      <c r="B173" s="19"/>
      <c r="C173" s="19"/>
      <c r="D173" s="19"/>
      <c r="E173" s="19" t="s">
        <v>748</v>
      </c>
      <c r="F173" s="19"/>
      <c r="G173" s="19"/>
      <c r="H173" s="19"/>
      <c r="I173" s="19"/>
      <c r="J173" s="20">
        <v>8730</v>
      </c>
      <c r="K173" s="44"/>
      <c r="L173" s="20"/>
      <c r="M173" s="44"/>
      <c r="N173" s="20"/>
      <c r="O173" s="44"/>
      <c r="P173" s="45"/>
    </row>
    <row r="174" spans="1:16" ht="15" thickBot="1" x14ac:dyDescent="0.35">
      <c r="A174" s="19"/>
      <c r="B174" s="19"/>
      <c r="C174" s="19"/>
      <c r="D174" s="19"/>
      <c r="E174" s="19" t="s">
        <v>751</v>
      </c>
      <c r="F174" s="19"/>
      <c r="G174" s="19"/>
      <c r="H174" s="19"/>
      <c r="I174" s="19"/>
      <c r="J174" s="26">
        <v>2281</v>
      </c>
      <c r="K174" s="44"/>
      <c r="L174" s="20"/>
      <c r="M174" s="44"/>
      <c r="N174" s="20"/>
      <c r="O174" s="44"/>
      <c r="P174" s="45"/>
    </row>
    <row r="175" spans="1:16" x14ac:dyDescent="0.3">
      <c r="A175" s="19"/>
      <c r="B175" s="19"/>
      <c r="C175" s="19"/>
      <c r="D175" s="19" t="s">
        <v>752</v>
      </c>
      <c r="E175" s="19"/>
      <c r="F175" s="19"/>
      <c r="G175" s="19"/>
      <c r="H175" s="19"/>
      <c r="I175" s="19"/>
      <c r="J175" s="20">
        <f>ROUND(SUM(J172:J174),5)</f>
        <v>11011</v>
      </c>
      <c r="K175" s="44"/>
      <c r="L175" s="20"/>
      <c r="M175" s="44"/>
      <c r="N175" s="20"/>
      <c r="O175" s="44"/>
      <c r="P175" s="45"/>
    </row>
    <row r="176" spans="1:16" x14ac:dyDescent="0.3">
      <c r="A176" s="19"/>
      <c r="B176" s="19"/>
      <c r="C176" s="19"/>
      <c r="D176" s="19" t="s">
        <v>744</v>
      </c>
      <c r="E176" s="19"/>
      <c r="F176" s="19"/>
      <c r="G176" s="19"/>
      <c r="H176" s="19"/>
      <c r="I176" s="19"/>
      <c r="J176" s="20"/>
      <c r="K176" s="44"/>
      <c r="L176" s="20"/>
      <c r="M176" s="44"/>
      <c r="N176" s="20"/>
      <c r="O176" s="44"/>
      <c r="P176" s="45"/>
    </row>
    <row r="177" spans="1:16" x14ac:dyDescent="0.3">
      <c r="A177" s="19"/>
      <c r="B177" s="19"/>
      <c r="C177" s="19"/>
      <c r="D177" s="19"/>
      <c r="E177" s="19" t="s">
        <v>753</v>
      </c>
      <c r="F177" s="19"/>
      <c r="G177" s="19"/>
      <c r="H177" s="19"/>
      <c r="I177" s="19"/>
      <c r="J177" s="20"/>
      <c r="K177" s="44"/>
      <c r="L177" s="20"/>
      <c r="M177" s="44"/>
      <c r="N177" s="20"/>
      <c r="O177" s="44"/>
      <c r="P177" s="45"/>
    </row>
    <row r="178" spans="1:16" ht="15" thickBot="1" x14ac:dyDescent="0.35">
      <c r="A178" s="19"/>
      <c r="B178" s="19"/>
      <c r="C178" s="19"/>
      <c r="D178" s="19"/>
      <c r="E178" s="19"/>
      <c r="F178" s="19" t="s">
        <v>754</v>
      </c>
      <c r="G178" s="19"/>
      <c r="H178" s="19"/>
      <c r="I178" s="19"/>
      <c r="J178" s="52">
        <v>-2022.24</v>
      </c>
      <c r="K178" s="44"/>
      <c r="L178" s="20"/>
      <c r="M178" s="44"/>
      <c r="N178" s="20"/>
      <c r="O178" s="44"/>
      <c r="P178" s="45"/>
    </row>
    <row r="179" spans="1:16" ht="15" thickBot="1" x14ac:dyDescent="0.35">
      <c r="A179" s="19"/>
      <c r="B179" s="19"/>
      <c r="C179" s="19"/>
      <c r="D179" s="19"/>
      <c r="E179" s="19" t="s">
        <v>755</v>
      </c>
      <c r="F179" s="19"/>
      <c r="G179" s="19"/>
      <c r="H179" s="19"/>
      <c r="I179" s="19"/>
      <c r="J179" s="23">
        <f>ROUND(SUM(J177:J178),5)</f>
        <v>-2022.24</v>
      </c>
      <c r="K179" s="44"/>
      <c r="L179" s="20"/>
      <c r="M179" s="44"/>
      <c r="N179" s="20"/>
      <c r="O179" s="44"/>
      <c r="P179" s="45"/>
    </row>
    <row r="180" spans="1:16" ht="15" thickBot="1" x14ac:dyDescent="0.35">
      <c r="A180" s="19"/>
      <c r="B180" s="19"/>
      <c r="C180" s="19"/>
      <c r="D180" s="19" t="s">
        <v>757</v>
      </c>
      <c r="E180" s="19"/>
      <c r="F180" s="19"/>
      <c r="G180" s="19"/>
      <c r="H180" s="19"/>
      <c r="I180" s="19"/>
      <c r="J180" s="22">
        <f>ROUND(J176+J179,5)</f>
        <v>-2022.24</v>
      </c>
      <c r="K180" s="44"/>
      <c r="L180" s="20"/>
      <c r="M180" s="44"/>
      <c r="N180" s="20"/>
      <c r="O180" s="44"/>
      <c r="P180" s="45"/>
    </row>
    <row r="181" spans="1:16" x14ac:dyDescent="0.3">
      <c r="A181" s="19"/>
      <c r="B181" s="19"/>
      <c r="C181" s="19" t="s">
        <v>757</v>
      </c>
      <c r="D181" s="19"/>
      <c r="E181" s="19"/>
      <c r="F181" s="19"/>
      <c r="G181" s="19"/>
      <c r="H181" s="19"/>
      <c r="I181" s="19"/>
      <c r="J181" s="20">
        <f>ROUND(SUM(J169:J171)+J175+J180,5)</f>
        <v>11438.76</v>
      </c>
      <c r="K181" s="44"/>
      <c r="L181" s="20"/>
      <c r="M181" s="44"/>
      <c r="N181" s="20"/>
      <c r="O181" s="44"/>
      <c r="P181" s="45"/>
    </row>
    <row r="182" spans="1:16" x14ac:dyDescent="0.3">
      <c r="A182" s="19"/>
      <c r="B182" s="19"/>
      <c r="C182" s="19" t="s">
        <v>758</v>
      </c>
      <c r="D182" s="19"/>
      <c r="E182" s="19"/>
      <c r="F182" s="19"/>
      <c r="G182" s="19"/>
      <c r="H182" s="19"/>
      <c r="I182" s="19"/>
      <c r="J182" s="20"/>
      <c r="K182" s="44"/>
      <c r="L182" s="20"/>
      <c r="M182" s="44"/>
      <c r="N182" s="20"/>
      <c r="O182" s="44"/>
      <c r="P182" s="45"/>
    </row>
    <row r="183" spans="1:16" x14ac:dyDescent="0.3">
      <c r="A183" s="19"/>
      <c r="B183" s="19"/>
      <c r="C183" s="19"/>
      <c r="D183" s="19" t="s">
        <v>761</v>
      </c>
      <c r="E183" s="19"/>
      <c r="F183" s="19"/>
      <c r="G183" s="19"/>
      <c r="H183" s="19"/>
      <c r="I183" s="19"/>
      <c r="J183" s="20"/>
      <c r="K183" s="44"/>
      <c r="L183" s="20"/>
      <c r="M183" s="44"/>
      <c r="N183" s="20"/>
      <c r="O183" s="44"/>
      <c r="P183" s="45"/>
    </row>
    <row r="184" spans="1:16" x14ac:dyDescent="0.3">
      <c r="A184" s="19"/>
      <c r="B184" s="19"/>
      <c r="C184" s="19"/>
      <c r="D184" s="19"/>
      <c r="E184" s="19" t="s">
        <v>762</v>
      </c>
      <c r="F184" s="19"/>
      <c r="G184" s="19"/>
      <c r="H184" s="19"/>
      <c r="I184" s="19"/>
      <c r="J184" s="20">
        <v>0</v>
      </c>
      <c r="K184" s="44"/>
      <c r="L184" s="20">
        <v>0</v>
      </c>
      <c r="M184" s="44"/>
      <c r="N184" s="20">
        <f t="shared" ref="N184:N191" si="20">ROUND((J184-L184),5)</f>
        <v>0</v>
      </c>
      <c r="O184" s="44"/>
      <c r="P184" s="45">
        <f t="shared" ref="P184:P191" si="21">ROUND(IF(L184=0, IF(J184=0, 0, 1), J184/L184),5)</f>
        <v>0</v>
      </c>
    </row>
    <row r="185" spans="1:16" x14ac:dyDescent="0.3">
      <c r="A185" s="19"/>
      <c r="B185" s="19"/>
      <c r="C185" s="19"/>
      <c r="D185" s="19"/>
      <c r="E185" s="19" t="s">
        <v>763</v>
      </c>
      <c r="F185" s="19"/>
      <c r="G185" s="19"/>
      <c r="H185" s="19"/>
      <c r="I185" s="19"/>
      <c r="J185" s="20">
        <v>0</v>
      </c>
      <c r="K185" s="44"/>
      <c r="L185" s="20">
        <v>0</v>
      </c>
      <c r="M185" s="44"/>
      <c r="N185" s="20">
        <f t="shared" si="20"/>
        <v>0</v>
      </c>
      <c r="O185" s="44"/>
      <c r="P185" s="45">
        <f t="shared" si="21"/>
        <v>0</v>
      </c>
    </row>
    <row r="186" spans="1:16" x14ac:dyDescent="0.3">
      <c r="A186" s="19"/>
      <c r="B186" s="19"/>
      <c r="C186" s="19"/>
      <c r="D186" s="19"/>
      <c r="E186" s="19" t="s">
        <v>764</v>
      </c>
      <c r="F186" s="19"/>
      <c r="G186" s="19"/>
      <c r="H186" s="19"/>
      <c r="I186" s="19"/>
      <c r="J186" s="20">
        <v>0</v>
      </c>
      <c r="K186" s="44"/>
      <c r="L186" s="20">
        <v>0</v>
      </c>
      <c r="M186" s="44"/>
      <c r="N186" s="20">
        <f t="shared" si="20"/>
        <v>0</v>
      </c>
      <c r="O186" s="44"/>
      <c r="P186" s="45">
        <f t="shared" si="21"/>
        <v>0</v>
      </c>
    </row>
    <row r="187" spans="1:16" ht="15" thickBot="1" x14ac:dyDescent="0.35">
      <c r="A187" s="19"/>
      <c r="B187" s="19"/>
      <c r="C187" s="19"/>
      <c r="D187" s="19"/>
      <c r="E187" s="19" t="s">
        <v>765</v>
      </c>
      <c r="F187" s="19"/>
      <c r="G187" s="19"/>
      <c r="H187" s="19"/>
      <c r="I187" s="19"/>
      <c r="J187" s="21">
        <v>0</v>
      </c>
      <c r="K187" s="44"/>
      <c r="L187" s="21">
        <v>0</v>
      </c>
      <c r="M187" s="44"/>
      <c r="N187" s="21">
        <f t="shared" si="20"/>
        <v>0</v>
      </c>
      <c r="O187" s="44"/>
      <c r="P187" s="46">
        <f t="shared" si="21"/>
        <v>0</v>
      </c>
    </row>
    <row r="188" spans="1:16" ht="15" thickBot="1" x14ac:dyDescent="0.35">
      <c r="A188" s="19"/>
      <c r="B188" s="19"/>
      <c r="C188" s="19"/>
      <c r="D188" s="19" t="s">
        <v>11</v>
      </c>
      <c r="E188" s="19"/>
      <c r="F188" s="19"/>
      <c r="G188" s="19"/>
      <c r="H188" s="19"/>
      <c r="I188" s="19"/>
      <c r="J188" s="23">
        <f>ROUND(SUM(J183:J187),5)</f>
        <v>0</v>
      </c>
      <c r="K188" s="44"/>
      <c r="L188" s="23">
        <f>ROUND(SUM(L183:L187),5)</f>
        <v>0</v>
      </c>
      <c r="M188" s="44"/>
      <c r="N188" s="23">
        <f t="shared" si="20"/>
        <v>0</v>
      </c>
      <c r="O188" s="44"/>
      <c r="P188" s="47">
        <f t="shared" si="21"/>
        <v>0</v>
      </c>
    </row>
    <row r="189" spans="1:16" ht="15" thickBot="1" x14ac:dyDescent="0.35">
      <c r="A189" s="19"/>
      <c r="B189" s="19"/>
      <c r="C189" s="19" t="s">
        <v>779</v>
      </c>
      <c r="D189" s="19"/>
      <c r="E189" s="19"/>
      <c r="F189" s="19"/>
      <c r="G189" s="19"/>
      <c r="H189" s="19"/>
      <c r="I189" s="19"/>
      <c r="J189" s="23">
        <f>ROUND(J182+J188,5)</f>
        <v>0</v>
      </c>
      <c r="K189" s="44"/>
      <c r="L189" s="23">
        <f>ROUND(L182+L188,5)</f>
        <v>0</v>
      </c>
      <c r="M189" s="44"/>
      <c r="N189" s="23">
        <f t="shared" si="20"/>
        <v>0</v>
      </c>
      <c r="O189" s="44"/>
      <c r="P189" s="47">
        <f t="shared" si="21"/>
        <v>0</v>
      </c>
    </row>
    <row r="190" spans="1:16" ht="15" thickBot="1" x14ac:dyDescent="0.35">
      <c r="A190" s="19"/>
      <c r="B190" s="19" t="s">
        <v>780</v>
      </c>
      <c r="C190" s="19"/>
      <c r="D190" s="19"/>
      <c r="E190" s="19"/>
      <c r="F190" s="19"/>
      <c r="G190" s="19"/>
      <c r="H190" s="19"/>
      <c r="I190" s="19"/>
      <c r="J190" s="23">
        <f>ROUND(J168+J181-J189,5)</f>
        <v>11438.76</v>
      </c>
      <c r="K190" s="44"/>
      <c r="L190" s="23">
        <f>ROUND(L168+L181-L189,5)</f>
        <v>0</v>
      </c>
      <c r="M190" s="44"/>
      <c r="N190" s="23">
        <f t="shared" si="20"/>
        <v>11438.76</v>
      </c>
      <c r="O190" s="44"/>
      <c r="P190" s="47">
        <f t="shared" si="21"/>
        <v>1</v>
      </c>
    </row>
    <row r="191" spans="1:16" s="25" customFormat="1" ht="10.8" thickBot="1" x14ac:dyDescent="0.25">
      <c r="A191" s="19" t="s">
        <v>100</v>
      </c>
      <c r="B191" s="19"/>
      <c r="C191" s="19"/>
      <c r="D191" s="19"/>
      <c r="E191" s="19"/>
      <c r="F191" s="19"/>
      <c r="G191" s="19"/>
      <c r="H191" s="19"/>
      <c r="I191" s="19"/>
      <c r="J191" s="24">
        <f>ROUND(J167+J190,5)</f>
        <v>46894.31</v>
      </c>
      <c r="K191" s="19"/>
      <c r="L191" s="24">
        <f>ROUND(L167+L190,5)</f>
        <v>83257.97</v>
      </c>
      <c r="M191" s="19"/>
      <c r="N191" s="24">
        <f t="shared" si="20"/>
        <v>-36363.660000000003</v>
      </c>
      <c r="O191" s="19"/>
      <c r="P191" s="50">
        <f t="shared" si="21"/>
        <v>0.56323999999999996</v>
      </c>
    </row>
    <row r="192" spans="1:16" ht="15" thickTop="1" x14ac:dyDescent="0.3"/>
  </sheetData>
  <pageMargins left="0.7" right="0.7" top="0.75" bottom="0.75" header="0.1" footer="0.3"/>
  <pageSetup orientation="portrait" r:id="rId1"/>
  <headerFooter>
    <oddHeader>&amp;L&amp;"Arial,Bold"&amp;8 6:52 PM
&amp;"Arial,Bold"&amp;8 07/16/21
&amp;"Arial,Bold"&amp;8 Accrual Basis&amp;C&amp;"Arial,Bold"&amp;12 Nederland Fire Protection District
&amp;"Arial,Bold"&amp;14 Income &amp;&amp; Expense Budget vs. Actual
&amp;"Arial,Bold"&amp;10 June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1728-1844-4DED-A164-C9009D10E41F}">
  <sheetPr codeName="Sheet3"/>
  <dimension ref="A1:P231"/>
  <sheetViews>
    <sheetView workbookViewId="0">
      <pane xSplit="9" ySplit="2" topLeftCell="J186" activePane="bottomRight" state="frozenSplit"/>
      <selection pane="topRight" activeCell="J1" sqref="J1"/>
      <selection pane="bottomLeft" activeCell="A3" sqref="A3"/>
      <selection pane="bottomRight" activeCell="J201" sqref="J201"/>
    </sheetView>
  </sheetViews>
  <sheetFormatPr defaultRowHeight="14.4" x14ac:dyDescent="0.3"/>
  <cols>
    <col min="1" max="8" width="3" style="30" customWidth="1"/>
    <col min="9" max="9" width="20.21875" style="30" customWidth="1"/>
    <col min="10" max="10" width="9.21875" style="31" bestFit="1" customWidth="1"/>
    <col min="11" max="11" width="2.33203125" style="31" customWidth="1"/>
    <col min="12" max="12" width="7.88671875" style="31" bestFit="1" customWidth="1"/>
    <col min="13" max="13" width="2.33203125" style="31" customWidth="1"/>
    <col min="14" max="14" width="10.77734375" style="31" bestFit="1" customWidth="1"/>
    <col min="15" max="15" width="2.33203125" style="31" customWidth="1"/>
    <col min="16" max="16" width="9.109375" style="31" bestFit="1" customWidth="1"/>
  </cols>
  <sheetData>
    <row r="1" spans="1:16" ht="15" thickBot="1" x14ac:dyDescent="0.35">
      <c r="A1" s="19"/>
      <c r="B1" s="19"/>
      <c r="C1" s="19"/>
      <c r="D1" s="19"/>
      <c r="E1" s="19"/>
      <c r="F1" s="19"/>
      <c r="G1" s="19"/>
      <c r="H1" s="19"/>
      <c r="I1" s="19"/>
      <c r="J1" s="43"/>
      <c r="K1" s="42"/>
      <c r="L1" s="43"/>
      <c r="M1" s="42"/>
      <c r="N1" s="43"/>
      <c r="O1" s="42"/>
      <c r="P1" s="43"/>
    </row>
    <row r="2" spans="1:16" s="29" customFormat="1" ht="15.6" thickTop="1" thickBot="1" x14ac:dyDescent="0.35">
      <c r="A2" s="27"/>
      <c r="B2" s="27"/>
      <c r="C2" s="27"/>
      <c r="D2" s="27"/>
      <c r="E2" s="27"/>
      <c r="F2" s="27"/>
      <c r="G2" s="27"/>
      <c r="H2" s="27"/>
      <c r="I2" s="27"/>
      <c r="J2" s="51" t="s">
        <v>558</v>
      </c>
      <c r="K2" s="40"/>
      <c r="L2" s="51" t="s">
        <v>559</v>
      </c>
      <c r="M2" s="40"/>
      <c r="N2" s="51" t="s">
        <v>560</v>
      </c>
      <c r="O2" s="40"/>
      <c r="P2" s="51" t="s">
        <v>561</v>
      </c>
    </row>
    <row r="3" spans="1:16" ht="15" thickTop="1" x14ac:dyDescent="0.3">
      <c r="A3" s="19"/>
      <c r="B3" s="19" t="s">
        <v>562</v>
      </c>
      <c r="C3" s="19"/>
      <c r="D3" s="19"/>
      <c r="E3" s="19"/>
      <c r="F3" s="19"/>
      <c r="G3" s="19"/>
      <c r="H3" s="19"/>
      <c r="I3" s="19"/>
      <c r="J3" s="20"/>
      <c r="K3" s="44"/>
      <c r="L3" s="20"/>
      <c r="M3" s="44"/>
      <c r="N3" s="20"/>
      <c r="O3" s="44"/>
      <c r="P3" s="45"/>
    </row>
    <row r="4" spans="1:16" x14ac:dyDescent="0.3">
      <c r="A4" s="19"/>
      <c r="B4" s="19"/>
      <c r="C4" s="19"/>
      <c r="D4" s="19" t="s">
        <v>563</v>
      </c>
      <c r="E4" s="19"/>
      <c r="F4" s="19"/>
      <c r="G4" s="19"/>
      <c r="H4" s="19"/>
      <c r="I4" s="19"/>
      <c r="J4" s="20"/>
      <c r="K4" s="44"/>
      <c r="L4" s="20"/>
      <c r="M4" s="44"/>
      <c r="N4" s="20"/>
      <c r="O4" s="44"/>
      <c r="P4" s="45"/>
    </row>
    <row r="5" spans="1:16" x14ac:dyDescent="0.3">
      <c r="A5" s="19"/>
      <c r="B5" s="19"/>
      <c r="C5" s="19"/>
      <c r="D5" s="19"/>
      <c r="E5" s="19" t="s">
        <v>564</v>
      </c>
      <c r="F5" s="19"/>
      <c r="G5" s="19"/>
      <c r="H5" s="19"/>
      <c r="I5" s="19"/>
      <c r="J5" s="20">
        <v>400</v>
      </c>
      <c r="K5" s="44"/>
      <c r="L5" s="20">
        <v>130</v>
      </c>
      <c r="M5" s="44"/>
      <c r="N5" s="20">
        <f>ROUND((J5-L5),5)</f>
        <v>270</v>
      </c>
      <c r="O5" s="44"/>
      <c r="P5" s="45">
        <f>ROUND(IF(L5=0, IF(J5=0, 0, 1), J5/L5),5)</f>
        <v>3.0769199999999999</v>
      </c>
    </row>
    <row r="6" spans="1:16" x14ac:dyDescent="0.3">
      <c r="A6" s="19"/>
      <c r="B6" s="19"/>
      <c r="C6" s="19"/>
      <c r="D6" s="19"/>
      <c r="E6" s="19" t="s">
        <v>565</v>
      </c>
      <c r="F6" s="19"/>
      <c r="G6" s="19"/>
      <c r="H6" s="19"/>
      <c r="I6" s="19"/>
      <c r="J6" s="20">
        <v>25.97</v>
      </c>
      <c r="K6" s="44"/>
      <c r="L6" s="20">
        <v>73</v>
      </c>
      <c r="M6" s="44"/>
      <c r="N6" s="20">
        <f>ROUND((J6-L6),5)</f>
        <v>-47.03</v>
      </c>
      <c r="O6" s="44"/>
      <c r="P6" s="45">
        <f>ROUND(IF(L6=0, IF(J6=0, 0, 1), J6/L6),5)</f>
        <v>0.35575000000000001</v>
      </c>
    </row>
    <row r="7" spans="1:16" x14ac:dyDescent="0.3">
      <c r="A7" s="19"/>
      <c r="B7" s="19"/>
      <c r="C7" s="19"/>
      <c r="D7" s="19"/>
      <c r="E7" s="19" t="s">
        <v>566</v>
      </c>
      <c r="F7" s="19"/>
      <c r="G7" s="19"/>
      <c r="H7" s="19"/>
      <c r="I7" s="19"/>
      <c r="J7" s="20"/>
      <c r="K7" s="44"/>
      <c r="L7" s="20"/>
      <c r="M7" s="44"/>
      <c r="N7" s="20"/>
      <c r="O7" s="44"/>
      <c r="P7" s="45"/>
    </row>
    <row r="8" spans="1:16" x14ac:dyDescent="0.3">
      <c r="A8" s="19"/>
      <c r="B8" s="19"/>
      <c r="C8" s="19"/>
      <c r="D8" s="19"/>
      <c r="E8" s="19"/>
      <c r="F8" s="19" t="s">
        <v>567</v>
      </c>
      <c r="G8" s="19"/>
      <c r="H8" s="19"/>
      <c r="I8" s="19"/>
      <c r="J8" s="20">
        <v>0</v>
      </c>
      <c r="K8" s="44"/>
      <c r="L8" s="20">
        <v>4221</v>
      </c>
      <c r="M8" s="44"/>
      <c r="N8" s="20">
        <f>ROUND((J8-L8),5)</f>
        <v>-4221</v>
      </c>
      <c r="O8" s="44"/>
      <c r="P8" s="45">
        <f>ROUND(IF(L8=0, IF(J8=0, 0, 1), J8/L8),5)</f>
        <v>0</v>
      </c>
    </row>
    <row r="9" spans="1:16" x14ac:dyDescent="0.3">
      <c r="A9" s="19"/>
      <c r="B9" s="19"/>
      <c r="C9" s="19"/>
      <c r="D9" s="19"/>
      <c r="E9" s="19"/>
      <c r="F9" s="19" t="s">
        <v>568</v>
      </c>
      <c r="G9" s="19"/>
      <c r="H9" s="19"/>
      <c r="I9" s="19"/>
      <c r="J9" s="20">
        <v>720038.51</v>
      </c>
      <c r="K9" s="44"/>
      <c r="L9" s="20">
        <v>714078</v>
      </c>
      <c r="M9" s="44"/>
      <c r="N9" s="20">
        <f>ROUND((J9-L9),5)</f>
        <v>5960.51</v>
      </c>
      <c r="O9" s="44"/>
      <c r="P9" s="45">
        <f>ROUND(IF(L9=0, IF(J9=0, 0, 1), J9/L9),5)</f>
        <v>1.0083500000000001</v>
      </c>
    </row>
    <row r="10" spans="1:16" x14ac:dyDescent="0.3">
      <c r="A10" s="19"/>
      <c r="B10" s="19"/>
      <c r="C10" s="19"/>
      <c r="D10" s="19"/>
      <c r="E10" s="19"/>
      <c r="F10" s="19" t="s">
        <v>569</v>
      </c>
      <c r="G10" s="19"/>
      <c r="H10" s="19"/>
      <c r="I10" s="19"/>
      <c r="J10" s="20">
        <v>25081.48</v>
      </c>
      <c r="K10" s="44"/>
      <c r="L10" s="20">
        <v>25497</v>
      </c>
      <c r="M10" s="44"/>
      <c r="N10" s="20">
        <f>ROUND((J10-L10),5)</f>
        <v>-415.52</v>
      </c>
      <c r="O10" s="44"/>
      <c r="P10" s="45">
        <f>ROUND(IF(L10=0, IF(J10=0, 0, 1), J10/L10),5)</f>
        <v>0.98370000000000002</v>
      </c>
    </row>
    <row r="11" spans="1:16" x14ac:dyDescent="0.3">
      <c r="A11" s="19"/>
      <c r="B11" s="19"/>
      <c r="C11" s="19"/>
      <c r="D11" s="19"/>
      <c r="E11" s="19"/>
      <c r="F11" s="19" t="s">
        <v>570</v>
      </c>
      <c r="G11" s="19"/>
      <c r="H11" s="19"/>
      <c r="I11" s="19"/>
      <c r="J11" s="20">
        <v>18641.89</v>
      </c>
      <c r="K11" s="44"/>
      <c r="L11" s="20">
        <v>24000</v>
      </c>
      <c r="M11" s="44"/>
      <c r="N11" s="20">
        <f>ROUND((J11-L11),5)</f>
        <v>-5358.11</v>
      </c>
      <c r="O11" s="44"/>
      <c r="P11" s="45">
        <f>ROUND(IF(L11=0, IF(J11=0, 0, 1), J11/L11),5)</f>
        <v>0.77675000000000005</v>
      </c>
    </row>
    <row r="12" spans="1:16" x14ac:dyDescent="0.3">
      <c r="A12" s="19"/>
      <c r="B12" s="19"/>
      <c r="C12" s="19"/>
      <c r="D12" s="19"/>
      <c r="E12" s="19"/>
      <c r="F12" s="19" t="s">
        <v>571</v>
      </c>
      <c r="G12" s="19"/>
      <c r="H12" s="19"/>
      <c r="I12" s="19"/>
      <c r="J12" s="20">
        <v>649.37</v>
      </c>
      <c r="K12" s="44"/>
      <c r="L12" s="20">
        <v>1169</v>
      </c>
      <c r="M12" s="44"/>
      <c r="N12" s="20">
        <f>ROUND((J12-L12),5)</f>
        <v>-519.63</v>
      </c>
      <c r="O12" s="44"/>
      <c r="P12" s="45">
        <f>ROUND(IF(L12=0, IF(J12=0, 0, 1), J12/L12),5)</f>
        <v>0.55549000000000004</v>
      </c>
    </row>
    <row r="13" spans="1:16" x14ac:dyDescent="0.3">
      <c r="A13" s="19"/>
      <c r="B13" s="19"/>
      <c r="C13" s="19"/>
      <c r="D13" s="19"/>
      <c r="E13" s="19"/>
      <c r="F13" s="19" t="s">
        <v>572</v>
      </c>
      <c r="G13" s="19"/>
      <c r="H13" s="19"/>
      <c r="I13" s="19"/>
      <c r="J13" s="20">
        <v>-32737.78</v>
      </c>
      <c r="K13" s="44"/>
      <c r="L13" s="20"/>
      <c r="M13" s="44"/>
      <c r="N13" s="20"/>
      <c r="O13" s="44"/>
      <c r="P13" s="45"/>
    </row>
    <row r="14" spans="1:16" x14ac:dyDescent="0.3">
      <c r="A14" s="19"/>
      <c r="B14" s="19"/>
      <c r="C14" s="19"/>
      <c r="D14" s="19"/>
      <c r="E14" s="19"/>
      <c r="F14" s="19" t="s">
        <v>573</v>
      </c>
      <c r="G14" s="19"/>
      <c r="H14" s="19"/>
      <c r="I14" s="19"/>
      <c r="J14" s="20">
        <v>-1140.3599999999999</v>
      </c>
      <c r="K14" s="44"/>
      <c r="L14" s="20"/>
      <c r="M14" s="44"/>
      <c r="N14" s="20"/>
      <c r="O14" s="44"/>
      <c r="P14" s="45"/>
    </row>
    <row r="15" spans="1:16" x14ac:dyDescent="0.3">
      <c r="A15" s="19"/>
      <c r="B15" s="19"/>
      <c r="C15" s="19"/>
      <c r="D15" s="19"/>
      <c r="E15" s="19"/>
      <c r="F15" s="19" t="s">
        <v>574</v>
      </c>
      <c r="G15" s="19"/>
      <c r="H15" s="19"/>
      <c r="I15" s="19"/>
      <c r="J15" s="20">
        <v>281.20999999999998</v>
      </c>
      <c r="K15" s="44"/>
      <c r="L15" s="20"/>
      <c r="M15" s="44"/>
      <c r="N15" s="20"/>
      <c r="O15" s="44"/>
      <c r="P15" s="45"/>
    </row>
    <row r="16" spans="1:16" x14ac:dyDescent="0.3">
      <c r="A16" s="19"/>
      <c r="B16" s="19"/>
      <c r="C16" s="19"/>
      <c r="D16" s="19"/>
      <c r="E16" s="19"/>
      <c r="F16" s="19" t="s">
        <v>575</v>
      </c>
      <c r="G16" s="19"/>
      <c r="H16" s="19"/>
      <c r="I16" s="19"/>
      <c r="J16" s="20">
        <v>160.54</v>
      </c>
      <c r="K16" s="44"/>
      <c r="L16" s="20"/>
      <c r="M16" s="44"/>
      <c r="N16" s="20"/>
      <c r="O16" s="44"/>
      <c r="P16" s="45"/>
    </row>
    <row r="17" spans="1:16" x14ac:dyDescent="0.3">
      <c r="A17" s="19"/>
      <c r="B17" s="19"/>
      <c r="C17" s="19"/>
      <c r="D17" s="19"/>
      <c r="E17" s="19"/>
      <c r="F17" s="19" t="s">
        <v>576</v>
      </c>
      <c r="G17" s="19"/>
      <c r="H17" s="19"/>
      <c r="I17" s="19"/>
      <c r="J17" s="20">
        <v>21.13</v>
      </c>
      <c r="K17" s="44"/>
      <c r="L17" s="20"/>
      <c r="M17" s="44"/>
      <c r="N17" s="20"/>
      <c r="O17" s="44"/>
      <c r="P17" s="45"/>
    </row>
    <row r="18" spans="1:16" x14ac:dyDescent="0.3">
      <c r="A18" s="19"/>
      <c r="B18" s="19"/>
      <c r="C18" s="19"/>
      <c r="D18" s="19"/>
      <c r="E18" s="19"/>
      <c r="F18" s="19" t="s">
        <v>577</v>
      </c>
      <c r="G18" s="19"/>
      <c r="H18" s="19"/>
      <c r="I18" s="19"/>
      <c r="J18" s="20">
        <v>-4888.04</v>
      </c>
      <c r="K18" s="44"/>
      <c r="L18" s="20"/>
      <c r="M18" s="44"/>
      <c r="N18" s="20"/>
      <c r="O18" s="44"/>
      <c r="P18" s="45"/>
    </row>
    <row r="19" spans="1:16" x14ac:dyDescent="0.3">
      <c r="A19" s="19"/>
      <c r="B19" s="19"/>
      <c r="C19" s="19"/>
      <c r="D19" s="19"/>
      <c r="E19" s="19"/>
      <c r="F19" s="19" t="s">
        <v>578</v>
      </c>
      <c r="G19" s="19"/>
      <c r="H19" s="19"/>
      <c r="I19" s="19"/>
      <c r="J19" s="20">
        <v>-151.24</v>
      </c>
      <c r="K19" s="44"/>
      <c r="L19" s="20"/>
      <c r="M19" s="44"/>
      <c r="N19" s="20"/>
      <c r="O19" s="44"/>
      <c r="P19" s="45"/>
    </row>
    <row r="20" spans="1:16" ht="15" thickBot="1" x14ac:dyDescent="0.35">
      <c r="A20" s="19"/>
      <c r="B20" s="19"/>
      <c r="C20" s="19"/>
      <c r="D20" s="19"/>
      <c r="E20" s="19"/>
      <c r="F20" s="19" t="s">
        <v>579</v>
      </c>
      <c r="G20" s="19"/>
      <c r="H20" s="19"/>
      <c r="I20" s="19"/>
      <c r="J20" s="21">
        <v>1044.77</v>
      </c>
      <c r="K20" s="44"/>
      <c r="L20" s="21">
        <v>847</v>
      </c>
      <c r="M20" s="44"/>
      <c r="N20" s="21">
        <f>ROUND((J20-L20),5)</f>
        <v>197.77</v>
      </c>
      <c r="O20" s="44"/>
      <c r="P20" s="46">
        <f>ROUND(IF(L20=0, IF(J20=0, 0, 1), J20/L20),5)</f>
        <v>1.23349</v>
      </c>
    </row>
    <row r="21" spans="1:16" ht="15" thickBot="1" x14ac:dyDescent="0.35">
      <c r="A21" s="19"/>
      <c r="B21" s="19"/>
      <c r="C21" s="19"/>
      <c r="D21" s="19"/>
      <c r="E21" s="19" t="s">
        <v>580</v>
      </c>
      <c r="F21" s="19"/>
      <c r="G21" s="19"/>
      <c r="H21" s="19"/>
      <c r="I21" s="19"/>
      <c r="J21" s="23">
        <f>ROUND(SUM(J7:J20),5)</f>
        <v>727001.48</v>
      </c>
      <c r="K21" s="44"/>
      <c r="L21" s="23">
        <f>ROUND(SUM(L7:L20),5)</f>
        <v>769812</v>
      </c>
      <c r="M21" s="44"/>
      <c r="N21" s="23">
        <f>ROUND((J21-L21),5)</f>
        <v>-42810.52</v>
      </c>
      <c r="O21" s="44"/>
      <c r="P21" s="47">
        <f>ROUND(IF(L21=0, IF(J21=0, 0, 1), J21/L21),5)</f>
        <v>0.94438999999999995</v>
      </c>
    </row>
    <row r="22" spans="1:16" ht="15" thickBot="1" x14ac:dyDescent="0.35">
      <c r="A22" s="19"/>
      <c r="B22" s="19"/>
      <c r="C22" s="19"/>
      <c r="D22" s="19" t="s">
        <v>581</v>
      </c>
      <c r="E22" s="19"/>
      <c r="F22" s="19"/>
      <c r="G22" s="19"/>
      <c r="H22" s="19"/>
      <c r="I22" s="19"/>
      <c r="J22" s="22">
        <f>ROUND(SUM(J4:J6)+J21,5)</f>
        <v>727427.45</v>
      </c>
      <c r="K22" s="44"/>
      <c r="L22" s="22">
        <f>ROUND(SUM(L4:L6)+L21,5)</f>
        <v>770015</v>
      </c>
      <c r="M22" s="44"/>
      <c r="N22" s="22">
        <f>ROUND((J22-L22),5)</f>
        <v>-42587.55</v>
      </c>
      <c r="O22" s="44"/>
      <c r="P22" s="48">
        <f>ROUND(IF(L22=0, IF(J22=0, 0, 1), J22/L22),5)</f>
        <v>0.94469000000000003</v>
      </c>
    </row>
    <row r="23" spans="1:16" x14ac:dyDescent="0.3">
      <c r="A23" s="19"/>
      <c r="B23" s="19"/>
      <c r="C23" s="19" t="s">
        <v>582</v>
      </c>
      <c r="D23" s="19"/>
      <c r="E23" s="19"/>
      <c r="F23" s="19"/>
      <c r="G23" s="19"/>
      <c r="H23" s="19"/>
      <c r="I23" s="19"/>
      <c r="J23" s="20">
        <f>J22</f>
        <v>727427.45</v>
      </c>
      <c r="K23" s="44"/>
      <c r="L23" s="20">
        <f>L22</f>
        <v>770015</v>
      </c>
      <c r="M23" s="44"/>
      <c r="N23" s="20">
        <f>ROUND((J23-L23),5)</f>
        <v>-42587.55</v>
      </c>
      <c r="O23" s="44"/>
      <c r="P23" s="45">
        <f>ROUND(IF(L23=0, IF(J23=0, 0, 1), J23/L23),5)</f>
        <v>0.94469000000000003</v>
      </c>
    </row>
    <row r="24" spans="1:16" x14ac:dyDescent="0.3">
      <c r="A24" s="19"/>
      <c r="B24" s="19"/>
      <c r="C24" s="19"/>
      <c r="D24" s="19" t="s">
        <v>583</v>
      </c>
      <c r="E24" s="19"/>
      <c r="F24" s="19"/>
      <c r="G24" s="19"/>
      <c r="H24" s="19"/>
      <c r="I24" s="19"/>
      <c r="J24" s="20"/>
      <c r="K24" s="44"/>
      <c r="L24" s="20"/>
      <c r="M24" s="44"/>
      <c r="N24" s="20"/>
      <c r="O24" s="44"/>
      <c r="P24" s="45"/>
    </row>
    <row r="25" spans="1:16" x14ac:dyDescent="0.3">
      <c r="A25" s="19"/>
      <c r="B25" s="19"/>
      <c r="C25" s="19"/>
      <c r="D25" s="19"/>
      <c r="E25" s="19" t="s">
        <v>584</v>
      </c>
      <c r="F25" s="19"/>
      <c r="G25" s="19"/>
      <c r="H25" s="19"/>
      <c r="I25" s="19"/>
      <c r="J25" s="20"/>
      <c r="K25" s="44"/>
      <c r="L25" s="20"/>
      <c r="M25" s="44"/>
      <c r="N25" s="20"/>
      <c r="O25" s="44"/>
      <c r="P25" s="45"/>
    </row>
    <row r="26" spans="1:16" x14ac:dyDescent="0.3">
      <c r="A26" s="19"/>
      <c r="B26" s="19"/>
      <c r="C26" s="19"/>
      <c r="D26" s="19"/>
      <c r="E26" s="19"/>
      <c r="F26" s="19" t="s">
        <v>585</v>
      </c>
      <c r="G26" s="19"/>
      <c r="H26" s="19"/>
      <c r="I26" s="19"/>
      <c r="J26" s="20"/>
      <c r="K26" s="44"/>
      <c r="L26" s="20"/>
      <c r="M26" s="44"/>
      <c r="N26" s="20"/>
      <c r="O26" s="44"/>
      <c r="P26" s="45"/>
    </row>
    <row r="27" spans="1:16" x14ac:dyDescent="0.3">
      <c r="A27" s="19"/>
      <c r="B27" s="19"/>
      <c r="C27" s="19"/>
      <c r="D27" s="19"/>
      <c r="E27" s="19"/>
      <c r="F27" s="19"/>
      <c r="G27" s="19" t="s">
        <v>586</v>
      </c>
      <c r="H27" s="19"/>
      <c r="I27" s="19"/>
      <c r="J27" s="20">
        <v>292.92</v>
      </c>
      <c r="K27" s="44"/>
      <c r="L27" s="20"/>
      <c r="M27" s="44"/>
      <c r="N27" s="20"/>
      <c r="O27" s="44"/>
      <c r="P27" s="45"/>
    </row>
    <row r="28" spans="1:16" ht="15" thickBot="1" x14ac:dyDescent="0.35">
      <c r="A28" s="19"/>
      <c r="B28" s="19"/>
      <c r="C28" s="19"/>
      <c r="D28" s="19"/>
      <c r="E28" s="19"/>
      <c r="F28" s="19"/>
      <c r="G28" s="19" t="s">
        <v>587</v>
      </c>
      <c r="H28" s="19"/>
      <c r="I28" s="19"/>
      <c r="J28" s="26">
        <v>45</v>
      </c>
      <c r="K28" s="44"/>
      <c r="L28" s="26">
        <v>80</v>
      </c>
      <c r="M28" s="44"/>
      <c r="N28" s="26">
        <f>ROUND((J28-L28),5)</f>
        <v>-35</v>
      </c>
      <c r="O28" s="44"/>
      <c r="P28" s="49">
        <f>ROUND(IF(L28=0, IF(J28=0, 0, 1), J28/L28),5)</f>
        <v>0.5625</v>
      </c>
    </row>
    <row r="29" spans="1:16" x14ac:dyDescent="0.3">
      <c r="A29" s="19"/>
      <c r="B29" s="19"/>
      <c r="C29" s="19"/>
      <c r="D29" s="19"/>
      <c r="E29" s="19"/>
      <c r="F29" s="19" t="s">
        <v>588</v>
      </c>
      <c r="G29" s="19"/>
      <c r="H29" s="19"/>
      <c r="I29" s="19"/>
      <c r="J29" s="20">
        <f>ROUND(SUM(J26:J28),5)</f>
        <v>337.92</v>
      </c>
      <c r="K29" s="44"/>
      <c r="L29" s="20">
        <f>ROUND(SUM(L26:L28),5)</f>
        <v>80</v>
      </c>
      <c r="M29" s="44"/>
      <c r="N29" s="20">
        <f>ROUND((J29-L29),5)</f>
        <v>257.92</v>
      </c>
      <c r="O29" s="44"/>
      <c r="P29" s="45">
        <f>ROUND(IF(L29=0, IF(J29=0, 0, 1), J29/L29),5)</f>
        <v>4.2240000000000002</v>
      </c>
    </row>
    <row r="30" spans="1:16" x14ac:dyDescent="0.3">
      <c r="A30" s="19"/>
      <c r="B30" s="19"/>
      <c r="C30" s="19"/>
      <c r="D30" s="19"/>
      <c r="E30" s="19"/>
      <c r="F30" s="19" t="s">
        <v>589</v>
      </c>
      <c r="G30" s="19"/>
      <c r="H30" s="19"/>
      <c r="I30" s="19"/>
      <c r="J30" s="20"/>
      <c r="K30" s="44"/>
      <c r="L30" s="20"/>
      <c r="M30" s="44"/>
      <c r="N30" s="20"/>
      <c r="O30" s="44"/>
      <c r="P30" s="45"/>
    </row>
    <row r="31" spans="1:16" x14ac:dyDescent="0.3">
      <c r="A31" s="19"/>
      <c r="B31" s="19"/>
      <c r="C31" s="19"/>
      <c r="D31" s="19"/>
      <c r="E31" s="19"/>
      <c r="F31" s="19"/>
      <c r="G31" s="19" t="s">
        <v>590</v>
      </c>
      <c r="H31" s="19"/>
      <c r="I31" s="19"/>
      <c r="J31" s="20">
        <v>357.72</v>
      </c>
      <c r="K31" s="44"/>
      <c r="L31" s="20">
        <v>327</v>
      </c>
      <c r="M31" s="44"/>
      <c r="N31" s="20">
        <f>ROUND((J31-L31),5)</f>
        <v>30.72</v>
      </c>
      <c r="O31" s="44"/>
      <c r="P31" s="45">
        <f>ROUND(IF(L31=0, IF(J31=0, 0, 1), J31/L31),5)</f>
        <v>1.0939399999999999</v>
      </c>
    </row>
    <row r="32" spans="1:16" x14ac:dyDescent="0.3">
      <c r="A32" s="19"/>
      <c r="B32" s="19"/>
      <c r="C32" s="19"/>
      <c r="D32" s="19"/>
      <c r="E32" s="19"/>
      <c r="F32" s="19"/>
      <c r="G32" s="19" t="s">
        <v>591</v>
      </c>
      <c r="H32" s="19"/>
      <c r="I32" s="19"/>
      <c r="J32" s="20">
        <v>10266.15</v>
      </c>
      <c r="K32" s="44"/>
      <c r="L32" s="20">
        <v>10270</v>
      </c>
      <c r="M32" s="44"/>
      <c r="N32" s="20">
        <f>ROUND((J32-L32),5)</f>
        <v>-3.85</v>
      </c>
      <c r="O32" s="44"/>
      <c r="P32" s="45">
        <f>ROUND(IF(L32=0, IF(J32=0, 0, 1), J32/L32),5)</f>
        <v>0.99963000000000002</v>
      </c>
    </row>
    <row r="33" spans="1:16" ht="15" thickBot="1" x14ac:dyDescent="0.35">
      <c r="A33" s="19"/>
      <c r="B33" s="19"/>
      <c r="C33" s="19"/>
      <c r="D33" s="19"/>
      <c r="E33" s="19"/>
      <c r="F33" s="19"/>
      <c r="G33" s="19" t="s">
        <v>592</v>
      </c>
      <c r="H33" s="19"/>
      <c r="I33" s="19"/>
      <c r="J33" s="26">
        <v>31.42</v>
      </c>
      <c r="K33" s="44"/>
      <c r="L33" s="26"/>
      <c r="M33" s="44"/>
      <c r="N33" s="26"/>
      <c r="O33" s="44"/>
      <c r="P33" s="49"/>
    </row>
    <row r="34" spans="1:16" x14ac:dyDescent="0.3">
      <c r="A34" s="19"/>
      <c r="B34" s="19"/>
      <c r="C34" s="19"/>
      <c r="D34" s="19"/>
      <c r="E34" s="19"/>
      <c r="F34" s="19" t="s">
        <v>593</v>
      </c>
      <c r="G34" s="19"/>
      <c r="H34" s="19"/>
      <c r="I34" s="19"/>
      <c r="J34" s="20">
        <f>ROUND(SUM(J30:J33),5)</f>
        <v>10655.29</v>
      </c>
      <c r="K34" s="44"/>
      <c r="L34" s="20">
        <f>ROUND(SUM(L30:L33),5)</f>
        <v>10597</v>
      </c>
      <c r="M34" s="44"/>
      <c r="N34" s="20">
        <f>ROUND((J34-L34),5)</f>
        <v>58.29</v>
      </c>
      <c r="O34" s="44"/>
      <c r="P34" s="45">
        <f>ROUND(IF(L34=0, IF(J34=0, 0, 1), J34/L34),5)</f>
        <v>1.0055000000000001</v>
      </c>
    </row>
    <row r="35" spans="1:16" x14ac:dyDescent="0.3">
      <c r="A35" s="19"/>
      <c r="B35" s="19"/>
      <c r="C35" s="19"/>
      <c r="D35" s="19"/>
      <c r="E35" s="19"/>
      <c r="F35" s="19" t="s">
        <v>594</v>
      </c>
      <c r="G35" s="19"/>
      <c r="H35" s="19"/>
      <c r="I35" s="19"/>
      <c r="J35" s="20"/>
      <c r="K35" s="44"/>
      <c r="L35" s="20"/>
      <c r="M35" s="44"/>
      <c r="N35" s="20"/>
      <c r="O35" s="44"/>
      <c r="P35" s="45"/>
    </row>
    <row r="36" spans="1:16" x14ac:dyDescent="0.3">
      <c r="A36" s="19"/>
      <c r="B36" s="19"/>
      <c r="C36" s="19"/>
      <c r="D36" s="19"/>
      <c r="E36" s="19"/>
      <c r="F36" s="19"/>
      <c r="G36" s="19" t="s">
        <v>595</v>
      </c>
      <c r="H36" s="19"/>
      <c r="I36" s="19"/>
      <c r="J36" s="20">
        <v>583.25</v>
      </c>
      <c r="K36" s="44"/>
      <c r="L36" s="20">
        <v>1400</v>
      </c>
      <c r="M36" s="44"/>
      <c r="N36" s="20">
        <f t="shared" ref="N36:N42" si="0">ROUND((J36-L36),5)</f>
        <v>-816.75</v>
      </c>
      <c r="O36" s="44"/>
      <c r="P36" s="45">
        <f t="shared" ref="P36:P42" si="1">ROUND(IF(L36=0, IF(J36=0, 0, 1), J36/L36),5)</f>
        <v>0.41660999999999998</v>
      </c>
    </row>
    <row r="37" spans="1:16" x14ac:dyDescent="0.3">
      <c r="A37" s="19"/>
      <c r="B37" s="19"/>
      <c r="C37" s="19"/>
      <c r="D37" s="19"/>
      <c r="E37" s="19"/>
      <c r="F37" s="19"/>
      <c r="G37" s="19" t="s">
        <v>596</v>
      </c>
      <c r="H37" s="19"/>
      <c r="I37" s="19"/>
      <c r="J37" s="20">
        <v>0</v>
      </c>
      <c r="K37" s="44"/>
      <c r="L37" s="20">
        <v>600</v>
      </c>
      <c r="M37" s="44"/>
      <c r="N37" s="20">
        <f t="shared" si="0"/>
        <v>-600</v>
      </c>
      <c r="O37" s="44"/>
      <c r="P37" s="45">
        <f t="shared" si="1"/>
        <v>0</v>
      </c>
    </row>
    <row r="38" spans="1:16" x14ac:dyDescent="0.3">
      <c r="A38" s="19"/>
      <c r="B38" s="19"/>
      <c r="C38" s="19"/>
      <c r="D38" s="19"/>
      <c r="E38" s="19"/>
      <c r="F38" s="19"/>
      <c r="G38" s="19" t="s">
        <v>597</v>
      </c>
      <c r="H38" s="19"/>
      <c r="I38" s="19"/>
      <c r="J38" s="20">
        <v>0</v>
      </c>
      <c r="K38" s="44"/>
      <c r="L38" s="20">
        <v>1000</v>
      </c>
      <c r="M38" s="44"/>
      <c r="N38" s="20">
        <f t="shared" si="0"/>
        <v>-1000</v>
      </c>
      <c r="O38" s="44"/>
      <c r="P38" s="45">
        <f t="shared" si="1"/>
        <v>0</v>
      </c>
    </row>
    <row r="39" spans="1:16" x14ac:dyDescent="0.3">
      <c r="A39" s="19"/>
      <c r="B39" s="19"/>
      <c r="C39" s="19"/>
      <c r="D39" s="19"/>
      <c r="E39" s="19"/>
      <c r="F39" s="19"/>
      <c r="G39" s="19" t="s">
        <v>598</v>
      </c>
      <c r="H39" s="19"/>
      <c r="I39" s="19"/>
      <c r="J39" s="20">
        <v>0</v>
      </c>
      <c r="K39" s="44"/>
      <c r="L39" s="20">
        <v>750</v>
      </c>
      <c r="M39" s="44"/>
      <c r="N39" s="20">
        <f t="shared" si="0"/>
        <v>-750</v>
      </c>
      <c r="O39" s="44"/>
      <c r="P39" s="45">
        <f t="shared" si="1"/>
        <v>0</v>
      </c>
    </row>
    <row r="40" spans="1:16" ht="15" thickBot="1" x14ac:dyDescent="0.35">
      <c r="A40" s="19"/>
      <c r="B40" s="19"/>
      <c r="C40" s="19"/>
      <c r="D40" s="19"/>
      <c r="E40" s="19"/>
      <c r="F40" s="19"/>
      <c r="G40" s="19" t="s">
        <v>599</v>
      </c>
      <c r="H40" s="19"/>
      <c r="I40" s="19"/>
      <c r="J40" s="26">
        <v>2196.7600000000002</v>
      </c>
      <c r="K40" s="44"/>
      <c r="L40" s="26">
        <v>1400</v>
      </c>
      <c r="M40" s="44"/>
      <c r="N40" s="26">
        <f t="shared" si="0"/>
        <v>796.76</v>
      </c>
      <c r="O40" s="44"/>
      <c r="P40" s="49">
        <f t="shared" si="1"/>
        <v>1.56911</v>
      </c>
    </row>
    <row r="41" spans="1:16" x14ac:dyDescent="0.3">
      <c r="A41" s="19"/>
      <c r="B41" s="19"/>
      <c r="C41" s="19"/>
      <c r="D41" s="19"/>
      <c r="E41" s="19"/>
      <c r="F41" s="19" t="s">
        <v>600</v>
      </c>
      <c r="G41" s="19"/>
      <c r="H41" s="19"/>
      <c r="I41" s="19"/>
      <c r="J41" s="20">
        <f>ROUND(SUM(J35:J40),5)</f>
        <v>2780.01</v>
      </c>
      <c r="K41" s="44"/>
      <c r="L41" s="20">
        <f>ROUND(SUM(L35:L40),5)</f>
        <v>5150</v>
      </c>
      <c r="M41" s="44"/>
      <c r="N41" s="20">
        <f t="shared" si="0"/>
        <v>-2369.9899999999998</v>
      </c>
      <c r="O41" s="44"/>
      <c r="P41" s="45">
        <f t="shared" si="1"/>
        <v>0.53981000000000001</v>
      </c>
    </row>
    <row r="42" spans="1:16" x14ac:dyDescent="0.3">
      <c r="A42" s="19"/>
      <c r="B42" s="19"/>
      <c r="C42" s="19"/>
      <c r="D42" s="19"/>
      <c r="E42" s="19"/>
      <c r="F42" s="19" t="s">
        <v>601</v>
      </c>
      <c r="G42" s="19"/>
      <c r="H42" s="19"/>
      <c r="I42" s="19"/>
      <c r="J42" s="20">
        <v>0</v>
      </c>
      <c r="K42" s="44"/>
      <c r="L42" s="20">
        <v>1500</v>
      </c>
      <c r="M42" s="44"/>
      <c r="N42" s="20">
        <f t="shared" si="0"/>
        <v>-1500</v>
      </c>
      <c r="O42" s="44"/>
      <c r="P42" s="45">
        <f t="shared" si="1"/>
        <v>0</v>
      </c>
    </row>
    <row r="43" spans="1:16" x14ac:dyDescent="0.3">
      <c r="A43" s="19"/>
      <c r="B43" s="19"/>
      <c r="C43" s="19"/>
      <c r="D43" s="19"/>
      <c r="E43" s="19"/>
      <c r="F43" s="19" t="s">
        <v>602</v>
      </c>
      <c r="G43" s="19"/>
      <c r="H43" s="19"/>
      <c r="I43" s="19"/>
      <c r="J43" s="20"/>
      <c r="K43" s="44"/>
      <c r="L43" s="20"/>
      <c r="M43" s="44"/>
      <c r="N43" s="20"/>
      <c r="O43" s="44"/>
      <c r="P43" s="45"/>
    </row>
    <row r="44" spans="1:16" x14ac:dyDescent="0.3">
      <c r="A44" s="19"/>
      <c r="B44" s="19"/>
      <c r="C44" s="19"/>
      <c r="D44" s="19"/>
      <c r="E44" s="19"/>
      <c r="F44" s="19"/>
      <c r="G44" s="19" t="s">
        <v>603</v>
      </c>
      <c r="H44" s="19"/>
      <c r="I44" s="19"/>
      <c r="J44" s="20">
        <v>100</v>
      </c>
      <c r="K44" s="44"/>
      <c r="L44" s="20">
        <v>0</v>
      </c>
      <c r="M44" s="44"/>
      <c r="N44" s="20">
        <f t="shared" ref="N44:N49" si="2">ROUND((J44-L44),5)</f>
        <v>100</v>
      </c>
      <c r="O44" s="44"/>
      <c r="P44" s="45">
        <f t="shared" ref="P44:P49" si="3">ROUND(IF(L44=0, IF(J44=0, 0, 1), J44/L44),5)</f>
        <v>1</v>
      </c>
    </row>
    <row r="45" spans="1:16" x14ac:dyDescent="0.3">
      <c r="A45" s="19"/>
      <c r="B45" s="19"/>
      <c r="C45" s="19"/>
      <c r="D45" s="19"/>
      <c r="E45" s="19"/>
      <c r="F45" s="19"/>
      <c r="G45" s="19" t="s">
        <v>604</v>
      </c>
      <c r="H45" s="19"/>
      <c r="I45" s="19"/>
      <c r="J45" s="20">
        <v>0</v>
      </c>
      <c r="K45" s="44"/>
      <c r="L45" s="20">
        <v>0</v>
      </c>
      <c r="M45" s="44"/>
      <c r="N45" s="20">
        <f t="shared" si="2"/>
        <v>0</v>
      </c>
      <c r="O45" s="44"/>
      <c r="P45" s="45">
        <f t="shared" si="3"/>
        <v>0</v>
      </c>
    </row>
    <row r="46" spans="1:16" x14ac:dyDescent="0.3">
      <c r="A46" s="19"/>
      <c r="B46" s="19"/>
      <c r="C46" s="19"/>
      <c r="D46" s="19"/>
      <c r="E46" s="19"/>
      <c r="F46" s="19"/>
      <c r="G46" s="19" t="s">
        <v>605</v>
      </c>
      <c r="H46" s="19"/>
      <c r="I46" s="19"/>
      <c r="J46" s="20">
        <v>17803</v>
      </c>
      <c r="K46" s="44"/>
      <c r="L46" s="20">
        <v>20000</v>
      </c>
      <c r="M46" s="44"/>
      <c r="N46" s="20">
        <f t="shared" si="2"/>
        <v>-2197</v>
      </c>
      <c r="O46" s="44"/>
      <c r="P46" s="45">
        <f t="shared" si="3"/>
        <v>0.89015</v>
      </c>
    </row>
    <row r="47" spans="1:16" ht="15" thickBot="1" x14ac:dyDescent="0.35">
      <c r="A47" s="19"/>
      <c r="B47" s="19"/>
      <c r="C47" s="19"/>
      <c r="D47" s="19"/>
      <c r="E47" s="19"/>
      <c r="F47" s="19"/>
      <c r="G47" s="19" t="s">
        <v>606</v>
      </c>
      <c r="H47" s="19"/>
      <c r="I47" s="19"/>
      <c r="J47" s="26">
        <v>12781</v>
      </c>
      <c r="K47" s="44"/>
      <c r="L47" s="26">
        <v>11111.12</v>
      </c>
      <c r="M47" s="44"/>
      <c r="N47" s="26">
        <f t="shared" si="2"/>
        <v>1669.88</v>
      </c>
      <c r="O47" s="44"/>
      <c r="P47" s="49">
        <f t="shared" si="3"/>
        <v>1.15029</v>
      </c>
    </row>
    <row r="48" spans="1:16" x14ac:dyDescent="0.3">
      <c r="A48" s="19"/>
      <c r="B48" s="19"/>
      <c r="C48" s="19"/>
      <c r="D48" s="19"/>
      <c r="E48" s="19"/>
      <c r="F48" s="19" t="s">
        <v>607</v>
      </c>
      <c r="G48" s="19"/>
      <c r="H48" s="19"/>
      <c r="I48" s="19"/>
      <c r="J48" s="20">
        <f>ROUND(SUM(J43:J47),5)</f>
        <v>30684</v>
      </c>
      <c r="K48" s="44"/>
      <c r="L48" s="20">
        <f>ROUND(SUM(L43:L47),5)</f>
        <v>31111.119999999999</v>
      </c>
      <c r="M48" s="44"/>
      <c r="N48" s="20">
        <f t="shared" si="2"/>
        <v>-427.12</v>
      </c>
      <c r="O48" s="44"/>
      <c r="P48" s="45">
        <f t="shared" si="3"/>
        <v>0.98626999999999998</v>
      </c>
    </row>
    <row r="49" spans="1:16" x14ac:dyDescent="0.3">
      <c r="A49" s="19"/>
      <c r="B49" s="19"/>
      <c r="C49" s="19"/>
      <c r="D49" s="19"/>
      <c r="E49" s="19"/>
      <c r="F49" s="19" t="s">
        <v>608</v>
      </c>
      <c r="G49" s="19"/>
      <c r="H49" s="19"/>
      <c r="I49" s="19"/>
      <c r="J49" s="20">
        <v>1530.07</v>
      </c>
      <c r="K49" s="44"/>
      <c r="L49" s="20">
        <v>2920</v>
      </c>
      <c r="M49" s="44"/>
      <c r="N49" s="20">
        <f t="shared" si="2"/>
        <v>-1389.93</v>
      </c>
      <c r="O49" s="44"/>
      <c r="P49" s="45">
        <f t="shared" si="3"/>
        <v>0.52400000000000002</v>
      </c>
    </row>
    <row r="50" spans="1:16" x14ac:dyDescent="0.3">
      <c r="A50" s="19"/>
      <c r="B50" s="19"/>
      <c r="C50" s="19"/>
      <c r="D50" s="19"/>
      <c r="E50" s="19"/>
      <c r="F50" s="19" t="s">
        <v>609</v>
      </c>
      <c r="G50" s="19"/>
      <c r="H50" s="19"/>
      <c r="I50" s="19"/>
      <c r="J50" s="20"/>
      <c r="K50" s="44"/>
      <c r="L50" s="20"/>
      <c r="M50" s="44"/>
      <c r="N50" s="20"/>
      <c r="O50" s="44"/>
      <c r="P50" s="45"/>
    </row>
    <row r="51" spans="1:16" x14ac:dyDescent="0.3">
      <c r="A51" s="19"/>
      <c r="B51" s="19"/>
      <c r="C51" s="19"/>
      <c r="D51" s="19"/>
      <c r="E51" s="19"/>
      <c r="F51" s="19"/>
      <c r="G51" s="19" t="s">
        <v>610</v>
      </c>
      <c r="H51" s="19"/>
      <c r="I51" s="19"/>
      <c r="J51" s="20"/>
      <c r="K51" s="44"/>
      <c r="L51" s="20"/>
      <c r="M51" s="44"/>
      <c r="N51" s="20"/>
      <c r="O51" s="44"/>
      <c r="P51" s="45"/>
    </row>
    <row r="52" spans="1:16" x14ac:dyDescent="0.3">
      <c r="A52" s="19"/>
      <c r="B52" s="19"/>
      <c r="C52" s="19"/>
      <c r="D52" s="19"/>
      <c r="E52" s="19"/>
      <c r="F52" s="19"/>
      <c r="G52" s="19"/>
      <c r="H52" s="19" t="s">
        <v>611</v>
      </c>
      <c r="I52" s="19"/>
      <c r="J52" s="20"/>
      <c r="K52" s="44"/>
      <c r="L52" s="20"/>
      <c r="M52" s="44"/>
      <c r="N52" s="20"/>
      <c r="O52" s="44"/>
      <c r="P52" s="45"/>
    </row>
    <row r="53" spans="1:16" x14ac:dyDescent="0.3">
      <c r="A53" s="19"/>
      <c r="B53" s="19"/>
      <c r="C53" s="19"/>
      <c r="D53" s="19"/>
      <c r="E53" s="19"/>
      <c r="F53" s="19"/>
      <c r="G53" s="19"/>
      <c r="H53" s="19"/>
      <c r="I53" s="19" t="s">
        <v>612</v>
      </c>
      <c r="J53" s="20">
        <v>59163.24</v>
      </c>
      <c r="K53" s="44"/>
      <c r="L53" s="20">
        <v>59163</v>
      </c>
      <c r="M53" s="44"/>
      <c r="N53" s="20">
        <f t="shared" ref="N53:N59" si="4">ROUND((J53-L53),5)</f>
        <v>0.24</v>
      </c>
      <c r="O53" s="44"/>
      <c r="P53" s="45">
        <f t="shared" ref="P53:P59" si="5">ROUND(IF(L53=0, IF(J53=0, 0, 1), J53/L53),5)</f>
        <v>1</v>
      </c>
    </row>
    <row r="54" spans="1:16" x14ac:dyDescent="0.3">
      <c r="A54" s="19"/>
      <c r="B54" s="19"/>
      <c r="C54" s="19"/>
      <c r="D54" s="19"/>
      <c r="E54" s="19"/>
      <c r="F54" s="19"/>
      <c r="G54" s="19"/>
      <c r="H54" s="19"/>
      <c r="I54" s="19" t="s">
        <v>613</v>
      </c>
      <c r="J54" s="20">
        <v>4733.04</v>
      </c>
      <c r="K54" s="44"/>
      <c r="L54" s="20">
        <v>4733.04</v>
      </c>
      <c r="M54" s="44"/>
      <c r="N54" s="20">
        <f t="shared" si="4"/>
        <v>0</v>
      </c>
      <c r="O54" s="44"/>
      <c r="P54" s="45">
        <f t="shared" si="5"/>
        <v>1</v>
      </c>
    </row>
    <row r="55" spans="1:16" x14ac:dyDescent="0.3">
      <c r="A55" s="19"/>
      <c r="B55" s="19"/>
      <c r="C55" s="19"/>
      <c r="D55" s="19"/>
      <c r="E55" s="19"/>
      <c r="F55" s="19"/>
      <c r="G55" s="19"/>
      <c r="H55" s="19"/>
      <c r="I55" s="19" t="s">
        <v>614</v>
      </c>
      <c r="J55" s="20">
        <v>1774.92</v>
      </c>
      <c r="K55" s="44"/>
      <c r="L55" s="20">
        <v>1769.02</v>
      </c>
      <c r="M55" s="44"/>
      <c r="N55" s="20">
        <f t="shared" si="4"/>
        <v>5.9</v>
      </c>
      <c r="O55" s="44"/>
      <c r="P55" s="45">
        <f t="shared" si="5"/>
        <v>1.0033399999999999</v>
      </c>
    </row>
    <row r="56" spans="1:16" x14ac:dyDescent="0.3">
      <c r="A56" s="19"/>
      <c r="B56" s="19"/>
      <c r="C56" s="19"/>
      <c r="D56" s="19"/>
      <c r="E56" s="19"/>
      <c r="F56" s="19"/>
      <c r="G56" s="19"/>
      <c r="H56" s="19"/>
      <c r="I56" s="19" t="s">
        <v>615</v>
      </c>
      <c r="J56" s="20">
        <v>3549.78</v>
      </c>
      <c r="K56" s="44"/>
      <c r="L56" s="20">
        <v>3549.78</v>
      </c>
      <c r="M56" s="44"/>
      <c r="N56" s="20">
        <f t="shared" si="4"/>
        <v>0</v>
      </c>
      <c r="O56" s="44"/>
      <c r="P56" s="45">
        <f t="shared" si="5"/>
        <v>1</v>
      </c>
    </row>
    <row r="57" spans="1:16" ht="15" thickBot="1" x14ac:dyDescent="0.35">
      <c r="A57" s="19"/>
      <c r="B57" s="19"/>
      <c r="C57" s="19"/>
      <c r="D57" s="19"/>
      <c r="E57" s="19"/>
      <c r="F57" s="19"/>
      <c r="G57" s="19"/>
      <c r="H57" s="19"/>
      <c r="I57" s="19" t="s">
        <v>616</v>
      </c>
      <c r="J57" s="26">
        <v>0</v>
      </c>
      <c r="K57" s="44"/>
      <c r="L57" s="26">
        <v>180</v>
      </c>
      <c r="M57" s="44"/>
      <c r="N57" s="26">
        <f t="shared" si="4"/>
        <v>-180</v>
      </c>
      <c r="O57" s="44"/>
      <c r="P57" s="49">
        <f t="shared" si="5"/>
        <v>0</v>
      </c>
    </row>
    <row r="58" spans="1:16" x14ac:dyDescent="0.3">
      <c r="A58" s="19"/>
      <c r="B58" s="19"/>
      <c r="C58" s="19"/>
      <c r="D58" s="19"/>
      <c r="E58" s="19"/>
      <c r="F58" s="19"/>
      <c r="G58" s="19"/>
      <c r="H58" s="19" t="s">
        <v>617</v>
      </c>
      <c r="I58" s="19"/>
      <c r="J58" s="20">
        <f>ROUND(SUM(J52:J57),5)</f>
        <v>69220.98</v>
      </c>
      <c r="K58" s="44"/>
      <c r="L58" s="20">
        <f>ROUND(SUM(L52:L57),5)</f>
        <v>69394.84</v>
      </c>
      <c r="M58" s="44"/>
      <c r="N58" s="20">
        <f t="shared" si="4"/>
        <v>-173.86</v>
      </c>
      <c r="O58" s="44"/>
      <c r="P58" s="45">
        <f t="shared" si="5"/>
        <v>0.99748999999999999</v>
      </c>
    </row>
    <row r="59" spans="1:16" x14ac:dyDescent="0.3">
      <c r="A59" s="19"/>
      <c r="B59" s="19"/>
      <c r="C59" s="19"/>
      <c r="D59" s="19"/>
      <c r="E59" s="19"/>
      <c r="F59" s="19"/>
      <c r="G59" s="19"/>
      <c r="H59" s="19" t="s">
        <v>618</v>
      </c>
      <c r="I59" s="19"/>
      <c r="J59" s="20">
        <v>84623.09</v>
      </c>
      <c r="K59" s="44"/>
      <c r="L59" s="20">
        <v>113300.02</v>
      </c>
      <c r="M59" s="44"/>
      <c r="N59" s="20">
        <f t="shared" si="4"/>
        <v>-28676.93</v>
      </c>
      <c r="O59" s="44"/>
      <c r="P59" s="45">
        <f t="shared" si="5"/>
        <v>0.74689000000000005</v>
      </c>
    </row>
    <row r="60" spans="1:16" x14ac:dyDescent="0.3">
      <c r="A60" s="19"/>
      <c r="B60" s="19"/>
      <c r="C60" s="19"/>
      <c r="D60" s="19"/>
      <c r="E60" s="19"/>
      <c r="F60" s="19"/>
      <c r="G60" s="19"/>
      <c r="H60" s="19" t="s">
        <v>619</v>
      </c>
      <c r="I60" s="19"/>
      <c r="J60" s="20">
        <v>12661.06</v>
      </c>
      <c r="K60" s="44"/>
      <c r="L60" s="20"/>
      <c r="M60" s="44"/>
      <c r="N60" s="20"/>
      <c r="O60" s="44"/>
      <c r="P60" s="45"/>
    </row>
    <row r="61" spans="1:16" x14ac:dyDescent="0.3">
      <c r="A61" s="19"/>
      <c r="B61" s="19"/>
      <c r="C61" s="19"/>
      <c r="D61" s="19"/>
      <c r="E61" s="19"/>
      <c r="F61" s="19"/>
      <c r="G61" s="19"/>
      <c r="H61" s="19" t="s">
        <v>620</v>
      </c>
      <c r="I61" s="19"/>
      <c r="J61" s="20">
        <v>2950.42</v>
      </c>
      <c r="K61" s="44"/>
      <c r="L61" s="20"/>
      <c r="M61" s="44"/>
      <c r="N61" s="20"/>
      <c r="O61" s="44"/>
      <c r="P61" s="45"/>
    </row>
    <row r="62" spans="1:16" x14ac:dyDescent="0.3">
      <c r="A62" s="19"/>
      <c r="B62" s="19"/>
      <c r="C62" s="19"/>
      <c r="D62" s="19"/>
      <c r="E62" s="19"/>
      <c r="F62" s="19"/>
      <c r="G62" s="19"/>
      <c r="H62" s="19" t="s">
        <v>621</v>
      </c>
      <c r="I62" s="19"/>
      <c r="J62" s="20">
        <v>21347.32</v>
      </c>
      <c r="K62" s="44"/>
      <c r="L62" s="20">
        <v>22066.5</v>
      </c>
      <c r="M62" s="44"/>
      <c r="N62" s="20">
        <f>ROUND((J62-L62),5)</f>
        <v>-719.18</v>
      </c>
      <c r="O62" s="44"/>
      <c r="P62" s="45">
        <f>ROUND(IF(L62=0, IF(J62=0, 0, 1), J62/L62),5)</f>
        <v>0.96740999999999999</v>
      </c>
    </row>
    <row r="63" spans="1:16" x14ac:dyDescent="0.3">
      <c r="A63" s="19"/>
      <c r="B63" s="19"/>
      <c r="C63" s="19"/>
      <c r="D63" s="19"/>
      <c r="E63" s="19"/>
      <c r="F63" s="19"/>
      <c r="G63" s="19"/>
      <c r="H63" s="19" t="s">
        <v>622</v>
      </c>
      <c r="I63" s="19"/>
      <c r="J63" s="20">
        <v>15442.5</v>
      </c>
      <c r="K63" s="44"/>
      <c r="L63" s="20">
        <v>16612.099999999999</v>
      </c>
      <c r="M63" s="44"/>
      <c r="N63" s="20">
        <f>ROUND((J63-L63),5)</f>
        <v>-1169.5999999999999</v>
      </c>
      <c r="O63" s="44"/>
      <c r="P63" s="45">
        <f>ROUND(IF(L63=0, IF(J63=0, 0, 1), J63/L63),5)</f>
        <v>0.92959000000000003</v>
      </c>
    </row>
    <row r="64" spans="1:16" x14ac:dyDescent="0.3">
      <c r="A64" s="19"/>
      <c r="B64" s="19"/>
      <c r="C64" s="19"/>
      <c r="D64" s="19"/>
      <c r="E64" s="19"/>
      <c r="F64" s="19"/>
      <c r="G64" s="19"/>
      <c r="H64" s="19" t="s">
        <v>623</v>
      </c>
      <c r="I64" s="19"/>
      <c r="J64" s="20">
        <v>6965.1</v>
      </c>
      <c r="K64" s="44"/>
      <c r="L64" s="20">
        <v>5932.98</v>
      </c>
      <c r="M64" s="44"/>
      <c r="N64" s="20">
        <f>ROUND((J64-L64),5)</f>
        <v>1032.1199999999999</v>
      </c>
      <c r="O64" s="44"/>
      <c r="P64" s="45">
        <f>ROUND(IF(L64=0, IF(J64=0, 0, 1), J64/L64),5)</f>
        <v>1.1739599999999999</v>
      </c>
    </row>
    <row r="65" spans="1:16" ht="15" thickBot="1" x14ac:dyDescent="0.35">
      <c r="A65" s="19"/>
      <c r="B65" s="19"/>
      <c r="C65" s="19"/>
      <c r="D65" s="19"/>
      <c r="E65" s="19"/>
      <c r="F65" s="19"/>
      <c r="G65" s="19"/>
      <c r="H65" s="19" t="s">
        <v>624</v>
      </c>
      <c r="I65" s="19"/>
      <c r="J65" s="26">
        <v>20485</v>
      </c>
      <c r="K65" s="44"/>
      <c r="L65" s="26">
        <v>26511.8</v>
      </c>
      <c r="M65" s="44"/>
      <c r="N65" s="26">
        <f>ROUND((J65-L65),5)</f>
        <v>-6026.8</v>
      </c>
      <c r="O65" s="44"/>
      <c r="P65" s="49">
        <f>ROUND(IF(L65=0, IF(J65=0, 0, 1), J65/L65),5)</f>
        <v>0.77266999999999997</v>
      </c>
    </row>
    <row r="66" spans="1:16" x14ac:dyDescent="0.3">
      <c r="A66" s="19"/>
      <c r="B66" s="19"/>
      <c r="C66" s="19"/>
      <c r="D66" s="19"/>
      <c r="E66" s="19"/>
      <c r="F66" s="19"/>
      <c r="G66" s="19" t="s">
        <v>625</v>
      </c>
      <c r="H66" s="19"/>
      <c r="I66" s="19"/>
      <c r="J66" s="20">
        <f>ROUND(J51+SUM(J58:J65),5)</f>
        <v>233695.47</v>
      </c>
      <c r="K66" s="44"/>
      <c r="L66" s="20">
        <f>ROUND(L51+SUM(L58:L65),5)</f>
        <v>253818.23999999999</v>
      </c>
      <c r="M66" s="44"/>
      <c r="N66" s="20">
        <f>ROUND((J66-L66),5)</f>
        <v>-20122.77</v>
      </c>
      <c r="O66" s="44"/>
      <c r="P66" s="45">
        <f>ROUND(IF(L66=0, IF(J66=0, 0, 1), J66/L66),5)</f>
        <v>0.92071999999999998</v>
      </c>
    </row>
    <row r="67" spans="1:16" x14ac:dyDescent="0.3">
      <c r="A67" s="19"/>
      <c r="B67" s="19"/>
      <c r="C67" s="19"/>
      <c r="D67" s="19"/>
      <c r="E67" s="19"/>
      <c r="F67" s="19"/>
      <c r="G67" s="19" t="s">
        <v>626</v>
      </c>
      <c r="H67" s="19"/>
      <c r="I67" s="19"/>
      <c r="J67" s="20"/>
      <c r="K67" s="44"/>
      <c r="L67" s="20"/>
      <c r="M67" s="44"/>
      <c r="N67" s="20"/>
      <c r="O67" s="44"/>
      <c r="P67" s="45"/>
    </row>
    <row r="68" spans="1:16" x14ac:dyDescent="0.3">
      <c r="A68" s="19"/>
      <c r="B68" s="19"/>
      <c r="C68" s="19"/>
      <c r="D68" s="19"/>
      <c r="E68" s="19"/>
      <c r="F68" s="19"/>
      <c r="G68" s="19"/>
      <c r="H68" s="19" t="s">
        <v>627</v>
      </c>
      <c r="I68" s="19"/>
      <c r="J68" s="20">
        <v>0</v>
      </c>
      <c r="K68" s="44"/>
      <c r="L68" s="20">
        <v>12600</v>
      </c>
      <c r="M68" s="44"/>
      <c r="N68" s="20">
        <f t="shared" ref="N68:N76" si="6">ROUND((J68-L68),5)</f>
        <v>-12600</v>
      </c>
      <c r="O68" s="44"/>
      <c r="P68" s="45">
        <f t="shared" ref="P68:P76" si="7">ROUND(IF(L68=0, IF(J68=0, 0, 1), J68/L68),5)</f>
        <v>0</v>
      </c>
    </row>
    <row r="69" spans="1:16" x14ac:dyDescent="0.3">
      <c r="A69" s="19"/>
      <c r="B69" s="19"/>
      <c r="C69" s="19"/>
      <c r="D69" s="19"/>
      <c r="E69" s="19"/>
      <c r="F69" s="19"/>
      <c r="G69" s="19"/>
      <c r="H69" s="19" t="s">
        <v>628</v>
      </c>
      <c r="I69" s="19"/>
      <c r="J69" s="20">
        <v>0</v>
      </c>
      <c r="K69" s="44"/>
      <c r="L69" s="20">
        <v>0</v>
      </c>
      <c r="M69" s="44"/>
      <c r="N69" s="20">
        <f t="shared" si="6"/>
        <v>0</v>
      </c>
      <c r="O69" s="44"/>
      <c r="P69" s="45">
        <f t="shared" si="7"/>
        <v>0</v>
      </c>
    </row>
    <row r="70" spans="1:16" x14ac:dyDescent="0.3">
      <c r="A70" s="19"/>
      <c r="B70" s="19"/>
      <c r="C70" s="19"/>
      <c r="D70" s="19"/>
      <c r="E70" s="19"/>
      <c r="F70" s="19"/>
      <c r="G70" s="19"/>
      <c r="H70" s="19" t="s">
        <v>629</v>
      </c>
      <c r="I70" s="19"/>
      <c r="J70" s="20">
        <v>37173.769999999997</v>
      </c>
      <c r="K70" s="44"/>
      <c r="L70" s="20">
        <v>40540.5</v>
      </c>
      <c r="M70" s="44"/>
      <c r="N70" s="20">
        <f t="shared" si="6"/>
        <v>-3366.73</v>
      </c>
      <c r="O70" s="44"/>
      <c r="P70" s="45">
        <f t="shared" si="7"/>
        <v>0.91695000000000004</v>
      </c>
    </row>
    <row r="71" spans="1:16" x14ac:dyDescent="0.3">
      <c r="A71" s="19"/>
      <c r="B71" s="19"/>
      <c r="C71" s="19"/>
      <c r="D71" s="19"/>
      <c r="E71" s="19"/>
      <c r="F71" s="19"/>
      <c r="G71" s="19"/>
      <c r="H71" s="19" t="s">
        <v>630</v>
      </c>
      <c r="I71" s="19"/>
      <c r="J71" s="20">
        <v>8855.39</v>
      </c>
      <c r="K71" s="44"/>
      <c r="L71" s="20">
        <v>11880</v>
      </c>
      <c r="M71" s="44"/>
      <c r="N71" s="20">
        <f t="shared" si="6"/>
        <v>-3024.61</v>
      </c>
      <c r="O71" s="44"/>
      <c r="P71" s="45">
        <f t="shared" si="7"/>
        <v>0.74539999999999995</v>
      </c>
    </row>
    <row r="72" spans="1:16" x14ac:dyDescent="0.3">
      <c r="A72" s="19"/>
      <c r="B72" s="19"/>
      <c r="C72" s="19"/>
      <c r="D72" s="19"/>
      <c r="E72" s="19"/>
      <c r="F72" s="19"/>
      <c r="G72" s="19"/>
      <c r="H72" s="19" t="s">
        <v>631</v>
      </c>
      <c r="I72" s="19"/>
      <c r="J72" s="20">
        <v>3125.43</v>
      </c>
      <c r="K72" s="44"/>
      <c r="L72" s="20">
        <v>3900</v>
      </c>
      <c r="M72" s="44"/>
      <c r="N72" s="20">
        <f t="shared" si="6"/>
        <v>-774.57</v>
      </c>
      <c r="O72" s="44"/>
      <c r="P72" s="45">
        <f t="shared" si="7"/>
        <v>0.80139000000000005</v>
      </c>
    </row>
    <row r="73" spans="1:16" x14ac:dyDescent="0.3">
      <c r="A73" s="19"/>
      <c r="B73" s="19"/>
      <c r="C73" s="19"/>
      <c r="D73" s="19"/>
      <c r="E73" s="19"/>
      <c r="F73" s="19"/>
      <c r="G73" s="19"/>
      <c r="H73" s="19" t="s">
        <v>632</v>
      </c>
      <c r="I73" s="19"/>
      <c r="J73" s="20">
        <v>0</v>
      </c>
      <c r="K73" s="44"/>
      <c r="L73" s="20">
        <v>2000.02</v>
      </c>
      <c r="M73" s="44"/>
      <c r="N73" s="20">
        <f t="shared" si="6"/>
        <v>-2000.02</v>
      </c>
      <c r="O73" s="44"/>
      <c r="P73" s="45">
        <f t="shared" si="7"/>
        <v>0</v>
      </c>
    </row>
    <row r="74" spans="1:16" x14ac:dyDescent="0.3">
      <c r="A74" s="19"/>
      <c r="B74" s="19"/>
      <c r="C74" s="19"/>
      <c r="D74" s="19"/>
      <c r="E74" s="19"/>
      <c r="F74" s="19"/>
      <c r="G74" s="19"/>
      <c r="H74" s="19" t="s">
        <v>633</v>
      </c>
      <c r="I74" s="19"/>
      <c r="J74" s="20">
        <v>0</v>
      </c>
      <c r="K74" s="44"/>
      <c r="L74" s="20">
        <v>0</v>
      </c>
      <c r="M74" s="44"/>
      <c r="N74" s="20">
        <f t="shared" si="6"/>
        <v>0</v>
      </c>
      <c r="O74" s="44"/>
      <c r="P74" s="45">
        <f t="shared" si="7"/>
        <v>0</v>
      </c>
    </row>
    <row r="75" spans="1:16" ht="15" thickBot="1" x14ac:dyDescent="0.35">
      <c r="A75" s="19"/>
      <c r="B75" s="19"/>
      <c r="C75" s="19"/>
      <c r="D75" s="19"/>
      <c r="E75" s="19"/>
      <c r="F75" s="19"/>
      <c r="G75" s="19"/>
      <c r="H75" s="19" t="s">
        <v>634</v>
      </c>
      <c r="I75" s="19"/>
      <c r="J75" s="26">
        <v>71.75</v>
      </c>
      <c r="K75" s="44"/>
      <c r="L75" s="26">
        <v>60</v>
      </c>
      <c r="M75" s="44"/>
      <c r="N75" s="26">
        <f t="shared" si="6"/>
        <v>11.75</v>
      </c>
      <c r="O75" s="44"/>
      <c r="P75" s="49">
        <f t="shared" si="7"/>
        <v>1.1958299999999999</v>
      </c>
    </row>
    <row r="76" spans="1:16" x14ac:dyDescent="0.3">
      <c r="A76" s="19"/>
      <c r="B76" s="19"/>
      <c r="C76" s="19"/>
      <c r="D76" s="19"/>
      <c r="E76" s="19"/>
      <c r="F76" s="19"/>
      <c r="G76" s="19" t="s">
        <v>635</v>
      </c>
      <c r="H76" s="19"/>
      <c r="I76" s="19"/>
      <c r="J76" s="20">
        <f>ROUND(SUM(J67:J75),5)</f>
        <v>49226.34</v>
      </c>
      <c r="K76" s="44"/>
      <c r="L76" s="20">
        <f>ROUND(SUM(L67:L75),5)</f>
        <v>70980.52</v>
      </c>
      <c r="M76" s="44"/>
      <c r="N76" s="20">
        <f t="shared" si="6"/>
        <v>-21754.18</v>
      </c>
      <c r="O76" s="44"/>
      <c r="P76" s="45">
        <f t="shared" si="7"/>
        <v>0.69352000000000003</v>
      </c>
    </row>
    <row r="77" spans="1:16" x14ac:dyDescent="0.3">
      <c r="A77" s="19"/>
      <c r="B77" s="19"/>
      <c r="C77" s="19"/>
      <c r="D77" s="19"/>
      <c r="E77" s="19"/>
      <c r="F77" s="19"/>
      <c r="G77" s="19" t="s">
        <v>24</v>
      </c>
      <c r="H77" s="19"/>
      <c r="I77" s="19"/>
      <c r="J77" s="20"/>
      <c r="K77" s="44"/>
      <c r="L77" s="20"/>
      <c r="M77" s="44"/>
      <c r="N77" s="20"/>
      <c r="O77" s="44"/>
      <c r="P77" s="45"/>
    </row>
    <row r="78" spans="1:16" x14ac:dyDescent="0.3">
      <c r="A78" s="19"/>
      <c r="B78" s="19"/>
      <c r="C78" s="19"/>
      <c r="D78" s="19"/>
      <c r="E78" s="19"/>
      <c r="F78" s="19"/>
      <c r="G78" s="19"/>
      <c r="H78" s="19" t="s">
        <v>79</v>
      </c>
      <c r="I78" s="19"/>
      <c r="J78" s="20">
        <v>2712.81</v>
      </c>
      <c r="K78" s="44"/>
      <c r="L78" s="20">
        <v>2766</v>
      </c>
      <c r="M78" s="44"/>
      <c r="N78" s="20">
        <f t="shared" ref="N78:N84" si="8">ROUND((J78-L78),5)</f>
        <v>-53.19</v>
      </c>
      <c r="O78" s="44"/>
      <c r="P78" s="45">
        <f t="shared" ref="P78:P84" si="9">ROUND(IF(L78=0, IF(J78=0, 0, 1), J78/L78),5)</f>
        <v>0.98077000000000003</v>
      </c>
    </row>
    <row r="79" spans="1:16" x14ac:dyDescent="0.3">
      <c r="A79" s="19"/>
      <c r="B79" s="19"/>
      <c r="C79" s="19"/>
      <c r="D79" s="19"/>
      <c r="E79" s="19"/>
      <c r="F79" s="19"/>
      <c r="G79" s="19"/>
      <c r="H79" s="19" t="s">
        <v>83</v>
      </c>
      <c r="I79" s="19"/>
      <c r="J79" s="20">
        <v>3334.39</v>
      </c>
      <c r="K79" s="44"/>
      <c r="L79" s="20">
        <v>3775</v>
      </c>
      <c r="M79" s="44"/>
      <c r="N79" s="20">
        <f t="shared" si="8"/>
        <v>-440.61</v>
      </c>
      <c r="O79" s="44"/>
      <c r="P79" s="45">
        <f t="shared" si="9"/>
        <v>0.88327999999999995</v>
      </c>
    </row>
    <row r="80" spans="1:16" ht="15" thickBot="1" x14ac:dyDescent="0.35">
      <c r="A80" s="19"/>
      <c r="B80" s="19"/>
      <c r="C80" s="19"/>
      <c r="D80" s="19"/>
      <c r="E80" s="19"/>
      <c r="F80" s="19"/>
      <c r="G80" s="19"/>
      <c r="H80" s="19" t="s">
        <v>636</v>
      </c>
      <c r="I80" s="19"/>
      <c r="J80" s="21">
        <v>689.87</v>
      </c>
      <c r="K80" s="44"/>
      <c r="L80" s="21">
        <v>780</v>
      </c>
      <c r="M80" s="44"/>
      <c r="N80" s="21">
        <f t="shared" si="8"/>
        <v>-90.13</v>
      </c>
      <c r="O80" s="44"/>
      <c r="P80" s="46">
        <f t="shared" si="9"/>
        <v>0.88444999999999996</v>
      </c>
    </row>
    <row r="81" spans="1:16" ht="15" thickBot="1" x14ac:dyDescent="0.35">
      <c r="A81" s="19"/>
      <c r="B81" s="19"/>
      <c r="C81" s="19"/>
      <c r="D81" s="19"/>
      <c r="E81" s="19"/>
      <c r="F81" s="19"/>
      <c r="G81" s="19" t="s">
        <v>637</v>
      </c>
      <c r="H81" s="19"/>
      <c r="I81" s="19"/>
      <c r="J81" s="22">
        <f>ROUND(SUM(J77:J80),5)</f>
        <v>6737.07</v>
      </c>
      <c r="K81" s="44"/>
      <c r="L81" s="22">
        <f>ROUND(SUM(L77:L80),5)</f>
        <v>7321</v>
      </c>
      <c r="M81" s="44"/>
      <c r="N81" s="22">
        <f t="shared" si="8"/>
        <v>-583.92999999999995</v>
      </c>
      <c r="O81" s="44"/>
      <c r="P81" s="48">
        <f t="shared" si="9"/>
        <v>0.92023999999999995</v>
      </c>
    </row>
    <row r="82" spans="1:16" x14ac:dyDescent="0.3">
      <c r="A82" s="19"/>
      <c r="B82" s="19"/>
      <c r="C82" s="19"/>
      <c r="D82" s="19"/>
      <c r="E82" s="19"/>
      <c r="F82" s="19" t="s">
        <v>638</v>
      </c>
      <c r="G82" s="19"/>
      <c r="H82" s="19"/>
      <c r="I82" s="19"/>
      <c r="J82" s="20">
        <f>ROUND(J50+J66+J76+J81,5)</f>
        <v>289658.88</v>
      </c>
      <c r="K82" s="44"/>
      <c r="L82" s="20">
        <f>ROUND(L50+L66+L76+L81,5)</f>
        <v>332119.76</v>
      </c>
      <c r="M82" s="44"/>
      <c r="N82" s="20">
        <f t="shared" si="8"/>
        <v>-42460.88</v>
      </c>
      <c r="O82" s="44"/>
      <c r="P82" s="45">
        <f t="shared" si="9"/>
        <v>0.87214999999999998</v>
      </c>
    </row>
    <row r="83" spans="1:16" x14ac:dyDescent="0.3">
      <c r="A83" s="19"/>
      <c r="B83" s="19"/>
      <c r="C83" s="19"/>
      <c r="D83" s="19"/>
      <c r="E83" s="19"/>
      <c r="F83" s="19" t="s">
        <v>639</v>
      </c>
      <c r="G83" s="19"/>
      <c r="H83" s="19"/>
      <c r="I83" s="19"/>
      <c r="J83" s="20">
        <v>392.29</v>
      </c>
      <c r="K83" s="44"/>
      <c r="L83" s="20">
        <v>249.98</v>
      </c>
      <c r="M83" s="44"/>
      <c r="N83" s="20">
        <f t="shared" si="8"/>
        <v>142.31</v>
      </c>
      <c r="O83" s="44"/>
      <c r="P83" s="45">
        <f t="shared" si="9"/>
        <v>1.5692900000000001</v>
      </c>
    </row>
    <row r="84" spans="1:16" x14ac:dyDescent="0.3">
      <c r="A84" s="19"/>
      <c r="B84" s="19"/>
      <c r="C84" s="19"/>
      <c r="D84" s="19"/>
      <c r="E84" s="19"/>
      <c r="F84" s="19" t="s">
        <v>640</v>
      </c>
      <c r="G84" s="19"/>
      <c r="H84" s="19"/>
      <c r="I84" s="19"/>
      <c r="J84" s="20">
        <v>0</v>
      </c>
      <c r="K84" s="44"/>
      <c r="L84" s="20">
        <v>300</v>
      </c>
      <c r="M84" s="44"/>
      <c r="N84" s="20">
        <f t="shared" si="8"/>
        <v>-300</v>
      </c>
      <c r="O84" s="44"/>
      <c r="P84" s="45">
        <f t="shared" si="9"/>
        <v>0</v>
      </c>
    </row>
    <row r="85" spans="1:16" x14ac:dyDescent="0.3">
      <c r="A85" s="19"/>
      <c r="B85" s="19"/>
      <c r="C85" s="19"/>
      <c r="D85" s="19"/>
      <c r="E85" s="19"/>
      <c r="F85" s="19" t="s">
        <v>641</v>
      </c>
      <c r="G85" s="19"/>
      <c r="H85" s="19"/>
      <c r="I85" s="19"/>
      <c r="J85" s="20"/>
      <c r="K85" s="44"/>
      <c r="L85" s="20"/>
      <c r="M85" s="44"/>
      <c r="N85" s="20"/>
      <c r="O85" s="44"/>
      <c r="P85" s="45"/>
    </row>
    <row r="86" spans="1:16" x14ac:dyDescent="0.3">
      <c r="A86" s="19"/>
      <c r="B86" s="19"/>
      <c r="C86" s="19"/>
      <c r="D86" s="19"/>
      <c r="E86" s="19"/>
      <c r="F86" s="19"/>
      <c r="G86" s="19" t="s">
        <v>642</v>
      </c>
      <c r="H86" s="19"/>
      <c r="I86" s="19"/>
      <c r="J86" s="20">
        <v>10550</v>
      </c>
      <c r="K86" s="44"/>
      <c r="L86" s="20">
        <v>9300</v>
      </c>
      <c r="M86" s="44"/>
      <c r="N86" s="20">
        <f>ROUND((J86-L86),5)</f>
        <v>1250</v>
      </c>
      <c r="O86" s="44"/>
      <c r="P86" s="45">
        <f>ROUND(IF(L86=0, IF(J86=0, 0, 1), J86/L86),5)</f>
        <v>1.1344099999999999</v>
      </c>
    </row>
    <row r="87" spans="1:16" x14ac:dyDescent="0.3">
      <c r="A87" s="19"/>
      <c r="B87" s="19"/>
      <c r="C87" s="19"/>
      <c r="D87" s="19"/>
      <c r="E87" s="19"/>
      <c r="F87" s="19"/>
      <c r="G87" s="19" t="s">
        <v>643</v>
      </c>
      <c r="H87" s="19"/>
      <c r="I87" s="19"/>
      <c r="J87" s="20">
        <v>0</v>
      </c>
      <c r="K87" s="44"/>
      <c r="L87" s="20">
        <v>2500</v>
      </c>
      <c r="M87" s="44"/>
      <c r="N87" s="20">
        <f>ROUND((J87-L87),5)</f>
        <v>-2500</v>
      </c>
      <c r="O87" s="44"/>
      <c r="P87" s="45">
        <f>ROUND(IF(L87=0, IF(J87=0, 0, 1), J87/L87),5)</f>
        <v>0</v>
      </c>
    </row>
    <row r="88" spans="1:16" ht="15" thickBot="1" x14ac:dyDescent="0.35">
      <c r="A88" s="19"/>
      <c r="B88" s="19"/>
      <c r="C88" s="19"/>
      <c r="D88" s="19"/>
      <c r="E88" s="19"/>
      <c r="F88" s="19"/>
      <c r="G88" s="19" t="s">
        <v>644</v>
      </c>
      <c r="H88" s="19"/>
      <c r="I88" s="19"/>
      <c r="J88" s="26">
        <v>2496</v>
      </c>
      <c r="K88" s="44"/>
      <c r="L88" s="26">
        <v>2600</v>
      </c>
      <c r="M88" s="44"/>
      <c r="N88" s="26">
        <f>ROUND((J88-L88),5)</f>
        <v>-104</v>
      </c>
      <c r="O88" s="44"/>
      <c r="P88" s="49">
        <f>ROUND(IF(L88=0, IF(J88=0, 0, 1), J88/L88),5)</f>
        <v>0.96</v>
      </c>
    </row>
    <row r="89" spans="1:16" x14ac:dyDescent="0.3">
      <c r="A89" s="19"/>
      <c r="B89" s="19"/>
      <c r="C89" s="19"/>
      <c r="D89" s="19"/>
      <c r="E89" s="19"/>
      <c r="F89" s="19" t="s">
        <v>645</v>
      </c>
      <c r="G89" s="19"/>
      <c r="H89" s="19"/>
      <c r="I89" s="19"/>
      <c r="J89" s="20">
        <f>ROUND(SUM(J85:J88),5)</f>
        <v>13046</v>
      </c>
      <c r="K89" s="44"/>
      <c r="L89" s="20">
        <f>ROUND(SUM(L85:L88),5)</f>
        <v>14400</v>
      </c>
      <c r="M89" s="44"/>
      <c r="N89" s="20">
        <f>ROUND((J89-L89),5)</f>
        <v>-1354</v>
      </c>
      <c r="O89" s="44"/>
      <c r="P89" s="45">
        <f>ROUND(IF(L89=0, IF(J89=0, 0, 1), J89/L89),5)</f>
        <v>0.90597000000000005</v>
      </c>
    </row>
    <row r="90" spans="1:16" x14ac:dyDescent="0.3">
      <c r="A90" s="19"/>
      <c r="B90" s="19"/>
      <c r="C90" s="19"/>
      <c r="D90" s="19"/>
      <c r="E90" s="19"/>
      <c r="F90" s="19" t="s">
        <v>646</v>
      </c>
      <c r="G90" s="19"/>
      <c r="H90" s="19"/>
      <c r="I90" s="19"/>
      <c r="J90" s="20"/>
      <c r="K90" s="44"/>
      <c r="L90" s="20"/>
      <c r="M90" s="44"/>
      <c r="N90" s="20"/>
      <c r="O90" s="44"/>
      <c r="P90" s="45"/>
    </row>
    <row r="91" spans="1:16" x14ac:dyDescent="0.3">
      <c r="A91" s="19"/>
      <c r="B91" s="19"/>
      <c r="C91" s="19"/>
      <c r="D91" s="19"/>
      <c r="E91" s="19"/>
      <c r="F91" s="19"/>
      <c r="G91" s="19" t="s">
        <v>647</v>
      </c>
      <c r="H91" s="19"/>
      <c r="I91" s="19"/>
      <c r="J91" s="20"/>
      <c r="K91" s="44"/>
      <c r="L91" s="20"/>
      <c r="M91" s="44"/>
      <c r="N91" s="20"/>
      <c r="O91" s="44"/>
      <c r="P91" s="45"/>
    </row>
    <row r="92" spans="1:16" x14ac:dyDescent="0.3">
      <c r="A92" s="19"/>
      <c r="B92" s="19"/>
      <c r="C92" s="19"/>
      <c r="D92" s="19"/>
      <c r="E92" s="19"/>
      <c r="F92" s="19"/>
      <c r="G92" s="19"/>
      <c r="H92" s="19" t="s">
        <v>648</v>
      </c>
      <c r="I92" s="19"/>
      <c r="J92" s="20">
        <v>4087.32</v>
      </c>
      <c r="K92" s="44"/>
      <c r="L92" s="20">
        <v>6000</v>
      </c>
      <c r="M92" s="44"/>
      <c r="N92" s="20">
        <f>ROUND((J92-L92),5)</f>
        <v>-1912.68</v>
      </c>
      <c r="O92" s="44"/>
      <c r="P92" s="45">
        <f>ROUND(IF(L92=0, IF(J92=0, 0, 1), J92/L92),5)</f>
        <v>0.68122000000000005</v>
      </c>
    </row>
    <row r="93" spans="1:16" x14ac:dyDescent="0.3">
      <c r="A93" s="19"/>
      <c r="B93" s="19"/>
      <c r="C93" s="19"/>
      <c r="D93" s="19"/>
      <c r="E93" s="19"/>
      <c r="F93" s="19"/>
      <c r="G93" s="19"/>
      <c r="H93" s="19" t="s">
        <v>649</v>
      </c>
      <c r="I93" s="19"/>
      <c r="J93" s="20">
        <v>0</v>
      </c>
      <c r="K93" s="44"/>
      <c r="L93" s="20">
        <v>600</v>
      </c>
      <c r="M93" s="44"/>
      <c r="N93" s="20">
        <f>ROUND((J93-L93),5)</f>
        <v>-600</v>
      </c>
      <c r="O93" s="44"/>
      <c r="P93" s="45">
        <f>ROUND(IF(L93=0, IF(J93=0, 0, 1), J93/L93),5)</f>
        <v>0</v>
      </c>
    </row>
    <row r="94" spans="1:16" x14ac:dyDescent="0.3">
      <c r="A94" s="19"/>
      <c r="B94" s="19"/>
      <c r="C94" s="19"/>
      <c r="D94" s="19"/>
      <c r="E94" s="19"/>
      <c r="F94" s="19"/>
      <c r="G94" s="19"/>
      <c r="H94" s="19" t="s">
        <v>650</v>
      </c>
      <c r="I94" s="19"/>
      <c r="J94" s="20">
        <v>0</v>
      </c>
      <c r="K94" s="44"/>
      <c r="L94" s="20">
        <v>600</v>
      </c>
      <c r="M94" s="44"/>
      <c r="N94" s="20">
        <f>ROUND((J94-L94),5)</f>
        <v>-600</v>
      </c>
      <c r="O94" s="44"/>
      <c r="P94" s="45">
        <f>ROUND(IF(L94=0, IF(J94=0, 0, 1), J94/L94),5)</f>
        <v>0</v>
      </c>
    </row>
    <row r="95" spans="1:16" ht="15" thickBot="1" x14ac:dyDescent="0.35">
      <c r="A95" s="19"/>
      <c r="B95" s="19"/>
      <c r="C95" s="19"/>
      <c r="D95" s="19"/>
      <c r="E95" s="19"/>
      <c r="F95" s="19"/>
      <c r="G95" s="19"/>
      <c r="H95" s="19" t="s">
        <v>651</v>
      </c>
      <c r="I95" s="19"/>
      <c r="J95" s="26">
        <v>0</v>
      </c>
      <c r="K95" s="44"/>
      <c r="L95" s="26">
        <v>750</v>
      </c>
      <c r="M95" s="44"/>
      <c r="N95" s="26">
        <f>ROUND((J95-L95),5)</f>
        <v>-750</v>
      </c>
      <c r="O95" s="44"/>
      <c r="P95" s="49">
        <f>ROUND(IF(L95=0, IF(J95=0, 0, 1), J95/L95),5)</f>
        <v>0</v>
      </c>
    </row>
    <row r="96" spans="1:16" x14ac:dyDescent="0.3">
      <c r="A96" s="19"/>
      <c r="B96" s="19"/>
      <c r="C96" s="19"/>
      <c r="D96" s="19"/>
      <c r="E96" s="19"/>
      <c r="F96" s="19"/>
      <c r="G96" s="19" t="s">
        <v>652</v>
      </c>
      <c r="H96" s="19"/>
      <c r="I96" s="19"/>
      <c r="J96" s="20">
        <f>ROUND(SUM(J91:J95),5)</f>
        <v>4087.32</v>
      </c>
      <c r="K96" s="44"/>
      <c r="L96" s="20">
        <f>ROUND(SUM(L91:L95),5)</f>
        <v>7950</v>
      </c>
      <c r="M96" s="44"/>
      <c r="N96" s="20">
        <f>ROUND((J96-L96),5)</f>
        <v>-3862.68</v>
      </c>
      <c r="O96" s="44"/>
      <c r="P96" s="45">
        <f>ROUND(IF(L96=0, IF(J96=0, 0, 1), J96/L96),5)</f>
        <v>0.51412999999999998</v>
      </c>
    </row>
    <row r="97" spans="1:16" x14ac:dyDescent="0.3">
      <c r="A97" s="19"/>
      <c r="B97" s="19"/>
      <c r="C97" s="19"/>
      <c r="D97" s="19"/>
      <c r="E97" s="19"/>
      <c r="F97" s="19"/>
      <c r="G97" s="19" t="s">
        <v>653</v>
      </c>
      <c r="H97" s="19"/>
      <c r="I97" s="19"/>
      <c r="J97" s="20"/>
      <c r="K97" s="44"/>
      <c r="L97" s="20"/>
      <c r="M97" s="44"/>
      <c r="N97" s="20"/>
      <c r="O97" s="44"/>
      <c r="P97" s="45"/>
    </row>
    <row r="98" spans="1:16" x14ac:dyDescent="0.3">
      <c r="A98" s="19"/>
      <c r="B98" s="19"/>
      <c r="C98" s="19"/>
      <c r="D98" s="19"/>
      <c r="E98" s="19"/>
      <c r="F98" s="19"/>
      <c r="G98" s="19"/>
      <c r="H98" s="19" t="s">
        <v>654</v>
      </c>
      <c r="I98" s="19"/>
      <c r="J98" s="20">
        <v>257.06</v>
      </c>
      <c r="K98" s="44"/>
      <c r="L98" s="20">
        <v>260</v>
      </c>
      <c r="M98" s="44"/>
      <c r="N98" s="20">
        <f t="shared" ref="N98:N103" si="10">ROUND((J98-L98),5)</f>
        <v>-2.94</v>
      </c>
      <c r="O98" s="44"/>
      <c r="P98" s="45">
        <f t="shared" ref="P98:P103" si="11">ROUND(IF(L98=0, IF(J98=0, 0, 1), J98/L98),5)</f>
        <v>0.98868999999999996</v>
      </c>
    </row>
    <row r="99" spans="1:16" x14ac:dyDescent="0.3">
      <c r="A99" s="19"/>
      <c r="B99" s="19"/>
      <c r="C99" s="19"/>
      <c r="D99" s="19"/>
      <c r="E99" s="19"/>
      <c r="F99" s="19"/>
      <c r="G99" s="19"/>
      <c r="H99" s="19" t="s">
        <v>655</v>
      </c>
      <c r="I99" s="19"/>
      <c r="J99" s="20">
        <v>960.96</v>
      </c>
      <c r="K99" s="44"/>
      <c r="L99" s="20">
        <v>999.98</v>
      </c>
      <c r="M99" s="44"/>
      <c r="N99" s="20">
        <f t="shared" si="10"/>
        <v>-39.020000000000003</v>
      </c>
      <c r="O99" s="44"/>
      <c r="P99" s="45">
        <f t="shared" si="11"/>
        <v>0.96097999999999995</v>
      </c>
    </row>
    <row r="100" spans="1:16" x14ac:dyDescent="0.3">
      <c r="A100" s="19"/>
      <c r="B100" s="19"/>
      <c r="C100" s="19"/>
      <c r="D100" s="19"/>
      <c r="E100" s="19"/>
      <c r="F100" s="19"/>
      <c r="G100" s="19"/>
      <c r="H100" s="19" t="s">
        <v>656</v>
      </c>
      <c r="I100" s="19"/>
      <c r="J100" s="20">
        <v>2381.64</v>
      </c>
      <c r="K100" s="44"/>
      <c r="L100" s="20">
        <v>2510</v>
      </c>
      <c r="M100" s="44"/>
      <c r="N100" s="20">
        <f t="shared" si="10"/>
        <v>-128.36000000000001</v>
      </c>
      <c r="O100" s="44"/>
      <c r="P100" s="45">
        <f t="shared" si="11"/>
        <v>0.94886000000000004</v>
      </c>
    </row>
    <row r="101" spans="1:16" x14ac:dyDescent="0.3">
      <c r="A101" s="19"/>
      <c r="B101" s="19"/>
      <c r="C101" s="19"/>
      <c r="D101" s="19"/>
      <c r="E101" s="19"/>
      <c r="F101" s="19"/>
      <c r="G101" s="19"/>
      <c r="H101" s="19" t="s">
        <v>657</v>
      </c>
      <c r="I101" s="19"/>
      <c r="J101" s="20">
        <v>468.93</v>
      </c>
      <c r="K101" s="44"/>
      <c r="L101" s="20">
        <v>450</v>
      </c>
      <c r="M101" s="44"/>
      <c r="N101" s="20">
        <f t="shared" si="10"/>
        <v>18.93</v>
      </c>
      <c r="O101" s="44"/>
      <c r="P101" s="45">
        <f t="shared" si="11"/>
        <v>1.0420700000000001</v>
      </c>
    </row>
    <row r="102" spans="1:16" ht="15" thickBot="1" x14ac:dyDescent="0.35">
      <c r="A102" s="19"/>
      <c r="B102" s="19"/>
      <c r="C102" s="19"/>
      <c r="D102" s="19"/>
      <c r="E102" s="19"/>
      <c r="F102" s="19"/>
      <c r="G102" s="19"/>
      <c r="H102" s="19" t="s">
        <v>658</v>
      </c>
      <c r="I102" s="19"/>
      <c r="J102" s="26">
        <v>468.93</v>
      </c>
      <c r="K102" s="44"/>
      <c r="L102" s="26">
        <v>450</v>
      </c>
      <c r="M102" s="44"/>
      <c r="N102" s="26">
        <f t="shared" si="10"/>
        <v>18.93</v>
      </c>
      <c r="O102" s="44"/>
      <c r="P102" s="49">
        <f t="shared" si="11"/>
        <v>1.0420700000000001</v>
      </c>
    </row>
    <row r="103" spans="1:16" x14ac:dyDescent="0.3">
      <c r="A103" s="19"/>
      <c r="B103" s="19"/>
      <c r="C103" s="19"/>
      <c r="D103" s="19"/>
      <c r="E103" s="19"/>
      <c r="F103" s="19"/>
      <c r="G103" s="19" t="s">
        <v>659</v>
      </c>
      <c r="H103" s="19"/>
      <c r="I103" s="19"/>
      <c r="J103" s="20">
        <f>ROUND(SUM(J97:J102),5)</f>
        <v>4537.5200000000004</v>
      </c>
      <c r="K103" s="44"/>
      <c r="L103" s="20">
        <f>ROUND(SUM(L97:L102),5)</f>
        <v>4669.9799999999996</v>
      </c>
      <c r="M103" s="44"/>
      <c r="N103" s="20">
        <f t="shared" si="10"/>
        <v>-132.46</v>
      </c>
      <c r="O103" s="44"/>
      <c r="P103" s="45">
        <f t="shared" si="11"/>
        <v>0.97163999999999995</v>
      </c>
    </row>
    <row r="104" spans="1:16" x14ac:dyDescent="0.3">
      <c r="A104" s="19"/>
      <c r="B104" s="19"/>
      <c r="C104" s="19"/>
      <c r="D104" s="19"/>
      <c r="E104" s="19"/>
      <c r="F104" s="19"/>
      <c r="G104" s="19" t="s">
        <v>660</v>
      </c>
      <c r="H104" s="19"/>
      <c r="I104" s="19"/>
      <c r="J104" s="20"/>
      <c r="K104" s="44"/>
      <c r="L104" s="20"/>
      <c r="M104" s="44"/>
      <c r="N104" s="20"/>
      <c r="O104" s="44"/>
      <c r="P104" s="45"/>
    </row>
    <row r="105" spans="1:16" x14ac:dyDescent="0.3">
      <c r="A105" s="19"/>
      <c r="B105" s="19"/>
      <c r="C105" s="19"/>
      <c r="D105" s="19"/>
      <c r="E105" s="19"/>
      <c r="F105" s="19"/>
      <c r="G105" s="19"/>
      <c r="H105" s="19" t="s">
        <v>661</v>
      </c>
      <c r="I105" s="19"/>
      <c r="J105" s="20">
        <v>761.82</v>
      </c>
      <c r="K105" s="44"/>
      <c r="L105" s="20">
        <v>738</v>
      </c>
      <c r="M105" s="44"/>
      <c r="N105" s="20">
        <f>ROUND((J105-L105),5)</f>
        <v>23.82</v>
      </c>
      <c r="O105" s="44"/>
      <c r="P105" s="45">
        <f>ROUND(IF(L105=0, IF(J105=0, 0, 1), J105/L105),5)</f>
        <v>1.0322800000000001</v>
      </c>
    </row>
    <row r="106" spans="1:16" x14ac:dyDescent="0.3">
      <c r="A106" s="19"/>
      <c r="B106" s="19"/>
      <c r="C106" s="19"/>
      <c r="D106" s="19"/>
      <c r="E106" s="19"/>
      <c r="F106" s="19"/>
      <c r="G106" s="19"/>
      <c r="H106" s="19" t="s">
        <v>662</v>
      </c>
      <c r="I106" s="19"/>
      <c r="J106" s="20"/>
      <c r="K106" s="44"/>
      <c r="L106" s="20"/>
      <c r="M106" s="44"/>
      <c r="N106" s="20"/>
      <c r="O106" s="44"/>
      <c r="P106" s="45"/>
    </row>
    <row r="107" spans="1:16" x14ac:dyDescent="0.3">
      <c r="A107" s="19"/>
      <c r="B107" s="19"/>
      <c r="C107" s="19"/>
      <c r="D107" s="19"/>
      <c r="E107" s="19"/>
      <c r="F107" s="19"/>
      <c r="G107" s="19"/>
      <c r="H107" s="19"/>
      <c r="I107" s="19" t="s">
        <v>663</v>
      </c>
      <c r="J107" s="20">
        <v>7455.73</v>
      </c>
      <c r="K107" s="44"/>
      <c r="L107" s="20">
        <v>7300</v>
      </c>
      <c r="M107" s="44"/>
      <c r="N107" s="20">
        <f t="shared" ref="N107:N115" si="12">ROUND((J107-L107),5)</f>
        <v>155.72999999999999</v>
      </c>
      <c r="O107" s="44"/>
      <c r="P107" s="45">
        <f t="shared" ref="P107:P115" si="13">ROUND(IF(L107=0, IF(J107=0, 0, 1), J107/L107),5)</f>
        <v>1.0213300000000001</v>
      </c>
    </row>
    <row r="108" spans="1:16" x14ac:dyDescent="0.3">
      <c r="A108" s="19"/>
      <c r="B108" s="19"/>
      <c r="C108" s="19"/>
      <c r="D108" s="19"/>
      <c r="E108" s="19"/>
      <c r="F108" s="19"/>
      <c r="G108" s="19"/>
      <c r="H108" s="19"/>
      <c r="I108" s="19" t="s">
        <v>664</v>
      </c>
      <c r="J108" s="20">
        <v>992.26</v>
      </c>
      <c r="K108" s="44"/>
      <c r="L108" s="20">
        <v>1200</v>
      </c>
      <c r="M108" s="44"/>
      <c r="N108" s="20">
        <f t="shared" si="12"/>
        <v>-207.74</v>
      </c>
      <c r="O108" s="44"/>
      <c r="P108" s="45">
        <f t="shared" si="13"/>
        <v>0.82687999999999995</v>
      </c>
    </row>
    <row r="109" spans="1:16" ht="15" thickBot="1" x14ac:dyDescent="0.35">
      <c r="A109" s="19"/>
      <c r="B109" s="19"/>
      <c r="C109" s="19"/>
      <c r="D109" s="19"/>
      <c r="E109" s="19"/>
      <c r="F109" s="19"/>
      <c r="G109" s="19"/>
      <c r="H109" s="19"/>
      <c r="I109" s="19" t="s">
        <v>665</v>
      </c>
      <c r="J109" s="26">
        <v>626.17999999999995</v>
      </c>
      <c r="K109" s="44"/>
      <c r="L109" s="26">
        <v>1200</v>
      </c>
      <c r="M109" s="44"/>
      <c r="N109" s="26">
        <f t="shared" si="12"/>
        <v>-573.82000000000005</v>
      </c>
      <c r="O109" s="44"/>
      <c r="P109" s="49">
        <f t="shared" si="13"/>
        <v>0.52181999999999995</v>
      </c>
    </row>
    <row r="110" spans="1:16" x14ac:dyDescent="0.3">
      <c r="A110" s="19"/>
      <c r="B110" s="19"/>
      <c r="C110" s="19"/>
      <c r="D110" s="19"/>
      <c r="E110" s="19"/>
      <c r="F110" s="19"/>
      <c r="G110" s="19"/>
      <c r="H110" s="19" t="s">
        <v>666</v>
      </c>
      <c r="I110" s="19"/>
      <c r="J110" s="20">
        <f>ROUND(SUM(J106:J109),5)</f>
        <v>9074.17</v>
      </c>
      <c r="K110" s="44"/>
      <c r="L110" s="20">
        <f>ROUND(SUM(L106:L109),5)</f>
        <v>9700</v>
      </c>
      <c r="M110" s="44"/>
      <c r="N110" s="20">
        <f t="shared" si="12"/>
        <v>-625.83000000000004</v>
      </c>
      <c r="O110" s="44"/>
      <c r="P110" s="45">
        <f t="shared" si="13"/>
        <v>0.93547999999999998</v>
      </c>
    </row>
    <row r="111" spans="1:16" ht="15" thickBot="1" x14ac:dyDescent="0.35">
      <c r="A111" s="19"/>
      <c r="B111" s="19"/>
      <c r="C111" s="19"/>
      <c r="D111" s="19"/>
      <c r="E111" s="19"/>
      <c r="F111" s="19"/>
      <c r="G111" s="19"/>
      <c r="H111" s="19" t="s">
        <v>667</v>
      </c>
      <c r="I111" s="19"/>
      <c r="J111" s="26">
        <v>649.1</v>
      </c>
      <c r="K111" s="44"/>
      <c r="L111" s="26">
        <v>820</v>
      </c>
      <c r="M111" s="44"/>
      <c r="N111" s="26">
        <f t="shared" si="12"/>
        <v>-170.9</v>
      </c>
      <c r="O111" s="44"/>
      <c r="P111" s="49">
        <f t="shared" si="13"/>
        <v>0.79159000000000002</v>
      </c>
    </row>
    <row r="112" spans="1:16" x14ac:dyDescent="0.3">
      <c r="A112" s="19"/>
      <c r="B112" s="19"/>
      <c r="C112" s="19"/>
      <c r="D112" s="19"/>
      <c r="E112" s="19"/>
      <c r="F112" s="19"/>
      <c r="G112" s="19" t="s">
        <v>668</v>
      </c>
      <c r="H112" s="19"/>
      <c r="I112" s="19"/>
      <c r="J112" s="20">
        <f>ROUND(SUM(J104:J105)+SUM(J110:J111),5)</f>
        <v>10485.09</v>
      </c>
      <c r="K112" s="44"/>
      <c r="L112" s="20">
        <f>ROUND(SUM(L104:L105)+SUM(L110:L111),5)</f>
        <v>11258</v>
      </c>
      <c r="M112" s="44"/>
      <c r="N112" s="20">
        <f t="shared" si="12"/>
        <v>-772.91</v>
      </c>
      <c r="O112" s="44"/>
      <c r="P112" s="45">
        <f t="shared" si="13"/>
        <v>0.93135000000000001</v>
      </c>
    </row>
    <row r="113" spans="1:16" ht="15" thickBot="1" x14ac:dyDescent="0.35">
      <c r="A113" s="19"/>
      <c r="B113" s="19"/>
      <c r="C113" s="19"/>
      <c r="D113" s="19"/>
      <c r="E113" s="19"/>
      <c r="F113" s="19"/>
      <c r="G113" s="19" t="s">
        <v>669</v>
      </c>
      <c r="H113" s="19"/>
      <c r="I113" s="19"/>
      <c r="J113" s="21">
        <v>271.51</v>
      </c>
      <c r="K113" s="44"/>
      <c r="L113" s="21">
        <v>500.02</v>
      </c>
      <c r="M113" s="44"/>
      <c r="N113" s="21">
        <f t="shared" si="12"/>
        <v>-228.51</v>
      </c>
      <c r="O113" s="44"/>
      <c r="P113" s="46">
        <f t="shared" si="13"/>
        <v>0.54300000000000004</v>
      </c>
    </row>
    <row r="114" spans="1:16" ht="15" thickBot="1" x14ac:dyDescent="0.35">
      <c r="A114" s="19"/>
      <c r="B114" s="19"/>
      <c r="C114" s="19"/>
      <c r="D114" s="19"/>
      <c r="E114" s="19"/>
      <c r="F114" s="19" t="s">
        <v>670</v>
      </c>
      <c r="G114" s="19"/>
      <c r="H114" s="19"/>
      <c r="I114" s="19"/>
      <c r="J114" s="22">
        <f>ROUND(J90+J96+J103+SUM(J112:J113),5)</f>
        <v>19381.439999999999</v>
      </c>
      <c r="K114" s="44"/>
      <c r="L114" s="22">
        <f>ROUND(L90+L96+L103+SUM(L112:L113),5)</f>
        <v>24378</v>
      </c>
      <c r="M114" s="44"/>
      <c r="N114" s="22">
        <f t="shared" si="12"/>
        <v>-4996.5600000000004</v>
      </c>
      <c r="O114" s="44"/>
      <c r="P114" s="48">
        <f t="shared" si="13"/>
        <v>0.79503999999999997</v>
      </c>
    </row>
    <row r="115" spans="1:16" x14ac:dyDescent="0.3">
      <c r="A115" s="19"/>
      <c r="B115" s="19"/>
      <c r="C115" s="19"/>
      <c r="D115" s="19"/>
      <c r="E115" s="19" t="s">
        <v>671</v>
      </c>
      <c r="F115" s="19"/>
      <c r="G115" s="19"/>
      <c r="H115" s="19"/>
      <c r="I115" s="19"/>
      <c r="J115" s="20">
        <f>ROUND(J25+J29+J34+SUM(J41:J42)+SUM(J48:J49)+SUM(J82:J84)+J89+J114,5)</f>
        <v>368465.9</v>
      </c>
      <c r="K115" s="44"/>
      <c r="L115" s="20">
        <f>ROUND(L25+L29+L34+SUM(L41:L42)+SUM(L48:L49)+SUM(L82:L84)+L89+L114,5)</f>
        <v>422805.86</v>
      </c>
      <c r="M115" s="44"/>
      <c r="N115" s="20">
        <f t="shared" si="12"/>
        <v>-54339.96</v>
      </c>
      <c r="O115" s="44"/>
      <c r="P115" s="45">
        <f t="shared" si="13"/>
        <v>0.87148000000000003</v>
      </c>
    </row>
    <row r="116" spans="1:16" x14ac:dyDescent="0.3">
      <c r="A116" s="19"/>
      <c r="B116" s="19"/>
      <c r="C116" s="19"/>
      <c r="D116" s="19"/>
      <c r="E116" s="19" t="s">
        <v>672</v>
      </c>
      <c r="F116" s="19"/>
      <c r="G116" s="19"/>
      <c r="H116" s="19"/>
      <c r="I116" s="19"/>
      <c r="J116" s="20"/>
      <c r="K116" s="44"/>
      <c r="L116" s="20"/>
      <c r="M116" s="44"/>
      <c r="N116" s="20"/>
      <c r="O116" s="44"/>
      <c r="P116" s="45"/>
    </row>
    <row r="117" spans="1:16" x14ac:dyDescent="0.3">
      <c r="A117" s="19"/>
      <c r="B117" s="19"/>
      <c r="C117" s="19"/>
      <c r="D117" s="19"/>
      <c r="E117" s="19"/>
      <c r="F117" s="19" t="s">
        <v>673</v>
      </c>
      <c r="G117" s="19"/>
      <c r="H117" s="19"/>
      <c r="I117" s="19"/>
      <c r="J117" s="20">
        <v>1050</v>
      </c>
      <c r="K117" s="44"/>
      <c r="L117" s="20">
        <v>490</v>
      </c>
      <c r="M117" s="44"/>
      <c r="N117" s="20">
        <f>ROUND((J117-L117),5)</f>
        <v>560</v>
      </c>
      <c r="O117" s="44"/>
      <c r="P117" s="45">
        <f>ROUND(IF(L117=0, IF(J117=0, 0, 1), J117/L117),5)</f>
        <v>2.1428600000000002</v>
      </c>
    </row>
    <row r="118" spans="1:16" x14ac:dyDescent="0.3">
      <c r="A118" s="19"/>
      <c r="B118" s="19"/>
      <c r="C118" s="19"/>
      <c r="D118" s="19"/>
      <c r="E118" s="19"/>
      <c r="F118" s="19" t="s">
        <v>674</v>
      </c>
      <c r="G118" s="19"/>
      <c r="H118" s="19"/>
      <c r="I118" s="19"/>
      <c r="J118" s="20">
        <v>0</v>
      </c>
      <c r="K118" s="44"/>
      <c r="L118" s="20">
        <v>500.02</v>
      </c>
      <c r="M118" s="44"/>
      <c r="N118" s="20">
        <f>ROUND((J118-L118),5)</f>
        <v>-500.02</v>
      </c>
      <c r="O118" s="44"/>
      <c r="P118" s="45">
        <f>ROUND(IF(L118=0, IF(J118=0, 0, 1), J118/L118),5)</f>
        <v>0</v>
      </c>
    </row>
    <row r="119" spans="1:16" ht="15" thickBot="1" x14ac:dyDescent="0.35">
      <c r="A119" s="19"/>
      <c r="B119" s="19"/>
      <c r="C119" s="19"/>
      <c r="D119" s="19"/>
      <c r="E119" s="19"/>
      <c r="F119" s="19" t="s">
        <v>675</v>
      </c>
      <c r="G119" s="19"/>
      <c r="H119" s="19"/>
      <c r="I119" s="19"/>
      <c r="J119" s="26">
        <v>266.23</v>
      </c>
      <c r="K119" s="44"/>
      <c r="L119" s="26"/>
      <c r="M119" s="44"/>
      <c r="N119" s="26"/>
      <c r="O119" s="44"/>
      <c r="P119" s="49"/>
    </row>
    <row r="120" spans="1:16" x14ac:dyDescent="0.3">
      <c r="A120" s="19"/>
      <c r="B120" s="19"/>
      <c r="C120" s="19"/>
      <c r="D120" s="19"/>
      <c r="E120" s="19" t="s">
        <v>676</v>
      </c>
      <c r="F120" s="19"/>
      <c r="G120" s="19"/>
      <c r="H120" s="19"/>
      <c r="I120" s="19"/>
      <c r="J120" s="20">
        <f>ROUND(SUM(J116:J119),5)</f>
        <v>1316.23</v>
      </c>
      <c r="K120" s="44"/>
      <c r="L120" s="20">
        <f>ROUND(SUM(L116:L119),5)</f>
        <v>990.02</v>
      </c>
      <c r="M120" s="44"/>
      <c r="N120" s="20">
        <f>ROUND((J120-L120),5)</f>
        <v>326.20999999999998</v>
      </c>
      <c r="O120" s="44"/>
      <c r="P120" s="45">
        <f>ROUND(IF(L120=0, IF(J120=0, 0, 1), J120/L120),5)</f>
        <v>1.3294999999999999</v>
      </c>
    </row>
    <row r="121" spans="1:16" x14ac:dyDescent="0.3">
      <c r="A121" s="19"/>
      <c r="B121" s="19"/>
      <c r="C121" s="19"/>
      <c r="D121" s="19"/>
      <c r="E121" s="19" t="s">
        <v>677</v>
      </c>
      <c r="F121" s="19"/>
      <c r="G121" s="19"/>
      <c r="H121" s="19"/>
      <c r="I121" s="19"/>
      <c r="J121" s="20"/>
      <c r="K121" s="44"/>
      <c r="L121" s="20"/>
      <c r="M121" s="44"/>
      <c r="N121" s="20"/>
      <c r="O121" s="44"/>
      <c r="P121" s="45"/>
    </row>
    <row r="122" spans="1:16" x14ac:dyDescent="0.3">
      <c r="A122" s="19"/>
      <c r="B122" s="19"/>
      <c r="C122" s="19"/>
      <c r="D122" s="19"/>
      <c r="E122" s="19"/>
      <c r="F122" s="19" t="s">
        <v>678</v>
      </c>
      <c r="G122" s="19"/>
      <c r="H122" s="19"/>
      <c r="I122" s="19"/>
      <c r="J122" s="20">
        <v>0</v>
      </c>
      <c r="K122" s="44"/>
      <c r="L122" s="20">
        <v>2000</v>
      </c>
      <c r="M122" s="44"/>
      <c r="N122" s="20">
        <f t="shared" ref="N122:N127" si="14">ROUND((J122-L122),5)</f>
        <v>-2000</v>
      </c>
      <c r="O122" s="44"/>
      <c r="P122" s="45">
        <f t="shared" ref="P122:P127" si="15">ROUND(IF(L122=0, IF(J122=0, 0, 1), J122/L122),5)</f>
        <v>0</v>
      </c>
    </row>
    <row r="123" spans="1:16" x14ac:dyDescent="0.3">
      <c r="A123" s="19"/>
      <c r="B123" s="19"/>
      <c r="C123" s="19"/>
      <c r="D123" s="19"/>
      <c r="E123" s="19"/>
      <c r="F123" s="19" t="s">
        <v>679</v>
      </c>
      <c r="G123" s="19"/>
      <c r="H123" s="19"/>
      <c r="I123" s="19"/>
      <c r="J123" s="20">
        <v>0</v>
      </c>
      <c r="K123" s="44"/>
      <c r="L123" s="20">
        <v>2000</v>
      </c>
      <c r="M123" s="44"/>
      <c r="N123" s="20">
        <f t="shared" si="14"/>
        <v>-2000</v>
      </c>
      <c r="O123" s="44"/>
      <c r="P123" s="45">
        <f t="shared" si="15"/>
        <v>0</v>
      </c>
    </row>
    <row r="124" spans="1:16" x14ac:dyDescent="0.3">
      <c r="A124" s="19"/>
      <c r="B124" s="19"/>
      <c r="C124" s="19"/>
      <c r="D124" s="19"/>
      <c r="E124" s="19"/>
      <c r="F124" s="19" t="s">
        <v>57</v>
      </c>
      <c r="G124" s="19"/>
      <c r="H124" s="19"/>
      <c r="I124" s="19"/>
      <c r="J124" s="20">
        <v>7171.26</v>
      </c>
      <c r="K124" s="44"/>
      <c r="L124" s="20">
        <v>2000</v>
      </c>
      <c r="M124" s="44"/>
      <c r="N124" s="20">
        <f t="shared" si="14"/>
        <v>5171.26</v>
      </c>
      <c r="O124" s="44"/>
      <c r="P124" s="45">
        <f t="shared" si="15"/>
        <v>3.5856300000000001</v>
      </c>
    </row>
    <row r="125" spans="1:16" x14ac:dyDescent="0.3">
      <c r="A125" s="19"/>
      <c r="B125" s="19"/>
      <c r="C125" s="19"/>
      <c r="D125" s="19"/>
      <c r="E125" s="19"/>
      <c r="F125" s="19" t="s">
        <v>680</v>
      </c>
      <c r="G125" s="19"/>
      <c r="H125" s="19"/>
      <c r="I125" s="19"/>
      <c r="J125" s="20">
        <v>1714.76</v>
      </c>
      <c r="K125" s="44"/>
      <c r="L125" s="20">
        <v>3000</v>
      </c>
      <c r="M125" s="44"/>
      <c r="N125" s="20">
        <f t="shared" si="14"/>
        <v>-1285.24</v>
      </c>
      <c r="O125" s="44"/>
      <c r="P125" s="45">
        <f t="shared" si="15"/>
        <v>0.57159000000000004</v>
      </c>
    </row>
    <row r="126" spans="1:16" x14ac:dyDescent="0.3">
      <c r="A126" s="19"/>
      <c r="B126" s="19"/>
      <c r="C126" s="19"/>
      <c r="D126" s="19"/>
      <c r="E126" s="19"/>
      <c r="F126" s="19" t="s">
        <v>681</v>
      </c>
      <c r="G126" s="19"/>
      <c r="H126" s="19"/>
      <c r="I126" s="19"/>
      <c r="J126" s="20">
        <v>943.67</v>
      </c>
      <c r="K126" s="44"/>
      <c r="L126" s="20">
        <v>600</v>
      </c>
      <c r="M126" s="44"/>
      <c r="N126" s="20">
        <f t="shared" si="14"/>
        <v>343.67</v>
      </c>
      <c r="O126" s="44"/>
      <c r="P126" s="45">
        <f t="shared" si="15"/>
        <v>1.5727800000000001</v>
      </c>
    </row>
    <row r="127" spans="1:16" x14ac:dyDescent="0.3">
      <c r="A127" s="19"/>
      <c r="B127" s="19"/>
      <c r="C127" s="19"/>
      <c r="D127" s="19"/>
      <c r="E127" s="19"/>
      <c r="F127" s="19" t="s">
        <v>682</v>
      </c>
      <c r="G127" s="19"/>
      <c r="H127" s="19"/>
      <c r="I127" s="19"/>
      <c r="J127" s="20">
        <v>0</v>
      </c>
      <c r="K127" s="44"/>
      <c r="L127" s="20">
        <v>0</v>
      </c>
      <c r="M127" s="44"/>
      <c r="N127" s="20">
        <f t="shared" si="14"/>
        <v>0</v>
      </c>
      <c r="O127" s="44"/>
      <c r="P127" s="45">
        <f t="shared" si="15"/>
        <v>0</v>
      </c>
    </row>
    <row r="128" spans="1:16" ht="15" thickBot="1" x14ac:dyDescent="0.35">
      <c r="A128" s="19"/>
      <c r="B128" s="19"/>
      <c r="C128" s="19"/>
      <c r="D128" s="19"/>
      <c r="E128" s="19"/>
      <c r="F128" s="19" t="s">
        <v>683</v>
      </c>
      <c r="G128" s="19"/>
      <c r="H128" s="19"/>
      <c r="I128" s="19"/>
      <c r="J128" s="26">
        <v>70</v>
      </c>
      <c r="K128" s="44"/>
      <c r="L128" s="26"/>
      <c r="M128" s="44"/>
      <c r="N128" s="26"/>
      <c r="O128" s="44"/>
      <c r="P128" s="49"/>
    </row>
    <row r="129" spans="1:16" x14ac:dyDescent="0.3">
      <c r="A129" s="19"/>
      <c r="B129" s="19"/>
      <c r="C129" s="19"/>
      <c r="D129" s="19"/>
      <c r="E129" s="19" t="s">
        <v>684</v>
      </c>
      <c r="F129" s="19"/>
      <c r="G129" s="19"/>
      <c r="H129" s="19"/>
      <c r="I129" s="19"/>
      <c r="J129" s="20">
        <f>ROUND(SUM(J121:J128),5)</f>
        <v>9899.69</v>
      </c>
      <c r="K129" s="44"/>
      <c r="L129" s="20">
        <f>ROUND(SUM(L121:L128),5)</f>
        <v>9600</v>
      </c>
      <c r="M129" s="44"/>
      <c r="N129" s="20">
        <f>ROUND((J129-L129),5)</f>
        <v>299.69</v>
      </c>
      <c r="O129" s="44"/>
      <c r="P129" s="45">
        <f>ROUND(IF(L129=0, IF(J129=0, 0, 1), J129/L129),5)</f>
        <v>1.03122</v>
      </c>
    </row>
    <row r="130" spans="1:16" x14ac:dyDescent="0.3">
      <c r="A130" s="19"/>
      <c r="B130" s="19"/>
      <c r="C130" s="19"/>
      <c r="D130" s="19"/>
      <c r="E130" s="19" t="s">
        <v>685</v>
      </c>
      <c r="F130" s="19"/>
      <c r="G130" s="19"/>
      <c r="H130" s="19"/>
      <c r="I130" s="19"/>
      <c r="J130" s="20"/>
      <c r="K130" s="44"/>
      <c r="L130" s="20"/>
      <c r="M130" s="44"/>
      <c r="N130" s="20"/>
      <c r="O130" s="44"/>
      <c r="P130" s="45"/>
    </row>
    <row r="131" spans="1:16" x14ac:dyDescent="0.3">
      <c r="A131" s="19"/>
      <c r="B131" s="19"/>
      <c r="C131" s="19"/>
      <c r="D131" s="19"/>
      <c r="E131" s="19"/>
      <c r="F131" s="19" t="s">
        <v>686</v>
      </c>
      <c r="G131" s="19"/>
      <c r="H131" s="19"/>
      <c r="I131" s="19"/>
      <c r="J131" s="20">
        <v>0</v>
      </c>
      <c r="K131" s="44"/>
      <c r="L131" s="20">
        <v>1800</v>
      </c>
      <c r="M131" s="44"/>
      <c r="N131" s="20">
        <f>ROUND((J131-L131),5)</f>
        <v>-1800</v>
      </c>
      <c r="O131" s="44"/>
      <c r="P131" s="45">
        <f>ROUND(IF(L131=0, IF(J131=0, 0, 1), J131/L131),5)</f>
        <v>0</v>
      </c>
    </row>
    <row r="132" spans="1:16" x14ac:dyDescent="0.3">
      <c r="A132" s="19"/>
      <c r="B132" s="19"/>
      <c r="C132" s="19"/>
      <c r="D132" s="19"/>
      <c r="E132" s="19"/>
      <c r="F132" s="19" t="s">
        <v>687</v>
      </c>
      <c r="G132" s="19"/>
      <c r="H132" s="19"/>
      <c r="I132" s="19"/>
      <c r="J132" s="20">
        <v>0</v>
      </c>
      <c r="K132" s="44"/>
      <c r="L132" s="20">
        <v>5000</v>
      </c>
      <c r="M132" s="44"/>
      <c r="N132" s="20">
        <f>ROUND((J132-L132),5)</f>
        <v>-5000</v>
      </c>
      <c r="O132" s="44"/>
      <c r="P132" s="45">
        <f>ROUND(IF(L132=0, IF(J132=0, 0, 1), J132/L132),5)</f>
        <v>0</v>
      </c>
    </row>
    <row r="133" spans="1:16" x14ac:dyDescent="0.3">
      <c r="A133" s="19"/>
      <c r="B133" s="19"/>
      <c r="C133" s="19"/>
      <c r="D133" s="19"/>
      <c r="E133" s="19"/>
      <c r="F133" s="19" t="s">
        <v>688</v>
      </c>
      <c r="G133" s="19"/>
      <c r="H133" s="19"/>
      <c r="I133" s="19"/>
      <c r="J133" s="20">
        <v>951.8</v>
      </c>
      <c r="K133" s="44"/>
      <c r="L133" s="20"/>
      <c r="M133" s="44"/>
      <c r="N133" s="20"/>
      <c r="O133" s="44"/>
      <c r="P133" s="45"/>
    </row>
    <row r="134" spans="1:16" x14ac:dyDescent="0.3">
      <c r="A134" s="19"/>
      <c r="B134" s="19"/>
      <c r="C134" s="19"/>
      <c r="D134" s="19"/>
      <c r="E134" s="19"/>
      <c r="F134" s="19" t="s">
        <v>689</v>
      </c>
      <c r="G134" s="19"/>
      <c r="H134" s="19"/>
      <c r="I134" s="19"/>
      <c r="J134" s="20"/>
      <c r="K134" s="44"/>
      <c r="L134" s="20"/>
      <c r="M134" s="44"/>
      <c r="N134" s="20"/>
      <c r="O134" s="44"/>
      <c r="P134" s="45"/>
    </row>
    <row r="135" spans="1:16" x14ac:dyDescent="0.3">
      <c r="A135" s="19"/>
      <c r="B135" s="19"/>
      <c r="C135" s="19"/>
      <c r="D135" s="19"/>
      <c r="E135" s="19"/>
      <c r="F135" s="19"/>
      <c r="G135" s="19" t="s">
        <v>53</v>
      </c>
      <c r="H135" s="19"/>
      <c r="I135" s="19"/>
      <c r="J135" s="20">
        <v>1061.9000000000001</v>
      </c>
      <c r="K135" s="44"/>
      <c r="L135" s="20"/>
      <c r="M135" s="44"/>
      <c r="N135" s="20"/>
      <c r="O135" s="44"/>
      <c r="P135" s="45"/>
    </row>
    <row r="136" spans="1:16" x14ac:dyDescent="0.3">
      <c r="A136" s="19"/>
      <c r="B136" s="19"/>
      <c r="C136" s="19"/>
      <c r="D136" s="19"/>
      <c r="E136" s="19"/>
      <c r="F136" s="19"/>
      <c r="G136" s="19" t="s">
        <v>690</v>
      </c>
      <c r="H136" s="19"/>
      <c r="I136" s="19"/>
      <c r="J136" s="20">
        <v>359.95</v>
      </c>
      <c r="K136" s="44"/>
      <c r="L136" s="20">
        <v>4990</v>
      </c>
      <c r="M136" s="44"/>
      <c r="N136" s="20">
        <f>ROUND((J136-L136),5)</f>
        <v>-4630.05</v>
      </c>
      <c r="O136" s="44"/>
      <c r="P136" s="45">
        <f>ROUND(IF(L136=0, IF(J136=0, 0, 1), J136/L136),5)</f>
        <v>7.213E-2</v>
      </c>
    </row>
    <row r="137" spans="1:16" x14ac:dyDescent="0.3">
      <c r="A137" s="19"/>
      <c r="B137" s="19"/>
      <c r="C137" s="19"/>
      <c r="D137" s="19"/>
      <c r="E137" s="19"/>
      <c r="F137" s="19"/>
      <c r="G137" s="19" t="s">
        <v>691</v>
      </c>
      <c r="H137" s="19"/>
      <c r="I137" s="19"/>
      <c r="J137" s="20">
        <v>0</v>
      </c>
      <c r="K137" s="44"/>
      <c r="L137" s="20">
        <v>7500</v>
      </c>
      <c r="M137" s="44"/>
      <c r="N137" s="20">
        <f>ROUND((J137-L137),5)</f>
        <v>-7500</v>
      </c>
      <c r="O137" s="44"/>
      <c r="P137" s="45">
        <f>ROUND(IF(L137=0, IF(J137=0, 0, 1), J137/L137),5)</f>
        <v>0</v>
      </c>
    </row>
    <row r="138" spans="1:16" x14ac:dyDescent="0.3">
      <c r="A138" s="19"/>
      <c r="B138" s="19"/>
      <c r="C138" s="19"/>
      <c r="D138" s="19"/>
      <c r="E138" s="19"/>
      <c r="F138" s="19"/>
      <c r="G138" s="19" t="s">
        <v>692</v>
      </c>
      <c r="H138" s="19"/>
      <c r="I138" s="19"/>
      <c r="J138" s="20">
        <v>0</v>
      </c>
      <c r="K138" s="44"/>
      <c r="L138" s="20">
        <v>3000</v>
      </c>
      <c r="M138" s="44"/>
      <c r="N138" s="20">
        <f>ROUND((J138-L138),5)</f>
        <v>-3000</v>
      </c>
      <c r="O138" s="44"/>
      <c r="P138" s="45">
        <f>ROUND(IF(L138=0, IF(J138=0, 0, 1), J138/L138),5)</f>
        <v>0</v>
      </c>
    </row>
    <row r="139" spans="1:16" x14ac:dyDescent="0.3">
      <c r="A139" s="19"/>
      <c r="B139" s="19"/>
      <c r="C139" s="19"/>
      <c r="D139" s="19"/>
      <c r="E139" s="19"/>
      <c r="F139" s="19"/>
      <c r="G139" s="19" t="s">
        <v>693</v>
      </c>
      <c r="H139" s="19"/>
      <c r="I139" s="19"/>
      <c r="J139" s="20">
        <v>65.180000000000007</v>
      </c>
      <c r="K139" s="44"/>
      <c r="L139" s="20">
        <v>600</v>
      </c>
      <c r="M139" s="44"/>
      <c r="N139" s="20">
        <f>ROUND((J139-L139),5)</f>
        <v>-534.82000000000005</v>
      </c>
      <c r="O139" s="44"/>
      <c r="P139" s="45">
        <f>ROUND(IF(L139=0, IF(J139=0, 0, 1), J139/L139),5)</f>
        <v>0.10863</v>
      </c>
    </row>
    <row r="140" spans="1:16" x14ac:dyDescent="0.3">
      <c r="A140" s="19"/>
      <c r="B140" s="19"/>
      <c r="C140" s="19"/>
      <c r="D140" s="19"/>
      <c r="E140" s="19"/>
      <c r="F140" s="19"/>
      <c r="G140" s="19" t="s">
        <v>694</v>
      </c>
      <c r="H140" s="19"/>
      <c r="I140" s="19"/>
      <c r="J140" s="20">
        <v>1752.58</v>
      </c>
      <c r="K140" s="44"/>
      <c r="L140" s="20">
        <v>1710</v>
      </c>
      <c r="M140" s="44"/>
      <c r="N140" s="20">
        <f>ROUND((J140-L140),5)</f>
        <v>42.58</v>
      </c>
      <c r="O140" s="44"/>
      <c r="P140" s="45">
        <f>ROUND(IF(L140=0, IF(J140=0, 0, 1), J140/L140),5)</f>
        <v>1.0248999999999999</v>
      </c>
    </row>
    <row r="141" spans="1:16" x14ac:dyDescent="0.3">
      <c r="A141" s="19"/>
      <c r="B141" s="19"/>
      <c r="C141" s="19"/>
      <c r="D141" s="19"/>
      <c r="E141" s="19"/>
      <c r="F141" s="19"/>
      <c r="G141" s="19" t="s">
        <v>695</v>
      </c>
      <c r="H141" s="19"/>
      <c r="I141" s="19"/>
      <c r="J141" s="20">
        <v>663.48</v>
      </c>
      <c r="K141" s="44"/>
      <c r="L141" s="20"/>
      <c r="M141" s="44"/>
      <c r="N141" s="20"/>
      <c r="O141" s="44"/>
      <c r="P141" s="45"/>
    </row>
    <row r="142" spans="1:16" ht="15" thickBot="1" x14ac:dyDescent="0.35">
      <c r="A142" s="19"/>
      <c r="B142" s="19"/>
      <c r="C142" s="19"/>
      <c r="D142" s="19"/>
      <c r="E142" s="19"/>
      <c r="F142" s="19"/>
      <c r="G142" s="19" t="s">
        <v>696</v>
      </c>
      <c r="H142" s="19"/>
      <c r="I142" s="19"/>
      <c r="J142" s="26">
        <v>244.97</v>
      </c>
      <c r="K142" s="44"/>
      <c r="L142" s="26">
        <v>3000</v>
      </c>
      <c r="M142" s="44"/>
      <c r="N142" s="26">
        <f>ROUND((J142-L142),5)</f>
        <v>-2755.03</v>
      </c>
      <c r="O142" s="44"/>
      <c r="P142" s="49">
        <f>ROUND(IF(L142=0, IF(J142=0, 0, 1), J142/L142),5)</f>
        <v>8.1659999999999996E-2</v>
      </c>
    </row>
    <row r="143" spans="1:16" x14ac:dyDescent="0.3">
      <c r="A143" s="19"/>
      <c r="B143" s="19"/>
      <c r="C143" s="19"/>
      <c r="D143" s="19"/>
      <c r="E143" s="19"/>
      <c r="F143" s="19" t="s">
        <v>697</v>
      </c>
      <c r="G143" s="19"/>
      <c r="H143" s="19"/>
      <c r="I143" s="19"/>
      <c r="J143" s="20">
        <f>ROUND(SUM(J134:J142),5)</f>
        <v>4148.0600000000004</v>
      </c>
      <c r="K143" s="44"/>
      <c r="L143" s="20">
        <f>ROUND(SUM(L134:L142),5)</f>
        <v>20800</v>
      </c>
      <c r="M143" s="44"/>
      <c r="N143" s="20">
        <f>ROUND((J143-L143),5)</f>
        <v>-16651.939999999999</v>
      </c>
      <c r="O143" s="44"/>
      <c r="P143" s="45">
        <f>ROUND(IF(L143=0, IF(J143=0, 0, 1), J143/L143),5)</f>
        <v>0.19943</v>
      </c>
    </row>
    <row r="144" spans="1:16" x14ac:dyDescent="0.3">
      <c r="A144" s="19"/>
      <c r="B144" s="19"/>
      <c r="C144" s="19"/>
      <c r="D144" s="19"/>
      <c r="E144" s="19"/>
      <c r="F144" s="19" t="s">
        <v>698</v>
      </c>
      <c r="G144" s="19"/>
      <c r="H144" s="19"/>
      <c r="I144" s="19"/>
      <c r="J144" s="20">
        <v>156.43</v>
      </c>
      <c r="K144" s="44"/>
      <c r="L144" s="20">
        <v>1200</v>
      </c>
      <c r="M144" s="44"/>
      <c r="N144" s="20">
        <f>ROUND((J144-L144),5)</f>
        <v>-1043.57</v>
      </c>
      <c r="O144" s="44"/>
      <c r="P144" s="45">
        <f>ROUND(IF(L144=0, IF(J144=0, 0, 1), J144/L144),5)</f>
        <v>0.13036</v>
      </c>
    </row>
    <row r="145" spans="1:16" x14ac:dyDescent="0.3">
      <c r="A145" s="19"/>
      <c r="B145" s="19"/>
      <c r="C145" s="19"/>
      <c r="D145" s="19"/>
      <c r="E145" s="19"/>
      <c r="F145" s="19" t="s">
        <v>699</v>
      </c>
      <c r="G145" s="19"/>
      <c r="H145" s="19"/>
      <c r="I145" s="19"/>
      <c r="J145" s="20">
        <v>2345.35</v>
      </c>
      <c r="K145" s="44"/>
      <c r="L145" s="20">
        <v>2480</v>
      </c>
      <c r="M145" s="44"/>
      <c r="N145" s="20">
        <f>ROUND((J145-L145),5)</f>
        <v>-134.65</v>
      </c>
      <c r="O145" s="44"/>
      <c r="P145" s="45">
        <f>ROUND(IF(L145=0, IF(J145=0, 0, 1), J145/L145),5)</f>
        <v>0.94571000000000005</v>
      </c>
    </row>
    <row r="146" spans="1:16" x14ac:dyDescent="0.3">
      <c r="A146" s="19"/>
      <c r="B146" s="19"/>
      <c r="C146" s="19"/>
      <c r="D146" s="19"/>
      <c r="E146" s="19"/>
      <c r="F146" s="19" t="s">
        <v>700</v>
      </c>
      <c r="G146" s="19"/>
      <c r="H146" s="19"/>
      <c r="I146" s="19"/>
      <c r="J146" s="20"/>
      <c r="K146" s="44"/>
      <c r="L146" s="20"/>
      <c r="M146" s="44"/>
      <c r="N146" s="20"/>
      <c r="O146" s="44"/>
      <c r="P146" s="45"/>
    </row>
    <row r="147" spans="1:16" x14ac:dyDescent="0.3">
      <c r="A147" s="19"/>
      <c r="B147" s="19"/>
      <c r="C147" s="19"/>
      <c r="D147" s="19"/>
      <c r="E147" s="19"/>
      <c r="F147" s="19"/>
      <c r="G147" s="19" t="s">
        <v>701</v>
      </c>
      <c r="H147" s="19"/>
      <c r="I147" s="19"/>
      <c r="J147" s="20">
        <v>314.98</v>
      </c>
      <c r="K147" s="44"/>
      <c r="L147" s="20"/>
      <c r="M147" s="44"/>
      <c r="N147" s="20"/>
      <c r="O147" s="44"/>
      <c r="P147" s="45"/>
    </row>
    <row r="148" spans="1:16" x14ac:dyDescent="0.3">
      <c r="A148" s="19"/>
      <c r="B148" s="19"/>
      <c r="C148" s="19"/>
      <c r="D148" s="19"/>
      <c r="E148" s="19"/>
      <c r="F148" s="19"/>
      <c r="G148" s="19" t="s">
        <v>702</v>
      </c>
      <c r="H148" s="19"/>
      <c r="I148" s="19"/>
      <c r="J148" s="20">
        <v>1230.0999999999999</v>
      </c>
      <c r="K148" s="44"/>
      <c r="L148" s="20"/>
      <c r="M148" s="44"/>
      <c r="N148" s="20"/>
      <c r="O148" s="44"/>
      <c r="P148" s="45"/>
    </row>
    <row r="149" spans="1:16" x14ac:dyDescent="0.3">
      <c r="A149" s="19"/>
      <c r="B149" s="19"/>
      <c r="C149" s="19"/>
      <c r="D149" s="19"/>
      <c r="E149" s="19"/>
      <c r="F149" s="19"/>
      <c r="G149" s="19" t="s">
        <v>703</v>
      </c>
      <c r="H149" s="19"/>
      <c r="I149" s="19"/>
      <c r="J149" s="20">
        <v>148.25</v>
      </c>
      <c r="K149" s="44"/>
      <c r="L149" s="20"/>
      <c r="M149" s="44"/>
      <c r="N149" s="20"/>
      <c r="O149" s="44"/>
      <c r="P149" s="45"/>
    </row>
    <row r="150" spans="1:16" x14ac:dyDescent="0.3">
      <c r="A150" s="19"/>
      <c r="B150" s="19"/>
      <c r="C150" s="19"/>
      <c r="D150" s="19"/>
      <c r="E150" s="19"/>
      <c r="F150" s="19"/>
      <c r="G150" s="19" t="s">
        <v>704</v>
      </c>
      <c r="H150" s="19"/>
      <c r="I150" s="19"/>
      <c r="J150" s="20">
        <v>165</v>
      </c>
      <c r="K150" s="44"/>
      <c r="L150" s="20"/>
      <c r="M150" s="44"/>
      <c r="N150" s="20"/>
      <c r="O150" s="44"/>
      <c r="P150" s="45"/>
    </row>
    <row r="151" spans="1:16" x14ac:dyDescent="0.3">
      <c r="A151" s="19"/>
      <c r="B151" s="19"/>
      <c r="C151" s="19"/>
      <c r="D151" s="19"/>
      <c r="E151" s="19"/>
      <c r="F151" s="19"/>
      <c r="G151" s="19" t="s">
        <v>705</v>
      </c>
      <c r="H151" s="19"/>
      <c r="I151" s="19"/>
      <c r="J151" s="20">
        <v>45.46</v>
      </c>
      <c r="K151" s="44"/>
      <c r="L151" s="20"/>
      <c r="M151" s="44"/>
      <c r="N151" s="20"/>
      <c r="O151" s="44"/>
      <c r="P151" s="45"/>
    </row>
    <row r="152" spans="1:16" x14ac:dyDescent="0.3">
      <c r="A152" s="19"/>
      <c r="B152" s="19"/>
      <c r="C152" s="19"/>
      <c r="D152" s="19"/>
      <c r="E152" s="19"/>
      <c r="F152" s="19"/>
      <c r="G152" s="19" t="s">
        <v>706</v>
      </c>
      <c r="H152" s="19"/>
      <c r="I152" s="19"/>
      <c r="J152" s="20">
        <v>3893.44</v>
      </c>
      <c r="K152" s="44"/>
      <c r="L152" s="20"/>
      <c r="M152" s="44"/>
      <c r="N152" s="20"/>
      <c r="O152" s="44"/>
      <c r="P152" s="45"/>
    </row>
    <row r="153" spans="1:16" x14ac:dyDescent="0.3">
      <c r="A153" s="19"/>
      <c r="B153" s="19"/>
      <c r="C153" s="19"/>
      <c r="D153" s="19"/>
      <c r="E153" s="19"/>
      <c r="F153" s="19"/>
      <c r="G153" s="19" t="s">
        <v>707</v>
      </c>
      <c r="H153" s="19"/>
      <c r="I153" s="19"/>
      <c r="J153" s="20">
        <v>1854.6</v>
      </c>
      <c r="K153" s="44"/>
      <c r="L153" s="20"/>
      <c r="M153" s="44"/>
      <c r="N153" s="20"/>
      <c r="O153" s="44"/>
      <c r="P153" s="45"/>
    </row>
    <row r="154" spans="1:16" x14ac:dyDescent="0.3">
      <c r="A154" s="19"/>
      <c r="B154" s="19"/>
      <c r="C154" s="19"/>
      <c r="D154" s="19"/>
      <c r="E154" s="19"/>
      <c r="F154" s="19"/>
      <c r="G154" s="19" t="s">
        <v>708</v>
      </c>
      <c r="H154" s="19"/>
      <c r="I154" s="19"/>
      <c r="J154" s="20">
        <v>320.12</v>
      </c>
      <c r="K154" s="44"/>
      <c r="L154" s="20"/>
      <c r="M154" s="44"/>
      <c r="N154" s="20"/>
      <c r="O154" s="44"/>
      <c r="P154" s="45"/>
    </row>
    <row r="155" spans="1:16" x14ac:dyDescent="0.3">
      <c r="A155" s="19"/>
      <c r="B155" s="19"/>
      <c r="C155" s="19"/>
      <c r="D155" s="19"/>
      <c r="E155" s="19"/>
      <c r="F155" s="19"/>
      <c r="G155" s="19" t="s">
        <v>709</v>
      </c>
      <c r="H155" s="19"/>
      <c r="I155" s="19"/>
      <c r="J155" s="20">
        <v>81.31</v>
      </c>
      <c r="K155" s="44"/>
      <c r="L155" s="20"/>
      <c r="M155" s="44"/>
      <c r="N155" s="20"/>
      <c r="O155" s="44"/>
      <c r="P155" s="45"/>
    </row>
    <row r="156" spans="1:16" x14ac:dyDescent="0.3">
      <c r="A156" s="19"/>
      <c r="B156" s="19"/>
      <c r="C156" s="19"/>
      <c r="D156" s="19"/>
      <c r="E156" s="19"/>
      <c r="F156" s="19"/>
      <c r="G156" s="19" t="s">
        <v>710</v>
      </c>
      <c r="H156" s="19"/>
      <c r="I156" s="19"/>
      <c r="J156" s="20">
        <v>320.12</v>
      </c>
      <c r="K156" s="44"/>
      <c r="L156" s="20"/>
      <c r="M156" s="44"/>
      <c r="N156" s="20"/>
      <c r="O156" s="44"/>
      <c r="P156" s="45"/>
    </row>
    <row r="157" spans="1:16" x14ac:dyDescent="0.3">
      <c r="A157" s="19"/>
      <c r="B157" s="19"/>
      <c r="C157" s="19"/>
      <c r="D157" s="19"/>
      <c r="E157" s="19"/>
      <c r="F157" s="19"/>
      <c r="G157" s="19" t="s">
        <v>711</v>
      </c>
      <c r="H157" s="19"/>
      <c r="I157" s="19"/>
      <c r="J157" s="20">
        <v>72.48</v>
      </c>
      <c r="K157" s="44"/>
      <c r="L157" s="20"/>
      <c r="M157" s="44"/>
      <c r="N157" s="20"/>
      <c r="O157" s="44"/>
      <c r="P157" s="45"/>
    </row>
    <row r="158" spans="1:16" x14ac:dyDescent="0.3">
      <c r="A158" s="19"/>
      <c r="B158" s="19"/>
      <c r="C158" s="19"/>
      <c r="D158" s="19"/>
      <c r="E158" s="19"/>
      <c r="F158" s="19"/>
      <c r="G158" s="19" t="s">
        <v>712</v>
      </c>
      <c r="H158" s="19"/>
      <c r="I158" s="19"/>
      <c r="J158" s="20">
        <v>331.48</v>
      </c>
      <c r="K158" s="44"/>
      <c r="L158" s="20"/>
      <c r="M158" s="44"/>
      <c r="N158" s="20"/>
      <c r="O158" s="44"/>
      <c r="P158" s="45"/>
    </row>
    <row r="159" spans="1:16" ht="15" thickBot="1" x14ac:dyDescent="0.35">
      <c r="A159" s="19"/>
      <c r="B159" s="19"/>
      <c r="C159" s="19"/>
      <c r="D159" s="19"/>
      <c r="E159" s="19"/>
      <c r="F159" s="19"/>
      <c r="G159" s="19" t="s">
        <v>713</v>
      </c>
      <c r="H159" s="19"/>
      <c r="I159" s="19"/>
      <c r="J159" s="21">
        <v>8858.7099999999991</v>
      </c>
      <c r="K159" s="44"/>
      <c r="L159" s="21">
        <v>9999.98</v>
      </c>
      <c r="M159" s="44"/>
      <c r="N159" s="21">
        <f>ROUND((J159-L159),5)</f>
        <v>-1141.27</v>
      </c>
      <c r="O159" s="44"/>
      <c r="P159" s="46">
        <f>ROUND(IF(L159=0, IF(J159=0, 0, 1), J159/L159),5)</f>
        <v>0.88587000000000005</v>
      </c>
    </row>
    <row r="160" spans="1:16" ht="15" thickBot="1" x14ac:dyDescent="0.35">
      <c r="A160" s="19"/>
      <c r="B160" s="19"/>
      <c r="C160" s="19"/>
      <c r="D160" s="19"/>
      <c r="E160" s="19"/>
      <c r="F160" s="19" t="s">
        <v>714</v>
      </c>
      <c r="G160" s="19"/>
      <c r="H160" s="19"/>
      <c r="I160" s="19"/>
      <c r="J160" s="22">
        <f>ROUND(SUM(J146:J159),5)</f>
        <v>17636.05</v>
      </c>
      <c r="K160" s="44"/>
      <c r="L160" s="22">
        <f>ROUND(SUM(L146:L159),5)</f>
        <v>9999.98</v>
      </c>
      <c r="M160" s="44"/>
      <c r="N160" s="22">
        <f>ROUND((J160-L160),5)</f>
        <v>7636.07</v>
      </c>
      <c r="O160" s="44"/>
      <c r="P160" s="48">
        <f>ROUND(IF(L160=0, IF(J160=0, 0, 1), J160/L160),5)</f>
        <v>1.7636099999999999</v>
      </c>
    </row>
    <row r="161" spans="1:16" x14ac:dyDescent="0.3">
      <c r="A161" s="19"/>
      <c r="B161" s="19"/>
      <c r="C161" s="19"/>
      <c r="D161" s="19"/>
      <c r="E161" s="19" t="s">
        <v>715</v>
      </c>
      <c r="F161" s="19"/>
      <c r="G161" s="19"/>
      <c r="H161" s="19"/>
      <c r="I161" s="19"/>
      <c r="J161" s="20">
        <f>ROUND(SUM(J130:J133)+SUM(J143:J145)+J160,5)</f>
        <v>25237.69</v>
      </c>
      <c r="K161" s="44"/>
      <c r="L161" s="20">
        <f>ROUND(SUM(L130:L133)+SUM(L143:L145)+L160,5)</f>
        <v>41279.980000000003</v>
      </c>
      <c r="M161" s="44"/>
      <c r="N161" s="20">
        <f>ROUND((J161-L161),5)</f>
        <v>-16042.29</v>
      </c>
      <c r="O161" s="44"/>
      <c r="P161" s="45">
        <f>ROUND(IF(L161=0, IF(J161=0, 0, 1), J161/L161),5)</f>
        <v>0.61138000000000003</v>
      </c>
    </row>
    <row r="162" spans="1:16" x14ac:dyDescent="0.3">
      <c r="A162" s="19"/>
      <c r="B162" s="19"/>
      <c r="C162" s="19"/>
      <c r="D162" s="19"/>
      <c r="E162" s="19" t="s">
        <v>716</v>
      </c>
      <c r="F162" s="19"/>
      <c r="G162" s="19"/>
      <c r="H162" s="19"/>
      <c r="I162" s="19"/>
      <c r="J162" s="20"/>
      <c r="K162" s="44"/>
      <c r="L162" s="20"/>
      <c r="M162" s="44"/>
      <c r="N162" s="20"/>
      <c r="O162" s="44"/>
      <c r="P162" s="45"/>
    </row>
    <row r="163" spans="1:16" x14ac:dyDescent="0.3">
      <c r="A163" s="19"/>
      <c r="B163" s="19"/>
      <c r="C163" s="19"/>
      <c r="D163" s="19"/>
      <c r="E163" s="19"/>
      <c r="F163" s="19" t="s">
        <v>717</v>
      </c>
      <c r="G163" s="19"/>
      <c r="H163" s="19"/>
      <c r="I163" s="19"/>
      <c r="J163" s="20">
        <v>0</v>
      </c>
      <c r="K163" s="44"/>
      <c r="L163" s="20">
        <v>0</v>
      </c>
      <c r="M163" s="44"/>
      <c r="N163" s="20">
        <f>ROUND((J163-L163),5)</f>
        <v>0</v>
      </c>
      <c r="O163" s="44"/>
      <c r="P163" s="45">
        <f>ROUND(IF(L163=0, IF(J163=0, 0, 1), J163/L163),5)</f>
        <v>0</v>
      </c>
    </row>
    <row r="164" spans="1:16" ht="15" thickBot="1" x14ac:dyDescent="0.35">
      <c r="A164" s="19"/>
      <c r="B164" s="19"/>
      <c r="C164" s="19"/>
      <c r="D164" s="19"/>
      <c r="E164" s="19"/>
      <c r="F164" s="19" t="s">
        <v>718</v>
      </c>
      <c r="G164" s="19"/>
      <c r="H164" s="19"/>
      <c r="I164" s="19"/>
      <c r="J164" s="26">
        <v>433.95</v>
      </c>
      <c r="K164" s="44"/>
      <c r="L164" s="26"/>
      <c r="M164" s="44"/>
      <c r="N164" s="26"/>
      <c r="O164" s="44"/>
      <c r="P164" s="49"/>
    </row>
    <row r="165" spans="1:16" x14ac:dyDescent="0.3">
      <c r="A165" s="19"/>
      <c r="B165" s="19"/>
      <c r="C165" s="19"/>
      <c r="D165" s="19"/>
      <c r="E165" s="19" t="s">
        <v>719</v>
      </c>
      <c r="F165" s="19"/>
      <c r="G165" s="19"/>
      <c r="H165" s="19"/>
      <c r="I165" s="19"/>
      <c r="J165" s="20">
        <f>ROUND(SUM(J162:J164),5)</f>
        <v>433.95</v>
      </c>
      <c r="K165" s="44"/>
      <c r="L165" s="20">
        <f>ROUND(SUM(L162:L164),5)</f>
        <v>0</v>
      </c>
      <c r="M165" s="44"/>
      <c r="N165" s="20">
        <f>ROUND((J165-L165),5)</f>
        <v>433.95</v>
      </c>
      <c r="O165" s="44"/>
      <c r="P165" s="45">
        <f>ROUND(IF(L165=0, IF(J165=0, 0, 1), J165/L165),5)</f>
        <v>1</v>
      </c>
    </row>
    <row r="166" spans="1:16" x14ac:dyDescent="0.3">
      <c r="A166" s="19"/>
      <c r="B166" s="19"/>
      <c r="C166" s="19"/>
      <c r="D166" s="19"/>
      <c r="E166" s="19" t="s">
        <v>720</v>
      </c>
      <c r="F166" s="19"/>
      <c r="G166" s="19"/>
      <c r="H166" s="19"/>
      <c r="I166" s="19"/>
      <c r="J166" s="20"/>
      <c r="K166" s="44"/>
      <c r="L166" s="20"/>
      <c r="M166" s="44"/>
      <c r="N166" s="20"/>
      <c r="O166" s="44"/>
      <c r="P166" s="45"/>
    </row>
    <row r="167" spans="1:16" x14ac:dyDescent="0.3">
      <c r="A167" s="19"/>
      <c r="B167" s="19"/>
      <c r="C167" s="19"/>
      <c r="D167" s="19"/>
      <c r="E167" s="19"/>
      <c r="F167" s="19" t="s">
        <v>721</v>
      </c>
      <c r="G167" s="19"/>
      <c r="H167" s="19"/>
      <c r="I167" s="19"/>
      <c r="J167" s="20">
        <v>0</v>
      </c>
      <c r="K167" s="44"/>
      <c r="L167" s="20">
        <v>0</v>
      </c>
      <c r="M167" s="44"/>
      <c r="N167" s="20">
        <f>ROUND((J167-L167),5)</f>
        <v>0</v>
      </c>
      <c r="O167" s="44"/>
      <c r="P167" s="45">
        <f>ROUND(IF(L167=0, IF(J167=0, 0, 1), J167/L167),5)</f>
        <v>0</v>
      </c>
    </row>
    <row r="168" spans="1:16" x14ac:dyDescent="0.3">
      <c r="A168" s="19"/>
      <c r="B168" s="19"/>
      <c r="C168" s="19"/>
      <c r="D168" s="19"/>
      <c r="E168" s="19"/>
      <c r="F168" s="19" t="s">
        <v>722</v>
      </c>
      <c r="G168" s="19"/>
      <c r="H168" s="19"/>
      <c r="I168" s="19"/>
      <c r="J168" s="20">
        <v>0</v>
      </c>
      <c r="K168" s="44"/>
      <c r="L168" s="20">
        <v>480</v>
      </c>
      <c r="M168" s="44"/>
      <c r="N168" s="20">
        <f>ROUND((J168-L168),5)</f>
        <v>-480</v>
      </c>
      <c r="O168" s="44"/>
      <c r="P168" s="45">
        <f>ROUND(IF(L168=0, IF(J168=0, 0, 1), J168/L168),5)</f>
        <v>0</v>
      </c>
    </row>
    <row r="169" spans="1:16" x14ac:dyDescent="0.3">
      <c r="A169" s="19"/>
      <c r="B169" s="19"/>
      <c r="C169" s="19"/>
      <c r="D169" s="19"/>
      <c r="E169" s="19"/>
      <c r="F169" s="19" t="s">
        <v>723</v>
      </c>
      <c r="G169" s="19"/>
      <c r="H169" s="19"/>
      <c r="I169" s="19"/>
      <c r="J169" s="20"/>
      <c r="K169" s="44"/>
      <c r="L169" s="20"/>
      <c r="M169" s="44"/>
      <c r="N169" s="20"/>
      <c r="O169" s="44"/>
      <c r="P169" s="45"/>
    </row>
    <row r="170" spans="1:16" x14ac:dyDescent="0.3">
      <c r="A170" s="19"/>
      <c r="B170" s="19"/>
      <c r="C170" s="19"/>
      <c r="D170" s="19"/>
      <c r="E170" s="19"/>
      <c r="F170" s="19"/>
      <c r="G170" s="19" t="s">
        <v>724</v>
      </c>
      <c r="H170" s="19"/>
      <c r="I170" s="19"/>
      <c r="J170" s="20">
        <v>-185</v>
      </c>
      <c r="K170" s="44"/>
      <c r="L170" s="20">
        <v>3000</v>
      </c>
      <c r="M170" s="44"/>
      <c r="N170" s="20">
        <f>ROUND((J170-L170),5)</f>
        <v>-3185</v>
      </c>
      <c r="O170" s="44"/>
      <c r="P170" s="45">
        <f>ROUND(IF(L170=0, IF(J170=0, 0, 1), J170/L170),5)</f>
        <v>-6.1670000000000003E-2</v>
      </c>
    </row>
    <row r="171" spans="1:16" ht="15" thickBot="1" x14ac:dyDescent="0.35">
      <c r="A171" s="19"/>
      <c r="B171" s="19"/>
      <c r="C171" s="19"/>
      <c r="D171" s="19"/>
      <c r="E171" s="19"/>
      <c r="F171" s="19"/>
      <c r="G171" s="19" t="s">
        <v>725</v>
      </c>
      <c r="H171" s="19"/>
      <c r="I171" s="19"/>
      <c r="J171" s="26">
        <v>1364.78</v>
      </c>
      <c r="K171" s="44"/>
      <c r="L171" s="26">
        <v>2020</v>
      </c>
      <c r="M171" s="44"/>
      <c r="N171" s="26">
        <f>ROUND((J171-L171),5)</f>
        <v>-655.22</v>
      </c>
      <c r="O171" s="44"/>
      <c r="P171" s="49">
        <f>ROUND(IF(L171=0, IF(J171=0, 0, 1), J171/L171),5)</f>
        <v>0.67562999999999995</v>
      </c>
    </row>
    <row r="172" spans="1:16" x14ac:dyDescent="0.3">
      <c r="A172" s="19"/>
      <c r="B172" s="19"/>
      <c r="C172" s="19"/>
      <c r="D172" s="19"/>
      <c r="E172" s="19"/>
      <c r="F172" s="19" t="s">
        <v>726</v>
      </c>
      <c r="G172" s="19"/>
      <c r="H172" s="19"/>
      <c r="I172" s="19"/>
      <c r="J172" s="20">
        <f>ROUND(SUM(J169:J171),5)</f>
        <v>1179.78</v>
      </c>
      <c r="K172" s="44"/>
      <c r="L172" s="20">
        <f>ROUND(SUM(L169:L171),5)</f>
        <v>5020</v>
      </c>
      <c r="M172" s="44"/>
      <c r="N172" s="20">
        <f>ROUND((J172-L172),5)</f>
        <v>-3840.22</v>
      </c>
      <c r="O172" s="44"/>
      <c r="P172" s="45">
        <f>ROUND(IF(L172=0, IF(J172=0, 0, 1), J172/L172),5)</f>
        <v>0.23502000000000001</v>
      </c>
    </row>
    <row r="173" spans="1:16" x14ac:dyDescent="0.3">
      <c r="A173" s="19"/>
      <c r="B173" s="19"/>
      <c r="C173" s="19"/>
      <c r="D173" s="19"/>
      <c r="E173" s="19"/>
      <c r="F173" s="19" t="s">
        <v>727</v>
      </c>
      <c r="G173" s="19"/>
      <c r="H173" s="19"/>
      <c r="I173" s="19"/>
      <c r="J173" s="20">
        <v>180</v>
      </c>
      <c r="K173" s="44"/>
      <c r="L173" s="20">
        <v>500</v>
      </c>
      <c r="M173" s="44"/>
      <c r="N173" s="20">
        <f>ROUND((J173-L173),5)</f>
        <v>-320</v>
      </c>
      <c r="O173" s="44"/>
      <c r="P173" s="45">
        <f>ROUND(IF(L173=0, IF(J173=0, 0, 1), J173/L173),5)</f>
        <v>0.36</v>
      </c>
    </row>
    <row r="174" spans="1:16" x14ac:dyDescent="0.3">
      <c r="A174" s="19"/>
      <c r="B174" s="19"/>
      <c r="C174" s="19"/>
      <c r="D174" s="19"/>
      <c r="E174" s="19"/>
      <c r="F174" s="19" t="s">
        <v>728</v>
      </c>
      <c r="G174" s="19"/>
      <c r="H174" s="19"/>
      <c r="I174" s="19"/>
      <c r="J174" s="20">
        <v>0</v>
      </c>
      <c r="K174" s="44"/>
      <c r="L174" s="20">
        <v>0</v>
      </c>
      <c r="M174" s="44"/>
      <c r="N174" s="20">
        <f>ROUND((J174-L174),5)</f>
        <v>0</v>
      </c>
      <c r="O174" s="44"/>
      <c r="P174" s="45">
        <f>ROUND(IF(L174=0, IF(J174=0, 0, 1), J174/L174),5)</f>
        <v>0</v>
      </c>
    </row>
    <row r="175" spans="1:16" x14ac:dyDescent="0.3">
      <c r="A175" s="19"/>
      <c r="B175" s="19"/>
      <c r="C175" s="19"/>
      <c r="D175" s="19"/>
      <c r="E175" s="19"/>
      <c r="F175" s="19" t="s">
        <v>729</v>
      </c>
      <c r="G175" s="19"/>
      <c r="H175" s="19"/>
      <c r="I175" s="19"/>
      <c r="J175" s="20">
        <v>516.5</v>
      </c>
      <c r="K175" s="44"/>
      <c r="L175" s="20"/>
      <c r="M175" s="44"/>
      <c r="N175" s="20"/>
      <c r="O175" s="44"/>
      <c r="P175" s="45"/>
    </row>
    <row r="176" spans="1:16" x14ac:dyDescent="0.3">
      <c r="A176" s="19"/>
      <c r="B176" s="19"/>
      <c r="C176" s="19"/>
      <c r="D176" s="19"/>
      <c r="E176" s="19"/>
      <c r="F176" s="19" t="s">
        <v>730</v>
      </c>
      <c r="G176" s="19"/>
      <c r="H176" s="19"/>
      <c r="I176" s="19"/>
      <c r="J176" s="20"/>
      <c r="K176" s="44"/>
      <c r="L176" s="20"/>
      <c r="M176" s="44"/>
      <c r="N176" s="20"/>
      <c r="O176" s="44"/>
      <c r="P176" s="45"/>
    </row>
    <row r="177" spans="1:16" ht="15" thickBot="1" x14ac:dyDescent="0.35">
      <c r="A177" s="19"/>
      <c r="B177" s="19"/>
      <c r="C177" s="19"/>
      <c r="D177" s="19"/>
      <c r="E177" s="19"/>
      <c r="F177" s="19"/>
      <c r="G177" s="19" t="s">
        <v>731</v>
      </c>
      <c r="H177" s="19"/>
      <c r="I177" s="19"/>
      <c r="J177" s="21">
        <v>1242.8499999999999</v>
      </c>
      <c r="K177" s="44"/>
      <c r="L177" s="21">
        <v>1005</v>
      </c>
      <c r="M177" s="44"/>
      <c r="N177" s="21">
        <f>ROUND((J177-L177),5)</f>
        <v>237.85</v>
      </c>
      <c r="O177" s="44"/>
      <c r="P177" s="46">
        <f>ROUND(IF(L177=0, IF(J177=0, 0, 1), J177/L177),5)</f>
        <v>1.2366699999999999</v>
      </c>
    </row>
    <row r="178" spans="1:16" ht="15" thickBot="1" x14ac:dyDescent="0.35">
      <c r="A178" s="19"/>
      <c r="B178" s="19"/>
      <c r="C178" s="19"/>
      <c r="D178" s="19"/>
      <c r="E178" s="19"/>
      <c r="F178" s="19" t="s">
        <v>732</v>
      </c>
      <c r="G178" s="19"/>
      <c r="H178" s="19"/>
      <c r="I178" s="19"/>
      <c r="J178" s="22">
        <f>ROUND(SUM(J176:J177),5)</f>
        <v>1242.8499999999999</v>
      </c>
      <c r="K178" s="44"/>
      <c r="L178" s="22">
        <f>ROUND(SUM(L176:L177),5)</f>
        <v>1005</v>
      </c>
      <c r="M178" s="44"/>
      <c r="N178" s="22">
        <f>ROUND((J178-L178),5)</f>
        <v>237.85</v>
      </c>
      <c r="O178" s="44"/>
      <c r="P178" s="48">
        <f>ROUND(IF(L178=0, IF(J178=0, 0, 1), J178/L178),5)</f>
        <v>1.2366699999999999</v>
      </c>
    </row>
    <row r="179" spans="1:16" x14ac:dyDescent="0.3">
      <c r="A179" s="19"/>
      <c r="B179" s="19"/>
      <c r="C179" s="19"/>
      <c r="D179" s="19"/>
      <c r="E179" s="19" t="s">
        <v>733</v>
      </c>
      <c r="F179" s="19"/>
      <c r="G179" s="19"/>
      <c r="H179" s="19"/>
      <c r="I179" s="19"/>
      <c r="J179" s="20">
        <f>ROUND(SUM(J166:J168)+SUM(J172:J175)+J178,5)</f>
        <v>3119.13</v>
      </c>
      <c r="K179" s="44"/>
      <c r="L179" s="20">
        <f>ROUND(SUM(L166:L168)+SUM(L172:L175)+L178,5)</f>
        <v>7005</v>
      </c>
      <c r="M179" s="44"/>
      <c r="N179" s="20">
        <f>ROUND((J179-L179),5)</f>
        <v>-3885.87</v>
      </c>
      <c r="O179" s="44"/>
      <c r="P179" s="45">
        <f>ROUND(IF(L179=0, IF(J179=0, 0, 1), J179/L179),5)</f>
        <v>0.44527</v>
      </c>
    </row>
    <row r="180" spans="1:16" x14ac:dyDescent="0.3">
      <c r="A180" s="19"/>
      <c r="B180" s="19"/>
      <c r="C180" s="19"/>
      <c r="D180" s="19"/>
      <c r="E180" s="19" t="s">
        <v>734</v>
      </c>
      <c r="F180" s="19"/>
      <c r="G180" s="19"/>
      <c r="H180" s="19"/>
      <c r="I180" s="19"/>
      <c r="J180" s="20"/>
      <c r="K180" s="44"/>
      <c r="L180" s="20"/>
      <c r="M180" s="44"/>
      <c r="N180" s="20"/>
      <c r="O180" s="44"/>
      <c r="P180" s="45"/>
    </row>
    <row r="181" spans="1:16" x14ac:dyDescent="0.3">
      <c r="A181" s="19"/>
      <c r="B181" s="19"/>
      <c r="C181" s="19"/>
      <c r="D181" s="19"/>
      <c r="E181" s="19"/>
      <c r="F181" s="19" t="s">
        <v>735</v>
      </c>
      <c r="G181" s="19"/>
      <c r="H181" s="19"/>
      <c r="I181" s="19"/>
      <c r="J181" s="20"/>
      <c r="K181" s="44"/>
      <c r="L181" s="20"/>
      <c r="M181" s="44"/>
      <c r="N181" s="20"/>
      <c r="O181" s="44"/>
      <c r="P181" s="45"/>
    </row>
    <row r="182" spans="1:16" x14ac:dyDescent="0.3">
      <c r="A182" s="19"/>
      <c r="B182" s="19"/>
      <c r="C182" s="19"/>
      <c r="D182" s="19"/>
      <c r="E182" s="19"/>
      <c r="F182" s="19"/>
      <c r="G182" s="19" t="s">
        <v>736</v>
      </c>
      <c r="H182" s="19"/>
      <c r="I182" s="19"/>
      <c r="J182" s="20">
        <v>550</v>
      </c>
      <c r="K182" s="44"/>
      <c r="L182" s="20">
        <v>550</v>
      </c>
      <c r="M182" s="44"/>
      <c r="N182" s="20">
        <f t="shared" ref="N182:N188" si="16">ROUND((J182-L182),5)</f>
        <v>0</v>
      </c>
      <c r="O182" s="44"/>
      <c r="P182" s="45">
        <f t="shared" ref="P182:P188" si="17">ROUND(IF(L182=0, IF(J182=0, 0, 1), J182/L182),5)</f>
        <v>1</v>
      </c>
    </row>
    <row r="183" spans="1:16" ht="15" thickBot="1" x14ac:dyDescent="0.35">
      <c r="A183" s="19"/>
      <c r="B183" s="19"/>
      <c r="C183" s="19"/>
      <c r="D183" s="19"/>
      <c r="E183" s="19"/>
      <c r="F183" s="19"/>
      <c r="G183" s="19" t="s">
        <v>737</v>
      </c>
      <c r="H183" s="19"/>
      <c r="I183" s="19"/>
      <c r="J183" s="26">
        <v>3114.99</v>
      </c>
      <c r="K183" s="44"/>
      <c r="L183" s="26">
        <v>2000</v>
      </c>
      <c r="M183" s="44"/>
      <c r="N183" s="26">
        <f t="shared" si="16"/>
        <v>1114.99</v>
      </c>
      <c r="O183" s="44"/>
      <c r="P183" s="49">
        <f t="shared" si="17"/>
        <v>1.5575000000000001</v>
      </c>
    </row>
    <row r="184" spans="1:16" x14ac:dyDescent="0.3">
      <c r="A184" s="19"/>
      <c r="B184" s="19"/>
      <c r="C184" s="19"/>
      <c r="D184" s="19"/>
      <c r="E184" s="19"/>
      <c r="F184" s="19" t="s">
        <v>738</v>
      </c>
      <c r="G184" s="19"/>
      <c r="H184" s="19"/>
      <c r="I184" s="19"/>
      <c r="J184" s="20">
        <f>ROUND(SUM(J181:J183),5)</f>
        <v>3664.99</v>
      </c>
      <c r="K184" s="44"/>
      <c r="L184" s="20">
        <f>ROUND(SUM(L181:L183),5)</f>
        <v>2550</v>
      </c>
      <c r="M184" s="44"/>
      <c r="N184" s="20">
        <f t="shared" si="16"/>
        <v>1114.99</v>
      </c>
      <c r="O184" s="44"/>
      <c r="P184" s="45">
        <f t="shared" si="17"/>
        <v>1.4372499999999999</v>
      </c>
    </row>
    <row r="185" spans="1:16" ht="15" thickBot="1" x14ac:dyDescent="0.35">
      <c r="A185" s="19"/>
      <c r="B185" s="19"/>
      <c r="C185" s="19"/>
      <c r="D185" s="19"/>
      <c r="E185" s="19"/>
      <c r="F185" s="19" t="s">
        <v>739</v>
      </c>
      <c r="G185" s="19"/>
      <c r="H185" s="19"/>
      <c r="I185" s="19"/>
      <c r="J185" s="21">
        <v>1206.9000000000001</v>
      </c>
      <c r="K185" s="44"/>
      <c r="L185" s="21">
        <v>2250</v>
      </c>
      <c r="M185" s="44"/>
      <c r="N185" s="21">
        <f t="shared" si="16"/>
        <v>-1043.0999999999999</v>
      </c>
      <c r="O185" s="44"/>
      <c r="P185" s="46">
        <f t="shared" si="17"/>
        <v>0.53639999999999999</v>
      </c>
    </row>
    <row r="186" spans="1:16" ht="15" thickBot="1" x14ac:dyDescent="0.35">
      <c r="A186" s="19"/>
      <c r="B186" s="19"/>
      <c r="C186" s="19"/>
      <c r="D186" s="19"/>
      <c r="E186" s="19" t="s">
        <v>740</v>
      </c>
      <c r="F186" s="19"/>
      <c r="G186" s="19"/>
      <c r="H186" s="19"/>
      <c r="I186" s="19"/>
      <c r="J186" s="23">
        <f>ROUND(J180+SUM(J184:J185),5)</f>
        <v>4871.8900000000003</v>
      </c>
      <c r="K186" s="44"/>
      <c r="L186" s="23">
        <f>ROUND(L180+SUM(L184:L185),5)</f>
        <v>4800</v>
      </c>
      <c r="M186" s="44"/>
      <c r="N186" s="23">
        <f t="shared" si="16"/>
        <v>71.89</v>
      </c>
      <c r="O186" s="44"/>
      <c r="P186" s="47">
        <f t="shared" si="17"/>
        <v>1.01498</v>
      </c>
    </row>
    <row r="187" spans="1:16" ht="15" thickBot="1" x14ac:dyDescent="0.35">
      <c r="A187" s="19"/>
      <c r="B187" s="19"/>
      <c r="C187" s="19"/>
      <c r="D187" s="19" t="s">
        <v>741</v>
      </c>
      <c r="E187" s="19"/>
      <c r="F187" s="19"/>
      <c r="G187" s="19"/>
      <c r="H187" s="19"/>
      <c r="I187" s="19"/>
      <c r="J187" s="22">
        <f>ROUND(J24+J115+J120+J129+J161+J165+J179+J186,5)</f>
        <v>413344.48</v>
      </c>
      <c r="K187" s="44"/>
      <c r="L187" s="22">
        <f>ROUND(L24+L115+L120+L129+L161+L165+L179+L186,5)</f>
        <v>486480.86</v>
      </c>
      <c r="M187" s="44"/>
      <c r="N187" s="22">
        <f t="shared" si="16"/>
        <v>-73136.38</v>
      </c>
      <c r="O187" s="44"/>
      <c r="P187" s="48">
        <f t="shared" si="17"/>
        <v>0.84965999999999997</v>
      </c>
    </row>
    <row r="188" spans="1:16" x14ac:dyDescent="0.3">
      <c r="A188" s="19"/>
      <c r="B188" s="19" t="s">
        <v>742</v>
      </c>
      <c r="C188" s="19"/>
      <c r="D188" s="19"/>
      <c r="E188" s="19"/>
      <c r="F188" s="19"/>
      <c r="G188" s="19"/>
      <c r="H188" s="19"/>
      <c r="I188" s="19"/>
      <c r="J188" s="20">
        <f>ROUND(J3+J23-J187,5)</f>
        <v>314082.96999999997</v>
      </c>
      <c r="K188" s="44"/>
      <c r="L188" s="20">
        <f>ROUND(L3+L23-L187,5)</f>
        <v>283534.14</v>
      </c>
      <c r="M188" s="44"/>
      <c r="N188" s="20">
        <f t="shared" si="16"/>
        <v>30548.83</v>
      </c>
      <c r="O188" s="44"/>
      <c r="P188" s="45">
        <f t="shared" si="17"/>
        <v>1.1077399999999999</v>
      </c>
    </row>
    <row r="189" spans="1:16" x14ac:dyDescent="0.3">
      <c r="A189" s="19"/>
      <c r="B189" s="19" t="s">
        <v>743</v>
      </c>
      <c r="C189" s="19"/>
      <c r="D189" s="19"/>
      <c r="E189" s="19"/>
      <c r="F189" s="19"/>
      <c r="G189" s="19"/>
      <c r="H189" s="19"/>
      <c r="I189" s="19"/>
      <c r="J189" s="20"/>
      <c r="K189" s="44"/>
      <c r="L189" s="20"/>
      <c r="M189" s="44"/>
      <c r="N189" s="20"/>
      <c r="O189" s="44"/>
      <c r="P189" s="45"/>
    </row>
    <row r="190" spans="1:16" x14ac:dyDescent="0.3">
      <c r="A190" s="19"/>
      <c r="B190" s="19"/>
      <c r="C190" s="19" t="s">
        <v>744</v>
      </c>
      <c r="D190" s="19"/>
      <c r="E190" s="19"/>
      <c r="F190" s="19"/>
      <c r="G190" s="19"/>
      <c r="H190" s="19"/>
      <c r="I190" s="19"/>
      <c r="J190" s="20"/>
      <c r="K190" s="44"/>
      <c r="L190" s="20"/>
      <c r="M190" s="44"/>
      <c r="N190" s="20"/>
      <c r="O190" s="44"/>
      <c r="P190" s="45"/>
    </row>
    <row r="191" spans="1:16" x14ac:dyDescent="0.3">
      <c r="A191" s="19"/>
      <c r="B191" s="19"/>
      <c r="C191" s="19"/>
      <c r="D191" s="19" t="s">
        <v>745</v>
      </c>
      <c r="E191" s="19"/>
      <c r="F191" s="19"/>
      <c r="G191" s="19"/>
      <c r="H191" s="19"/>
      <c r="I191" s="19"/>
      <c r="J191" s="20">
        <v>1319.5</v>
      </c>
      <c r="K191" s="44"/>
      <c r="L191" s="20"/>
      <c r="M191" s="44"/>
      <c r="N191" s="20"/>
      <c r="O191" s="44"/>
      <c r="P191" s="45"/>
    </row>
    <row r="192" spans="1:16" x14ac:dyDescent="0.3">
      <c r="A192" s="19"/>
      <c r="B192" s="19"/>
      <c r="C192" s="19"/>
      <c r="D192" s="19" t="s">
        <v>746</v>
      </c>
      <c r="E192" s="19"/>
      <c r="F192" s="19"/>
      <c r="G192" s="19"/>
      <c r="H192" s="19"/>
      <c r="I192" s="19"/>
      <c r="J192" s="20">
        <v>2000</v>
      </c>
      <c r="K192" s="44"/>
      <c r="L192" s="20"/>
      <c r="M192" s="44"/>
      <c r="N192" s="20"/>
      <c r="O192" s="44"/>
      <c r="P192" s="45"/>
    </row>
    <row r="193" spans="1:16" x14ac:dyDescent="0.3">
      <c r="A193" s="19"/>
      <c r="B193" s="19"/>
      <c r="C193" s="19"/>
      <c r="D193" s="19" t="s">
        <v>747</v>
      </c>
      <c r="E193" s="19"/>
      <c r="F193" s="19"/>
      <c r="G193" s="19"/>
      <c r="H193" s="19"/>
      <c r="I193" s="19"/>
      <c r="J193" s="20"/>
      <c r="K193" s="44"/>
      <c r="L193" s="20"/>
      <c r="M193" s="44"/>
      <c r="N193" s="20"/>
      <c r="O193" s="44"/>
      <c r="P193" s="45"/>
    </row>
    <row r="194" spans="1:16" x14ac:dyDescent="0.3">
      <c r="A194" s="19"/>
      <c r="B194" s="19"/>
      <c r="C194" s="19"/>
      <c r="D194" s="19"/>
      <c r="E194" s="19" t="s">
        <v>748</v>
      </c>
      <c r="F194" s="19"/>
      <c r="G194" s="19"/>
      <c r="H194" s="19"/>
      <c r="I194" s="19"/>
      <c r="J194" s="20">
        <v>8730</v>
      </c>
      <c r="K194" s="44"/>
      <c r="L194" s="20"/>
      <c r="M194" s="44"/>
      <c r="N194" s="20"/>
      <c r="O194" s="44"/>
      <c r="P194" s="45"/>
    </row>
    <row r="195" spans="1:16" x14ac:dyDescent="0.3">
      <c r="A195" s="19"/>
      <c r="B195" s="19"/>
      <c r="C195" s="19"/>
      <c r="D195" s="19"/>
      <c r="E195" s="19" t="s">
        <v>749</v>
      </c>
      <c r="F195" s="19"/>
      <c r="G195" s="19"/>
      <c r="H195" s="19"/>
      <c r="I195" s="19"/>
      <c r="J195" s="20">
        <v>5512.83</v>
      </c>
      <c r="K195" s="44"/>
      <c r="L195" s="20"/>
      <c r="M195" s="44"/>
      <c r="N195" s="20"/>
      <c r="O195" s="44"/>
      <c r="P195" s="45"/>
    </row>
    <row r="196" spans="1:16" x14ac:dyDescent="0.3">
      <c r="A196" s="19"/>
      <c r="B196" s="19"/>
      <c r="C196" s="19"/>
      <c r="D196" s="19"/>
      <c r="E196" s="19" t="s">
        <v>750</v>
      </c>
      <c r="F196" s="19"/>
      <c r="G196" s="19"/>
      <c r="H196" s="19"/>
      <c r="I196" s="19"/>
      <c r="J196" s="20">
        <v>5394</v>
      </c>
      <c r="K196" s="44"/>
      <c r="L196" s="20"/>
      <c r="M196" s="44"/>
      <c r="N196" s="20"/>
      <c r="O196" s="44"/>
      <c r="P196" s="45"/>
    </row>
    <row r="197" spans="1:16" ht="15" thickBot="1" x14ac:dyDescent="0.35">
      <c r="A197" s="19"/>
      <c r="B197" s="19"/>
      <c r="C197" s="19"/>
      <c r="D197" s="19"/>
      <c r="E197" s="19" t="s">
        <v>751</v>
      </c>
      <c r="F197" s="19"/>
      <c r="G197" s="19"/>
      <c r="H197" s="19"/>
      <c r="I197" s="19"/>
      <c r="J197" s="26">
        <v>2281</v>
      </c>
      <c r="K197" s="44"/>
      <c r="L197" s="20"/>
      <c r="M197" s="44"/>
      <c r="N197" s="20"/>
      <c r="O197" s="44"/>
      <c r="P197" s="45"/>
    </row>
    <row r="198" spans="1:16" x14ac:dyDescent="0.3">
      <c r="A198" s="19"/>
      <c r="B198" s="19"/>
      <c r="C198" s="19"/>
      <c r="D198" s="19" t="s">
        <v>752</v>
      </c>
      <c r="E198" s="19"/>
      <c r="F198" s="19"/>
      <c r="G198" s="19"/>
      <c r="H198" s="19"/>
      <c r="I198" s="19"/>
      <c r="J198" s="20">
        <f>ROUND(SUM(J193:J197),5)</f>
        <v>21917.83</v>
      </c>
      <c r="K198" s="44"/>
      <c r="L198" s="20"/>
      <c r="M198" s="44"/>
      <c r="N198" s="20"/>
      <c r="O198" s="44"/>
      <c r="P198" s="45"/>
    </row>
    <row r="199" spans="1:16" x14ac:dyDescent="0.3">
      <c r="A199" s="19"/>
      <c r="B199" s="19"/>
      <c r="C199" s="19"/>
      <c r="D199" s="19" t="s">
        <v>744</v>
      </c>
      <c r="E199" s="19"/>
      <c r="F199" s="19"/>
      <c r="G199" s="19"/>
      <c r="H199" s="19"/>
      <c r="I199" s="19"/>
      <c r="J199" s="20"/>
      <c r="K199" s="44"/>
      <c r="L199" s="20"/>
      <c r="M199" s="44"/>
      <c r="N199" s="20"/>
      <c r="O199" s="44"/>
      <c r="P199" s="45"/>
    </row>
    <row r="200" spans="1:16" x14ac:dyDescent="0.3">
      <c r="A200" s="19"/>
      <c r="B200" s="19"/>
      <c r="C200" s="19"/>
      <c r="D200" s="19"/>
      <c r="E200" s="19" t="s">
        <v>753</v>
      </c>
      <c r="F200" s="19"/>
      <c r="G200" s="19"/>
      <c r="H200" s="19"/>
      <c r="I200" s="19"/>
      <c r="J200" s="20"/>
      <c r="K200" s="44"/>
      <c r="L200" s="20"/>
      <c r="M200" s="44"/>
      <c r="N200" s="20"/>
      <c r="O200" s="44"/>
      <c r="P200" s="45"/>
    </row>
    <row r="201" spans="1:16" ht="15" thickBot="1" x14ac:dyDescent="0.35">
      <c r="A201" s="19"/>
      <c r="B201" s="19"/>
      <c r="C201" s="19"/>
      <c r="D201" s="19"/>
      <c r="E201" s="19"/>
      <c r="F201" s="19" t="s">
        <v>754</v>
      </c>
      <c r="G201" s="19"/>
      <c r="H201" s="19"/>
      <c r="I201" s="19"/>
      <c r="J201" s="53">
        <v>-2022.24</v>
      </c>
      <c r="K201" s="44"/>
      <c r="L201" s="20"/>
      <c r="M201" s="44"/>
      <c r="N201" s="20"/>
      <c r="O201" s="44"/>
      <c r="P201" s="45"/>
    </row>
    <row r="202" spans="1:16" x14ac:dyDescent="0.3">
      <c r="A202" s="19"/>
      <c r="B202" s="19"/>
      <c r="C202" s="19"/>
      <c r="D202" s="19"/>
      <c r="E202" s="19" t="s">
        <v>755</v>
      </c>
      <c r="F202" s="19"/>
      <c r="G202" s="19"/>
      <c r="H202" s="19"/>
      <c r="I202" s="19"/>
      <c r="J202" s="20">
        <f>ROUND(SUM(J200:J201),5)</f>
        <v>-2022.24</v>
      </c>
      <c r="K202" s="44"/>
      <c r="L202" s="20"/>
      <c r="M202" s="44"/>
      <c r="N202" s="20"/>
      <c r="O202" s="44"/>
      <c r="P202" s="45"/>
    </row>
    <row r="203" spans="1:16" ht="15" thickBot="1" x14ac:dyDescent="0.35">
      <c r="A203" s="19"/>
      <c r="B203" s="19"/>
      <c r="C203" s="19"/>
      <c r="D203" s="19"/>
      <c r="E203" s="19" t="s">
        <v>756</v>
      </c>
      <c r="F203" s="19"/>
      <c r="G203" s="19"/>
      <c r="H203" s="19"/>
      <c r="I203" s="19"/>
      <c r="J203" s="21">
        <v>5317.2</v>
      </c>
      <c r="K203" s="44"/>
      <c r="L203" s="20"/>
      <c r="M203" s="44"/>
      <c r="N203" s="20"/>
      <c r="O203" s="44"/>
      <c r="P203" s="45"/>
    </row>
    <row r="204" spans="1:16" ht="15" thickBot="1" x14ac:dyDescent="0.35">
      <c r="A204" s="19"/>
      <c r="B204" s="19"/>
      <c r="C204" s="19"/>
      <c r="D204" s="19" t="s">
        <v>757</v>
      </c>
      <c r="E204" s="19"/>
      <c r="F204" s="19"/>
      <c r="G204" s="19"/>
      <c r="H204" s="19"/>
      <c r="I204" s="19"/>
      <c r="J204" s="22">
        <f>ROUND(J199+SUM(J202:J203),5)</f>
        <v>3294.96</v>
      </c>
      <c r="K204" s="44"/>
      <c r="L204" s="20"/>
      <c r="M204" s="44"/>
      <c r="N204" s="20"/>
      <c r="O204" s="44"/>
      <c r="P204" s="45"/>
    </row>
    <row r="205" spans="1:16" x14ac:dyDescent="0.3">
      <c r="A205" s="19"/>
      <c r="B205" s="19"/>
      <c r="C205" s="19" t="s">
        <v>757</v>
      </c>
      <c r="D205" s="19"/>
      <c r="E205" s="19"/>
      <c r="F205" s="19"/>
      <c r="G205" s="19"/>
      <c r="H205" s="19"/>
      <c r="I205" s="19"/>
      <c r="J205" s="20">
        <f>ROUND(SUM(J190:J192)+J198+J204,5)</f>
        <v>28532.29</v>
      </c>
      <c r="K205" s="44"/>
      <c r="L205" s="20"/>
      <c r="M205" s="44"/>
      <c r="N205" s="20"/>
      <c r="O205" s="44"/>
      <c r="P205" s="45"/>
    </row>
    <row r="206" spans="1:16" x14ac:dyDescent="0.3">
      <c r="A206" s="19"/>
      <c r="B206" s="19"/>
      <c r="C206" s="19" t="s">
        <v>758</v>
      </c>
      <c r="D206" s="19"/>
      <c r="E206" s="19"/>
      <c r="F206" s="19"/>
      <c r="G206" s="19"/>
      <c r="H206" s="19"/>
      <c r="I206" s="19"/>
      <c r="J206" s="20"/>
      <c r="K206" s="44"/>
      <c r="L206" s="20"/>
      <c r="M206" s="44"/>
      <c r="N206" s="20"/>
      <c r="O206" s="44"/>
      <c r="P206" s="45"/>
    </row>
    <row r="207" spans="1:16" x14ac:dyDescent="0.3">
      <c r="A207" s="19"/>
      <c r="B207" s="19"/>
      <c r="C207" s="19"/>
      <c r="D207" s="19" t="s">
        <v>759</v>
      </c>
      <c r="E207" s="19"/>
      <c r="F207" s="19"/>
      <c r="G207" s="19"/>
      <c r="H207" s="19"/>
      <c r="I207" s="19"/>
      <c r="J207" s="20">
        <v>5567.2</v>
      </c>
      <c r="K207" s="44"/>
      <c r="L207" s="20"/>
      <c r="M207" s="44"/>
      <c r="N207" s="20"/>
      <c r="O207" s="44"/>
      <c r="P207" s="45"/>
    </row>
    <row r="208" spans="1:16" x14ac:dyDescent="0.3">
      <c r="A208" s="19"/>
      <c r="B208" s="19"/>
      <c r="C208" s="19"/>
      <c r="D208" s="19" t="s">
        <v>760</v>
      </c>
      <c r="E208" s="19"/>
      <c r="F208" s="19"/>
      <c r="G208" s="19"/>
      <c r="H208" s="19"/>
      <c r="I208" s="19"/>
      <c r="J208" s="20">
        <v>76174.92</v>
      </c>
      <c r="K208" s="44"/>
      <c r="L208" s="20"/>
      <c r="M208" s="44"/>
      <c r="N208" s="20"/>
      <c r="O208" s="44"/>
      <c r="P208" s="45"/>
    </row>
    <row r="209" spans="1:16" x14ac:dyDescent="0.3">
      <c r="A209" s="19"/>
      <c r="B209" s="19"/>
      <c r="C209" s="19"/>
      <c r="D209" s="19" t="s">
        <v>761</v>
      </c>
      <c r="E209" s="19"/>
      <c r="F209" s="19"/>
      <c r="G209" s="19"/>
      <c r="H209" s="19"/>
      <c r="I209" s="19"/>
      <c r="J209" s="20"/>
      <c r="K209" s="44"/>
      <c r="L209" s="20"/>
      <c r="M209" s="44"/>
      <c r="N209" s="20"/>
      <c r="O209" s="44"/>
      <c r="P209" s="45"/>
    </row>
    <row r="210" spans="1:16" x14ac:dyDescent="0.3">
      <c r="A210" s="19"/>
      <c r="B210" s="19"/>
      <c r="C210" s="19"/>
      <c r="D210" s="19"/>
      <c r="E210" s="19" t="s">
        <v>762</v>
      </c>
      <c r="F210" s="19"/>
      <c r="G210" s="19"/>
      <c r="H210" s="19"/>
      <c r="I210" s="19"/>
      <c r="J210" s="20">
        <v>0</v>
      </c>
      <c r="K210" s="44"/>
      <c r="L210" s="20">
        <v>5350.36</v>
      </c>
      <c r="M210" s="44"/>
      <c r="N210" s="20">
        <f>ROUND((J210-L210),5)</f>
        <v>-5350.36</v>
      </c>
      <c r="O210" s="44"/>
      <c r="P210" s="45">
        <f>ROUND(IF(L210=0, IF(J210=0, 0, 1), J210/L210),5)</f>
        <v>0</v>
      </c>
    </row>
    <row r="211" spans="1:16" x14ac:dyDescent="0.3">
      <c r="A211" s="19"/>
      <c r="B211" s="19"/>
      <c r="C211" s="19"/>
      <c r="D211" s="19"/>
      <c r="E211" s="19" t="s">
        <v>763</v>
      </c>
      <c r="F211" s="19"/>
      <c r="G211" s="19"/>
      <c r="H211" s="19"/>
      <c r="I211" s="19"/>
      <c r="J211" s="20">
        <v>0</v>
      </c>
      <c r="K211" s="44"/>
      <c r="L211" s="20">
        <v>1000</v>
      </c>
      <c r="M211" s="44"/>
      <c r="N211" s="20">
        <f>ROUND((J211-L211),5)</f>
        <v>-1000</v>
      </c>
      <c r="O211" s="44"/>
      <c r="P211" s="45">
        <f>ROUND(IF(L211=0, IF(J211=0, 0, 1), J211/L211),5)</f>
        <v>0</v>
      </c>
    </row>
    <row r="212" spans="1:16" x14ac:dyDescent="0.3">
      <c r="A212" s="19"/>
      <c r="B212" s="19"/>
      <c r="C212" s="19"/>
      <c r="D212" s="19"/>
      <c r="E212" s="19" t="s">
        <v>764</v>
      </c>
      <c r="F212" s="19"/>
      <c r="G212" s="19"/>
      <c r="H212" s="19"/>
      <c r="I212" s="19"/>
      <c r="J212" s="20">
        <v>0</v>
      </c>
      <c r="K212" s="44"/>
      <c r="L212" s="20">
        <v>5000</v>
      </c>
      <c r="M212" s="44"/>
      <c r="N212" s="20">
        <f>ROUND((J212-L212),5)</f>
        <v>-5000</v>
      </c>
      <c r="O212" s="44"/>
      <c r="P212" s="45">
        <f>ROUND(IF(L212=0, IF(J212=0, 0, 1), J212/L212),5)</f>
        <v>0</v>
      </c>
    </row>
    <row r="213" spans="1:16" ht="15" thickBot="1" x14ac:dyDescent="0.35">
      <c r="A213" s="19"/>
      <c r="B213" s="19"/>
      <c r="C213" s="19"/>
      <c r="D213" s="19"/>
      <c r="E213" s="19" t="s">
        <v>765</v>
      </c>
      <c r="F213" s="19"/>
      <c r="G213" s="19"/>
      <c r="H213" s="19"/>
      <c r="I213" s="19"/>
      <c r="J213" s="26">
        <v>0</v>
      </c>
      <c r="K213" s="44"/>
      <c r="L213" s="26">
        <v>5000</v>
      </c>
      <c r="M213" s="44"/>
      <c r="N213" s="26">
        <f>ROUND((J213-L213),5)</f>
        <v>-5000</v>
      </c>
      <c r="O213" s="44"/>
      <c r="P213" s="49">
        <f>ROUND(IF(L213=0, IF(J213=0, 0, 1), J213/L213),5)</f>
        <v>0</v>
      </c>
    </row>
    <row r="214" spans="1:16" x14ac:dyDescent="0.3">
      <c r="A214" s="19"/>
      <c r="B214" s="19"/>
      <c r="C214" s="19"/>
      <c r="D214" s="19" t="s">
        <v>11</v>
      </c>
      <c r="E214" s="19"/>
      <c r="F214" s="19"/>
      <c r="G214" s="19"/>
      <c r="H214" s="19"/>
      <c r="I214" s="19"/>
      <c r="J214" s="20">
        <f>ROUND(SUM(J209:J213),5)</f>
        <v>0</v>
      </c>
      <c r="K214" s="44"/>
      <c r="L214" s="20">
        <f>ROUND(SUM(L209:L213),5)</f>
        <v>16350.36</v>
      </c>
      <c r="M214" s="44"/>
      <c r="N214" s="20">
        <f>ROUND((J214-L214),5)</f>
        <v>-16350.36</v>
      </c>
      <c r="O214" s="44"/>
      <c r="P214" s="45">
        <f>ROUND(IF(L214=0, IF(J214=0, 0, 1), J214/L214),5)</f>
        <v>0</v>
      </c>
    </row>
    <row r="215" spans="1:16" x14ac:dyDescent="0.3">
      <c r="A215" s="19"/>
      <c r="B215" s="19"/>
      <c r="C215" s="19"/>
      <c r="D215" s="19" t="s">
        <v>766</v>
      </c>
      <c r="E215" s="19"/>
      <c r="F215" s="19"/>
      <c r="G215" s="19"/>
      <c r="H215" s="19"/>
      <c r="I215" s="19"/>
      <c r="J215" s="20"/>
      <c r="K215" s="44"/>
      <c r="L215" s="20"/>
      <c r="M215" s="44"/>
      <c r="N215" s="20"/>
      <c r="O215" s="44"/>
      <c r="P215" s="45"/>
    </row>
    <row r="216" spans="1:16" x14ac:dyDescent="0.3">
      <c r="A216" s="19"/>
      <c r="B216" s="19"/>
      <c r="C216" s="19"/>
      <c r="D216" s="19"/>
      <c r="E216" s="19" t="s">
        <v>767</v>
      </c>
      <c r="F216" s="19"/>
      <c r="G216" s="19"/>
      <c r="H216" s="19"/>
      <c r="I216" s="19"/>
      <c r="J216" s="20"/>
      <c r="K216" s="44"/>
      <c r="L216" s="20"/>
      <c r="M216" s="44"/>
      <c r="N216" s="20"/>
      <c r="O216" s="44"/>
      <c r="P216" s="45"/>
    </row>
    <row r="217" spans="1:16" ht="15" thickBot="1" x14ac:dyDescent="0.35">
      <c r="A217" s="19"/>
      <c r="B217" s="19"/>
      <c r="C217" s="19"/>
      <c r="D217" s="19"/>
      <c r="E217" s="19"/>
      <c r="F217" s="19" t="s">
        <v>768</v>
      </c>
      <c r="G217" s="19"/>
      <c r="H217" s="19"/>
      <c r="I217" s="19"/>
      <c r="J217" s="26">
        <v>4547.93</v>
      </c>
      <c r="K217" s="44"/>
      <c r="L217" s="20"/>
      <c r="M217" s="44"/>
      <c r="N217" s="20"/>
      <c r="O217" s="44"/>
      <c r="P217" s="45"/>
    </row>
    <row r="218" spans="1:16" x14ac:dyDescent="0.3">
      <c r="A218" s="19"/>
      <c r="B218" s="19"/>
      <c r="C218" s="19"/>
      <c r="D218" s="19"/>
      <c r="E218" s="19" t="s">
        <v>769</v>
      </c>
      <c r="F218" s="19"/>
      <c r="G218" s="19"/>
      <c r="H218" s="19"/>
      <c r="I218" s="19"/>
      <c r="J218" s="20">
        <f>ROUND(SUM(J216:J217),5)</f>
        <v>4547.93</v>
      </c>
      <c r="K218" s="44"/>
      <c r="L218" s="20"/>
      <c r="M218" s="44"/>
      <c r="N218" s="20"/>
      <c r="O218" s="44"/>
      <c r="P218" s="45"/>
    </row>
    <row r="219" spans="1:16" ht="15" thickBot="1" x14ac:dyDescent="0.35">
      <c r="A219" s="19"/>
      <c r="B219" s="19"/>
      <c r="C219" s="19"/>
      <c r="D219" s="19"/>
      <c r="E219" s="19" t="s">
        <v>770</v>
      </c>
      <c r="F219" s="19"/>
      <c r="G219" s="19"/>
      <c r="H219" s="19"/>
      <c r="I219" s="19"/>
      <c r="J219" s="26">
        <v>57405.64</v>
      </c>
      <c r="K219" s="44"/>
      <c r="L219" s="20"/>
      <c r="M219" s="44"/>
      <c r="N219" s="20"/>
      <c r="O219" s="44"/>
      <c r="P219" s="45"/>
    </row>
    <row r="220" spans="1:16" x14ac:dyDescent="0.3">
      <c r="A220" s="19"/>
      <c r="B220" s="19"/>
      <c r="C220" s="19"/>
      <c r="D220" s="19" t="s">
        <v>771</v>
      </c>
      <c r="E220" s="19"/>
      <c r="F220" s="19"/>
      <c r="G220" s="19"/>
      <c r="H220" s="19"/>
      <c r="I220" s="19"/>
      <c r="J220" s="20">
        <f>ROUND(J215+SUM(J218:J219),5)</f>
        <v>61953.57</v>
      </c>
      <c r="K220" s="44"/>
      <c r="L220" s="20"/>
      <c r="M220" s="44"/>
      <c r="N220" s="20"/>
      <c r="O220" s="44"/>
      <c r="P220" s="45"/>
    </row>
    <row r="221" spans="1:16" x14ac:dyDescent="0.3">
      <c r="A221" s="19"/>
      <c r="B221" s="19"/>
      <c r="C221" s="19"/>
      <c r="D221" s="19" t="s">
        <v>772</v>
      </c>
      <c r="E221" s="19"/>
      <c r="F221" s="19"/>
      <c r="G221" s="19"/>
      <c r="H221" s="19"/>
      <c r="I221" s="19"/>
      <c r="J221" s="20"/>
      <c r="K221" s="44"/>
      <c r="L221" s="20"/>
      <c r="M221" s="44"/>
      <c r="N221" s="20"/>
      <c r="O221" s="44"/>
      <c r="P221" s="45"/>
    </row>
    <row r="222" spans="1:16" x14ac:dyDescent="0.3">
      <c r="A222" s="19"/>
      <c r="B222" s="19"/>
      <c r="C222" s="19"/>
      <c r="D222" s="19"/>
      <c r="E222" s="19" t="s">
        <v>773</v>
      </c>
      <c r="F222" s="19"/>
      <c r="G222" s="19"/>
      <c r="H222" s="19"/>
      <c r="I222" s="19"/>
      <c r="J222" s="20"/>
      <c r="K222" s="44"/>
      <c r="L222" s="20"/>
      <c r="M222" s="44"/>
      <c r="N222" s="20"/>
      <c r="O222" s="44"/>
      <c r="P222" s="45"/>
    </row>
    <row r="223" spans="1:16" x14ac:dyDescent="0.3">
      <c r="A223" s="19"/>
      <c r="B223" s="19"/>
      <c r="C223" s="19"/>
      <c r="D223" s="19"/>
      <c r="E223" s="19"/>
      <c r="F223" s="19" t="s">
        <v>774</v>
      </c>
      <c r="G223" s="19"/>
      <c r="H223" s="19"/>
      <c r="I223" s="19"/>
      <c r="J223" s="20">
        <v>0</v>
      </c>
      <c r="K223" s="44"/>
      <c r="L223" s="20"/>
      <c r="M223" s="44"/>
      <c r="N223" s="20"/>
      <c r="O223" s="44"/>
      <c r="P223" s="45"/>
    </row>
    <row r="224" spans="1:16" x14ac:dyDescent="0.3">
      <c r="A224" s="19"/>
      <c r="B224" s="19"/>
      <c r="C224" s="19"/>
      <c r="D224" s="19"/>
      <c r="E224" s="19"/>
      <c r="F224" s="19" t="s">
        <v>775</v>
      </c>
      <c r="G224" s="19"/>
      <c r="H224" s="19"/>
      <c r="I224" s="19"/>
      <c r="J224" s="20">
        <v>0</v>
      </c>
      <c r="K224" s="44"/>
      <c r="L224" s="20"/>
      <c r="M224" s="44"/>
      <c r="N224" s="20"/>
      <c r="O224" s="44"/>
      <c r="P224" s="45"/>
    </row>
    <row r="225" spans="1:16" ht="15" thickBot="1" x14ac:dyDescent="0.35">
      <c r="A225" s="19"/>
      <c r="B225" s="19"/>
      <c r="C225" s="19"/>
      <c r="D225" s="19"/>
      <c r="E225" s="19"/>
      <c r="F225" s="19" t="s">
        <v>776</v>
      </c>
      <c r="G225" s="19"/>
      <c r="H225" s="19"/>
      <c r="I225" s="19"/>
      <c r="J225" s="21">
        <v>8848.5</v>
      </c>
      <c r="K225" s="44"/>
      <c r="L225" s="20"/>
      <c r="M225" s="44"/>
      <c r="N225" s="20"/>
      <c r="O225" s="44"/>
      <c r="P225" s="45"/>
    </row>
    <row r="226" spans="1:16" ht="15" thickBot="1" x14ac:dyDescent="0.35">
      <c r="A226" s="19"/>
      <c r="B226" s="19"/>
      <c r="C226" s="19"/>
      <c r="D226" s="19"/>
      <c r="E226" s="19" t="s">
        <v>777</v>
      </c>
      <c r="F226" s="19"/>
      <c r="G226" s="19"/>
      <c r="H226" s="19"/>
      <c r="I226" s="19"/>
      <c r="J226" s="23">
        <f>ROUND(SUM(J222:J225),5)</f>
        <v>8848.5</v>
      </c>
      <c r="K226" s="44"/>
      <c r="L226" s="20"/>
      <c r="M226" s="44"/>
      <c r="N226" s="20"/>
      <c r="O226" s="44"/>
      <c r="P226" s="45"/>
    </row>
    <row r="227" spans="1:16" ht="15" thickBot="1" x14ac:dyDescent="0.35">
      <c r="A227" s="19"/>
      <c r="B227" s="19"/>
      <c r="C227" s="19"/>
      <c r="D227" s="19" t="s">
        <v>778</v>
      </c>
      <c r="E227" s="19"/>
      <c r="F227" s="19"/>
      <c r="G227" s="19"/>
      <c r="H227" s="19"/>
      <c r="I227" s="19"/>
      <c r="J227" s="23">
        <f>ROUND(J221+J226,5)</f>
        <v>8848.5</v>
      </c>
      <c r="K227" s="44"/>
      <c r="L227" s="21"/>
      <c r="M227" s="44"/>
      <c r="N227" s="21"/>
      <c r="O227" s="44"/>
      <c r="P227" s="46"/>
    </row>
    <row r="228" spans="1:16" ht="15" thickBot="1" x14ac:dyDescent="0.35">
      <c r="A228" s="19"/>
      <c r="B228" s="19"/>
      <c r="C228" s="19" t="s">
        <v>779</v>
      </c>
      <c r="D228" s="19"/>
      <c r="E228" s="19"/>
      <c r="F228" s="19"/>
      <c r="G228" s="19"/>
      <c r="H228" s="19"/>
      <c r="I228" s="19"/>
      <c r="J228" s="23">
        <f>ROUND(SUM(J206:J208)+J214+J220+J227,5)</f>
        <v>152544.19</v>
      </c>
      <c r="K228" s="44"/>
      <c r="L228" s="23">
        <f>ROUND(SUM(L206:L208)+L214+L220+L227,5)</f>
        <v>16350.36</v>
      </c>
      <c r="M228" s="44"/>
      <c r="N228" s="23">
        <f>ROUND((J228-L228),5)</f>
        <v>136193.82999999999</v>
      </c>
      <c r="O228" s="44"/>
      <c r="P228" s="47">
        <f>ROUND(IF(L228=0, IF(J228=0, 0, 1), J228/L228),5)</f>
        <v>9.3297100000000004</v>
      </c>
    </row>
    <row r="229" spans="1:16" ht="15" thickBot="1" x14ac:dyDescent="0.35">
      <c r="A229" s="19"/>
      <c r="B229" s="19" t="s">
        <v>780</v>
      </c>
      <c r="C229" s="19"/>
      <c r="D229" s="19"/>
      <c r="E229" s="19"/>
      <c r="F229" s="19"/>
      <c r="G229" s="19"/>
      <c r="H229" s="19"/>
      <c r="I229" s="19"/>
      <c r="J229" s="23">
        <f>ROUND(J189+J205-J228,5)</f>
        <v>-124011.9</v>
      </c>
      <c r="K229" s="44"/>
      <c r="L229" s="23">
        <f>ROUND(L189+L205-L228,5)</f>
        <v>-16350.36</v>
      </c>
      <c r="M229" s="44"/>
      <c r="N229" s="23">
        <f>ROUND((J229-L229),5)</f>
        <v>-107661.54</v>
      </c>
      <c r="O229" s="44"/>
      <c r="P229" s="47">
        <f>ROUND(IF(L229=0, IF(J229=0, 0, 1), J229/L229),5)</f>
        <v>7.5846600000000004</v>
      </c>
    </row>
    <row r="230" spans="1:16" s="25" customFormat="1" ht="10.8" thickBot="1" x14ac:dyDescent="0.25">
      <c r="A230" s="19" t="s">
        <v>100</v>
      </c>
      <c r="B230" s="19"/>
      <c r="C230" s="19"/>
      <c r="D230" s="19"/>
      <c r="E230" s="19"/>
      <c r="F230" s="19"/>
      <c r="G230" s="19"/>
      <c r="H230" s="19"/>
      <c r="I230" s="19"/>
      <c r="J230" s="24">
        <f>ROUND(J188+J229,5)</f>
        <v>190071.07</v>
      </c>
      <c r="K230" s="19"/>
      <c r="L230" s="24">
        <f>ROUND(L188+L229,5)</f>
        <v>267183.78000000003</v>
      </c>
      <c r="M230" s="19"/>
      <c r="N230" s="24">
        <f>ROUND((J230-L230),5)</f>
        <v>-77112.710000000006</v>
      </c>
      <c r="O230" s="19"/>
      <c r="P230" s="50">
        <f>ROUND(IF(L230=0, IF(J230=0, 0, 1), J230/L230),5)</f>
        <v>0.71138999999999997</v>
      </c>
    </row>
    <row r="231" spans="1:16" ht="15" thickTop="1" x14ac:dyDescent="0.3"/>
  </sheetData>
  <pageMargins left="0.7" right="0.7" top="0.75" bottom="0.75" header="0.1" footer="0.3"/>
  <pageSetup orientation="portrait" r:id="rId1"/>
  <headerFooter>
    <oddHeader>&amp;L&amp;"Arial,Bold"&amp;8 6:50 PM
&amp;"Arial,Bold"&amp;8 07/16/21
&amp;"Arial,Bold"&amp;8 Accrual Basis&amp;C&amp;"Arial,Bold"&amp;12 Nederland Fire Protection District
&amp;"Arial,Bold"&amp;14 Income &amp;&amp; Expense Budget vs. Actual
&amp;"Arial,Bold"&amp;10 January through June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7CC2-0177-43D3-89A5-0E17C48944CC}">
  <sheetPr codeName="Sheet5"/>
  <dimension ref="A1:P231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4" x14ac:dyDescent="0.3"/>
  <cols>
    <col min="1" max="8" width="3" style="71" customWidth="1"/>
    <col min="9" max="9" width="19.5546875" style="71" customWidth="1"/>
    <col min="10" max="10" width="8.5546875" style="31" bestFit="1" customWidth="1"/>
    <col min="11" max="11" width="2.33203125" style="31" customWidth="1"/>
    <col min="12" max="12" width="7.6640625" style="31" bestFit="1" customWidth="1"/>
    <col min="13" max="13" width="2.33203125" style="31" customWidth="1"/>
    <col min="14" max="14" width="9.6640625" style="31" bestFit="1" customWidth="1"/>
    <col min="15" max="15" width="2.33203125" style="31" customWidth="1"/>
    <col min="16" max="16" width="8.109375" style="31" bestFit="1" customWidth="1"/>
  </cols>
  <sheetData>
    <row r="1" spans="1:16" ht="15" thickBot="1" x14ac:dyDescent="0.35">
      <c r="A1" s="54"/>
      <c r="B1" s="54"/>
      <c r="C1" s="54"/>
      <c r="D1" s="54"/>
      <c r="E1" s="54"/>
      <c r="F1" s="54"/>
      <c r="G1" s="54"/>
      <c r="H1" s="54"/>
      <c r="I1" s="54"/>
      <c r="J1" s="43"/>
      <c r="K1" s="42"/>
      <c r="L1" s="43"/>
      <c r="M1" s="42"/>
      <c r="N1" s="43"/>
      <c r="O1" s="42"/>
      <c r="P1" s="43"/>
    </row>
    <row r="2" spans="1:16" s="29" customFormat="1" ht="15.6" thickTop="1" thickBot="1" x14ac:dyDescent="0.35">
      <c r="A2" s="69"/>
      <c r="B2" s="69"/>
      <c r="C2" s="69"/>
      <c r="D2" s="69"/>
      <c r="E2" s="69"/>
      <c r="F2" s="69"/>
      <c r="G2" s="69"/>
      <c r="H2" s="69"/>
      <c r="I2" s="69"/>
      <c r="J2" s="70" t="s">
        <v>109</v>
      </c>
      <c r="K2" s="40"/>
      <c r="L2" s="70" t="s">
        <v>559</v>
      </c>
      <c r="M2" s="40"/>
      <c r="N2" s="70" t="s">
        <v>560</v>
      </c>
      <c r="O2" s="40"/>
      <c r="P2" s="70" t="s">
        <v>561</v>
      </c>
    </row>
    <row r="3" spans="1:16" ht="15" thickTop="1" x14ac:dyDescent="0.3">
      <c r="A3" s="54"/>
      <c r="B3" s="54" t="s">
        <v>562</v>
      </c>
      <c r="C3" s="54"/>
      <c r="D3" s="54"/>
      <c r="E3" s="54"/>
      <c r="F3" s="54"/>
      <c r="G3" s="54"/>
      <c r="H3" s="54"/>
      <c r="I3" s="54"/>
      <c r="J3" s="55"/>
      <c r="K3" s="56"/>
      <c r="L3" s="55"/>
      <c r="M3" s="56"/>
      <c r="N3" s="55"/>
      <c r="O3" s="56"/>
      <c r="P3" s="57"/>
    </row>
    <row r="4" spans="1:16" x14ac:dyDescent="0.3">
      <c r="A4" s="54"/>
      <c r="B4" s="54"/>
      <c r="C4" s="54"/>
      <c r="D4" s="54" t="s">
        <v>563</v>
      </c>
      <c r="E4" s="54"/>
      <c r="F4" s="54"/>
      <c r="G4" s="54"/>
      <c r="H4" s="54"/>
      <c r="I4" s="54"/>
      <c r="J4" s="55"/>
      <c r="K4" s="56"/>
      <c r="L4" s="55"/>
      <c r="M4" s="56"/>
      <c r="N4" s="55"/>
      <c r="O4" s="56"/>
      <c r="P4" s="57"/>
    </row>
    <row r="5" spans="1:16" x14ac:dyDescent="0.3">
      <c r="A5" s="54"/>
      <c r="B5" s="54"/>
      <c r="C5" s="54"/>
      <c r="D5" s="54"/>
      <c r="E5" s="54" t="s">
        <v>564</v>
      </c>
      <c r="F5" s="54"/>
      <c r="G5" s="54"/>
      <c r="H5" s="54"/>
      <c r="I5" s="54"/>
      <c r="J5" s="55">
        <v>500</v>
      </c>
      <c r="K5" s="56"/>
      <c r="L5" s="55">
        <v>250</v>
      </c>
      <c r="M5" s="56"/>
      <c r="N5" s="55">
        <f>ROUND((J5-L5),5)</f>
        <v>250</v>
      </c>
      <c r="O5" s="56"/>
      <c r="P5" s="57">
        <f>ROUND(IF(L5=0, IF(J5=0, 0, 1), J5/L5),5)</f>
        <v>2</v>
      </c>
    </row>
    <row r="6" spans="1:16" x14ac:dyDescent="0.3">
      <c r="A6" s="54"/>
      <c r="B6" s="54"/>
      <c r="C6" s="54"/>
      <c r="D6" s="54"/>
      <c r="E6" s="54" t="s">
        <v>565</v>
      </c>
      <c r="F6" s="54"/>
      <c r="G6" s="54"/>
      <c r="H6" s="54"/>
      <c r="I6" s="54"/>
      <c r="J6" s="55">
        <v>25.97</v>
      </c>
      <c r="K6" s="56"/>
      <c r="L6" s="55">
        <v>145</v>
      </c>
      <c r="M6" s="56"/>
      <c r="N6" s="55">
        <f>ROUND((J6-L6),5)</f>
        <v>-119.03</v>
      </c>
      <c r="O6" s="56"/>
      <c r="P6" s="57">
        <f>ROUND(IF(L6=0, IF(J6=0, 0, 1), J6/L6),5)</f>
        <v>0.17910000000000001</v>
      </c>
    </row>
    <row r="7" spans="1:16" x14ac:dyDescent="0.3">
      <c r="A7" s="54"/>
      <c r="B7" s="54"/>
      <c r="C7" s="54"/>
      <c r="D7" s="54"/>
      <c r="E7" s="54" t="s">
        <v>566</v>
      </c>
      <c r="F7" s="54"/>
      <c r="G7" s="54"/>
      <c r="H7" s="54"/>
      <c r="I7" s="54"/>
      <c r="J7" s="55"/>
      <c r="K7" s="56"/>
      <c r="L7" s="55"/>
      <c r="M7" s="56"/>
      <c r="N7" s="55"/>
      <c r="O7" s="56"/>
      <c r="P7" s="57"/>
    </row>
    <row r="8" spans="1:16" x14ac:dyDescent="0.3">
      <c r="A8" s="54"/>
      <c r="B8" s="54"/>
      <c r="C8" s="54"/>
      <c r="D8" s="54"/>
      <c r="E8" s="54"/>
      <c r="F8" s="54" t="s">
        <v>567</v>
      </c>
      <c r="G8" s="54"/>
      <c r="H8" s="54"/>
      <c r="I8" s="54"/>
      <c r="J8" s="55">
        <v>0</v>
      </c>
      <c r="K8" s="56"/>
      <c r="L8" s="55">
        <v>4221</v>
      </c>
      <c r="M8" s="56"/>
      <c r="N8" s="55">
        <f>ROUND((J8-L8),5)</f>
        <v>-4221</v>
      </c>
      <c r="O8" s="56"/>
      <c r="P8" s="57">
        <f>ROUND(IF(L8=0, IF(J8=0, 0, 1), J8/L8),5)</f>
        <v>0</v>
      </c>
    </row>
    <row r="9" spans="1:16" x14ac:dyDescent="0.3">
      <c r="A9" s="54"/>
      <c r="B9" s="54"/>
      <c r="C9" s="54"/>
      <c r="D9" s="54"/>
      <c r="E9" s="54"/>
      <c r="F9" s="54" t="s">
        <v>568</v>
      </c>
      <c r="G9" s="54"/>
      <c r="H9" s="54"/>
      <c r="I9" s="54"/>
      <c r="J9" s="55">
        <v>720038.51</v>
      </c>
      <c r="K9" s="56"/>
      <c r="L9" s="55">
        <v>899991</v>
      </c>
      <c r="M9" s="56"/>
      <c r="N9" s="55">
        <f>ROUND((J9-L9),5)</f>
        <v>-179952.49</v>
      </c>
      <c r="O9" s="56"/>
      <c r="P9" s="57">
        <f>ROUND(IF(L9=0, IF(J9=0, 0, 1), J9/L9),5)</f>
        <v>0.80005000000000004</v>
      </c>
    </row>
    <row r="10" spans="1:16" x14ac:dyDescent="0.3">
      <c r="A10" s="54"/>
      <c r="B10" s="54"/>
      <c r="C10" s="54"/>
      <c r="D10" s="54"/>
      <c r="E10" s="54"/>
      <c r="F10" s="54" t="s">
        <v>569</v>
      </c>
      <c r="G10" s="54"/>
      <c r="H10" s="54"/>
      <c r="I10" s="54"/>
      <c r="J10" s="55">
        <v>25081.48</v>
      </c>
      <c r="K10" s="56"/>
      <c r="L10" s="55">
        <v>31497</v>
      </c>
      <c r="M10" s="56"/>
      <c r="N10" s="55">
        <f>ROUND((J10-L10),5)</f>
        <v>-6415.52</v>
      </c>
      <c r="O10" s="56"/>
      <c r="P10" s="57">
        <f>ROUND(IF(L10=0, IF(J10=0, 0, 1), J10/L10),5)</f>
        <v>0.79630999999999996</v>
      </c>
    </row>
    <row r="11" spans="1:16" x14ac:dyDescent="0.3">
      <c r="A11" s="54"/>
      <c r="B11" s="54"/>
      <c r="C11" s="54"/>
      <c r="D11" s="54"/>
      <c r="E11" s="54"/>
      <c r="F11" s="54" t="s">
        <v>570</v>
      </c>
      <c r="G11" s="54"/>
      <c r="H11" s="54"/>
      <c r="I11" s="54"/>
      <c r="J11" s="55">
        <v>18641.89</v>
      </c>
      <c r="K11" s="56"/>
      <c r="L11" s="55">
        <v>45000</v>
      </c>
      <c r="M11" s="56"/>
      <c r="N11" s="55">
        <f>ROUND((J11-L11),5)</f>
        <v>-26358.11</v>
      </c>
      <c r="O11" s="56"/>
      <c r="P11" s="57">
        <f>ROUND(IF(L11=0, IF(J11=0, 0, 1), J11/L11),5)</f>
        <v>0.41426000000000002</v>
      </c>
    </row>
    <row r="12" spans="1:16" x14ac:dyDescent="0.3">
      <c r="A12" s="54"/>
      <c r="B12" s="54"/>
      <c r="C12" s="54"/>
      <c r="D12" s="54"/>
      <c r="E12" s="54"/>
      <c r="F12" s="54" t="s">
        <v>571</v>
      </c>
      <c r="G12" s="54"/>
      <c r="H12" s="54"/>
      <c r="I12" s="54"/>
      <c r="J12" s="55">
        <v>649.37</v>
      </c>
      <c r="K12" s="56"/>
      <c r="L12" s="55">
        <v>1575</v>
      </c>
      <c r="M12" s="56"/>
      <c r="N12" s="55">
        <f>ROUND((J12-L12),5)</f>
        <v>-925.63</v>
      </c>
      <c r="O12" s="56"/>
      <c r="P12" s="57">
        <f>ROUND(IF(L12=0, IF(J12=0, 0, 1), J12/L12),5)</f>
        <v>0.4123</v>
      </c>
    </row>
    <row r="13" spans="1:16" x14ac:dyDescent="0.3">
      <c r="A13" s="54"/>
      <c r="B13" s="54"/>
      <c r="C13" s="54"/>
      <c r="D13" s="54"/>
      <c r="E13" s="54"/>
      <c r="F13" s="54" t="s">
        <v>572</v>
      </c>
      <c r="G13" s="54"/>
      <c r="H13" s="54"/>
      <c r="I13" s="54"/>
      <c r="J13" s="55">
        <v>-32737.78</v>
      </c>
      <c r="K13" s="56"/>
      <c r="L13" s="55"/>
      <c r="M13" s="56"/>
      <c r="N13" s="55"/>
      <c r="O13" s="56"/>
      <c r="P13" s="57"/>
    </row>
    <row r="14" spans="1:16" x14ac:dyDescent="0.3">
      <c r="A14" s="54"/>
      <c r="B14" s="54"/>
      <c r="C14" s="54"/>
      <c r="D14" s="54"/>
      <c r="E14" s="54"/>
      <c r="F14" s="54" t="s">
        <v>573</v>
      </c>
      <c r="G14" s="54"/>
      <c r="H14" s="54"/>
      <c r="I14" s="54"/>
      <c r="J14" s="55">
        <v>-1140.3599999999999</v>
      </c>
      <c r="K14" s="56"/>
      <c r="L14" s="55"/>
      <c r="M14" s="56"/>
      <c r="N14" s="55"/>
      <c r="O14" s="56"/>
      <c r="P14" s="57"/>
    </row>
    <row r="15" spans="1:16" x14ac:dyDescent="0.3">
      <c r="A15" s="54"/>
      <c r="B15" s="54"/>
      <c r="C15" s="54"/>
      <c r="D15" s="54"/>
      <c r="E15" s="54"/>
      <c r="F15" s="54" t="s">
        <v>574</v>
      </c>
      <c r="G15" s="54"/>
      <c r="H15" s="54"/>
      <c r="I15" s="54"/>
      <c r="J15" s="55">
        <v>281.20999999999998</v>
      </c>
      <c r="K15" s="56"/>
      <c r="L15" s="55"/>
      <c r="M15" s="56"/>
      <c r="N15" s="55"/>
      <c r="O15" s="56"/>
      <c r="P15" s="57"/>
    </row>
    <row r="16" spans="1:16" x14ac:dyDescent="0.3">
      <c r="A16" s="54"/>
      <c r="B16" s="54"/>
      <c r="C16" s="54"/>
      <c r="D16" s="54"/>
      <c r="E16" s="54"/>
      <c r="F16" s="54" t="s">
        <v>575</v>
      </c>
      <c r="G16" s="54"/>
      <c r="H16" s="54"/>
      <c r="I16" s="54"/>
      <c r="J16" s="55">
        <v>160.54</v>
      </c>
      <c r="K16" s="56"/>
      <c r="L16" s="55"/>
      <c r="M16" s="56"/>
      <c r="N16" s="55"/>
      <c r="O16" s="56"/>
      <c r="P16" s="57"/>
    </row>
    <row r="17" spans="1:16" x14ac:dyDescent="0.3">
      <c r="A17" s="54"/>
      <c r="B17" s="54"/>
      <c r="C17" s="54"/>
      <c r="D17" s="54"/>
      <c r="E17" s="54"/>
      <c r="F17" s="54" t="s">
        <v>576</v>
      </c>
      <c r="G17" s="54"/>
      <c r="H17" s="54"/>
      <c r="I17" s="54"/>
      <c r="J17" s="55">
        <v>21.13</v>
      </c>
      <c r="K17" s="56"/>
      <c r="L17" s="55"/>
      <c r="M17" s="56"/>
      <c r="N17" s="55"/>
      <c r="O17" s="56"/>
      <c r="P17" s="57"/>
    </row>
    <row r="18" spans="1:16" x14ac:dyDescent="0.3">
      <c r="A18" s="54"/>
      <c r="B18" s="54"/>
      <c r="C18" s="54"/>
      <c r="D18" s="54"/>
      <c r="E18" s="54"/>
      <c r="F18" s="54" t="s">
        <v>577</v>
      </c>
      <c r="G18" s="54"/>
      <c r="H18" s="54"/>
      <c r="I18" s="54"/>
      <c r="J18" s="55">
        <v>-4888.04</v>
      </c>
      <c r="K18" s="56"/>
      <c r="L18" s="55"/>
      <c r="M18" s="56"/>
      <c r="N18" s="55"/>
      <c r="O18" s="56"/>
      <c r="P18" s="57"/>
    </row>
    <row r="19" spans="1:16" x14ac:dyDescent="0.3">
      <c r="A19" s="54"/>
      <c r="B19" s="54"/>
      <c r="C19" s="54"/>
      <c r="D19" s="54"/>
      <c r="E19" s="54"/>
      <c r="F19" s="54" t="s">
        <v>578</v>
      </c>
      <c r="G19" s="54"/>
      <c r="H19" s="54"/>
      <c r="I19" s="54"/>
      <c r="J19" s="55">
        <v>-151.24</v>
      </c>
      <c r="K19" s="56"/>
      <c r="L19" s="55"/>
      <c r="M19" s="56"/>
      <c r="N19" s="55"/>
      <c r="O19" s="56"/>
      <c r="P19" s="57"/>
    </row>
    <row r="20" spans="1:16" ht="15" thickBot="1" x14ac:dyDescent="0.35">
      <c r="A20" s="54"/>
      <c r="B20" s="54"/>
      <c r="C20" s="54"/>
      <c r="D20" s="54"/>
      <c r="E20" s="54"/>
      <c r="F20" s="54" t="s">
        <v>579</v>
      </c>
      <c r="G20" s="54"/>
      <c r="H20" s="54"/>
      <c r="I20" s="54"/>
      <c r="J20" s="58">
        <v>1044.77</v>
      </c>
      <c r="K20" s="56"/>
      <c r="L20" s="58">
        <v>1386</v>
      </c>
      <c r="M20" s="56"/>
      <c r="N20" s="58">
        <f>ROUND((J20-L20),5)</f>
        <v>-341.23</v>
      </c>
      <c r="O20" s="56"/>
      <c r="P20" s="59">
        <f>ROUND(IF(L20=0, IF(J20=0, 0, 1), J20/L20),5)</f>
        <v>0.75380000000000003</v>
      </c>
    </row>
    <row r="21" spans="1:16" ht="15" thickBot="1" x14ac:dyDescent="0.35">
      <c r="A21" s="54"/>
      <c r="B21" s="54"/>
      <c r="C21" s="54"/>
      <c r="D21" s="54"/>
      <c r="E21" s="54" t="s">
        <v>580</v>
      </c>
      <c r="F21" s="54"/>
      <c r="G21" s="54"/>
      <c r="H21" s="54"/>
      <c r="I21" s="54"/>
      <c r="J21" s="60">
        <f>ROUND(SUM(J7:J20),5)</f>
        <v>727001.48</v>
      </c>
      <c r="K21" s="56"/>
      <c r="L21" s="60">
        <f>ROUND(SUM(L7:L20),5)</f>
        <v>983670</v>
      </c>
      <c r="M21" s="56"/>
      <c r="N21" s="60">
        <f>ROUND((J21-L21),5)</f>
        <v>-256668.52</v>
      </c>
      <c r="O21" s="56"/>
      <c r="P21" s="61">
        <f>ROUND(IF(L21=0, IF(J21=0, 0, 1), J21/L21),5)</f>
        <v>0.73907</v>
      </c>
    </row>
    <row r="22" spans="1:16" ht="15" thickBot="1" x14ac:dyDescent="0.35">
      <c r="A22" s="54"/>
      <c r="B22" s="54"/>
      <c r="C22" s="54"/>
      <c r="D22" s="54" t="s">
        <v>581</v>
      </c>
      <c r="E22" s="54"/>
      <c r="F22" s="54"/>
      <c r="G22" s="54"/>
      <c r="H22" s="54"/>
      <c r="I22" s="54"/>
      <c r="J22" s="62">
        <f>ROUND(SUM(J4:J6)+J21,5)</f>
        <v>727527.45</v>
      </c>
      <c r="K22" s="56"/>
      <c r="L22" s="62">
        <f>ROUND(SUM(L4:L6)+L21,5)</f>
        <v>984065</v>
      </c>
      <c r="M22" s="56"/>
      <c r="N22" s="62">
        <f>ROUND((J22-L22),5)</f>
        <v>-256537.55</v>
      </c>
      <c r="O22" s="56"/>
      <c r="P22" s="63">
        <f>ROUND(IF(L22=0, IF(J22=0, 0, 1), J22/L22),5)</f>
        <v>0.73931000000000002</v>
      </c>
    </row>
    <row r="23" spans="1:16" x14ac:dyDescent="0.3">
      <c r="A23" s="54"/>
      <c r="B23" s="54"/>
      <c r="C23" s="54" t="s">
        <v>582</v>
      </c>
      <c r="D23" s="54"/>
      <c r="E23" s="54"/>
      <c r="F23" s="54"/>
      <c r="G23" s="54"/>
      <c r="H23" s="54"/>
      <c r="I23" s="54"/>
      <c r="J23" s="55">
        <f>J22</f>
        <v>727527.45</v>
      </c>
      <c r="K23" s="56"/>
      <c r="L23" s="55">
        <f>L22</f>
        <v>984065</v>
      </c>
      <c r="M23" s="56"/>
      <c r="N23" s="55">
        <f>ROUND((J23-L23),5)</f>
        <v>-256537.55</v>
      </c>
      <c r="O23" s="56"/>
      <c r="P23" s="57">
        <f>ROUND(IF(L23=0, IF(J23=0, 0, 1), J23/L23),5)</f>
        <v>0.73931000000000002</v>
      </c>
    </row>
    <row r="24" spans="1:16" x14ac:dyDescent="0.3">
      <c r="A24" s="54"/>
      <c r="B24" s="54"/>
      <c r="C24" s="54"/>
      <c r="D24" s="54" t="s">
        <v>583</v>
      </c>
      <c r="E24" s="54"/>
      <c r="F24" s="54"/>
      <c r="G24" s="54"/>
      <c r="H24" s="54"/>
      <c r="I24" s="54"/>
      <c r="J24" s="55"/>
      <c r="K24" s="56"/>
      <c r="L24" s="55"/>
      <c r="M24" s="56"/>
      <c r="N24" s="55"/>
      <c r="O24" s="56"/>
      <c r="P24" s="57"/>
    </row>
    <row r="25" spans="1:16" x14ac:dyDescent="0.3">
      <c r="A25" s="54"/>
      <c r="B25" s="54"/>
      <c r="C25" s="54"/>
      <c r="D25" s="54"/>
      <c r="E25" s="54" t="s">
        <v>584</v>
      </c>
      <c r="F25" s="54"/>
      <c r="G25" s="54"/>
      <c r="H25" s="54"/>
      <c r="I25" s="54"/>
      <c r="J25" s="55"/>
      <c r="K25" s="56"/>
      <c r="L25" s="55"/>
      <c r="M25" s="56"/>
      <c r="N25" s="55"/>
      <c r="O25" s="56"/>
      <c r="P25" s="57"/>
    </row>
    <row r="26" spans="1:16" x14ac:dyDescent="0.3">
      <c r="A26" s="54"/>
      <c r="B26" s="54"/>
      <c r="C26" s="54"/>
      <c r="D26" s="54"/>
      <c r="E26" s="54"/>
      <c r="F26" s="54" t="s">
        <v>585</v>
      </c>
      <c r="G26" s="54"/>
      <c r="H26" s="54"/>
      <c r="I26" s="54"/>
      <c r="J26" s="55"/>
      <c r="K26" s="56"/>
      <c r="L26" s="55"/>
      <c r="M26" s="56"/>
      <c r="N26" s="55"/>
      <c r="O26" s="56"/>
      <c r="P26" s="57"/>
    </row>
    <row r="27" spans="1:16" x14ac:dyDescent="0.3">
      <c r="A27" s="54"/>
      <c r="B27" s="54"/>
      <c r="C27" s="54"/>
      <c r="D27" s="54"/>
      <c r="E27" s="54"/>
      <c r="F27" s="54"/>
      <c r="G27" s="54" t="s">
        <v>586</v>
      </c>
      <c r="H27" s="54"/>
      <c r="I27" s="54"/>
      <c r="J27" s="55">
        <v>292.92</v>
      </c>
      <c r="K27" s="56"/>
      <c r="L27" s="55"/>
      <c r="M27" s="56"/>
      <c r="N27" s="55"/>
      <c r="O27" s="56"/>
      <c r="P27" s="57"/>
    </row>
    <row r="28" spans="1:16" ht="15" thickBot="1" x14ac:dyDescent="0.35">
      <c r="A28" s="54"/>
      <c r="B28" s="54"/>
      <c r="C28" s="54"/>
      <c r="D28" s="54"/>
      <c r="E28" s="54"/>
      <c r="F28" s="54"/>
      <c r="G28" s="54" t="s">
        <v>587</v>
      </c>
      <c r="H28" s="54"/>
      <c r="I28" s="54"/>
      <c r="J28" s="64">
        <v>45</v>
      </c>
      <c r="K28" s="56"/>
      <c r="L28" s="64">
        <v>200</v>
      </c>
      <c r="M28" s="56"/>
      <c r="N28" s="64">
        <f>ROUND((J28-L28),5)</f>
        <v>-155</v>
      </c>
      <c r="O28" s="56"/>
      <c r="P28" s="65">
        <f>ROUND(IF(L28=0, IF(J28=0, 0, 1), J28/L28),5)</f>
        <v>0.22500000000000001</v>
      </c>
    </row>
    <row r="29" spans="1:16" x14ac:dyDescent="0.3">
      <c r="A29" s="54"/>
      <c r="B29" s="54"/>
      <c r="C29" s="54"/>
      <c r="D29" s="54"/>
      <c r="E29" s="54"/>
      <c r="F29" s="54" t="s">
        <v>588</v>
      </c>
      <c r="G29" s="54"/>
      <c r="H29" s="54"/>
      <c r="I29" s="54"/>
      <c r="J29" s="55">
        <f>ROUND(SUM(J26:J28),5)</f>
        <v>337.92</v>
      </c>
      <c r="K29" s="56"/>
      <c r="L29" s="55">
        <f>ROUND(SUM(L26:L28),5)</f>
        <v>200</v>
      </c>
      <c r="M29" s="56"/>
      <c r="N29" s="55">
        <f>ROUND((J29-L29),5)</f>
        <v>137.91999999999999</v>
      </c>
      <c r="O29" s="56"/>
      <c r="P29" s="57">
        <f>ROUND(IF(L29=0, IF(J29=0, 0, 1), J29/L29),5)</f>
        <v>1.6896</v>
      </c>
    </row>
    <row r="30" spans="1:16" x14ac:dyDescent="0.3">
      <c r="A30" s="54"/>
      <c r="B30" s="54"/>
      <c r="C30" s="54"/>
      <c r="D30" s="54"/>
      <c r="E30" s="54"/>
      <c r="F30" s="54" t="s">
        <v>589</v>
      </c>
      <c r="G30" s="54"/>
      <c r="H30" s="54"/>
      <c r="I30" s="54"/>
      <c r="J30" s="55"/>
      <c r="K30" s="56"/>
      <c r="L30" s="55"/>
      <c r="M30" s="56"/>
      <c r="N30" s="55"/>
      <c r="O30" s="56"/>
      <c r="P30" s="57"/>
    </row>
    <row r="31" spans="1:16" x14ac:dyDescent="0.3">
      <c r="A31" s="54"/>
      <c r="B31" s="54"/>
      <c r="C31" s="54"/>
      <c r="D31" s="54"/>
      <c r="E31" s="54"/>
      <c r="F31" s="54"/>
      <c r="G31" s="54" t="s">
        <v>590</v>
      </c>
      <c r="H31" s="54"/>
      <c r="I31" s="54"/>
      <c r="J31" s="55">
        <v>357.72</v>
      </c>
      <c r="K31" s="56"/>
      <c r="L31" s="55">
        <v>496</v>
      </c>
      <c r="M31" s="56"/>
      <c r="N31" s="55">
        <f>ROUND((J31-L31),5)</f>
        <v>-138.28</v>
      </c>
      <c r="O31" s="56"/>
      <c r="P31" s="57">
        <f>ROUND(IF(L31=0, IF(J31=0, 0, 1), J31/L31),5)</f>
        <v>0.72121000000000002</v>
      </c>
    </row>
    <row r="32" spans="1:16" x14ac:dyDescent="0.3">
      <c r="A32" s="54"/>
      <c r="B32" s="54"/>
      <c r="C32" s="54"/>
      <c r="D32" s="54"/>
      <c r="E32" s="54"/>
      <c r="F32" s="54"/>
      <c r="G32" s="54" t="s">
        <v>591</v>
      </c>
      <c r="H32" s="54"/>
      <c r="I32" s="54"/>
      <c r="J32" s="55">
        <v>10266.15</v>
      </c>
      <c r="K32" s="56"/>
      <c r="L32" s="55">
        <v>14770</v>
      </c>
      <c r="M32" s="56"/>
      <c r="N32" s="55">
        <f>ROUND((J32-L32),5)</f>
        <v>-4503.8500000000004</v>
      </c>
      <c r="O32" s="56"/>
      <c r="P32" s="57">
        <f>ROUND(IF(L32=0, IF(J32=0, 0, 1), J32/L32),5)</f>
        <v>0.69506999999999997</v>
      </c>
    </row>
    <row r="33" spans="1:16" ht="15" thickBot="1" x14ac:dyDescent="0.35">
      <c r="A33" s="54"/>
      <c r="B33" s="54"/>
      <c r="C33" s="54"/>
      <c r="D33" s="54"/>
      <c r="E33" s="54"/>
      <c r="F33" s="54"/>
      <c r="G33" s="54" t="s">
        <v>592</v>
      </c>
      <c r="H33" s="54"/>
      <c r="I33" s="54"/>
      <c r="J33" s="64">
        <v>31.42</v>
      </c>
      <c r="K33" s="56"/>
      <c r="L33" s="64"/>
      <c r="M33" s="56"/>
      <c r="N33" s="64"/>
      <c r="O33" s="56"/>
      <c r="P33" s="65"/>
    </row>
    <row r="34" spans="1:16" x14ac:dyDescent="0.3">
      <c r="A34" s="54"/>
      <c r="B34" s="54"/>
      <c r="C34" s="54"/>
      <c r="D34" s="54"/>
      <c r="E34" s="54"/>
      <c r="F34" s="54" t="s">
        <v>593</v>
      </c>
      <c r="G34" s="54"/>
      <c r="H34" s="54"/>
      <c r="I34" s="54"/>
      <c r="J34" s="55">
        <f>ROUND(SUM(J30:J33),5)</f>
        <v>10655.29</v>
      </c>
      <c r="K34" s="56"/>
      <c r="L34" s="55">
        <f>ROUND(SUM(L30:L33),5)</f>
        <v>15266</v>
      </c>
      <c r="M34" s="56"/>
      <c r="N34" s="55">
        <f>ROUND((J34-L34),5)</f>
        <v>-4610.71</v>
      </c>
      <c r="O34" s="56"/>
      <c r="P34" s="57">
        <f>ROUND(IF(L34=0, IF(J34=0, 0, 1), J34/L34),5)</f>
        <v>0.69798000000000004</v>
      </c>
    </row>
    <row r="35" spans="1:16" x14ac:dyDescent="0.3">
      <c r="A35" s="54"/>
      <c r="B35" s="54"/>
      <c r="C35" s="54"/>
      <c r="D35" s="54"/>
      <c r="E35" s="54"/>
      <c r="F35" s="54" t="s">
        <v>594</v>
      </c>
      <c r="G35" s="54"/>
      <c r="H35" s="54"/>
      <c r="I35" s="54"/>
      <c r="J35" s="55"/>
      <c r="K35" s="56"/>
      <c r="L35" s="55"/>
      <c r="M35" s="56"/>
      <c r="N35" s="55"/>
      <c r="O35" s="56"/>
      <c r="P35" s="57"/>
    </row>
    <row r="36" spans="1:16" x14ac:dyDescent="0.3">
      <c r="A36" s="54"/>
      <c r="B36" s="54"/>
      <c r="C36" s="54"/>
      <c r="D36" s="54"/>
      <c r="E36" s="54"/>
      <c r="F36" s="54"/>
      <c r="G36" s="54" t="s">
        <v>595</v>
      </c>
      <c r="H36" s="54"/>
      <c r="I36" s="54"/>
      <c r="J36" s="55">
        <v>583.25</v>
      </c>
      <c r="K36" s="56"/>
      <c r="L36" s="55">
        <v>1800</v>
      </c>
      <c r="M36" s="56"/>
      <c r="N36" s="55">
        <f>ROUND((J36-L36),5)</f>
        <v>-1216.75</v>
      </c>
      <c r="O36" s="56"/>
      <c r="P36" s="57">
        <f>ROUND(IF(L36=0, IF(J36=0, 0, 1), J36/L36),5)</f>
        <v>0.32402999999999998</v>
      </c>
    </row>
    <row r="37" spans="1:16" x14ac:dyDescent="0.3">
      <c r="A37" s="54"/>
      <c r="B37" s="54"/>
      <c r="C37" s="54"/>
      <c r="D37" s="54"/>
      <c r="E37" s="54"/>
      <c r="F37" s="54"/>
      <c r="G37" s="54" t="s">
        <v>596</v>
      </c>
      <c r="H37" s="54"/>
      <c r="I37" s="54"/>
      <c r="J37" s="55">
        <v>0</v>
      </c>
      <c r="K37" s="56"/>
      <c r="L37" s="55">
        <v>1200</v>
      </c>
      <c r="M37" s="56"/>
      <c r="N37" s="55">
        <f>ROUND((J37-L37),5)</f>
        <v>-1200</v>
      </c>
      <c r="O37" s="56"/>
      <c r="P37" s="57">
        <f>ROUND(IF(L37=0, IF(J37=0, 0, 1), J37/L37),5)</f>
        <v>0</v>
      </c>
    </row>
    <row r="38" spans="1:16" x14ac:dyDescent="0.3">
      <c r="A38" s="54"/>
      <c r="B38" s="54"/>
      <c r="C38" s="54"/>
      <c r="D38" s="54"/>
      <c r="E38" s="54"/>
      <c r="F38" s="54"/>
      <c r="G38" s="54" t="s">
        <v>597</v>
      </c>
      <c r="H38" s="54"/>
      <c r="I38" s="54"/>
      <c r="J38" s="55">
        <v>0</v>
      </c>
      <c r="K38" s="56"/>
      <c r="L38" s="55">
        <v>1000</v>
      </c>
      <c r="M38" s="56"/>
      <c r="N38" s="55">
        <f>ROUND((J38-L38),5)</f>
        <v>-1000</v>
      </c>
      <c r="O38" s="56"/>
      <c r="P38" s="57">
        <f>ROUND(IF(L38=0, IF(J38=0, 0, 1), J38/L38),5)</f>
        <v>0</v>
      </c>
    </row>
    <row r="39" spans="1:16" x14ac:dyDescent="0.3">
      <c r="A39" s="54"/>
      <c r="B39" s="54"/>
      <c r="C39" s="54"/>
      <c r="D39" s="54"/>
      <c r="E39" s="54"/>
      <c r="F39" s="54"/>
      <c r="G39" s="54" t="s">
        <v>598</v>
      </c>
      <c r="H39" s="54"/>
      <c r="I39" s="54"/>
      <c r="J39" s="55">
        <v>0</v>
      </c>
      <c r="K39" s="56"/>
      <c r="L39" s="55">
        <v>1500</v>
      </c>
      <c r="M39" s="56"/>
      <c r="N39" s="55">
        <f>ROUND((J39-L39),5)</f>
        <v>-1500</v>
      </c>
      <c r="O39" s="56"/>
      <c r="P39" s="57">
        <f>ROUND(IF(L39=0, IF(J39=0, 0, 1), J39/L39),5)</f>
        <v>0</v>
      </c>
    </row>
    <row r="40" spans="1:16" ht="15" thickBot="1" x14ac:dyDescent="0.35">
      <c r="A40" s="54"/>
      <c r="B40" s="54"/>
      <c r="C40" s="54"/>
      <c r="D40" s="54"/>
      <c r="E40" s="54"/>
      <c r="F40" s="54"/>
      <c r="G40" s="54" t="s">
        <v>599</v>
      </c>
      <c r="H40" s="54"/>
      <c r="I40" s="54"/>
      <c r="J40" s="64">
        <v>2196.7600000000002</v>
      </c>
      <c r="K40" s="56"/>
      <c r="L40" s="64">
        <v>1500</v>
      </c>
      <c r="M40" s="56"/>
      <c r="N40" s="64">
        <f>ROUND((J40-L40),5)</f>
        <v>696.76</v>
      </c>
      <c r="O40" s="56"/>
      <c r="P40" s="65">
        <f>ROUND(IF(L40=0, IF(J40=0, 0, 1), J40/L40),5)</f>
        <v>1.46451</v>
      </c>
    </row>
    <row r="41" spans="1:16" x14ac:dyDescent="0.3">
      <c r="A41" s="54"/>
      <c r="B41" s="54"/>
      <c r="C41" s="54"/>
      <c r="D41" s="54"/>
      <c r="E41" s="54"/>
      <c r="F41" s="54" t="s">
        <v>600</v>
      </c>
      <c r="G41" s="54"/>
      <c r="H41" s="54"/>
      <c r="I41" s="54"/>
      <c r="J41" s="55">
        <f>ROUND(SUM(J35:J40),5)</f>
        <v>2780.01</v>
      </c>
      <c r="K41" s="56"/>
      <c r="L41" s="55">
        <f>ROUND(SUM(L35:L40),5)</f>
        <v>7000</v>
      </c>
      <c r="M41" s="56"/>
      <c r="N41" s="55">
        <f>ROUND((J41-L41),5)</f>
        <v>-4219.99</v>
      </c>
      <c r="O41" s="56"/>
      <c r="P41" s="57">
        <f>ROUND(IF(L41=0, IF(J41=0, 0, 1), J41/L41),5)</f>
        <v>0.39713999999999999</v>
      </c>
    </row>
    <row r="42" spans="1:16" x14ac:dyDescent="0.3">
      <c r="A42" s="54"/>
      <c r="B42" s="54"/>
      <c r="C42" s="54"/>
      <c r="D42" s="54"/>
      <c r="E42" s="54"/>
      <c r="F42" s="54" t="s">
        <v>601</v>
      </c>
      <c r="G42" s="54"/>
      <c r="H42" s="54"/>
      <c r="I42" s="54"/>
      <c r="J42" s="55">
        <v>0</v>
      </c>
      <c r="K42" s="56"/>
      <c r="L42" s="55">
        <v>1500</v>
      </c>
      <c r="M42" s="56"/>
      <c r="N42" s="55">
        <f>ROUND((J42-L42),5)</f>
        <v>-1500</v>
      </c>
      <c r="O42" s="56"/>
      <c r="P42" s="57">
        <f>ROUND(IF(L42=0, IF(J42=0, 0, 1), J42/L42),5)</f>
        <v>0</v>
      </c>
    </row>
    <row r="43" spans="1:16" x14ac:dyDescent="0.3">
      <c r="A43" s="54"/>
      <c r="B43" s="54"/>
      <c r="C43" s="54"/>
      <c r="D43" s="54"/>
      <c r="E43" s="54"/>
      <c r="F43" s="54" t="s">
        <v>602</v>
      </c>
      <c r="G43" s="54"/>
      <c r="H43" s="54"/>
      <c r="I43" s="54"/>
      <c r="J43" s="55"/>
      <c r="K43" s="56"/>
      <c r="L43" s="55"/>
      <c r="M43" s="56"/>
      <c r="N43" s="55"/>
      <c r="O43" s="56"/>
      <c r="P43" s="57"/>
    </row>
    <row r="44" spans="1:16" x14ac:dyDescent="0.3">
      <c r="A44" s="54"/>
      <c r="B44" s="54"/>
      <c r="C44" s="54"/>
      <c r="D44" s="54"/>
      <c r="E44" s="54"/>
      <c r="F44" s="54"/>
      <c r="G44" s="54" t="s">
        <v>603</v>
      </c>
      <c r="H44" s="54"/>
      <c r="I44" s="54"/>
      <c r="J44" s="55">
        <v>100</v>
      </c>
      <c r="K44" s="56"/>
      <c r="L44" s="55">
        <v>3500</v>
      </c>
      <c r="M44" s="56"/>
      <c r="N44" s="55">
        <f>ROUND((J44-L44),5)</f>
        <v>-3400</v>
      </c>
      <c r="O44" s="56"/>
      <c r="P44" s="57">
        <f>ROUND(IF(L44=0, IF(J44=0, 0, 1), J44/L44),5)</f>
        <v>2.8570000000000002E-2</v>
      </c>
    </row>
    <row r="45" spans="1:16" x14ac:dyDescent="0.3">
      <c r="A45" s="54"/>
      <c r="B45" s="54"/>
      <c r="C45" s="54"/>
      <c r="D45" s="54"/>
      <c r="E45" s="54"/>
      <c r="F45" s="54"/>
      <c r="G45" s="54" t="s">
        <v>604</v>
      </c>
      <c r="H45" s="54"/>
      <c r="I45" s="54"/>
      <c r="J45" s="55">
        <v>0</v>
      </c>
      <c r="K45" s="56"/>
      <c r="L45" s="55">
        <v>1794</v>
      </c>
      <c r="M45" s="56"/>
      <c r="N45" s="55">
        <f>ROUND((J45-L45),5)</f>
        <v>-1794</v>
      </c>
      <c r="O45" s="56"/>
      <c r="P45" s="57">
        <f>ROUND(IF(L45=0, IF(J45=0, 0, 1), J45/L45),5)</f>
        <v>0</v>
      </c>
    </row>
    <row r="46" spans="1:16" x14ac:dyDescent="0.3">
      <c r="A46" s="54"/>
      <c r="B46" s="54"/>
      <c r="C46" s="54"/>
      <c r="D46" s="54"/>
      <c r="E46" s="54"/>
      <c r="F46" s="54"/>
      <c r="G46" s="54" t="s">
        <v>605</v>
      </c>
      <c r="H46" s="54"/>
      <c r="I46" s="54"/>
      <c r="J46" s="55">
        <v>17803</v>
      </c>
      <c r="K46" s="56"/>
      <c r="L46" s="55">
        <v>20000</v>
      </c>
      <c r="M46" s="56"/>
      <c r="N46" s="55">
        <f>ROUND((J46-L46),5)</f>
        <v>-2197</v>
      </c>
      <c r="O46" s="56"/>
      <c r="P46" s="57">
        <f>ROUND(IF(L46=0, IF(J46=0, 0, 1), J46/L46),5)</f>
        <v>0.89015</v>
      </c>
    </row>
    <row r="47" spans="1:16" ht="15" thickBot="1" x14ac:dyDescent="0.35">
      <c r="A47" s="54"/>
      <c r="B47" s="54"/>
      <c r="C47" s="54"/>
      <c r="D47" s="54"/>
      <c r="E47" s="54"/>
      <c r="F47" s="54"/>
      <c r="G47" s="54" t="s">
        <v>606</v>
      </c>
      <c r="H47" s="54"/>
      <c r="I47" s="54"/>
      <c r="J47" s="64">
        <v>15372</v>
      </c>
      <c r="K47" s="56"/>
      <c r="L47" s="64">
        <v>20000</v>
      </c>
      <c r="M47" s="56"/>
      <c r="N47" s="64">
        <f>ROUND((J47-L47),5)</f>
        <v>-4628</v>
      </c>
      <c r="O47" s="56"/>
      <c r="P47" s="65">
        <f>ROUND(IF(L47=0, IF(J47=0, 0, 1), J47/L47),5)</f>
        <v>0.76859999999999995</v>
      </c>
    </row>
    <row r="48" spans="1:16" x14ac:dyDescent="0.3">
      <c r="A48" s="54"/>
      <c r="B48" s="54"/>
      <c r="C48" s="54"/>
      <c r="D48" s="54"/>
      <c r="E48" s="54"/>
      <c r="F48" s="54" t="s">
        <v>607</v>
      </c>
      <c r="G48" s="54"/>
      <c r="H48" s="54"/>
      <c r="I48" s="54"/>
      <c r="J48" s="55">
        <f>ROUND(SUM(J43:J47),5)</f>
        <v>33275</v>
      </c>
      <c r="K48" s="56"/>
      <c r="L48" s="55">
        <f>ROUND(SUM(L43:L47),5)</f>
        <v>45294</v>
      </c>
      <c r="M48" s="56"/>
      <c r="N48" s="55">
        <f>ROUND((J48-L48),5)</f>
        <v>-12019</v>
      </c>
      <c r="O48" s="56"/>
      <c r="P48" s="57">
        <f>ROUND(IF(L48=0, IF(J48=0, 0, 1), J48/L48),5)</f>
        <v>0.73463999999999996</v>
      </c>
    </row>
    <row r="49" spans="1:16" x14ac:dyDescent="0.3">
      <c r="A49" s="54"/>
      <c r="B49" s="54"/>
      <c r="C49" s="54"/>
      <c r="D49" s="54"/>
      <c r="E49" s="54"/>
      <c r="F49" s="54" t="s">
        <v>608</v>
      </c>
      <c r="G49" s="54"/>
      <c r="H49" s="54"/>
      <c r="I49" s="54"/>
      <c r="J49" s="55">
        <v>1776.47</v>
      </c>
      <c r="K49" s="56"/>
      <c r="L49" s="55">
        <v>5800</v>
      </c>
      <c r="M49" s="56"/>
      <c r="N49" s="55">
        <f>ROUND((J49-L49),5)</f>
        <v>-4023.53</v>
      </c>
      <c r="O49" s="56"/>
      <c r="P49" s="57">
        <f>ROUND(IF(L49=0, IF(J49=0, 0, 1), J49/L49),5)</f>
        <v>0.30629000000000001</v>
      </c>
    </row>
    <row r="50" spans="1:16" x14ac:dyDescent="0.3">
      <c r="A50" s="54"/>
      <c r="B50" s="54"/>
      <c r="C50" s="54"/>
      <c r="D50" s="54"/>
      <c r="E50" s="54"/>
      <c r="F50" s="54" t="s">
        <v>609</v>
      </c>
      <c r="G50" s="54"/>
      <c r="H50" s="54"/>
      <c r="I50" s="54"/>
      <c r="J50" s="55"/>
      <c r="K50" s="56"/>
      <c r="L50" s="55"/>
      <c r="M50" s="56"/>
      <c r="N50" s="55"/>
      <c r="O50" s="56"/>
      <c r="P50" s="57"/>
    </row>
    <row r="51" spans="1:16" x14ac:dyDescent="0.3">
      <c r="A51" s="54"/>
      <c r="B51" s="54"/>
      <c r="C51" s="54"/>
      <c r="D51" s="54"/>
      <c r="E51" s="54"/>
      <c r="F51" s="54"/>
      <c r="G51" s="54" t="s">
        <v>610</v>
      </c>
      <c r="H51" s="54"/>
      <c r="I51" s="54"/>
      <c r="J51" s="55"/>
      <c r="K51" s="56"/>
      <c r="L51" s="55"/>
      <c r="M51" s="56"/>
      <c r="N51" s="55"/>
      <c r="O51" s="56"/>
      <c r="P51" s="57"/>
    </row>
    <row r="52" spans="1:16" x14ac:dyDescent="0.3">
      <c r="A52" s="54"/>
      <c r="B52" s="54"/>
      <c r="C52" s="54"/>
      <c r="D52" s="54"/>
      <c r="E52" s="54"/>
      <c r="F52" s="54"/>
      <c r="G52" s="54"/>
      <c r="H52" s="54" t="s">
        <v>611</v>
      </c>
      <c r="I52" s="54"/>
      <c r="J52" s="55"/>
      <c r="K52" s="56"/>
      <c r="L52" s="55"/>
      <c r="M52" s="56"/>
      <c r="N52" s="55"/>
      <c r="O52" s="56"/>
      <c r="P52" s="57"/>
    </row>
    <row r="53" spans="1:16" x14ac:dyDescent="0.3">
      <c r="A53" s="54"/>
      <c r="B53" s="54"/>
      <c r="C53" s="54"/>
      <c r="D53" s="54"/>
      <c r="E53" s="54"/>
      <c r="F53" s="54"/>
      <c r="G53" s="54"/>
      <c r="H53" s="54"/>
      <c r="I53" s="54" t="s">
        <v>612</v>
      </c>
      <c r="J53" s="55">
        <v>59163.24</v>
      </c>
      <c r="K53" s="56"/>
      <c r="L53" s="55">
        <v>118326</v>
      </c>
      <c r="M53" s="56"/>
      <c r="N53" s="55">
        <f>ROUND((J53-L53),5)</f>
        <v>-59162.76</v>
      </c>
      <c r="O53" s="56"/>
      <c r="P53" s="57">
        <f>ROUND(IF(L53=0, IF(J53=0, 0, 1), J53/L53),5)</f>
        <v>0.5</v>
      </c>
    </row>
    <row r="54" spans="1:16" x14ac:dyDescent="0.3">
      <c r="A54" s="54"/>
      <c r="B54" s="54"/>
      <c r="C54" s="54"/>
      <c r="D54" s="54"/>
      <c r="E54" s="54"/>
      <c r="F54" s="54"/>
      <c r="G54" s="54"/>
      <c r="H54" s="54"/>
      <c r="I54" s="54" t="s">
        <v>613</v>
      </c>
      <c r="J54" s="55">
        <v>4733.04</v>
      </c>
      <c r="K54" s="56"/>
      <c r="L54" s="55">
        <v>9466.08</v>
      </c>
      <c r="M54" s="56"/>
      <c r="N54" s="55">
        <f>ROUND((J54-L54),5)</f>
        <v>-4733.04</v>
      </c>
      <c r="O54" s="56"/>
      <c r="P54" s="57">
        <f>ROUND(IF(L54=0, IF(J54=0, 0, 1), J54/L54),5)</f>
        <v>0.5</v>
      </c>
    </row>
    <row r="55" spans="1:16" x14ac:dyDescent="0.3">
      <c r="A55" s="54"/>
      <c r="B55" s="54"/>
      <c r="C55" s="54"/>
      <c r="D55" s="54"/>
      <c r="E55" s="54"/>
      <c r="F55" s="54"/>
      <c r="G55" s="54"/>
      <c r="H55" s="54"/>
      <c r="I55" s="54" t="s">
        <v>614</v>
      </c>
      <c r="J55" s="55">
        <v>1774.92</v>
      </c>
      <c r="K55" s="56"/>
      <c r="L55" s="55">
        <v>3538</v>
      </c>
      <c r="M55" s="56"/>
      <c r="N55" s="55">
        <f>ROUND((J55-L55),5)</f>
        <v>-1763.08</v>
      </c>
      <c r="O55" s="56"/>
      <c r="P55" s="57">
        <f>ROUND(IF(L55=0, IF(J55=0, 0, 1), J55/L55),5)</f>
        <v>0.50166999999999995</v>
      </c>
    </row>
    <row r="56" spans="1:16" x14ac:dyDescent="0.3">
      <c r="A56" s="54"/>
      <c r="B56" s="54"/>
      <c r="C56" s="54"/>
      <c r="D56" s="54"/>
      <c r="E56" s="54"/>
      <c r="F56" s="54"/>
      <c r="G56" s="54"/>
      <c r="H56" s="54"/>
      <c r="I56" s="54" t="s">
        <v>615</v>
      </c>
      <c r="J56" s="55">
        <v>3549.78</v>
      </c>
      <c r="K56" s="56"/>
      <c r="L56" s="55">
        <v>7099.56</v>
      </c>
      <c r="M56" s="56"/>
      <c r="N56" s="55">
        <f>ROUND((J56-L56),5)</f>
        <v>-3549.78</v>
      </c>
      <c r="O56" s="56"/>
      <c r="P56" s="57">
        <f>ROUND(IF(L56=0, IF(J56=0, 0, 1), J56/L56),5)</f>
        <v>0.5</v>
      </c>
    </row>
    <row r="57" spans="1:16" ht="15" thickBot="1" x14ac:dyDescent="0.35">
      <c r="A57" s="54"/>
      <c r="B57" s="54"/>
      <c r="C57" s="54"/>
      <c r="D57" s="54"/>
      <c r="E57" s="54"/>
      <c r="F57" s="54"/>
      <c r="G57" s="54"/>
      <c r="H57" s="54"/>
      <c r="I57" s="54" t="s">
        <v>616</v>
      </c>
      <c r="J57" s="64">
        <v>0</v>
      </c>
      <c r="K57" s="56"/>
      <c r="L57" s="64">
        <v>360</v>
      </c>
      <c r="M57" s="56"/>
      <c r="N57" s="64">
        <f>ROUND((J57-L57),5)</f>
        <v>-360</v>
      </c>
      <c r="O57" s="56"/>
      <c r="P57" s="65">
        <f>ROUND(IF(L57=0, IF(J57=0, 0, 1), J57/L57),5)</f>
        <v>0</v>
      </c>
    </row>
    <row r="58" spans="1:16" x14ac:dyDescent="0.3">
      <c r="A58" s="54"/>
      <c r="B58" s="54"/>
      <c r="C58" s="54"/>
      <c r="D58" s="54"/>
      <c r="E58" s="54"/>
      <c r="F58" s="54"/>
      <c r="G58" s="54"/>
      <c r="H58" s="54" t="s">
        <v>617</v>
      </c>
      <c r="I58" s="54"/>
      <c r="J58" s="55">
        <f>ROUND(SUM(J52:J57),5)</f>
        <v>69220.98</v>
      </c>
      <c r="K58" s="56"/>
      <c r="L58" s="55">
        <f>ROUND(SUM(L52:L57),5)</f>
        <v>138789.64000000001</v>
      </c>
      <c r="M58" s="56"/>
      <c r="N58" s="55">
        <f>ROUND((J58-L58),5)</f>
        <v>-69568.66</v>
      </c>
      <c r="O58" s="56"/>
      <c r="P58" s="57">
        <f>ROUND(IF(L58=0, IF(J58=0, 0, 1), J58/L58),5)</f>
        <v>0.49875000000000003</v>
      </c>
    </row>
    <row r="59" spans="1:16" x14ac:dyDescent="0.3">
      <c r="A59" s="54"/>
      <c r="B59" s="54"/>
      <c r="C59" s="54"/>
      <c r="D59" s="54"/>
      <c r="E59" s="54"/>
      <c r="F59" s="54"/>
      <c r="G59" s="54"/>
      <c r="H59" s="54" t="s">
        <v>618</v>
      </c>
      <c r="I59" s="54"/>
      <c r="J59" s="55">
        <v>84623.09</v>
      </c>
      <c r="K59" s="56"/>
      <c r="L59" s="55">
        <v>226600</v>
      </c>
      <c r="M59" s="56"/>
      <c r="N59" s="55">
        <f>ROUND((J59-L59),5)</f>
        <v>-141976.91</v>
      </c>
      <c r="O59" s="56"/>
      <c r="P59" s="57">
        <f>ROUND(IF(L59=0, IF(J59=0, 0, 1), J59/L59),5)</f>
        <v>0.37345</v>
      </c>
    </row>
    <row r="60" spans="1:16" x14ac:dyDescent="0.3">
      <c r="A60" s="54"/>
      <c r="B60" s="54"/>
      <c r="C60" s="54"/>
      <c r="D60" s="54"/>
      <c r="E60" s="54"/>
      <c r="F60" s="54"/>
      <c r="G60" s="54"/>
      <c r="H60" s="54" t="s">
        <v>619</v>
      </c>
      <c r="I60" s="54"/>
      <c r="J60" s="55">
        <v>12661.06</v>
      </c>
      <c r="K60" s="56"/>
      <c r="L60" s="55"/>
      <c r="M60" s="56"/>
      <c r="N60" s="55"/>
      <c r="O60" s="56"/>
      <c r="P60" s="57"/>
    </row>
    <row r="61" spans="1:16" x14ac:dyDescent="0.3">
      <c r="A61" s="54"/>
      <c r="B61" s="54"/>
      <c r="C61" s="54"/>
      <c r="D61" s="54"/>
      <c r="E61" s="54"/>
      <c r="F61" s="54"/>
      <c r="G61" s="54"/>
      <c r="H61" s="54" t="s">
        <v>620</v>
      </c>
      <c r="I61" s="54"/>
      <c r="J61" s="55">
        <v>2950.42</v>
      </c>
      <c r="K61" s="56"/>
      <c r="L61" s="55"/>
      <c r="M61" s="56"/>
      <c r="N61" s="55"/>
      <c r="O61" s="56"/>
      <c r="P61" s="57"/>
    </row>
    <row r="62" spans="1:16" x14ac:dyDescent="0.3">
      <c r="A62" s="54"/>
      <c r="B62" s="54"/>
      <c r="C62" s="54"/>
      <c r="D62" s="54"/>
      <c r="E62" s="54"/>
      <c r="F62" s="54"/>
      <c r="G62" s="54"/>
      <c r="H62" s="54" t="s">
        <v>621</v>
      </c>
      <c r="I62" s="54"/>
      <c r="J62" s="55">
        <v>21347.32</v>
      </c>
      <c r="K62" s="56"/>
      <c r="L62" s="55">
        <v>44133</v>
      </c>
      <c r="M62" s="56"/>
      <c r="N62" s="55">
        <f>ROUND((J62-L62),5)</f>
        <v>-22785.68</v>
      </c>
      <c r="O62" s="56"/>
      <c r="P62" s="57">
        <f>ROUND(IF(L62=0, IF(J62=0, 0, 1), J62/L62),5)</f>
        <v>0.48370000000000002</v>
      </c>
    </row>
    <row r="63" spans="1:16" x14ac:dyDescent="0.3">
      <c r="A63" s="54"/>
      <c r="B63" s="54"/>
      <c r="C63" s="54"/>
      <c r="D63" s="54"/>
      <c r="E63" s="54"/>
      <c r="F63" s="54"/>
      <c r="G63" s="54"/>
      <c r="H63" s="54" t="s">
        <v>622</v>
      </c>
      <c r="I63" s="54"/>
      <c r="J63" s="55">
        <v>15442.5</v>
      </c>
      <c r="K63" s="56"/>
      <c r="L63" s="55">
        <v>33224</v>
      </c>
      <c r="M63" s="56"/>
      <c r="N63" s="55">
        <f>ROUND((J63-L63),5)</f>
        <v>-17781.5</v>
      </c>
      <c r="O63" s="56"/>
      <c r="P63" s="57">
        <f>ROUND(IF(L63=0, IF(J63=0, 0, 1), J63/L63),5)</f>
        <v>0.46479999999999999</v>
      </c>
    </row>
    <row r="64" spans="1:16" x14ac:dyDescent="0.3">
      <c r="A64" s="54"/>
      <c r="B64" s="54"/>
      <c r="C64" s="54"/>
      <c r="D64" s="54"/>
      <c r="E64" s="54"/>
      <c r="F64" s="54"/>
      <c r="G64" s="54"/>
      <c r="H64" s="54" t="s">
        <v>623</v>
      </c>
      <c r="I64" s="54"/>
      <c r="J64" s="55">
        <v>6965.1</v>
      </c>
      <c r="K64" s="56"/>
      <c r="L64" s="55">
        <v>11866</v>
      </c>
      <c r="M64" s="56"/>
      <c r="N64" s="55">
        <f>ROUND((J64-L64),5)</f>
        <v>-4900.8999999999996</v>
      </c>
      <c r="O64" s="56"/>
      <c r="P64" s="57">
        <f>ROUND(IF(L64=0, IF(J64=0, 0, 1), J64/L64),5)</f>
        <v>0.58697999999999995</v>
      </c>
    </row>
    <row r="65" spans="1:16" ht="15" thickBot="1" x14ac:dyDescent="0.35">
      <c r="A65" s="54"/>
      <c r="B65" s="54"/>
      <c r="C65" s="54"/>
      <c r="D65" s="54"/>
      <c r="E65" s="54"/>
      <c r="F65" s="54"/>
      <c r="G65" s="54"/>
      <c r="H65" s="54" t="s">
        <v>624</v>
      </c>
      <c r="I65" s="54"/>
      <c r="J65" s="64">
        <v>20485</v>
      </c>
      <c r="K65" s="56"/>
      <c r="L65" s="64">
        <v>53024</v>
      </c>
      <c r="M65" s="56"/>
      <c r="N65" s="64">
        <f>ROUND((J65-L65),5)</f>
        <v>-32539</v>
      </c>
      <c r="O65" s="56"/>
      <c r="P65" s="65">
        <f>ROUND(IF(L65=0, IF(J65=0, 0, 1), J65/L65),5)</f>
        <v>0.38633000000000001</v>
      </c>
    </row>
    <row r="66" spans="1:16" x14ac:dyDescent="0.3">
      <c r="A66" s="54"/>
      <c r="B66" s="54"/>
      <c r="C66" s="54"/>
      <c r="D66" s="54"/>
      <c r="E66" s="54"/>
      <c r="F66" s="54"/>
      <c r="G66" s="54" t="s">
        <v>625</v>
      </c>
      <c r="H66" s="54"/>
      <c r="I66" s="54"/>
      <c r="J66" s="55">
        <f>ROUND(J51+SUM(J58:J65),5)</f>
        <v>233695.47</v>
      </c>
      <c r="K66" s="56"/>
      <c r="L66" s="55">
        <f>ROUND(L51+SUM(L58:L65),5)</f>
        <v>507636.64</v>
      </c>
      <c r="M66" s="56"/>
      <c r="N66" s="55">
        <f>ROUND((J66-L66),5)</f>
        <v>-273941.17</v>
      </c>
      <c r="O66" s="56"/>
      <c r="P66" s="57">
        <f>ROUND(IF(L66=0, IF(J66=0, 0, 1), J66/L66),5)</f>
        <v>0.46035999999999999</v>
      </c>
    </row>
    <row r="67" spans="1:16" x14ac:dyDescent="0.3">
      <c r="A67" s="54"/>
      <c r="B67" s="54"/>
      <c r="C67" s="54"/>
      <c r="D67" s="54"/>
      <c r="E67" s="54"/>
      <c r="F67" s="54"/>
      <c r="G67" s="54" t="s">
        <v>626</v>
      </c>
      <c r="H67" s="54"/>
      <c r="I67" s="54"/>
      <c r="J67" s="55"/>
      <c r="K67" s="56"/>
      <c r="L67" s="55"/>
      <c r="M67" s="56"/>
      <c r="N67" s="55"/>
      <c r="O67" s="56"/>
      <c r="P67" s="57"/>
    </row>
    <row r="68" spans="1:16" x14ac:dyDescent="0.3">
      <c r="A68" s="54"/>
      <c r="B68" s="54"/>
      <c r="C68" s="54"/>
      <c r="D68" s="54"/>
      <c r="E68" s="54"/>
      <c r="F68" s="54"/>
      <c r="G68" s="54"/>
      <c r="H68" s="54" t="s">
        <v>627</v>
      </c>
      <c r="I68" s="54"/>
      <c r="J68" s="55">
        <v>0</v>
      </c>
      <c r="K68" s="56"/>
      <c r="L68" s="55">
        <v>25200</v>
      </c>
      <c r="M68" s="56"/>
      <c r="N68" s="55">
        <f>ROUND((J68-L68),5)</f>
        <v>-25200</v>
      </c>
      <c r="O68" s="56"/>
      <c r="P68" s="57">
        <f>ROUND(IF(L68=0, IF(J68=0, 0, 1), J68/L68),5)</f>
        <v>0</v>
      </c>
    </row>
    <row r="69" spans="1:16" x14ac:dyDescent="0.3">
      <c r="A69" s="54"/>
      <c r="B69" s="54"/>
      <c r="C69" s="54"/>
      <c r="D69" s="54"/>
      <c r="E69" s="54"/>
      <c r="F69" s="54"/>
      <c r="G69" s="54"/>
      <c r="H69" s="54" t="s">
        <v>628</v>
      </c>
      <c r="I69" s="54"/>
      <c r="J69" s="55">
        <v>0</v>
      </c>
      <c r="K69" s="56"/>
      <c r="L69" s="55">
        <v>6290</v>
      </c>
      <c r="M69" s="56"/>
      <c r="N69" s="55">
        <f>ROUND((J69-L69),5)</f>
        <v>-6290</v>
      </c>
      <c r="O69" s="56"/>
      <c r="P69" s="57">
        <f>ROUND(IF(L69=0, IF(J69=0, 0, 1), J69/L69),5)</f>
        <v>0</v>
      </c>
    </row>
    <row r="70" spans="1:16" x14ac:dyDescent="0.3">
      <c r="A70" s="54"/>
      <c r="B70" s="54"/>
      <c r="C70" s="54"/>
      <c r="D70" s="54"/>
      <c r="E70" s="54"/>
      <c r="F70" s="54"/>
      <c r="G70" s="54"/>
      <c r="H70" s="54" t="s">
        <v>629</v>
      </c>
      <c r="I70" s="54"/>
      <c r="J70" s="55">
        <v>42266.29</v>
      </c>
      <c r="K70" s="56"/>
      <c r="L70" s="55">
        <v>81081</v>
      </c>
      <c r="M70" s="56"/>
      <c r="N70" s="55">
        <f>ROUND((J70-L70),5)</f>
        <v>-38814.71</v>
      </c>
      <c r="O70" s="56"/>
      <c r="P70" s="57">
        <f>ROUND(IF(L70=0, IF(J70=0, 0, 1), J70/L70),5)</f>
        <v>0.52127999999999997</v>
      </c>
    </row>
    <row r="71" spans="1:16" x14ac:dyDescent="0.3">
      <c r="A71" s="54"/>
      <c r="B71" s="54"/>
      <c r="C71" s="54"/>
      <c r="D71" s="54"/>
      <c r="E71" s="54"/>
      <c r="F71" s="54"/>
      <c r="G71" s="54"/>
      <c r="H71" s="54" t="s">
        <v>630</v>
      </c>
      <c r="I71" s="54"/>
      <c r="J71" s="55">
        <v>8855.39</v>
      </c>
      <c r="K71" s="56"/>
      <c r="L71" s="55">
        <v>23760</v>
      </c>
      <c r="M71" s="56"/>
      <c r="N71" s="55">
        <f>ROUND((J71-L71),5)</f>
        <v>-14904.61</v>
      </c>
      <c r="O71" s="56"/>
      <c r="P71" s="57">
        <f>ROUND(IF(L71=0, IF(J71=0, 0, 1), J71/L71),5)</f>
        <v>0.37269999999999998</v>
      </c>
    </row>
    <row r="72" spans="1:16" x14ac:dyDescent="0.3">
      <c r="A72" s="54"/>
      <c r="B72" s="54"/>
      <c r="C72" s="54"/>
      <c r="D72" s="54"/>
      <c r="E72" s="54"/>
      <c r="F72" s="54"/>
      <c r="G72" s="54"/>
      <c r="H72" s="54" t="s">
        <v>631</v>
      </c>
      <c r="I72" s="54"/>
      <c r="J72" s="55">
        <v>3125.43</v>
      </c>
      <c r="K72" s="56"/>
      <c r="L72" s="55">
        <v>7800</v>
      </c>
      <c r="M72" s="56"/>
      <c r="N72" s="55">
        <f>ROUND((J72-L72),5)</f>
        <v>-4674.57</v>
      </c>
      <c r="O72" s="56"/>
      <c r="P72" s="57">
        <f>ROUND(IF(L72=0, IF(J72=0, 0, 1), J72/L72),5)</f>
        <v>0.4007</v>
      </c>
    </row>
    <row r="73" spans="1:16" x14ac:dyDescent="0.3">
      <c r="A73" s="54"/>
      <c r="B73" s="54"/>
      <c r="C73" s="54"/>
      <c r="D73" s="54"/>
      <c r="E73" s="54"/>
      <c r="F73" s="54"/>
      <c r="G73" s="54"/>
      <c r="H73" s="54" t="s">
        <v>632</v>
      </c>
      <c r="I73" s="54"/>
      <c r="J73" s="55">
        <v>0</v>
      </c>
      <c r="K73" s="56"/>
      <c r="L73" s="55">
        <v>4000</v>
      </c>
      <c r="M73" s="56"/>
      <c r="N73" s="55">
        <f>ROUND((J73-L73),5)</f>
        <v>-4000</v>
      </c>
      <c r="O73" s="56"/>
      <c r="P73" s="57">
        <f>ROUND(IF(L73=0, IF(J73=0, 0, 1), J73/L73),5)</f>
        <v>0</v>
      </c>
    </row>
    <row r="74" spans="1:16" x14ac:dyDescent="0.3">
      <c r="A74" s="54"/>
      <c r="B74" s="54"/>
      <c r="C74" s="54"/>
      <c r="D74" s="54"/>
      <c r="E74" s="54"/>
      <c r="F74" s="54"/>
      <c r="G74" s="54"/>
      <c r="H74" s="54" t="s">
        <v>633</v>
      </c>
      <c r="I74" s="54"/>
      <c r="J74" s="55">
        <v>0</v>
      </c>
      <c r="K74" s="56"/>
      <c r="L74" s="55">
        <v>0</v>
      </c>
      <c r="M74" s="56"/>
      <c r="N74" s="55">
        <f>ROUND((J74-L74),5)</f>
        <v>0</v>
      </c>
      <c r="O74" s="56"/>
      <c r="P74" s="57">
        <f>ROUND(IF(L74=0, IF(J74=0, 0, 1), J74/L74),5)</f>
        <v>0</v>
      </c>
    </row>
    <row r="75" spans="1:16" ht="15" thickBot="1" x14ac:dyDescent="0.35">
      <c r="A75" s="54"/>
      <c r="B75" s="54"/>
      <c r="C75" s="54"/>
      <c r="D75" s="54"/>
      <c r="E75" s="54"/>
      <c r="F75" s="54"/>
      <c r="G75" s="54"/>
      <c r="H75" s="54" t="s">
        <v>634</v>
      </c>
      <c r="I75" s="54"/>
      <c r="J75" s="64">
        <v>71.75</v>
      </c>
      <c r="K75" s="56"/>
      <c r="L75" s="64">
        <v>120</v>
      </c>
      <c r="M75" s="56"/>
      <c r="N75" s="64">
        <f>ROUND((J75-L75),5)</f>
        <v>-48.25</v>
      </c>
      <c r="O75" s="56"/>
      <c r="P75" s="65">
        <f>ROUND(IF(L75=0, IF(J75=0, 0, 1), J75/L75),5)</f>
        <v>0.59792000000000001</v>
      </c>
    </row>
    <row r="76" spans="1:16" x14ac:dyDescent="0.3">
      <c r="A76" s="54"/>
      <c r="B76" s="54"/>
      <c r="C76" s="54"/>
      <c r="D76" s="54"/>
      <c r="E76" s="54"/>
      <c r="F76" s="54"/>
      <c r="G76" s="54" t="s">
        <v>635</v>
      </c>
      <c r="H76" s="54"/>
      <c r="I76" s="54"/>
      <c r="J76" s="55">
        <f>ROUND(SUM(J67:J75),5)</f>
        <v>54318.86</v>
      </c>
      <c r="K76" s="56"/>
      <c r="L76" s="55">
        <f>ROUND(SUM(L67:L75),5)</f>
        <v>148251</v>
      </c>
      <c r="M76" s="56"/>
      <c r="N76" s="55">
        <f>ROUND((J76-L76),5)</f>
        <v>-93932.14</v>
      </c>
      <c r="O76" s="56"/>
      <c r="P76" s="57">
        <f>ROUND(IF(L76=0, IF(J76=0, 0, 1), J76/L76),5)</f>
        <v>0.3664</v>
      </c>
    </row>
    <row r="77" spans="1:16" x14ac:dyDescent="0.3">
      <c r="A77" s="54"/>
      <c r="B77" s="54"/>
      <c r="C77" s="54"/>
      <c r="D77" s="54"/>
      <c r="E77" s="54"/>
      <c r="F77" s="54"/>
      <c r="G77" s="54" t="s">
        <v>24</v>
      </c>
      <c r="H77" s="54"/>
      <c r="I77" s="54"/>
      <c r="J77" s="55"/>
      <c r="K77" s="56"/>
      <c r="L77" s="55"/>
      <c r="M77" s="56"/>
      <c r="N77" s="55"/>
      <c r="O77" s="56"/>
      <c r="P77" s="57"/>
    </row>
    <row r="78" spans="1:16" x14ac:dyDescent="0.3">
      <c r="A78" s="54"/>
      <c r="B78" s="54"/>
      <c r="C78" s="54"/>
      <c r="D78" s="54"/>
      <c r="E78" s="54"/>
      <c r="F78" s="54"/>
      <c r="G78" s="54"/>
      <c r="H78" s="54" t="s">
        <v>79</v>
      </c>
      <c r="I78" s="54"/>
      <c r="J78" s="55">
        <v>2712.81</v>
      </c>
      <c r="K78" s="56"/>
      <c r="L78" s="55">
        <v>5532</v>
      </c>
      <c r="M78" s="56"/>
      <c r="N78" s="55">
        <f>ROUND((J78-L78),5)</f>
        <v>-2819.19</v>
      </c>
      <c r="O78" s="56"/>
      <c r="P78" s="57">
        <f>ROUND(IF(L78=0, IF(J78=0, 0, 1), J78/L78),5)</f>
        <v>0.49038999999999999</v>
      </c>
    </row>
    <row r="79" spans="1:16" x14ac:dyDescent="0.3">
      <c r="A79" s="54"/>
      <c r="B79" s="54"/>
      <c r="C79" s="54"/>
      <c r="D79" s="54"/>
      <c r="E79" s="54"/>
      <c r="F79" s="54"/>
      <c r="G79" s="54"/>
      <c r="H79" s="54" t="s">
        <v>83</v>
      </c>
      <c r="I79" s="54"/>
      <c r="J79" s="55">
        <v>3334.39</v>
      </c>
      <c r="K79" s="56"/>
      <c r="L79" s="55">
        <v>7525</v>
      </c>
      <c r="M79" s="56"/>
      <c r="N79" s="55">
        <f>ROUND((J79-L79),5)</f>
        <v>-4190.6099999999997</v>
      </c>
      <c r="O79" s="56"/>
      <c r="P79" s="57">
        <f>ROUND(IF(L79=0, IF(J79=0, 0, 1), J79/L79),5)</f>
        <v>0.44311</v>
      </c>
    </row>
    <row r="80" spans="1:16" ht="15" thickBot="1" x14ac:dyDescent="0.35">
      <c r="A80" s="54"/>
      <c r="B80" s="54"/>
      <c r="C80" s="54"/>
      <c r="D80" s="54"/>
      <c r="E80" s="54"/>
      <c r="F80" s="54"/>
      <c r="G80" s="54"/>
      <c r="H80" s="54" t="s">
        <v>636</v>
      </c>
      <c r="I80" s="54"/>
      <c r="J80" s="58">
        <v>689.87</v>
      </c>
      <c r="K80" s="56"/>
      <c r="L80" s="58">
        <v>1560</v>
      </c>
      <c r="M80" s="56"/>
      <c r="N80" s="58">
        <f>ROUND((J80-L80),5)</f>
        <v>-870.13</v>
      </c>
      <c r="O80" s="56"/>
      <c r="P80" s="59">
        <f>ROUND(IF(L80=0, IF(J80=0, 0, 1), J80/L80),5)</f>
        <v>0.44222</v>
      </c>
    </row>
    <row r="81" spans="1:16" ht="15" thickBot="1" x14ac:dyDescent="0.35">
      <c r="A81" s="54"/>
      <c r="B81" s="54"/>
      <c r="C81" s="54"/>
      <c r="D81" s="54"/>
      <c r="E81" s="54"/>
      <c r="F81" s="54"/>
      <c r="G81" s="54" t="s">
        <v>637</v>
      </c>
      <c r="H81" s="54"/>
      <c r="I81" s="54"/>
      <c r="J81" s="62">
        <f>ROUND(SUM(J77:J80),5)</f>
        <v>6737.07</v>
      </c>
      <c r="K81" s="56"/>
      <c r="L81" s="62">
        <f>ROUND(SUM(L77:L80),5)</f>
        <v>14617</v>
      </c>
      <c r="M81" s="56"/>
      <c r="N81" s="62">
        <f>ROUND((J81-L81),5)</f>
        <v>-7879.93</v>
      </c>
      <c r="O81" s="56"/>
      <c r="P81" s="63">
        <f>ROUND(IF(L81=0, IF(J81=0, 0, 1), J81/L81),5)</f>
        <v>0.46090999999999999</v>
      </c>
    </row>
    <row r="82" spans="1:16" x14ac:dyDescent="0.3">
      <c r="A82" s="54"/>
      <c r="B82" s="54"/>
      <c r="C82" s="54"/>
      <c r="D82" s="54"/>
      <c r="E82" s="54"/>
      <c r="F82" s="54" t="s">
        <v>638</v>
      </c>
      <c r="G82" s="54"/>
      <c r="H82" s="54"/>
      <c r="I82" s="54"/>
      <c r="J82" s="55">
        <f>ROUND(J50+J66+J76+J81,5)</f>
        <v>294751.40000000002</v>
      </c>
      <c r="K82" s="56"/>
      <c r="L82" s="55">
        <f>ROUND(L50+L66+L76+L81,5)</f>
        <v>670504.64</v>
      </c>
      <c r="M82" s="56"/>
      <c r="N82" s="55">
        <f>ROUND((J82-L82),5)</f>
        <v>-375753.24</v>
      </c>
      <c r="O82" s="56"/>
      <c r="P82" s="57">
        <f>ROUND(IF(L82=0, IF(J82=0, 0, 1), J82/L82),5)</f>
        <v>0.43959999999999999</v>
      </c>
    </row>
    <row r="83" spans="1:16" x14ac:dyDescent="0.3">
      <c r="A83" s="54"/>
      <c r="B83" s="54"/>
      <c r="C83" s="54"/>
      <c r="D83" s="54"/>
      <c r="E83" s="54"/>
      <c r="F83" s="54" t="s">
        <v>639</v>
      </c>
      <c r="G83" s="54"/>
      <c r="H83" s="54"/>
      <c r="I83" s="54"/>
      <c r="J83" s="55">
        <v>392.29</v>
      </c>
      <c r="K83" s="56"/>
      <c r="L83" s="55">
        <v>500</v>
      </c>
      <c r="M83" s="56"/>
      <c r="N83" s="55">
        <f>ROUND((J83-L83),5)</f>
        <v>-107.71</v>
      </c>
      <c r="O83" s="56"/>
      <c r="P83" s="57">
        <f>ROUND(IF(L83=0, IF(J83=0, 0, 1), J83/L83),5)</f>
        <v>0.78458000000000006</v>
      </c>
    </row>
    <row r="84" spans="1:16" x14ac:dyDescent="0.3">
      <c r="A84" s="54"/>
      <c r="B84" s="54"/>
      <c r="C84" s="54"/>
      <c r="D84" s="54"/>
      <c r="E84" s="54"/>
      <c r="F84" s="54" t="s">
        <v>640</v>
      </c>
      <c r="G84" s="54"/>
      <c r="H84" s="54"/>
      <c r="I84" s="54"/>
      <c r="J84" s="55">
        <v>0</v>
      </c>
      <c r="K84" s="56"/>
      <c r="L84" s="55">
        <v>600</v>
      </c>
      <c r="M84" s="56"/>
      <c r="N84" s="55">
        <f>ROUND((J84-L84),5)</f>
        <v>-600</v>
      </c>
      <c r="O84" s="56"/>
      <c r="P84" s="57">
        <f>ROUND(IF(L84=0, IF(J84=0, 0, 1), J84/L84),5)</f>
        <v>0</v>
      </c>
    </row>
    <row r="85" spans="1:16" x14ac:dyDescent="0.3">
      <c r="A85" s="54"/>
      <c r="B85" s="54"/>
      <c r="C85" s="54"/>
      <c r="D85" s="54"/>
      <c r="E85" s="54"/>
      <c r="F85" s="54" t="s">
        <v>641</v>
      </c>
      <c r="G85" s="54"/>
      <c r="H85" s="54"/>
      <c r="I85" s="54"/>
      <c r="J85" s="55"/>
      <c r="K85" s="56"/>
      <c r="L85" s="55"/>
      <c r="M85" s="56"/>
      <c r="N85" s="55"/>
      <c r="O85" s="56"/>
      <c r="P85" s="57"/>
    </row>
    <row r="86" spans="1:16" x14ac:dyDescent="0.3">
      <c r="A86" s="54"/>
      <c r="B86" s="54"/>
      <c r="C86" s="54"/>
      <c r="D86" s="54"/>
      <c r="E86" s="54"/>
      <c r="F86" s="54"/>
      <c r="G86" s="54" t="s">
        <v>642</v>
      </c>
      <c r="H86" s="54"/>
      <c r="I86" s="54"/>
      <c r="J86" s="55">
        <v>10550</v>
      </c>
      <c r="K86" s="56"/>
      <c r="L86" s="55">
        <v>18600</v>
      </c>
      <c r="M86" s="56"/>
      <c r="N86" s="55">
        <f>ROUND((J86-L86),5)</f>
        <v>-8050</v>
      </c>
      <c r="O86" s="56"/>
      <c r="P86" s="57">
        <f>ROUND(IF(L86=0, IF(J86=0, 0, 1), J86/L86),5)</f>
        <v>0.56720000000000004</v>
      </c>
    </row>
    <row r="87" spans="1:16" x14ac:dyDescent="0.3">
      <c r="A87" s="54"/>
      <c r="B87" s="54"/>
      <c r="C87" s="54"/>
      <c r="D87" s="54"/>
      <c r="E87" s="54"/>
      <c r="F87" s="54"/>
      <c r="G87" s="54" t="s">
        <v>643</v>
      </c>
      <c r="H87" s="54"/>
      <c r="I87" s="54"/>
      <c r="J87" s="55">
        <v>2500</v>
      </c>
      <c r="K87" s="56"/>
      <c r="L87" s="55">
        <v>2500</v>
      </c>
      <c r="M87" s="56"/>
      <c r="N87" s="55">
        <f>ROUND((J87-L87),5)</f>
        <v>0</v>
      </c>
      <c r="O87" s="56"/>
      <c r="P87" s="57">
        <f>ROUND(IF(L87=0, IF(J87=0, 0, 1), J87/L87),5)</f>
        <v>1</v>
      </c>
    </row>
    <row r="88" spans="1:16" ht="15" thickBot="1" x14ac:dyDescent="0.35">
      <c r="A88" s="54"/>
      <c r="B88" s="54"/>
      <c r="C88" s="54"/>
      <c r="D88" s="54"/>
      <c r="E88" s="54"/>
      <c r="F88" s="54"/>
      <c r="G88" s="54" t="s">
        <v>644</v>
      </c>
      <c r="H88" s="54"/>
      <c r="I88" s="54"/>
      <c r="J88" s="64">
        <v>2496</v>
      </c>
      <c r="K88" s="56"/>
      <c r="L88" s="64">
        <v>5000</v>
      </c>
      <c r="M88" s="56"/>
      <c r="N88" s="64">
        <f>ROUND((J88-L88),5)</f>
        <v>-2504</v>
      </c>
      <c r="O88" s="56"/>
      <c r="P88" s="65">
        <f>ROUND(IF(L88=0, IF(J88=0, 0, 1), J88/L88),5)</f>
        <v>0.49919999999999998</v>
      </c>
    </row>
    <row r="89" spans="1:16" x14ac:dyDescent="0.3">
      <c r="A89" s="54"/>
      <c r="B89" s="54"/>
      <c r="C89" s="54"/>
      <c r="D89" s="54"/>
      <c r="E89" s="54"/>
      <c r="F89" s="54" t="s">
        <v>645</v>
      </c>
      <c r="G89" s="54"/>
      <c r="H89" s="54"/>
      <c r="I89" s="54"/>
      <c r="J89" s="55">
        <f>ROUND(SUM(J85:J88),5)</f>
        <v>15546</v>
      </c>
      <c r="K89" s="56"/>
      <c r="L89" s="55">
        <f>ROUND(SUM(L85:L88),5)</f>
        <v>26100</v>
      </c>
      <c r="M89" s="56"/>
      <c r="N89" s="55">
        <f>ROUND((J89-L89),5)</f>
        <v>-10554</v>
      </c>
      <c r="O89" s="56"/>
      <c r="P89" s="57">
        <f>ROUND(IF(L89=0, IF(J89=0, 0, 1), J89/L89),5)</f>
        <v>0.59562999999999999</v>
      </c>
    </row>
    <row r="90" spans="1:16" x14ac:dyDescent="0.3">
      <c r="A90" s="54"/>
      <c r="B90" s="54"/>
      <c r="C90" s="54"/>
      <c r="D90" s="54"/>
      <c r="E90" s="54"/>
      <c r="F90" s="54" t="s">
        <v>646</v>
      </c>
      <c r="G90" s="54"/>
      <c r="H90" s="54"/>
      <c r="I90" s="54"/>
      <c r="J90" s="55"/>
      <c r="K90" s="56"/>
      <c r="L90" s="55"/>
      <c r="M90" s="56"/>
      <c r="N90" s="55"/>
      <c r="O90" s="56"/>
      <c r="P90" s="57"/>
    </row>
    <row r="91" spans="1:16" x14ac:dyDescent="0.3">
      <c r="A91" s="54"/>
      <c r="B91" s="54"/>
      <c r="C91" s="54"/>
      <c r="D91" s="54"/>
      <c r="E91" s="54"/>
      <c r="F91" s="54"/>
      <c r="G91" s="54" t="s">
        <v>647</v>
      </c>
      <c r="H91" s="54"/>
      <c r="I91" s="54"/>
      <c r="J91" s="55"/>
      <c r="K91" s="56"/>
      <c r="L91" s="55"/>
      <c r="M91" s="56"/>
      <c r="N91" s="55"/>
      <c r="O91" s="56"/>
      <c r="P91" s="57"/>
    </row>
    <row r="92" spans="1:16" x14ac:dyDescent="0.3">
      <c r="A92" s="54"/>
      <c r="B92" s="54"/>
      <c r="C92" s="54"/>
      <c r="D92" s="54"/>
      <c r="E92" s="54"/>
      <c r="F92" s="54"/>
      <c r="G92" s="54"/>
      <c r="H92" s="54" t="s">
        <v>648</v>
      </c>
      <c r="I92" s="54"/>
      <c r="J92" s="55">
        <v>4087.32</v>
      </c>
      <c r="K92" s="56"/>
      <c r="L92" s="55">
        <v>12000</v>
      </c>
      <c r="M92" s="56"/>
      <c r="N92" s="55">
        <f>ROUND((J92-L92),5)</f>
        <v>-7912.68</v>
      </c>
      <c r="O92" s="56"/>
      <c r="P92" s="57">
        <f>ROUND(IF(L92=0, IF(J92=0, 0, 1), J92/L92),5)</f>
        <v>0.34061000000000002</v>
      </c>
    </row>
    <row r="93" spans="1:16" x14ac:dyDescent="0.3">
      <c r="A93" s="54"/>
      <c r="B93" s="54"/>
      <c r="C93" s="54"/>
      <c r="D93" s="54"/>
      <c r="E93" s="54"/>
      <c r="F93" s="54"/>
      <c r="G93" s="54"/>
      <c r="H93" s="54" t="s">
        <v>649</v>
      </c>
      <c r="I93" s="54"/>
      <c r="J93" s="55">
        <v>0</v>
      </c>
      <c r="K93" s="56"/>
      <c r="L93" s="55">
        <v>1200</v>
      </c>
      <c r="M93" s="56"/>
      <c r="N93" s="55">
        <f>ROUND((J93-L93),5)</f>
        <v>-1200</v>
      </c>
      <c r="O93" s="56"/>
      <c r="P93" s="57">
        <f>ROUND(IF(L93=0, IF(J93=0, 0, 1), J93/L93),5)</f>
        <v>0</v>
      </c>
    </row>
    <row r="94" spans="1:16" x14ac:dyDescent="0.3">
      <c r="A94" s="54"/>
      <c r="B94" s="54"/>
      <c r="C94" s="54"/>
      <c r="D94" s="54"/>
      <c r="E94" s="54"/>
      <c r="F94" s="54"/>
      <c r="G94" s="54"/>
      <c r="H94" s="54" t="s">
        <v>650</v>
      </c>
      <c r="I94" s="54"/>
      <c r="J94" s="55">
        <v>0</v>
      </c>
      <c r="K94" s="56"/>
      <c r="L94" s="55">
        <v>1200</v>
      </c>
      <c r="M94" s="56"/>
      <c r="N94" s="55">
        <f>ROUND((J94-L94),5)</f>
        <v>-1200</v>
      </c>
      <c r="O94" s="56"/>
      <c r="P94" s="57">
        <f>ROUND(IF(L94=0, IF(J94=0, 0, 1), J94/L94),5)</f>
        <v>0</v>
      </c>
    </row>
    <row r="95" spans="1:16" ht="15" thickBot="1" x14ac:dyDescent="0.35">
      <c r="A95" s="54"/>
      <c r="B95" s="54"/>
      <c r="C95" s="54"/>
      <c r="D95" s="54"/>
      <c r="E95" s="54"/>
      <c r="F95" s="54"/>
      <c r="G95" s="54"/>
      <c r="H95" s="54" t="s">
        <v>651</v>
      </c>
      <c r="I95" s="54"/>
      <c r="J95" s="64">
        <v>0</v>
      </c>
      <c r="K95" s="56"/>
      <c r="L95" s="64">
        <v>1500</v>
      </c>
      <c r="M95" s="56"/>
      <c r="N95" s="64">
        <f>ROUND((J95-L95),5)</f>
        <v>-1500</v>
      </c>
      <c r="O95" s="56"/>
      <c r="P95" s="65">
        <f>ROUND(IF(L95=0, IF(J95=0, 0, 1), J95/L95),5)</f>
        <v>0</v>
      </c>
    </row>
    <row r="96" spans="1:16" x14ac:dyDescent="0.3">
      <c r="A96" s="54"/>
      <c r="B96" s="54"/>
      <c r="C96" s="54"/>
      <c r="D96" s="54"/>
      <c r="E96" s="54"/>
      <c r="F96" s="54"/>
      <c r="G96" s="54" t="s">
        <v>652</v>
      </c>
      <c r="H96" s="54"/>
      <c r="I96" s="54"/>
      <c r="J96" s="55">
        <f>ROUND(SUM(J91:J95),5)</f>
        <v>4087.32</v>
      </c>
      <c r="K96" s="56"/>
      <c r="L96" s="55">
        <f>ROUND(SUM(L91:L95),5)</f>
        <v>15900</v>
      </c>
      <c r="M96" s="56"/>
      <c r="N96" s="55">
        <f>ROUND((J96-L96),5)</f>
        <v>-11812.68</v>
      </c>
      <c r="O96" s="56"/>
      <c r="P96" s="57">
        <f>ROUND(IF(L96=0, IF(J96=0, 0, 1), J96/L96),5)</f>
        <v>0.25706000000000001</v>
      </c>
    </row>
    <row r="97" spans="1:16" x14ac:dyDescent="0.3">
      <c r="A97" s="54"/>
      <c r="B97" s="54"/>
      <c r="C97" s="54"/>
      <c r="D97" s="54"/>
      <c r="E97" s="54"/>
      <c r="F97" s="54"/>
      <c r="G97" s="54" t="s">
        <v>653</v>
      </c>
      <c r="H97" s="54"/>
      <c r="I97" s="54"/>
      <c r="J97" s="55"/>
      <c r="K97" s="56"/>
      <c r="L97" s="55"/>
      <c r="M97" s="56"/>
      <c r="N97" s="55"/>
      <c r="O97" s="56"/>
      <c r="P97" s="57"/>
    </row>
    <row r="98" spans="1:16" x14ac:dyDescent="0.3">
      <c r="A98" s="54"/>
      <c r="B98" s="54"/>
      <c r="C98" s="54"/>
      <c r="D98" s="54"/>
      <c r="E98" s="54"/>
      <c r="F98" s="54"/>
      <c r="G98" s="54"/>
      <c r="H98" s="54" t="s">
        <v>654</v>
      </c>
      <c r="I98" s="54"/>
      <c r="J98" s="55">
        <v>257.06</v>
      </c>
      <c r="K98" s="56"/>
      <c r="L98" s="55">
        <v>500</v>
      </c>
      <c r="M98" s="56"/>
      <c r="N98" s="55">
        <f>ROUND((J98-L98),5)</f>
        <v>-242.94</v>
      </c>
      <c r="O98" s="56"/>
      <c r="P98" s="57">
        <f>ROUND(IF(L98=0, IF(J98=0, 0, 1), J98/L98),5)</f>
        <v>0.51412000000000002</v>
      </c>
    </row>
    <row r="99" spans="1:16" x14ac:dyDescent="0.3">
      <c r="A99" s="54"/>
      <c r="B99" s="54"/>
      <c r="C99" s="54"/>
      <c r="D99" s="54"/>
      <c r="E99" s="54"/>
      <c r="F99" s="54"/>
      <c r="G99" s="54"/>
      <c r="H99" s="54" t="s">
        <v>655</v>
      </c>
      <c r="I99" s="54"/>
      <c r="J99" s="55">
        <v>960.96</v>
      </c>
      <c r="K99" s="56"/>
      <c r="L99" s="55">
        <v>2000</v>
      </c>
      <c r="M99" s="56"/>
      <c r="N99" s="55">
        <f>ROUND((J99-L99),5)</f>
        <v>-1039.04</v>
      </c>
      <c r="O99" s="56"/>
      <c r="P99" s="57">
        <f>ROUND(IF(L99=0, IF(J99=0, 0, 1), J99/L99),5)</f>
        <v>0.48048000000000002</v>
      </c>
    </row>
    <row r="100" spans="1:16" x14ac:dyDescent="0.3">
      <c r="A100" s="54"/>
      <c r="B100" s="54"/>
      <c r="C100" s="54"/>
      <c r="D100" s="54"/>
      <c r="E100" s="54"/>
      <c r="F100" s="54"/>
      <c r="G100" s="54"/>
      <c r="H100" s="54" t="s">
        <v>656</v>
      </c>
      <c r="I100" s="54"/>
      <c r="J100" s="55">
        <v>2766.98</v>
      </c>
      <c r="K100" s="56"/>
      <c r="L100" s="55">
        <v>5000</v>
      </c>
      <c r="M100" s="56"/>
      <c r="N100" s="55">
        <f>ROUND((J100-L100),5)</f>
        <v>-2233.02</v>
      </c>
      <c r="O100" s="56"/>
      <c r="P100" s="57">
        <f>ROUND(IF(L100=0, IF(J100=0, 0, 1), J100/L100),5)</f>
        <v>0.5534</v>
      </c>
    </row>
    <row r="101" spans="1:16" x14ac:dyDescent="0.3">
      <c r="A101" s="54"/>
      <c r="B101" s="54"/>
      <c r="C101" s="54"/>
      <c r="D101" s="54"/>
      <c r="E101" s="54"/>
      <c r="F101" s="54"/>
      <c r="G101" s="54"/>
      <c r="H101" s="54" t="s">
        <v>657</v>
      </c>
      <c r="I101" s="54"/>
      <c r="J101" s="55">
        <v>547.29</v>
      </c>
      <c r="K101" s="56"/>
      <c r="L101" s="55">
        <v>900</v>
      </c>
      <c r="M101" s="56"/>
      <c r="N101" s="55">
        <f>ROUND((J101-L101),5)</f>
        <v>-352.71</v>
      </c>
      <c r="O101" s="56"/>
      <c r="P101" s="57">
        <f>ROUND(IF(L101=0, IF(J101=0, 0, 1), J101/L101),5)</f>
        <v>0.60809999999999997</v>
      </c>
    </row>
    <row r="102" spans="1:16" ht="15" thickBot="1" x14ac:dyDescent="0.35">
      <c r="A102" s="54"/>
      <c r="B102" s="54"/>
      <c r="C102" s="54"/>
      <c r="D102" s="54"/>
      <c r="E102" s="54"/>
      <c r="F102" s="54"/>
      <c r="G102" s="54"/>
      <c r="H102" s="54" t="s">
        <v>658</v>
      </c>
      <c r="I102" s="54"/>
      <c r="J102" s="64">
        <v>547.29</v>
      </c>
      <c r="K102" s="56"/>
      <c r="L102" s="64">
        <v>900</v>
      </c>
      <c r="M102" s="56"/>
      <c r="N102" s="64">
        <f>ROUND((J102-L102),5)</f>
        <v>-352.71</v>
      </c>
      <c r="O102" s="56"/>
      <c r="P102" s="65">
        <f>ROUND(IF(L102=0, IF(J102=0, 0, 1), J102/L102),5)</f>
        <v>0.60809999999999997</v>
      </c>
    </row>
    <row r="103" spans="1:16" x14ac:dyDescent="0.3">
      <c r="A103" s="54"/>
      <c r="B103" s="54"/>
      <c r="C103" s="54"/>
      <c r="D103" s="54"/>
      <c r="E103" s="54"/>
      <c r="F103" s="54"/>
      <c r="G103" s="54" t="s">
        <v>659</v>
      </c>
      <c r="H103" s="54"/>
      <c r="I103" s="54"/>
      <c r="J103" s="55">
        <f>ROUND(SUM(J97:J102),5)</f>
        <v>5079.58</v>
      </c>
      <c r="K103" s="56"/>
      <c r="L103" s="55">
        <f>ROUND(SUM(L97:L102),5)</f>
        <v>9300</v>
      </c>
      <c r="M103" s="56"/>
      <c r="N103" s="55">
        <f>ROUND((J103-L103),5)</f>
        <v>-4220.42</v>
      </c>
      <c r="O103" s="56"/>
      <c r="P103" s="57">
        <f>ROUND(IF(L103=0, IF(J103=0, 0, 1), J103/L103),5)</f>
        <v>0.54618999999999995</v>
      </c>
    </row>
    <row r="104" spans="1:16" x14ac:dyDescent="0.3">
      <c r="A104" s="54"/>
      <c r="B104" s="54"/>
      <c r="C104" s="54"/>
      <c r="D104" s="54"/>
      <c r="E104" s="54"/>
      <c r="F104" s="54"/>
      <c r="G104" s="54" t="s">
        <v>660</v>
      </c>
      <c r="H104" s="54"/>
      <c r="I104" s="54"/>
      <c r="J104" s="55"/>
      <c r="K104" s="56"/>
      <c r="L104" s="55"/>
      <c r="M104" s="56"/>
      <c r="N104" s="55"/>
      <c r="O104" s="56"/>
      <c r="P104" s="57"/>
    </row>
    <row r="105" spans="1:16" x14ac:dyDescent="0.3">
      <c r="A105" s="54"/>
      <c r="B105" s="54"/>
      <c r="C105" s="54"/>
      <c r="D105" s="54"/>
      <c r="E105" s="54"/>
      <c r="F105" s="54"/>
      <c r="G105" s="54"/>
      <c r="H105" s="54" t="s">
        <v>661</v>
      </c>
      <c r="I105" s="54"/>
      <c r="J105" s="55">
        <v>761.82</v>
      </c>
      <c r="K105" s="56"/>
      <c r="L105" s="55">
        <v>1476</v>
      </c>
      <c r="M105" s="56"/>
      <c r="N105" s="55">
        <f>ROUND((J105-L105),5)</f>
        <v>-714.18</v>
      </c>
      <c r="O105" s="56"/>
      <c r="P105" s="57">
        <f>ROUND(IF(L105=0, IF(J105=0, 0, 1), J105/L105),5)</f>
        <v>0.51614000000000004</v>
      </c>
    </row>
    <row r="106" spans="1:16" x14ac:dyDescent="0.3">
      <c r="A106" s="54"/>
      <c r="B106" s="54"/>
      <c r="C106" s="54"/>
      <c r="D106" s="54"/>
      <c r="E106" s="54"/>
      <c r="F106" s="54"/>
      <c r="G106" s="54"/>
      <c r="H106" s="54" t="s">
        <v>662</v>
      </c>
      <c r="I106" s="54"/>
      <c r="J106" s="55"/>
      <c r="K106" s="56"/>
      <c r="L106" s="55"/>
      <c r="M106" s="56"/>
      <c r="N106" s="55"/>
      <c r="O106" s="56"/>
      <c r="P106" s="57"/>
    </row>
    <row r="107" spans="1:16" x14ac:dyDescent="0.3">
      <c r="A107" s="54"/>
      <c r="B107" s="54"/>
      <c r="C107" s="54"/>
      <c r="D107" s="54"/>
      <c r="E107" s="54"/>
      <c r="F107" s="54"/>
      <c r="G107" s="54"/>
      <c r="H107" s="54"/>
      <c r="I107" s="54" t="s">
        <v>663</v>
      </c>
      <c r="J107" s="55">
        <v>7455.73</v>
      </c>
      <c r="K107" s="56"/>
      <c r="L107" s="55">
        <v>12000</v>
      </c>
      <c r="M107" s="56"/>
      <c r="N107" s="55">
        <f>ROUND((J107-L107),5)</f>
        <v>-4544.2700000000004</v>
      </c>
      <c r="O107" s="56"/>
      <c r="P107" s="57">
        <f>ROUND(IF(L107=0, IF(J107=0, 0, 1), J107/L107),5)</f>
        <v>0.62131000000000003</v>
      </c>
    </row>
    <row r="108" spans="1:16" x14ac:dyDescent="0.3">
      <c r="A108" s="54"/>
      <c r="B108" s="54"/>
      <c r="C108" s="54"/>
      <c r="D108" s="54"/>
      <c r="E108" s="54"/>
      <c r="F108" s="54"/>
      <c r="G108" s="54"/>
      <c r="H108" s="54"/>
      <c r="I108" s="54" t="s">
        <v>664</v>
      </c>
      <c r="J108" s="55">
        <v>992.26</v>
      </c>
      <c r="K108" s="56"/>
      <c r="L108" s="55">
        <v>2400</v>
      </c>
      <c r="M108" s="56"/>
      <c r="N108" s="55">
        <f>ROUND((J108-L108),5)</f>
        <v>-1407.74</v>
      </c>
      <c r="O108" s="56"/>
      <c r="P108" s="57">
        <f>ROUND(IF(L108=0, IF(J108=0, 0, 1), J108/L108),5)</f>
        <v>0.41343999999999997</v>
      </c>
    </row>
    <row r="109" spans="1:16" ht="15" thickBot="1" x14ac:dyDescent="0.35">
      <c r="A109" s="54"/>
      <c r="B109" s="54"/>
      <c r="C109" s="54"/>
      <c r="D109" s="54"/>
      <c r="E109" s="54"/>
      <c r="F109" s="54"/>
      <c r="G109" s="54"/>
      <c r="H109" s="54"/>
      <c r="I109" s="54" t="s">
        <v>665</v>
      </c>
      <c r="J109" s="64">
        <v>626.17999999999995</v>
      </c>
      <c r="K109" s="56"/>
      <c r="L109" s="64">
        <v>2400</v>
      </c>
      <c r="M109" s="56"/>
      <c r="N109" s="64">
        <f>ROUND((J109-L109),5)</f>
        <v>-1773.82</v>
      </c>
      <c r="O109" s="56"/>
      <c r="P109" s="65">
        <f>ROUND(IF(L109=0, IF(J109=0, 0, 1), J109/L109),5)</f>
        <v>0.26090999999999998</v>
      </c>
    </row>
    <row r="110" spans="1:16" x14ac:dyDescent="0.3">
      <c r="A110" s="54"/>
      <c r="B110" s="54"/>
      <c r="C110" s="54"/>
      <c r="D110" s="54"/>
      <c r="E110" s="54"/>
      <c r="F110" s="54"/>
      <c r="G110" s="54"/>
      <c r="H110" s="54" t="s">
        <v>666</v>
      </c>
      <c r="I110" s="54"/>
      <c r="J110" s="55">
        <f>ROUND(SUM(J106:J109),5)</f>
        <v>9074.17</v>
      </c>
      <c r="K110" s="56"/>
      <c r="L110" s="55">
        <f>ROUND(SUM(L106:L109),5)</f>
        <v>16800</v>
      </c>
      <c r="M110" s="56"/>
      <c r="N110" s="55">
        <f>ROUND((J110-L110),5)</f>
        <v>-7725.83</v>
      </c>
      <c r="O110" s="56"/>
      <c r="P110" s="57">
        <f>ROUND(IF(L110=0, IF(J110=0, 0, 1), J110/L110),5)</f>
        <v>0.54013</v>
      </c>
    </row>
    <row r="111" spans="1:16" ht="15" thickBot="1" x14ac:dyDescent="0.35">
      <c r="A111" s="54"/>
      <c r="B111" s="54"/>
      <c r="C111" s="54"/>
      <c r="D111" s="54"/>
      <c r="E111" s="54"/>
      <c r="F111" s="54"/>
      <c r="G111" s="54"/>
      <c r="H111" s="54" t="s">
        <v>667</v>
      </c>
      <c r="I111" s="54"/>
      <c r="J111" s="64">
        <v>649.1</v>
      </c>
      <c r="K111" s="56"/>
      <c r="L111" s="64">
        <v>1600</v>
      </c>
      <c r="M111" s="56"/>
      <c r="N111" s="64">
        <f>ROUND((J111-L111),5)</f>
        <v>-950.9</v>
      </c>
      <c r="O111" s="56"/>
      <c r="P111" s="65">
        <f>ROUND(IF(L111=0, IF(J111=0, 0, 1), J111/L111),5)</f>
        <v>0.40569</v>
      </c>
    </row>
    <row r="112" spans="1:16" x14ac:dyDescent="0.3">
      <c r="A112" s="54"/>
      <c r="B112" s="54"/>
      <c r="C112" s="54"/>
      <c r="D112" s="54"/>
      <c r="E112" s="54"/>
      <c r="F112" s="54"/>
      <c r="G112" s="54" t="s">
        <v>668</v>
      </c>
      <c r="H112" s="54"/>
      <c r="I112" s="54"/>
      <c r="J112" s="55">
        <f>ROUND(SUM(J104:J105)+SUM(J110:J111),5)</f>
        <v>10485.09</v>
      </c>
      <c r="K112" s="56"/>
      <c r="L112" s="55">
        <f>ROUND(SUM(L104:L105)+SUM(L110:L111),5)</f>
        <v>19876</v>
      </c>
      <c r="M112" s="56"/>
      <c r="N112" s="55">
        <f>ROUND((J112-L112),5)</f>
        <v>-9390.91</v>
      </c>
      <c r="O112" s="56"/>
      <c r="P112" s="57">
        <f>ROUND(IF(L112=0, IF(J112=0, 0, 1), J112/L112),5)</f>
        <v>0.52753000000000005</v>
      </c>
    </row>
    <row r="113" spans="1:16" ht="15" thickBot="1" x14ac:dyDescent="0.35">
      <c r="A113" s="54"/>
      <c r="B113" s="54"/>
      <c r="C113" s="54"/>
      <c r="D113" s="54"/>
      <c r="E113" s="54"/>
      <c r="F113" s="54"/>
      <c r="G113" s="54" t="s">
        <v>669</v>
      </c>
      <c r="H113" s="54"/>
      <c r="I113" s="54"/>
      <c r="J113" s="58">
        <v>271.51</v>
      </c>
      <c r="K113" s="56"/>
      <c r="L113" s="58">
        <v>1000</v>
      </c>
      <c r="M113" s="56"/>
      <c r="N113" s="58">
        <f>ROUND((J113-L113),5)</f>
        <v>-728.49</v>
      </c>
      <c r="O113" s="56"/>
      <c r="P113" s="59">
        <f>ROUND(IF(L113=0, IF(J113=0, 0, 1), J113/L113),5)</f>
        <v>0.27150999999999997</v>
      </c>
    </row>
    <row r="114" spans="1:16" ht="15" thickBot="1" x14ac:dyDescent="0.35">
      <c r="A114" s="54"/>
      <c r="B114" s="54"/>
      <c r="C114" s="54"/>
      <c r="D114" s="54"/>
      <c r="E114" s="54"/>
      <c r="F114" s="54" t="s">
        <v>670</v>
      </c>
      <c r="G114" s="54"/>
      <c r="H114" s="54"/>
      <c r="I114" s="54"/>
      <c r="J114" s="62">
        <f>ROUND(J90+J96+J103+SUM(J112:J113),5)</f>
        <v>19923.5</v>
      </c>
      <c r="K114" s="56"/>
      <c r="L114" s="62">
        <f>ROUND(L90+L96+L103+SUM(L112:L113),5)</f>
        <v>46076</v>
      </c>
      <c r="M114" s="56"/>
      <c r="N114" s="62">
        <f>ROUND((J114-L114),5)</f>
        <v>-26152.5</v>
      </c>
      <c r="O114" s="56"/>
      <c r="P114" s="63">
        <f>ROUND(IF(L114=0, IF(J114=0, 0, 1), J114/L114),5)</f>
        <v>0.43241000000000002</v>
      </c>
    </row>
    <row r="115" spans="1:16" x14ac:dyDescent="0.3">
      <c r="A115" s="54"/>
      <c r="B115" s="54"/>
      <c r="C115" s="54"/>
      <c r="D115" s="54"/>
      <c r="E115" s="54" t="s">
        <v>671</v>
      </c>
      <c r="F115" s="54"/>
      <c r="G115" s="54"/>
      <c r="H115" s="54"/>
      <c r="I115" s="54"/>
      <c r="J115" s="55">
        <f>ROUND(J25+J29+J34+SUM(J41:J42)+SUM(J48:J49)+SUM(J82:J84)+J89+J114,5)</f>
        <v>379437.88</v>
      </c>
      <c r="K115" s="56"/>
      <c r="L115" s="55">
        <f>ROUND(L25+L29+L34+SUM(L41:L42)+SUM(L48:L49)+SUM(L82:L84)+L89+L114,5)</f>
        <v>818840.64</v>
      </c>
      <c r="M115" s="56"/>
      <c r="N115" s="55">
        <f>ROUND((J115-L115),5)</f>
        <v>-439402.76</v>
      </c>
      <c r="O115" s="56"/>
      <c r="P115" s="57">
        <f>ROUND(IF(L115=0, IF(J115=0, 0, 1), J115/L115),5)</f>
        <v>0.46338000000000001</v>
      </c>
    </row>
    <row r="116" spans="1:16" x14ac:dyDescent="0.3">
      <c r="A116" s="54"/>
      <c r="B116" s="54"/>
      <c r="C116" s="54"/>
      <c r="D116" s="54"/>
      <c r="E116" s="54" t="s">
        <v>672</v>
      </c>
      <c r="F116" s="54"/>
      <c r="G116" s="54"/>
      <c r="H116" s="54"/>
      <c r="I116" s="54"/>
      <c r="J116" s="55"/>
      <c r="K116" s="56"/>
      <c r="L116" s="55"/>
      <c r="M116" s="56"/>
      <c r="N116" s="55"/>
      <c r="O116" s="56"/>
      <c r="P116" s="57"/>
    </row>
    <row r="117" spans="1:16" x14ac:dyDescent="0.3">
      <c r="A117" s="54"/>
      <c r="B117" s="54"/>
      <c r="C117" s="54"/>
      <c r="D117" s="54"/>
      <c r="E117" s="54"/>
      <c r="F117" s="54" t="s">
        <v>673</v>
      </c>
      <c r="G117" s="54"/>
      <c r="H117" s="54"/>
      <c r="I117" s="54"/>
      <c r="J117" s="55">
        <v>1050</v>
      </c>
      <c r="K117" s="56"/>
      <c r="L117" s="55">
        <v>1000</v>
      </c>
      <c r="M117" s="56"/>
      <c r="N117" s="55">
        <f>ROUND((J117-L117),5)</f>
        <v>50</v>
      </c>
      <c r="O117" s="56"/>
      <c r="P117" s="57">
        <f>ROUND(IF(L117=0, IF(J117=0, 0, 1), J117/L117),5)</f>
        <v>1.05</v>
      </c>
    </row>
    <row r="118" spans="1:16" x14ac:dyDescent="0.3">
      <c r="A118" s="54"/>
      <c r="B118" s="54"/>
      <c r="C118" s="54"/>
      <c r="D118" s="54"/>
      <c r="E118" s="54"/>
      <c r="F118" s="54" t="s">
        <v>674</v>
      </c>
      <c r="G118" s="54"/>
      <c r="H118" s="54"/>
      <c r="I118" s="54"/>
      <c r="J118" s="55">
        <v>0</v>
      </c>
      <c r="K118" s="56"/>
      <c r="L118" s="55">
        <v>1000</v>
      </c>
      <c r="M118" s="56"/>
      <c r="N118" s="55">
        <f>ROUND((J118-L118),5)</f>
        <v>-1000</v>
      </c>
      <c r="O118" s="56"/>
      <c r="P118" s="57">
        <f>ROUND(IF(L118=0, IF(J118=0, 0, 1), J118/L118),5)</f>
        <v>0</v>
      </c>
    </row>
    <row r="119" spans="1:16" ht="15" thickBot="1" x14ac:dyDescent="0.35">
      <c r="A119" s="54"/>
      <c r="B119" s="54"/>
      <c r="C119" s="54"/>
      <c r="D119" s="54"/>
      <c r="E119" s="54"/>
      <c r="F119" s="54" t="s">
        <v>675</v>
      </c>
      <c r="G119" s="54"/>
      <c r="H119" s="54"/>
      <c r="I119" s="54"/>
      <c r="J119" s="64">
        <v>837.53</v>
      </c>
      <c r="K119" s="56"/>
      <c r="L119" s="64"/>
      <c r="M119" s="56"/>
      <c r="N119" s="64"/>
      <c r="O119" s="56"/>
      <c r="P119" s="65"/>
    </row>
    <row r="120" spans="1:16" x14ac:dyDescent="0.3">
      <c r="A120" s="54"/>
      <c r="B120" s="54"/>
      <c r="C120" s="54"/>
      <c r="D120" s="54"/>
      <c r="E120" s="54" t="s">
        <v>676</v>
      </c>
      <c r="F120" s="54"/>
      <c r="G120" s="54"/>
      <c r="H120" s="54"/>
      <c r="I120" s="54"/>
      <c r="J120" s="55">
        <f>ROUND(SUM(J116:J119),5)</f>
        <v>1887.53</v>
      </c>
      <c r="K120" s="56"/>
      <c r="L120" s="55">
        <f>ROUND(SUM(L116:L119),5)</f>
        <v>2000</v>
      </c>
      <c r="M120" s="56"/>
      <c r="N120" s="55">
        <f>ROUND((J120-L120),5)</f>
        <v>-112.47</v>
      </c>
      <c r="O120" s="56"/>
      <c r="P120" s="57">
        <f>ROUND(IF(L120=0, IF(J120=0, 0, 1), J120/L120),5)</f>
        <v>0.94377</v>
      </c>
    </row>
    <row r="121" spans="1:16" x14ac:dyDescent="0.3">
      <c r="A121" s="54"/>
      <c r="B121" s="54"/>
      <c r="C121" s="54"/>
      <c r="D121" s="54"/>
      <c r="E121" s="54" t="s">
        <v>677</v>
      </c>
      <c r="F121" s="54"/>
      <c r="G121" s="54"/>
      <c r="H121" s="54"/>
      <c r="I121" s="54"/>
      <c r="J121" s="55"/>
      <c r="K121" s="56"/>
      <c r="L121" s="55"/>
      <c r="M121" s="56"/>
      <c r="N121" s="55"/>
      <c r="O121" s="56"/>
      <c r="P121" s="57"/>
    </row>
    <row r="122" spans="1:16" x14ac:dyDescent="0.3">
      <c r="A122" s="54"/>
      <c r="B122" s="54"/>
      <c r="C122" s="54"/>
      <c r="D122" s="54"/>
      <c r="E122" s="54"/>
      <c r="F122" s="54" t="s">
        <v>678</v>
      </c>
      <c r="G122" s="54"/>
      <c r="H122" s="54"/>
      <c r="I122" s="54"/>
      <c r="J122" s="55">
        <v>0</v>
      </c>
      <c r="K122" s="56"/>
      <c r="L122" s="55">
        <v>2000</v>
      </c>
      <c r="M122" s="56"/>
      <c r="N122" s="55">
        <f>ROUND((J122-L122),5)</f>
        <v>-2000</v>
      </c>
      <c r="O122" s="56"/>
      <c r="P122" s="57">
        <f>ROUND(IF(L122=0, IF(J122=0, 0, 1), J122/L122),5)</f>
        <v>0</v>
      </c>
    </row>
    <row r="123" spans="1:16" x14ac:dyDescent="0.3">
      <c r="A123" s="54"/>
      <c r="B123" s="54"/>
      <c r="C123" s="54"/>
      <c r="D123" s="54"/>
      <c r="E123" s="54"/>
      <c r="F123" s="54" t="s">
        <v>679</v>
      </c>
      <c r="G123" s="54"/>
      <c r="H123" s="54"/>
      <c r="I123" s="54"/>
      <c r="J123" s="55">
        <v>0</v>
      </c>
      <c r="K123" s="56"/>
      <c r="L123" s="55">
        <v>2000</v>
      </c>
      <c r="M123" s="56"/>
      <c r="N123" s="55">
        <f>ROUND((J123-L123),5)</f>
        <v>-2000</v>
      </c>
      <c r="O123" s="56"/>
      <c r="P123" s="57">
        <f>ROUND(IF(L123=0, IF(J123=0, 0, 1), J123/L123),5)</f>
        <v>0</v>
      </c>
    </row>
    <row r="124" spans="1:16" x14ac:dyDescent="0.3">
      <c r="A124" s="54"/>
      <c r="B124" s="54"/>
      <c r="C124" s="54"/>
      <c r="D124" s="54"/>
      <c r="E124" s="54"/>
      <c r="F124" s="54" t="s">
        <v>57</v>
      </c>
      <c r="G124" s="54"/>
      <c r="H124" s="54"/>
      <c r="I124" s="54"/>
      <c r="J124" s="55">
        <v>7171.26</v>
      </c>
      <c r="K124" s="56"/>
      <c r="L124" s="55">
        <v>2000</v>
      </c>
      <c r="M124" s="56"/>
      <c r="N124" s="55">
        <f>ROUND((J124-L124),5)</f>
        <v>5171.26</v>
      </c>
      <c r="O124" s="56"/>
      <c r="P124" s="57">
        <f>ROUND(IF(L124=0, IF(J124=0, 0, 1), J124/L124),5)</f>
        <v>3.5856300000000001</v>
      </c>
    </row>
    <row r="125" spans="1:16" x14ac:dyDescent="0.3">
      <c r="A125" s="54"/>
      <c r="B125" s="54"/>
      <c r="C125" s="54"/>
      <c r="D125" s="54"/>
      <c r="E125" s="54"/>
      <c r="F125" s="54" t="s">
        <v>680</v>
      </c>
      <c r="G125" s="54"/>
      <c r="H125" s="54"/>
      <c r="I125" s="54"/>
      <c r="J125" s="55">
        <v>1714.76</v>
      </c>
      <c r="K125" s="56"/>
      <c r="L125" s="55">
        <v>6000</v>
      </c>
      <c r="M125" s="56"/>
      <c r="N125" s="55">
        <f>ROUND((J125-L125),5)</f>
        <v>-4285.24</v>
      </c>
      <c r="O125" s="56"/>
      <c r="P125" s="57">
        <f>ROUND(IF(L125=0, IF(J125=0, 0, 1), J125/L125),5)</f>
        <v>0.28578999999999999</v>
      </c>
    </row>
    <row r="126" spans="1:16" x14ac:dyDescent="0.3">
      <c r="A126" s="54"/>
      <c r="B126" s="54"/>
      <c r="C126" s="54"/>
      <c r="D126" s="54"/>
      <c r="E126" s="54"/>
      <c r="F126" s="54" t="s">
        <v>681</v>
      </c>
      <c r="G126" s="54"/>
      <c r="H126" s="54"/>
      <c r="I126" s="54"/>
      <c r="J126" s="55">
        <v>943.67</v>
      </c>
      <c r="K126" s="56"/>
      <c r="L126" s="55">
        <v>1200</v>
      </c>
      <c r="M126" s="56"/>
      <c r="N126" s="55">
        <f>ROUND((J126-L126),5)</f>
        <v>-256.33</v>
      </c>
      <c r="O126" s="56"/>
      <c r="P126" s="57">
        <f>ROUND(IF(L126=0, IF(J126=0, 0, 1), J126/L126),5)</f>
        <v>0.78639000000000003</v>
      </c>
    </row>
    <row r="127" spans="1:16" x14ac:dyDescent="0.3">
      <c r="A127" s="54"/>
      <c r="B127" s="54"/>
      <c r="C127" s="54"/>
      <c r="D127" s="54"/>
      <c r="E127" s="54"/>
      <c r="F127" s="54" t="s">
        <v>682</v>
      </c>
      <c r="G127" s="54"/>
      <c r="H127" s="54"/>
      <c r="I127" s="54"/>
      <c r="J127" s="55">
        <v>0</v>
      </c>
      <c r="K127" s="56"/>
      <c r="L127" s="55">
        <v>4752</v>
      </c>
      <c r="M127" s="56"/>
      <c r="N127" s="55">
        <f>ROUND((J127-L127),5)</f>
        <v>-4752</v>
      </c>
      <c r="O127" s="56"/>
      <c r="P127" s="57">
        <f>ROUND(IF(L127=0, IF(J127=0, 0, 1), J127/L127),5)</f>
        <v>0</v>
      </c>
    </row>
    <row r="128" spans="1:16" ht="15" thickBot="1" x14ac:dyDescent="0.35">
      <c r="A128" s="54"/>
      <c r="B128" s="54"/>
      <c r="C128" s="54"/>
      <c r="D128" s="54"/>
      <c r="E128" s="54"/>
      <c r="F128" s="54" t="s">
        <v>683</v>
      </c>
      <c r="G128" s="54"/>
      <c r="H128" s="54"/>
      <c r="I128" s="54"/>
      <c r="J128" s="64">
        <v>70</v>
      </c>
      <c r="K128" s="56"/>
      <c r="L128" s="64"/>
      <c r="M128" s="56"/>
      <c r="N128" s="64"/>
      <c r="O128" s="56"/>
      <c r="P128" s="65"/>
    </row>
    <row r="129" spans="1:16" x14ac:dyDescent="0.3">
      <c r="A129" s="54"/>
      <c r="B129" s="54"/>
      <c r="C129" s="54"/>
      <c r="D129" s="54"/>
      <c r="E129" s="54" t="s">
        <v>684</v>
      </c>
      <c r="F129" s="54"/>
      <c r="G129" s="54"/>
      <c r="H129" s="54"/>
      <c r="I129" s="54"/>
      <c r="J129" s="55">
        <f>ROUND(SUM(J121:J128),5)</f>
        <v>9899.69</v>
      </c>
      <c r="K129" s="56"/>
      <c r="L129" s="55">
        <f>ROUND(SUM(L121:L128),5)</f>
        <v>17952</v>
      </c>
      <c r="M129" s="56"/>
      <c r="N129" s="55">
        <f>ROUND((J129-L129),5)</f>
        <v>-8052.31</v>
      </c>
      <c r="O129" s="56"/>
      <c r="P129" s="57">
        <f>ROUND(IF(L129=0, IF(J129=0, 0, 1), J129/L129),5)</f>
        <v>0.55145</v>
      </c>
    </row>
    <row r="130" spans="1:16" x14ac:dyDescent="0.3">
      <c r="A130" s="54"/>
      <c r="B130" s="54"/>
      <c r="C130" s="54"/>
      <c r="D130" s="54"/>
      <c r="E130" s="54" t="s">
        <v>685</v>
      </c>
      <c r="F130" s="54"/>
      <c r="G130" s="54"/>
      <c r="H130" s="54"/>
      <c r="I130" s="54"/>
      <c r="J130" s="55"/>
      <c r="K130" s="56"/>
      <c r="L130" s="55"/>
      <c r="M130" s="56"/>
      <c r="N130" s="55"/>
      <c r="O130" s="56"/>
      <c r="P130" s="57"/>
    </row>
    <row r="131" spans="1:16" x14ac:dyDescent="0.3">
      <c r="A131" s="54"/>
      <c r="B131" s="54"/>
      <c r="C131" s="54"/>
      <c r="D131" s="54"/>
      <c r="E131" s="54"/>
      <c r="F131" s="54" t="s">
        <v>686</v>
      </c>
      <c r="G131" s="54"/>
      <c r="H131" s="54"/>
      <c r="I131" s="54"/>
      <c r="J131" s="55">
        <v>0</v>
      </c>
      <c r="K131" s="56"/>
      <c r="L131" s="55">
        <v>1800</v>
      </c>
      <c r="M131" s="56"/>
      <c r="N131" s="55">
        <f>ROUND((J131-L131),5)</f>
        <v>-1800</v>
      </c>
      <c r="O131" s="56"/>
      <c r="P131" s="57">
        <f>ROUND(IF(L131=0, IF(J131=0, 0, 1), J131/L131),5)</f>
        <v>0</v>
      </c>
    </row>
    <row r="132" spans="1:16" x14ac:dyDescent="0.3">
      <c r="A132" s="54"/>
      <c r="B132" s="54"/>
      <c r="C132" s="54"/>
      <c r="D132" s="54"/>
      <c r="E132" s="54"/>
      <c r="F132" s="54" t="s">
        <v>687</v>
      </c>
      <c r="G132" s="54"/>
      <c r="H132" s="54"/>
      <c r="I132" s="54"/>
      <c r="J132" s="55">
        <v>0</v>
      </c>
      <c r="K132" s="56"/>
      <c r="L132" s="55">
        <v>5000</v>
      </c>
      <c r="M132" s="56"/>
      <c r="N132" s="55">
        <f>ROUND((J132-L132),5)</f>
        <v>-5000</v>
      </c>
      <c r="O132" s="56"/>
      <c r="P132" s="57">
        <f>ROUND(IF(L132=0, IF(J132=0, 0, 1), J132/L132),5)</f>
        <v>0</v>
      </c>
    </row>
    <row r="133" spans="1:16" x14ac:dyDescent="0.3">
      <c r="A133" s="54"/>
      <c r="B133" s="54"/>
      <c r="C133" s="54"/>
      <c r="D133" s="54"/>
      <c r="E133" s="54"/>
      <c r="F133" s="54" t="s">
        <v>688</v>
      </c>
      <c r="G133" s="54"/>
      <c r="H133" s="54"/>
      <c r="I133" s="54"/>
      <c r="J133" s="55">
        <v>951.8</v>
      </c>
      <c r="K133" s="56"/>
      <c r="L133" s="55"/>
      <c r="M133" s="56"/>
      <c r="N133" s="55"/>
      <c r="O133" s="56"/>
      <c r="P133" s="57"/>
    </row>
    <row r="134" spans="1:16" x14ac:dyDescent="0.3">
      <c r="A134" s="54"/>
      <c r="B134" s="54"/>
      <c r="C134" s="54"/>
      <c r="D134" s="54"/>
      <c r="E134" s="54"/>
      <c r="F134" s="54" t="s">
        <v>689</v>
      </c>
      <c r="G134" s="54"/>
      <c r="H134" s="54"/>
      <c r="I134" s="54"/>
      <c r="J134" s="55"/>
      <c r="K134" s="56"/>
      <c r="L134" s="55"/>
      <c r="M134" s="56"/>
      <c r="N134" s="55"/>
      <c r="O134" s="56"/>
      <c r="P134" s="57"/>
    </row>
    <row r="135" spans="1:16" x14ac:dyDescent="0.3">
      <c r="A135" s="54"/>
      <c r="B135" s="54"/>
      <c r="C135" s="54"/>
      <c r="D135" s="54"/>
      <c r="E135" s="54"/>
      <c r="F135" s="54"/>
      <c r="G135" s="54" t="s">
        <v>53</v>
      </c>
      <c r="H135" s="54"/>
      <c r="I135" s="54"/>
      <c r="J135" s="55">
        <v>1061.9000000000001</v>
      </c>
      <c r="K135" s="56"/>
      <c r="L135" s="55"/>
      <c r="M135" s="56"/>
      <c r="N135" s="55"/>
      <c r="O135" s="56"/>
      <c r="P135" s="57"/>
    </row>
    <row r="136" spans="1:16" x14ac:dyDescent="0.3">
      <c r="A136" s="54"/>
      <c r="B136" s="54"/>
      <c r="C136" s="54"/>
      <c r="D136" s="54"/>
      <c r="E136" s="54"/>
      <c r="F136" s="54"/>
      <c r="G136" s="54" t="s">
        <v>690</v>
      </c>
      <c r="H136" s="54"/>
      <c r="I136" s="54"/>
      <c r="J136" s="55">
        <v>359.95</v>
      </c>
      <c r="K136" s="56"/>
      <c r="L136" s="55">
        <v>10000</v>
      </c>
      <c r="M136" s="56"/>
      <c r="N136" s="55">
        <f>ROUND((J136-L136),5)</f>
        <v>-9640.0499999999993</v>
      </c>
      <c r="O136" s="56"/>
      <c r="P136" s="57">
        <f>ROUND(IF(L136=0, IF(J136=0, 0, 1), J136/L136),5)</f>
        <v>3.5999999999999997E-2</v>
      </c>
    </row>
    <row r="137" spans="1:16" x14ac:dyDescent="0.3">
      <c r="A137" s="54"/>
      <c r="B137" s="54"/>
      <c r="C137" s="54"/>
      <c r="D137" s="54"/>
      <c r="E137" s="54"/>
      <c r="F137" s="54"/>
      <c r="G137" s="54" t="s">
        <v>691</v>
      </c>
      <c r="H137" s="54"/>
      <c r="I137" s="54"/>
      <c r="J137" s="55">
        <v>0</v>
      </c>
      <c r="K137" s="56"/>
      <c r="L137" s="55">
        <v>15000</v>
      </c>
      <c r="M137" s="56"/>
      <c r="N137" s="55">
        <f>ROUND((J137-L137),5)</f>
        <v>-15000</v>
      </c>
      <c r="O137" s="56"/>
      <c r="P137" s="57">
        <f>ROUND(IF(L137=0, IF(J137=0, 0, 1), J137/L137),5)</f>
        <v>0</v>
      </c>
    </row>
    <row r="138" spans="1:16" x14ac:dyDescent="0.3">
      <c r="A138" s="54"/>
      <c r="B138" s="54"/>
      <c r="C138" s="54"/>
      <c r="D138" s="54"/>
      <c r="E138" s="54"/>
      <c r="F138" s="54"/>
      <c r="G138" s="54" t="s">
        <v>692</v>
      </c>
      <c r="H138" s="54"/>
      <c r="I138" s="54"/>
      <c r="J138" s="55">
        <v>0</v>
      </c>
      <c r="K138" s="56"/>
      <c r="L138" s="55">
        <v>3000</v>
      </c>
      <c r="M138" s="56"/>
      <c r="N138" s="55">
        <f>ROUND((J138-L138),5)</f>
        <v>-3000</v>
      </c>
      <c r="O138" s="56"/>
      <c r="P138" s="57">
        <f>ROUND(IF(L138=0, IF(J138=0, 0, 1), J138/L138),5)</f>
        <v>0</v>
      </c>
    </row>
    <row r="139" spans="1:16" x14ac:dyDescent="0.3">
      <c r="A139" s="54"/>
      <c r="B139" s="54"/>
      <c r="C139" s="54"/>
      <c r="D139" s="54"/>
      <c r="E139" s="54"/>
      <c r="F139" s="54"/>
      <c r="G139" s="54" t="s">
        <v>693</v>
      </c>
      <c r="H139" s="54"/>
      <c r="I139" s="54"/>
      <c r="J139" s="55">
        <v>65.180000000000007</v>
      </c>
      <c r="K139" s="56"/>
      <c r="L139" s="55">
        <v>1200</v>
      </c>
      <c r="M139" s="56"/>
      <c r="N139" s="55">
        <f>ROUND((J139-L139),5)</f>
        <v>-1134.82</v>
      </c>
      <c r="O139" s="56"/>
      <c r="P139" s="57">
        <f>ROUND(IF(L139=0, IF(J139=0, 0, 1), J139/L139),5)</f>
        <v>5.432E-2</v>
      </c>
    </row>
    <row r="140" spans="1:16" x14ac:dyDescent="0.3">
      <c r="A140" s="54"/>
      <c r="B140" s="54"/>
      <c r="C140" s="54"/>
      <c r="D140" s="54"/>
      <c r="E140" s="54"/>
      <c r="F140" s="54"/>
      <c r="G140" s="54" t="s">
        <v>694</v>
      </c>
      <c r="H140" s="54"/>
      <c r="I140" s="54"/>
      <c r="J140" s="55">
        <v>1752.58</v>
      </c>
      <c r="K140" s="56"/>
      <c r="L140" s="55">
        <v>3400</v>
      </c>
      <c r="M140" s="56"/>
      <c r="N140" s="55">
        <f>ROUND((J140-L140),5)</f>
        <v>-1647.42</v>
      </c>
      <c r="O140" s="56"/>
      <c r="P140" s="57">
        <f>ROUND(IF(L140=0, IF(J140=0, 0, 1), J140/L140),5)</f>
        <v>0.51546000000000003</v>
      </c>
    </row>
    <row r="141" spans="1:16" x14ac:dyDescent="0.3">
      <c r="A141" s="54"/>
      <c r="B141" s="54"/>
      <c r="C141" s="54"/>
      <c r="D141" s="54"/>
      <c r="E141" s="54"/>
      <c r="F141" s="54"/>
      <c r="G141" s="54" t="s">
        <v>695</v>
      </c>
      <c r="H141" s="54"/>
      <c r="I141" s="54"/>
      <c r="J141" s="55">
        <v>663.48</v>
      </c>
      <c r="K141" s="56"/>
      <c r="L141" s="55"/>
      <c r="M141" s="56"/>
      <c r="N141" s="55"/>
      <c r="O141" s="56"/>
      <c r="P141" s="57"/>
    </row>
    <row r="142" spans="1:16" ht="15" thickBot="1" x14ac:dyDescent="0.35">
      <c r="A142" s="54"/>
      <c r="B142" s="54"/>
      <c r="C142" s="54"/>
      <c r="D142" s="54"/>
      <c r="E142" s="54"/>
      <c r="F142" s="54"/>
      <c r="G142" s="54" t="s">
        <v>696</v>
      </c>
      <c r="H142" s="54"/>
      <c r="I142" s="54"/>
      <c r="J142" s="64">
        <v>244.97</v>
      </c>
      <c r="K142" s="56"/>
      <c r="L142" s="64">
        <v>3000</v>
      </c>
      <c r="M142" s="56"/>
      <c r="N142" s="64">
        <f>ROUND((J142-L142),5)</f>
        <v>-2755.03</v>
      </c>
      <c r="O142" s="56"/>
      <c r="P142" s="65">
        <f>ROUND(IF(L142=0, IF(J142=0, 0, 1), J142/L142),5)</f>
        <v>8.1659999999999996E-2</v>
      </c>
    </row>
    <row r="143" spans="1:16" x14ac:dyDescent="0.3">
      <c r="A143" s="54"/>
      <c r="B143" s="54"/>
      <c r="C143" s="54"/>
      <c r="D143" s="54"/>
      <c r="E143" s="54"/>
      <c r="F143" s="54" t="s">
        <v>697</v>
      </c>
      <c r="G143" s="54"/>
      <c r="H143" s="54"/>
      <c r="I143" s="54"/>
      <c r="J143" s="55">
        <f>ROUND(SUM(J134:J142),5)</f>
        <v>4148.0600000000004</v>
      </c>
      <c r="K143" s="56"/>
      <c r="L143" s="55">
        <f>ROUND(SUM(L134:L142),5)</f>
        <v>35600</v>
      </c>
      <c r="M143" s="56"/>
      <c r="N143" s="55">
        <f>ROUND((J143-L143),5)</f>
        <v>-31451.94</v>
      </c>
      <c r="O143" s="56"/>
      <c r="P143" s="57">
        <f>ROUND(IF(L143=0, IF(J143=0, 0, 1), J143/L143),5)</f>
        <v>0.11652</v>
      </c>
    </row>
    <row r="144" spans="1:16" x14ac:dyDescent="0.3">
      <c r="A144" s="54"/>
      <c r="B144" s="54"/>
      <c r="C144" s="54"/>
      <c r="D144" s="54"/>
      <c r="E144" s="54"/>
      <c r="F144" s="54" t="s">
        <v>698</v>
      </c>
      <c r="G144" s="54"/>
      <c r="H144" s="54"/>
      <c r="I144" s="54"/>
      <c r="J144" s="55">
        <v>156.43</v>
      </c>
      <c r="K144" s="56"/>
      <c r="L144" s="55">
        <v>2400</v>
      </c>
      <c r="M144" s="56"/>
      <c r="N144" s="55">
        <f>ROUND((J144-L144),5)</f>
        <v>-2243.5700000000002</v>
      </c>
      <c r="O144" s="56"/>
      <c r="P144" s="57">
        <f>ROUND(IF(L144=0, IF(J144=0, 0, 1), J144/L144),5)</f>
        <v>6.5180000000000002E-2</v>
      </c>
    </row>
    <row r="145" spans="1:16" x14ac:dyDescent="0.3">
      <c r="A145" s="54"/>
      <c r="B145" s="54"/>
      <c r="C145" s="54"/>
      <c r="D145" s="54"/>
      <c r="E145" s="54"/>
      <c r="F145" s="54" t="s">
        <v>699</v>
      </c>
      <c r="G145" s="54"/>
      <c r="H145" s="54"/>
      <c r="I145" s="54"/>
      <c r="J145" s="55">
        <v>2345.35</v>
      </c>
      <c r="K145" s="56"/>
      <c r="L145" s="55">
        <v>5000</v>
      </c>
      <c r="M145" s="56"/>
      <c r="N145" s="55">
        <f>ROUND((J145-L145),5)</f>
        <v>-2654.65</v>
      </c>
      <c r="O145" s="56"/>
      <c r="P145" s="57">
        <f>ROUND(IF(L145=0, IF(J145=0, 0, 1), J145/L145),5)</f>
        <v>0.46906999999999999</v>
      </c>
    </row>
    <row r="146" spans="1:16" x14ac:dyDescent="0.3">
      <c r="A146" s="54"/>
      <c r="B146" s="54"/>
      <c r="C146" s="54"/>
      <c r="D146" s="54"/>
      <c r="E146" s="54"/>
      <c r="F146" s="54" t="s">
        <v>700</v>
      </c>
      <c r="G146" s="54"/>
      <c r="H146" s="54"/>
      <c r="I146" s="54"/>
      <c r="J146" s="55"/>
      <c r="K146" s="56"/>
      <c r="L146" s="55"/>
      <c r="M146" s="56"/>
      <c r="N146" s="55"/>
      <c r="O146" s="56"/>
      <c r="P146" s="57"/>
    </row>
    <row r="147" spans="1:16" x14ac:dyDescent="0.3">
      <c r="A147" s="54"/>
      <c r="B147" s="54"/>
      <c r="C147" s="54"/>
      <c r="D147" s="54"/>
      <c r="E147" s="54"/>
      <c r="F147" s="54"/>
      <c r="G147" s="54" t="s">
        <v>701</v>
      </c>
      <c r="H147" s="54"/>
      <c r="I147" s="54"/>
      <c r="J147" s="55">
        <v>314.98</v>
      </c>
      <c r="K147" s="56"/>
      <c r="L147" s="55"/>
      <c r="M147" s="56"/>
      <c r="N147" s="55"/>
      <c r="O147" s="56"/>
      <c r="P147" s="57"/>
    </row>
    <row r="148" spans="1:16" x14ac:dyDescent="0.3">
      <c r="A148" s="54"/>
      <c r="B148" s="54"/>
      <c r="C148" s="54"/>
      <c r="D148" s="54"/>
      <c r="E148" s="54"/>
      <c r="F148" s="54"/>
      <c r="G148" s="54" t="s">
        <v>702</v>
      </c>
      <c r="H148" s="54"/>
      <c r="I148" s="54"/>
      <c r="J148" s="55">
        <v>1230.0999999999999</v>
      </c>
      <c r="K148" s="56"/>
      <c r="L148" s="55"/>
      <c r="M148" s="56"/>
      <c r="N148" s="55"/>
      <c r="O148" s="56"/>
      <c r="P148" s="57"/>
    </row>
    <row r="149" spans="1:16" x14ac:dyDescent="0.3">
      <c r="A149" s="54"/>
      <c r="B149" s="54"/>
      <c r="C149" s="54"/>
      <c r="D149" s="54"/>
      <c r="E149" s="54"/>
      <c r="F149" s="54"/>
      <c r="G149" s="54" t="s">
        <v>703</v>
      </c>
      <c r="H149" s="54"/>
      <c r="I149" s="54"/>
      <c r="J149" s="55">
        <v>148.25</v>
      </c>
      <c r="K149" s="56"/>
      <c r="L149" s="55"/>
      <c r="M149" s="56"/>
      <c r="N149" s="55"/>
      <c r="O149" s="56"/>
      <c r="P149" s="57"/>
    </row>
    <row r="150" spans="1:16" x14ac:dyDescent="0.3">
      <c r="A150" s="54"/>
      <c r="B150" s="54"/>
      <c r="C150" s="54"/>
      <c r="D150" s="54"/>
      <c r="E150" s="54"/>
      <c r="F150" s="54"/>
      <c r="G150" s="54" t="s">
        <v>704</v>
      </c>
      <c r="H150" s="54"/>
      <c r="I150" s="54"/>
      <c r="J150" s="55">
        <v>165</v>
      </c>
      <c r="K150" s="56"/>
      <c r="L150" s="55"/>
      <c r="M150" s="56"/>
      <c r="N150" s="55"/>
      <c r="O150" s="56"/>
      <c r="P150" s="57"/>
    </row>
    <row r="151" spans="1:16" x14ac:dyDescent="0.3">
      <c r="A151" s="54"/>
      <c r="B151" s="54"/>
      <c r="C151" s="54"/>
      <c r="D151" s="54"/>
      <c r="E151" s="54"/>
      <c r="F151" s="54"/>
      <c r="G151" s="54" t="s">
        <v>705</v>
      </c>
      <c r="H151" s="54"/>
      <c r="I151" s="54"/>
      <c r="J151" s="55">
        <v>45.46</v>
      </c>
      <c r="K151" s="56"/>
      <c r="L151" s="55"/>
      <c r="M151" s="56"/>
      <c r="N151" s="55"/>
      <c r="O151" s="56"/>
      <c r="P151" s="57"/>
    </row>
    <row r="152" spans="1:16" x14ac:dyDescent="0.3">
      <c r="A152" s="54"/>
      <c r="B152" s="54"/>
      <c r="C152" s="54"/>
      <c r="D152" s="54"/>
      <c r="E152" s="54"/>
      <c r="F152" s="54"/>
      <c r="G152" s="54" t="s">
        <v>706</v>
      </c>
      <c r="H152" s="54"/>
      <c r="I152" s="54"/>
      <c r="J152" s="55">
        <v>3893.44</v>
      </c>
      <c r="K152" s="56"/>
      <c r="L152" s="55"/>
      <c r="M152" s="56"/>
      <c r="N152" s="55"/>
      <c r="O152" s="56"/>
      <c r="P152" s="57"/>
    </row>
    <row r="153" spans="1:16" x14ac:dyDescent="0.3">
      <c r="A153" s="54"/>
      <c r="B153" s="54"/>
      <c r="C153" s="54"/>
      <c r="D153" s="54"/>
      <c r="E153" s="54"/>
      <c r="F153" s="54"/>
      <c r="G153" s="54" t="s">
        <v>707</v>
      </c>
      <c r="H153" s="54"/>
      <c r="I153" s="54"/>
      <c r="J153" s="55">
        <v>1854.6</v>
      </c>
      <c r="K153" s="56"/>
      <c r="L153" s="55"/>
      <c r="M153" s="56"/>
      <c r="N153" s="55"/>
      <c r="O153" s="56"/>
      <c r="P153" s="57"/>
    </row>
    <row r="154" spans="1:16" x14ac:dyDescent="0.3">
      <c r="A154" s="54"/>
      <c r="B154" s="54"/>
      <c r="C154" s="54"/>
      <c r="D154" s="54"/>
      <c r="E154" s="54"/>
      <c r="F154" s="54"/>
      <c r="G154" s="54" t="s">
        <v>708</v>
      </c>
      <c r="H154" s="54"/>
      <c r="I154" s="54"/>
      <c r="J154" s="55">
        <v>320.12</v>
      </c>
      <c r="K154" s="56"/>
      <c r="L154" s="55"/>
      <c r="M154" s="56"/>
      <c r="N154" s="55"/>
      <c r="O154" s="56"/>
      <c r="P154" s="57"/>
    </row>
    <row r="155" spans="1:16" x14ac:dyDescent="0.3">
      <c r="A155" s="54"/>
      <c r="B155" s="54"/>
      <c r="C155" s="54"/>
      <c r="D155" s="54"/>
      <c r="E155" s="54"/>
      <c r="F155" s="54"/>
      <c r="G155" s="54" t="s">
        <v>709</v>
      </c>
      <c r="H155" s="54"/>
      <c r="I155" s="54"/>
      <c r="J155" s="55">
        <v>81.31</v>
      </c>
      <c r="K155" s="56"/>
      <c r="L155" s="55"/>
      <c r="M155" s="56"/>
      <c r="N155" s="55"/>
      <c r="O155" s="56"/>
      <c r="P155" s="57"/>
    </row>
    <row r="156" spans="1:16" x14ac:dyDescent="0.3">
      <c r="A156" s="54"/>
      <c r="B156" s="54"/>
      <c r="C156" s="54"/>
      <c r="D156" s="54"/>
      <c r="E156" s="54"/>
      <c r="F156" s="54"/>
      <c r="G156" s="54" t="s">
        <v>710</v>
      </c>
      <c r="H156" s="54"/>
      <c r="I156" s="54"/>
      <c r="J156" s="55">
        <v>320.12</v>
      </c>
      <c r="K156" s="56"/>
      <c r="L156" s="55"/>
      <c r="M156" s="56"/>
      <c r="N156" s="55"/>
      <c r="O156" s="56"/>
      <c r="P156" s="57"/>
    </row>
    <row r="157" spans="1:16" x14ac:dyDescent="0.3">
      <c r="A157" s="54"/>
      <c r="B157" s="54"/>
      <c r="C157" s="54"/>
      <c r="D157" s="54"/>
      <c r="E157" s="54"/>
      <c r="F157" s="54"/>
      <c r="G157" s="54" t="s">
        <v>711</v>
      </c>
      <c r="H157" s="54"/>
      <c r="I157" s="54"/>
      <c r="J157" s="55">
        <v>72.48</v>
      </c>
      <c r="K157" s="56"/>
      <c r="L157" s="55"/>
      <c r="M157" s="56"/>
      <c r="N157" s="55"/>
      <c r="O157" s="56"/>
      <c r="P157" s="57"/>
    </row>
    <row r="158" spans="1:16" x14ac:dyDescent="0.3">
      <c r="A158" s="54"/>
      <c r="B158" s="54"/>
      <c r="C158" s="54"/>
      <c r="D158" s="54"/>
      <c r="E158" s="54"/>
      <c r="F158" s="54"/>
      <c r="G158" s="54" t="s">
        <v>712</v>
      </c>
      <c r="H158" s="54"/>
      <c r="I158" s="54"/>
      <c r="J158" s="55">
        <v>331.48</v>
      </c>
      <c r="K158" s="56"/>
      <c r="L158" s="55"/>
      <c r="M158" s="56"/>
      <c r="N158" s="55"/>
      <c r="O158" s="56"/>
      <c r="P158" s="57"/>
    </row>
    <row r="159" spans="1:16" ht="15" thickBot="1" x14ac:dyDescent="0.35">
      <c r="A159" s="54"/>
      <c r="B159" s="54"/>
      <c r="C159" s="54"/>
      <c r="D159" s="54"/>
      <c r="E159" s="54"/>
      <c r="F159" s="54"/>
      <c r="G159" s="54" t="s">
        <v>713</v>
      </c>
      <c r="H159" s="54"/>
      <c r="I159" s="54"/>
      <c r="J159" s="58">
        <v>9099.06</v>
      </c>
      <c r="K159" s="56"/>
      <c r="L159" s="58">
        <v>20000</v>
      </c>
      <c r="M159" s="56"/>
      <c r="N159" s="58">
        <f>ROUND((J159-L159),5)</f>
        <v>-10900.94</v>
      </c>
      <c r="O159" s="56"/>
      <c r="P159" s="59">
        <f>ROUND(IF(L159=0, IF(J159=0, 0, 1), J159/L159),5)</f>
        <v>0.45495000000000002</v>
      </c>
    </row>
    <row r="160" spans="1:16" ht="15" thickBot="1" x14ac:dyDescent="0.35">
      <c r="A160" s="54"/>
      <c r="B160" s="54"/>
      <c r="C160" s="54"/>
      <c r="D160" s="54"/>
      <c r="E160" s="54"/>
      <c r="F160" s="54" t="s">
        <v>714</v>
      </c>
      <c r="G160" s="54"/>
      <c r="H160" s="54"/>
      <c r="I160" s="54"/>
      <c r="J160" s="62">
        <f>ROUND(SUM(J146:J159),5)</f>
        <v>17876.400000000001</v>
      </c>
      <c r="K160" s="56"/>
      <c r="L160" s="62">
        <f>ROUND(SUM(L146:L159),5)</f>
        <v>20000</v>
      </c>
      <c r="M160" s="56"/>
      <c r="N160" s="62">
        <f>ROUND((J160-L160),5)</f>
        <v>-2123.6</v>
      </c>
      <c r="O160" s="56"/>
      <c r="P160" s="63">
        <f>ROUND(IF(L160=0, IF(J160=0, 0, 1), J160/L160),5)</f>
        <v>0.89381999999999995</v>
      </c>
    </row>
    <row r="161" spans="1:16" x14ac:dyDescent="0.3">
      <c r="A161" s="54"/>
      <c r="B161" s="54"/>
      <c r="C161" s="54"/>
      <c r="D161" s="54"/>
      <c r="E161" s="54" t="s">
        <v>715</v>
      </c>
      <c r="F161" s="54"/>
      <c r="G161" s="54"/>
      <c r="H161" s="54"/>
      <c r="I161" s="54"/>
      <c r="J161" s="55">
        <f>ROUND(SUM(J130:J133)+SUM(J143:J145)+J160,5)</f>
        <v>25478.04</v>
      </c>
      <c r="K161" s="56"/>
      <c r="L161" s="55">
        <f>ROUND(SUM(L130:L133)+SUM(L143:L145)+L160,5)</f>
        <v>69800</v>
      </c>
      <c r="M161" s="56"/>
      <c r="N161" s="55">
        <f>ROUND((J161-L161),5)</f>
        <v>-44321.96</v>
      </c>
      <c r="O161" s="56"/>
      <c r="P161" s="57">
        <f>ROUND(IF(L161=0, IF(J161=0, 0, 1), J161/L161),5)</f>
        <v>0.36501</v>
      </c>
    </row>
    <row r="162" spans="1:16" x14ac:dyDescent="0.3">
      <c r="A162" s="54"/>
      <c r="B162" s="54"/>
      <c r="C162" s="54"/>
      <c r="D162" s="54"/>
      <c r="E162" s="54" t="s">
        <v>716</v>
      </c>
      <c r="F162" s="54"/>
      <c r="G162" s="54"/>
      <c r="H162" s="54"/>
      <c r="I162" s="54"/>
      <c r="J162" s="55"/>
      <c r="K162" s="56"/>
      <c r="L162" s="55"/>
      <c r="M162" s="56"/>
      <c r="N162" s="55"/>
      <c r="O162" s="56"/>
      <c r="P162" s="57"/>
    </row>
    <row r="163" spans="1:16" x14ac:dyDescent="0.3">
      <c r="A163" s="54"/>
      <c r="B163" s="54"/>
      <c r="C163" s="54"/>
      <c r="D163" s="54"/>
      <c r="E163" s="54"/>
      <c r="F163" s="54" t="s">
        <v>717</v>
      </c>
      <c r="G163" s="54"/>
      <c r="H163" s="54"/>
      <c r="I163" s="54"/>
      <c r="J163" s="55">
        <v>0</v>
      </c>
      <c r="K163" s="56"/>
      <c r="L163" s="55">
        <v>500</v>
      </c>
      <c r="M163" s="56"/>
      <c r="N163" s="55">
        <f>ROUND((J163-L163),5)</f>
        <v>-500</v>
      </c>
      <c r="O163" s="56"/>
      <c r="P163" s="57">
        <f>ROUND(IF(L163=0, IF(J163=0, 0, 1), J163/L163),5)</f>
        <v>0</v>
      </c>
    </row>
    <row r="164" spans="1:16" ht="15" thickBot="1" x14ac:dyDescent="0.35">
      <c r="A164" s="54"/>
      <c r="B164" s="54"/>
      <c r="C164" s="54"/>
      <c r="D164" s="54"/>
      <c r="E164" s="54"/>
      <c r="F164" s="54" t="s">
        <v>718</v>
      </c>
      <c r="G164" s="54"/>
      <c r="H164" s="54"/>
      <c r="I164" s="54"/>
      <c r="J164" s="64">
        <v>433.95</v>
      </c>
      <c r="K164" s="56"/>
      <c r="L164" s="64"/>
      <c r="M164" s="56"/>
      <c r="N164" s="64"/>
      <c r="O164" s="56"/>
      <c r="P164" s="65"/>
    </row>
    <row r="165" spans="1:16" x14ac:dyDescent="0.3">
      <c r="A165" s="54"/>
      <c r="B165" s="54"/>
      <c r="C165" s="54"/>
      <c r="D165" s="54"/>
      <c r="E165" s="54" t="s">
        <v>719</v>
      </c>
      <c r="F165" s="54"/>
      <c r="G165" s="54"/>
      <c r="H165" s="54"/>
      <c r="I165" s="54"/>
      <c r="J165" s="55">
        <f>ROUND(SUM(J162:J164),5)</f>
        <v>433.95</v>
      </c>
      <c r="K165" s="56"/>
      <c r="L165" s="55">
        <f>ROUND(SUM(L162:L164),5)</f>
        <v>500</v>
      </c>
      <c r="M165" s="56"/>
      <c r="N165" s="55">
        <f>ROUND((J165-L165),5)</f>
        <v>-66.05</v>
      </c>
      <c r="O165" s="56"/>
      <c r="P165" s="57">
        <f>ROUND(IF(L165=0, IF(J165=0, 0, 1), J165/L165),5)</f>
        <v>0.8679</v>
      </c>
    </row>
    <row r="166" spans="1:16" x14ac:dyDescent="0.3">
      <c r="A166" s="54"/>
      <c r="B166" s="54"/>
      <c r="C166" s="54"/>
      <c r="D166" s="54"/>
      <c r="E166" s="54" t="s">
        <v>720</v>
      </c>
      <c r="F166" s="54"/>
      <c r="G166" s="54"/>
      <c r="H166" s="54"/>
      <c r="I166" s="54"/>
      <c r="J166" s="55"/>
      <c r="K166" s="56"/>
      <c r="L166" s="55"/>
      <c r="M166" s="56"/>
      <c r="N166" s="55"/>
      <c r="O166" s="56"/>
      <c r="P166" s="57"/>
    </row>
    <row r="167" spans="1:16" x14ac:dyDescent="0.3">
      <c r="A167" s="54"/>
      <c r="B167" s="54"/>
      <c r="C167" s="54"/>
      <c r="D167" s="54"/>
      <c r="E167" s="54"/>
      <c r="F167" s="54" t="s">
        <v>721</v>
      </c>
      <c r="G167" s="54"/>
      <c r="H167" s="54"/>
      <c r="I167" s="54"/>
      <c r="J167" s="55">
        <v>0</v>
      </c>
      <c r="K167" s="56"/>
      <c r="L167" s="55">
        <v>2000</v>
      </c>
      <c r="M167" s="56"/>
      <c r="N167" s="55">
        <f>ROUND((J167-L167),5)</f>
        <v>-2000</v>
      </c>
      <c r="O167" s="56"/>
      <c r="P167" s="57">
        <f>ROUND(IF(L167=0, IF(J167=0, 0, 1), J167/L167),5)</f>
        <v>0</v>
      </c>
    </row>
    <row r="168" spans="1:16" x14ac:dyDescent="0.3">
      <c r="A168" s="54"/>
      <c r="B168" s="54"/>
      <c r="C168" s="54"/>
      <c r="D168" s="54"/>
      <c r="E168" s="54"/>
      <c r="F168" s="54" t="s">
        <v>722</v>
      </c>
      <c r="G168" s="54"/>
      <c r="H168" s="54"/>
      <c r="I168" s="54"/>
      <c r="J168" s="55">
        <v>0</v>
      </c>
      <c r="K168" s="56"/>
      <c r="L168" s="55">
        <v>1000</v>
      </c>
      <c r="M168" s="56"/>
      <c r="N168" s="55">
        <f>ROUND((J168-L168),5)</f>
        <v>-1000</v>
      </c>
      <c r="O168" s="56"/>
      <c r="P168" s="57">
        <f>ROUND(IF(L168=0, IF(J168=0, 0, 1), J168/L168),5)</f>
        <v>0</v>
      </c>
    </row>
    <row r="169" spans="1:16" x14ac:dyDescent="0.3">
      <c r="A169" s="54"/>
      <c r="B169" s="54"/>
      <c r="C169" s="54"/>
      <c r="D169" s="54"/>
      <c r="E169" s="54"/>
      <c r="F169" s="54" t="s">
        <v>723</v>
      </c>
      <c r="G169" s="54"/>
      <c r="H169" s="54"/>
      <c r="I169" s="54"/>
      <c r="J169" s="55"/>
      <c r="K169" s="56"/>
      <c r="L169" s="55"/>
      <c r="M169" s="56"/>
      <c r="N169" s="55"/>
      <c r="O169" s="56"/>
      <c r="P169" s="57"/>
    </row>
    <row r="170" spans="1:16" x14ac:dyDescent="0.3">
      <c r="A170" s="54"/>
      <c r="B170" s="54"/>
      <c r="C170" s="54"/>
      <c r="D170" s="54"/>
      <c r="E170" s="54"/>
      <c r="F170" s="54"/>
      <c r="G170" s="54" t="s">
        <v>724</v>
      </c>
      <c r="H170" s="54"/>
      <c r="I170" s="54"/>
      <c r="J170" s="55">
        <v>-185</v>
      </c>
      <c r="K170" s="56"/>
      <c r="L170" s="55">
        <v>6000</v>
      </c>
      <c r="M170" s="56"/>
      <c r="N170" s="55">
        <f>ROUND((J170-L170),5)</f>
        <v>-6185</v>
      </c>
      <c r="O170" s="56"/>
      <c r="P170" s="57">
        <f>ROUND(IF(L170=0, IF(J170=0, 0, 1), J170/L170),5)</f>
        <v>-3.083E-2</v>
      </c>
    </row>
    <row r="171" spans="1:16" ht="15" thickBot="1" x14ac:dyDescent="0.35">
      <c r="A171" s="54"/>
      <c r="B171" s="54"/>
      <c r="C171" s="54"/>
      <c r="D171" s="54"/>
      <c r="E171" s="54"/>
      <c r="F171" s="54"/>
      <c r="G171" s="54" t="s">
        <v>725</v>
      </c>
      <c r="H171" s="54"/>
      <c r="I171" s="54"/>
      <c r="J171" s="64">
        <v>1364.78</v>
      </c>
      <c r="K171" s="56"/>
      <c r="L171" s="64">
        <v>4000</v>
      </c>
      <c r="M171" s="56"/>
      <c r="N171" s="64">
        <f>ROUND((J171-L171),5)</f>
        <v>-2635.22</v>
      </c>
      <c r="O171" s="56"/>
      <c r="P171" s="65">
        <f>ROUND(IF(L171=0, IF(J171=0, 0, 1), J171/L171),5)</f>
        <v>0.3412</v>
      </c>
    </row>
    <row r="172" spans="1:16" x14ac:dyDescent="0.3">
      <c r="A172" s="54"/>
      <c r="B172" s="54"/>
      <c r="C172" s="54"/>
      <c r="D172" s="54"/>
      <c r="E172" s="54"/>
      <c r="F172" s="54" t="s">
        <v>726</v>
      </c>
      <c r="G172" s="54"/>
      <c r="H172" s="54"/>
      <c r="I172" s="54"/>
      <c r="J172" s="55">
        <f>ROUND(SUM(J169:J171),5)</f>
        <v>1179.78</v>
      </c>
      <c r="K172" s="56"/>
      <c r="L172" s="55">
        <f>ROUND(SUM(L169:L171),5)</f>
        <v>10000</v>
      </c>
      <c r="M172" s="56"/>
      <c r="N172" s="55">
        <f>ROUND((J172-L172),5)</f>
        <v>-8820.2199999999993</v>
      </c>
      <c r="O172" s="56"/>
      <c r="P172" s="57">
        <f>ROUND(IF(L172=0, IF(J172=0, 0, 1), J172/L172),5)</f>
        <v>0.11798</v>
      </c>
    </row>
    <row r="173" spans="1:16" x14ac:dyDescent="0.3">
      <c r="A173" s="54"/>
      <c r="B173" s="54"/>
      <c r="C173" s="54"/>
      <c r="D173" s="54"/>
      <c r="E173" s="54"/>
      <c r="F173" s="54" t="s">
        <v>727</v>
      </c>
      <c r="G173" s="54"/>
      <c r="H173" s="54"/>
      <c r="I173" s="54"/>
      <c r="J173" s="55">
        <v>180</v>
      </c>
      <c r="K173" s="56"/>
      <c r="L173" s="55">
        <v>500</v>
      </c>
      <c r="M173" s="56"/>
      <c r="N173" s="55">
        <f>ROUND((J173-L173),5)</f>
        <v>-320</v>
      </c>
      <c r="O173" s="56"/>
      <c r="P173" s="57">
        <f>ROUND(IF(L173=0, IF(J173=0, 0, 1), J173/L173),5)</f>
        <v>0.36</v>
      </c>
    </row>
    <row r="174" spans="1:16" x14ac:dyDescent="0.3">
      <c r="A174" s="54"/>
      <c r="B174" s="54"/>
      <c r="C174" s="54"/>
      <c r="D174" s="54"/>
      <c r="E174" s="54"/>
      <c r="F174" s="54" t="s">
        <v>728</v>
      </c>
      <c r="G174" s="54"/>
      <c r="H174" s="54"/>
      <c r="I174" s="54"/>
      <c r="J174" s="55">
        <v>0</v>
      </c>
      <c r="K174" s="56"/>
      <c r="L174" s="55">
        <v>33072</v>
      </c>
      <c r="M174" s="56"/>
      <c r="N174" s="55">
        <f>ROUND((J174-L174),5)</f>
        <v>-33072</v>
      </c>
      <c r="O174" s="56"/>
      <c r="P174" s="57">
        <f>ROUND(IF(L174=0, IF(J174=0, 0, 1), J174/L174),5)</f>
        <v>0</v>
      </c>
    </row>
    <row r="175" spans="1:16" x14ac:dyDescent="0.3">
      <c r="A175" s="54"/>
      <c r="B175" s="54"/>
      <c r="C175" s="54"/>
      <c r="D175" s="54"/>
      <c r="E175" s="54"/>
      <c r="F175" s="54" t="s">
        <v>729</v>
      </c>
      <c r="G175" s="54"/>
      <c r="H175" s="54"/>
      <c r="I175" s="54"/>
      <c r="J175" s="55">
        <v>516.5</v>
      </c>
      <c r="K175" s="56"/>
      <c r="L175" s="55"/>
      <c r="M175" s="56"/>
      <c r="N175" s="55"/>
      <c r="O175" s="56"/>
      <c r="P175" s="57"/>
    </row>
    <row r="176" spans="1:16" x14ac:dyDescent="0.3">
      <c r="A176" s="54"/>
      <c r="B176" s="54"/>
      <c r="C176" s="54"/>
      <c r="D176" s="54"/>
      <c r="E176" s="54"/>
      <c r="F176" s="54" t="s">
        <v>730</v>
      </c>
      <c r="G176" s="54"/>
      <c r="H176" s="54"/>
      <c r="I176" s="54"/>
      <c r="J176" s="55"/>
      <c r="K176" s="56"/>
      <c r="L176" s="55"/>
      <c r="M176" s="56"/>
      <c r="N176" s="55"/>
      <c r="O176" s="56"/>
      <c r="P176" s="57"/>
    </row>
    <row r="177" spans="1:16" ht="15" thickBot="1" x14ac:dyDescent="0.35">
      <c r="A177" s="54"/>
      <c r="B177" s="54"/>
      <c r="C177" s="54"/>
      <c r="D177" s="54"/>
      <c r="E177" s="54"/>
      <c r="F177" s="54"/>
      <c r="G177" s="54" t="s">
        <v>731</v>
      </c>
      <c r="H177" s="54"/>
      <c r="I177" s="54"/>
      <c r="J177" s="58">
        <v>1325.66</v>
      </c>
      <c r="K177" s="56"/>
      <c r="L177" s="58">
        <v>2000</v>
      </c>
      <c r="M177" s="56"/>
      <c r="N177" s="58">
        <f>ROUND((J177-L177),5)</f>
        <v>-674.34</v>
      </c>
      <c r="O177" s="56"/>
      <c r="P177" s="59">
        <f>ROUND(IF(L177=0, IF(J177=0, 0, 1), J177/L177),5)</f>
        <v>0.66283000000000003</v>
      </c>
    </row>
    <row r="178" spans="1:16" ht="15" thickBot="1" x14ac:dyDescent="0.35">
      <c r="A178" s="54"/>
      <c r="B178" s="54"/>
      <c r="C178" s="54"/>
      <c r="D178" s="54"/>
      <c r="E178" s="54"/>
      <c r="F178" s="54" t="s">
        <v>732</v>
      </c>
      <c r="G178" s="54"/>
      <c r="H178" s="54"/>
      <c r="I178" s="54"/>
      <c r="J178" s="62">
        <f>ROUND(SUM(J176:J177),5)</f>
        <v>1325.66</v>
      </c>
      <c r="K178" s="56"/>
      <c r="L178" s="62">
        <f>ROUND(SUM(L176:L177),5)</f>
        <v>2000</v>
      </c>
      <c r="M178" s="56"/>
      <c r="N178" s="62">
        <f>ROUND((J178-L178),5)</f>
        <v>-674.34</v>
      </c>
      <c r="O178" s="56"/>
      <c r="P178" s="63">
        <f>ROUND(IF(L178=0, IF(J178=0, 0, 1), J178/L178),5)</f>
        <v>0.66283000000000003</v>
      </c>
    </row>
    <row r="179" spans="1:16" x14ac:dyDescent="0.3">
      <c r="A179" s="54"/>
      <c r="B179" s="54"/>
      <c r="C179" s="54"/>
      <c r="D179" s="54"/>
      <c r="E179" s="54" t="s">
        <v>733</v>
      </c>
      <c r="F179" s="54"/>
      <c r="G179" s="54"/>
      <c r="H179" s="54"/>
      <c r="I179" s="54"/>
      <c r="J179" s="55">
        <f>ROUND(SUM(J166:J168)+SUM(J172:J175)+J178,5)</f>
        <v>3201.94</v>
      </c>
      <c r="K179" s="56"/>
      <c r="L179" s="55">
        <f>ROUND(SUM(L166:L168)+SUM(L172:L175)+L178,5)</f>
        <v>48572</v>
      </c>
      <c r="M179" s="56"/>
      <c r="N179" s="55">
        <f>ROUND((J179-L179),5)</f>
        <v>-45370.06</v>
      </c>
      <c r="O179" s="56"/>
      <c r="P179" s="57">
        <f>ROUND(IF(L179=0, IF(J179=0, 0, 1), J179/L179),5)</f>
        <v>6.5920000000000006E-2</v>
      </c>
    </row>
    <row r="180" spans="1:16" x14ac:dyDescent="0.3">
      <c r="A180" s="54"/>
      <c r="B180" s="54"/>
      <c r="C180" s="54"/>
      <c r="D180" s="54"/>
      <c r="E180" s="54" t="s">
        <v>734</v>
      </c>
      <c r="F180" s="54"/>
      <c r="G180" s="54"/>
      <c r="H180" s="54"/>
      <c r="I180" s="54"/>
      <c r="J180" s="55"/>
      <c r="K180" s="56"/>
      <c r="L180" s="55"/>
      <c r="M180" s="56"/>
      <c r="N180" s="55"/>
      <c r="O180" s="56"/>
      <c r="P180" s="57"/>
    </row>
    <row r="181" spans="1:16" x14ac:dyDescent="0.3">
      <c r="A181" s="54"/>
      <c r="B181" s="54"/>
      <c r="C181" s="54"/>
      <c r="D181" s="54"/>
      <c r="E181" s="54"/>
      <c r="F181" s="54" t="s">
        <v>735</v>
      </c>
      <c r="G181" s="54"/>
      <c r="H181" s="54"/>
      <c r="I181" s="54"/>
      <c r="J181" s="55"/>
      <c r="K181" s="56"/>
      <c r="L181" s="55"/>
      <c r="M181" s="56"/>
      <c r="N181" s="55"/>
      <c r="O181" s="56"/>
      <c r="P181" s="57"/>
    </row>
    <row r="182" spans="1:16" x14ac:dyDescent="0.3">
      <c r="A182" s="54"/>
      <c r="B182" s="54"/>
      <c r="C182" s="54"/>
      <c r="D182" s="54"/>
      <c r="E182" s="54"/>
      <c r="F182" s="54"/>
      <c r="G182" s="54" t="s">
        <v>736</v>
      </c>
      <c r="H182" s="54"/>
      <c r="I182" s="54"/>
      <c r="J182" s="55">
        <v>550</v>
      </c>
      <c r="K182" s="56"/>
      <c r="L182" s="55">
        <v>550</v>
      </c>
      <c r="M182" s="56"/>
      <c r="N182" s="55">
        <f>ROUND((J182-L182),5)</f>
        <v>0</v>
      </c>
      <c r="O182" s="56"/>
      <c r="P182" s="57">
        <f>ROUND(IF(L182=0, IF(J182=0, 0, 1), J182/L182),5)</f>
        <v>1</v>
      </c>
    </row>
    <row r="183" spans="1:16" ht="15" thickBot="1" x14ac:dyDescent="0.35">
      <c r="A183" s="54"/>
      <c r="B183" s="54"/>
      <c r="C183" s="54"/>
      <c r="D183" s="54"/>
      <c r="E183" s="54"/>
      <c r="F183" s="54"/>
      <c r="G183" s="54" t="s">
        <v>737</v>
      </c>
      <c r="H183" s="54"/>
      <c r="I183" s="54"/>
      <c r="J183" s="64">
        <v>3114.99</v>
      </c>
      <c r="K183" s="56"/>
      <c r="L183" s="64">
        <v>5000</v>
      </c>
      <c r="M183" s="56"/>
      <c r="N183" s="64">
        <f>ROUND((J183-L183),5)</f>
        <v>-1885.01</v>
      </c>
      <c r="O183" s="56"/>
      <c r="P183" s="65">
        <f>ROUND(IF(L183=0, IF(J183=0, 0, 1), J183/L183),5)</f>
        <v>0.623</v>
      </c>
    </row>
    <row r="184" spans="1:16" x14ac:dyDescent="0.3">
      <c r="A184" s="54"/>
      <c r="B184" s="54"/>
      <c r="C184" s="54"/>
      <c r="D184" s="54"/>
      <c r="E184" s="54"/>
      <c r="F184" s="54" t="s">
        <v>738</v>
      </c>
      <c r="G184" s="54"/>
      <c r="H184" s="54"/>
      <c r="I184" s="54"/>
      <c r="J184" s="55">
        <f>ROUND(SUM(J181:J183),5)</f>
        <v>3664.99</v>
      </c>
      <c r="K184" s="56"/>
      <c r="L184" s="55">
        <f>ROUND(SUM(L181:L183),5)</f>
        <v>5550</v>
      </c>
      <c r="M184" s="56"/>
      <c r="N184" s="55">
        <f>ROUND((J184-L184),5)</f>
        <v>-1885.01</v>
      </c>
      <c r="O184" s="56"/>
      <c r="P184" s="57">
        <f>ROUND(IF(L184=0, IF(J184=0, 0, 1), J184/L184),5)</f>
        <v>0.66035999999999995</v>
      </c>
    </row>
    <row r="185" spans="1:16" ht="15" thickBot="1" x14ac:dyDescent="0.35">
      <c r="A185" s="54"/>
      <c r="B185" s="54"/>
      <c r="C185" s="54"/>
      <c r="D185" s="54"/>
      <c r="E185" s="54"/>
      <c r="F185" s="54" t="s">
        <v>739</v>
      </c>
      <c r="G185" s="54"/>
      <c r="H185" s="54"/>
      <c r="I185" s="54"/>
      <c r="J185" s="58">
        <v>1206.9000000000001</v>
      </c>
      <c r="K185" s="56"/>
      <c r="L185" s="58">
        <v>4500</v>
      </c>
      <c r="M185" s="56"/>
      <c r="N185" s="58">
        <f>ROUND((J185-L185),5)</f>
        <v>-3293.1</v>
      </c>
      <c r="O185" s="56"/>
      <c r="P185" s="59">
        <f>ROUND(IF(L185=0, IF(J185=0, 0, 1), J185/L185),5)</f>
        <v>0.26819999999999999</v>
      </c>
    </row>
    <row r="186" spans="1:16" ht="15" thickBot="1" x14ac:dyDescent="0.35">
      <c r="A186" s="54"/>
      <c r="B186" s="54"/>
      <c r="C186" s="54"/>
      <c r="D186" s="54"/>
      <c r="E186" s="54" t="s">
        <v>740</v>
      </c>
      <c r="F186" s="54"/>
      <c r="G186" s="54"/>
      <c r="H186" s="54"/>
      <c r="I186" s="54"/>
      <c r="J186" s="60">
        <f>ROUND(J180+SUM(J184:J185),5)</f>
        <v>4871.8900000000003</v>
      </c>
      <c r="K186" s="56"/>
      <c r="L186" s="60">
        <f>ROUND(L180+SUM(L184:L185),5)</f>
        <v>10050</v>
      </c>
      <c r="M186" s="56"/>
      <c r="N186" s="60">
        <f>ROUND((J186-L186),5)</f>
        <v>-5178.1099999999997</v>
      </c>
      <c r="O186" s="56"/>
      <c r="P186" s="61">
        <f>ROUND(IF(L186=0, IF(J186=0, 0, 1), J186/L186),5)</f>
        <v>0.48476999999999998</v>
      </c>
    </row>
    <row r="187" spans="1:16" ht="15" thickBot="1" x14ac:dyDescent="0.35">
      <c r="A187" s="54"/>
      <c r="B187" s="54"/>
      <c r="C187" s="54"/>
      <c r="D187" s="54" t="s">
        <v>741</v>
      </c>
      <c r="E187" s="54"/>
      <c r="F187" s="54"/>
      <c r="G187" s="54"/>
      <c r="H187" s="54"/>
      <c r="I187" s="54"/>
      <c r="J187" s="62">
        <f>ROUND(J24+J115+J120+J129+J161+J165+J179+J186,5)</f>
        <v>425210.92</v>
      </c>
      <c r="K187" s="56"/>
      <c r="L187" s="62">
        <f>ROUND(L24+L115+L120+L129+L161+L165+L179+L186,5)</f>
        <v>967714.64</v>
      </c>
      <c r="M187" s="56"/>
      <c r="N187" s="62">
        <f>ROUND((J187-L187),5)</f>
        <v>-542503.72</v>
      </c>
      <c r="O187" s="56"/>
      <c r="P187" s="63">
        <f>ROUND(IF(L187=0, IF(J187=0, 0, 1), J187/L187),5)</f>
        <v>0.43940000000000001</v>
      </c>
    </row>
    <row r="188" spans="1:16" x14ac:dyDescent="0.3">
      <c r="A188" s="54"/>
      <c r="B188" s="54" t="s">
        <v>742</v>
      </c>
      <c r="C188" s="54"/>
      <c r="D188" s="54"/>
      <c r="E188" s="54"/>
      <c r="F188" s="54"/>
      <c r="G188" s="54"/>
      <c r="H188" s="54"/>
      <c r="I188" s="54"/>
      <c r="J188" s="55">
        <f>ROUND(J3+J23-J187,5)</f>
        <v>302316.53000000003</v>
      </c>
      <c r="K188" s="56"/>
      <c r="L188" s="55">
        <f>ROUND(L3+L23-L187,5)</f>
        <v>16350.36</v>
      </c>
      <c r="M188" s="56"/>
      <c r="N188" s="55">
        <f>ROUND((J188-L188),5)</f>
        <v>285966.17</v>
      </c>
      <c r="O188" s="56"/>
      <c r="P188" s="57">
        <f>ROUND(IF(L188=0, IF(J188=0, 0, 1), J188/L188),5)</f>
        <v>18.489899999999999</v>
      </c>
    </row>
    <row r="189" spans="1:16" x14ac:dyDescent="0.3">
      <c r="A189" s="54"/>
      <c r="B189" s="54" t="s">
        <v>743</v>
      </c>
      <c r="C189" s="54"/>
      <c r="D189" s="54"/>
      <c r="E189" s="54"/>
      <c r="F189" s="54"/>
      <c r="G189" s="54"/>
      <c r="H189" s="54"/>
      <c r="I189" s="54"/>
      <c r="J189" s="55"/>
      <c r="K189" s="56"/>
      <c r="L189" s="55"/>
      <c r="M189" s="56"/>
      <c r="N189" s="55"/>
      <c r="O189" s="56"/>
      <c r="P189" s="57"/>
    </row>
    <row r="190" spans="1:16" x14ac:dyDescent="0.3">
      <c r="A190" s="54"/>
      <c r="B190" s="54"/>
      <c r="C190" s="54" t="s">
        <v>744</v>
      </c>
      <c r="D190" s="54"/>
      <c r="E190" s="54"/>
      <c r="F190" s="54"/>
      <c r="G190" s="54"/>
      <c r="H190" s="54"/>
      <c r="I190" s="54"/>
      <c r="J190" s="55"/>
      <c r="K190" s="56"/>
      <c r="L190" s="55"/>
      <c r="M190" s="56"/>
      <c r="N190" s="55"/>
      <c r="O190" s="56"/>
      <c r="P190" s="57"/>
    </row>
    <row r="191" spans="1:16" x14ac:dyDescent="0.3">
      <c r="A191" s="54"/>
      <c r="B191" s="54"/>
      <c r="C191" s="54"/>
      <c r="D191" s="54" t="s">
        <v>745</v>
      </c>
      <c r="E191" s="54"/>
      <c r="F191" s="54"/>
      <c r="G191" s="54"/>
      <c r="H191" s="54"/>
      <c r="I191" s="54"/>
      <c r="J191" s="55">
        <v>1319.5</v>
      </c>
      <c r="K191" s="56"/>
      <c r="L191" s="55"/>
      <c r="M191" s="56"/>
      <c r="N191" s="55"/>
      <c r="O191" s="56"/>
      <c r="P191" s="57"/>
    </row>
    <row r="192" spans="1:16" x14ac:dyDescent="0.3">
      <c r="A192" s="54"/>
      <c r="B192" s="54"/>
      <c r="C192" s="54"/>
      <c r="D192" s="54" t="s">
        <v>746</v>
      </c>
      <c r="E192" s="54"/>
      <c r="F192" s="54"/>
      <c r="G192" s="54"/>
      <c r="H192" s="54"/>
      <c r="I192" s="54"/>
      <c r="J192" s="55">
        <v>2000</v>
      </c>
      <c r="K192" s="56"/>
      <c r="L192" s="55"/>
      <c r="M192" s="56"/>
      <c r="N192" s="55"/>
      <c r="O192" s="56"/>
      <c r="P192" s="57"/>
    </row>
    <row r="193" spans="1:16" x14ac:dyDescent="0.3">
      <c r="A193" s="54"/>
      <c r="B193" s="54"/>
      <c r="C193" s="54"/>
      <c r="D193" s="54" t="s">
        <v>747</v>
      </c>
      <c r="E193" s="54"/>
      <c r="F193" s="54"/>
      <c r="G193" s="54"/>
      <c r="H193" s="54"/>
      <c r="I193" s="54"/>
      <c r="J193" s="55"/>
      <c r="K193" s="56"/>
      <c r="L193" s="55"/>
      <c r="M193" s="56"/>
      <c r="N193" s="55"/>
      <c r="O193" s="56"/>
      <c r="P193" s="57"/>
    </row>
    <row r="194" spans="1:16" x14ac:dyDescent="0.3">
      <c r="A194" s="54"/>
      <c r="B194" s="54"/>
      <c r="C194" s="54"/>
      <c r="D194" s="54"/>
      <c r="E194" s="54" t="s">
        <v>748</v>
      </c>
      <c r="F194" s="54"/>
      <c r="G194" s="54"/>
      <c r="H194" s="54"/>
      <c r="I194" s="54"/>
      <c r="J194" s="55">
        <v>8730</v>
      </c>
      <c r="K194" s="56"/>
      <c r="L194" s="55"/>
      <c r="M194" s="56"/>
      <c r="N194" s="55"/>
      <c r="O194" s="56"/>
      <c r="P194" s="57"/>
    </row>
    <row r="195" spans="1:16" x14ac:dyDescent="0.3">
      <c r="A195" s="54"/>
      <c r="B195" s="54"/>
      <c r="C195" s="54"/>
      <c r="D195" s="54"/>
      <c r="E195" s="54" t="s">
        <v>749</v>
      </c>
      <c r="F195" s="54"/>
      <c r="G195" s="54"/>
      <c r="H195" s="54"/>
      <c r="I195" s="54"/>
      <c r="J195" s="55">
        <v>5512.83</v>
      </c>
      <c r="K195" s="56"/>
      <c r="L195" s="55"/>
      <c r="M195" s="56"/>
      <c r="N195" s="55"/>
      <c r="O195" s="56"/>
      <c r="P195" s="57"/>
    </row>
    <row r="196" spans="1:16" x14ac:dyDescent="0.3">
      <c r="A196" s="54"/>
      <c r="B196" s="54"/>
      <c r="C196" s="54"/>
      <c r="D196" s="54"/>
      <c r="E196" s="54" t="s">
        <v>750</v>
      </c>
      <c r="F196" s="54"/>
      <c r="G196" s="54"/>
      <c r="H196" s="54"/>
      <c r="I196" s="54"/>
      <c r="J196" s="55">
        <v>5394</v>
      </c>
      <c r="K196" s="56"/>
      <c r="L196" s="55"/>
      <c r="M196" s="56"/>
      <c r="N196" s="55"/>
      <c r="O196" s="56"/>
      <c r="P196" s="57"/>
    </row>
    <row r="197" spans="1:16" ht="15" thickBot="1" x14ac:dyDescent="0.35">
      <c r="A197" s="54"/>
      <c r="B197" s="54"/>
      <c r="C197" s="54"/>
      <c r="D197" s="54"/>
      <c r="E197" s="54" t="s">
        <v>751</v>
      </c>
      <c r="F197" s="54"/>
      <c r="G197" s="54"/>
      <c r="H197" s="54"/>
      <c r="I197" s="54"/>
      <c r="J197" s="64">
        <v>2281</v>
      </c>
      <c r="K197" s="56"/>
      <c r="L197" s="55"/>
      <c r="M197" s="56"/>
      <c r="N197" s="55"/>
      <c r="O197" s="56"/>
      <c r="P197" s="57"/>
    </row>
    <row r="198" spans="1:16" x14ac:dyDescent="0.3">
      <c r="A198" s="54"/>
      <c r="B198" s="54"/>
      <c r="C198" s="54"/>
      <c r="D198" s="54" t="s">
        <v>752</v>
      </c>
      <c r="E198" s="54"/>
      <c r="F198" s="54"/>
      <c r="G198" s="54"/>
      <c r="H198" s="54"/>
      <c r="I198" s="54"/>
      <c r="J198" s="55">
        <f>ROUND(SUM(J193:J197),5)</f>
        <v>21917.83</v>
      </c>
      <c r="K198" s="56"/>
      <c r="L198" s="55"/>
      <c r="M198" s="56"/>
      <c r="N198" s="55"/>
      <c r="O198" s="56"/>
      <c r="P198" s="57"/>
    </row>
    <row r="199" spans="1:16" x14ac:dyDescent="0.3">
      <c r="A199" s="54"/>
      <c r="B199" s="54"/>
      <c r="C199" s="54"/>
      <c r="D199" s="54" t="s">
        <v>744</v>
      </c>
      <c r="E199" s="54"/>
      <c r="F199" s="54"/>
      <c r="G199" s="54"/>
      <c r="H199" s="54"/>
      <c r="I199" s="54"/>
      <c r="J199" s="55"/>
      <c r="K199" s="56"/>
      <c r="L199" s="55"/>
      <c r="M199" s="56"/>
      <c r="N199" s="55"/>
      <c r="O199" s="56"/>
      <c r="P199" s="57"/>
    </row>
    <row r="200" spans="1:16" x14ac:dyDescent="0.3">
      <c r="A200" s="54"/>
      <c r="B200" s="54"/>
      <c r="C200" s="54"/>
      <c r="D200" s="54"/>
      <c r="E200" s="54" t="s">
        <v>753</v>
      </c>
      <c r="F200" s="54"/>
      <c r="G200" s="54"/>
      <c r="H200" s="54"/>
      <c r="I200" s="54"/>
      <c r="J200" s="55"/>
      <c r="K200" s="56"/>
      <c r="L200" s="55"/>
      <c r="M200" s="56"/>
      <c r="N200" s="55"/>
      <c r="O200" s="56"/>
      <c r="P200" s="57"/>
    </row>
    <row r="201" spans="1:16" ht="15" thickBot="1" x14ac:dyDescent="0.35">
      <c r="A201" s="54"/>
      <c r="B201" s="54"/>
      <c r="C201" s="54"/>
      <c r="D201" s="54"/>
      <c r="E201" s="54"/>
      <c r="F201" s="54" t="s">
        <v>754</v>
      </c>
      <c r="G201" s="54"/>
      <c r="H201" s="54"/>
      <c r="I201" s="54"/>
      <c r="J201" s="64">
        <v>-2022.24</v>
      </c>
      <c r="K201" s="56"/>
      <c r="L201" s="55"/>
      <c r="M201" s="56"/>
      <c r="N201" s="55"/>
      <c r="O201" s="56"/>
      <c r="P201" s="57"/>
    </row>
    <row r="202" spans="1:16" x14ac:dyDescent="0.3">
      <c r="A202" s="54"/>
      <c r="B202" s="54"/>
      <c r="C202" s="54"/>
      <c r="D202" s="54"/>
      <c r="E202" s="54" t="s">
        <v>755</v>
      </c>
      <c r="F202" s="54"/>
      <c r="G202" s="54"/>
      <c r="H202" s="54"/>
      <c r="I202" s="54"/>
      <c r="J202" s="55">
        <f>ROUND(SUM(J200:J201),5)</f>
        <v>-2022.24</v>
      </c>
      <c r="K202" s="56"/>
      <c r="L202" s="55"/>
      <c r="M202" s="56"/>
      <c r="N202" s="55"/>
      <c r="O202" s="56"/>
      <c r="P202" s="57"/>
    </row>
    <row r="203" spans="1:16" ht="15" thickBot="1" x14ac:dyDescent="0.35">
      <c r="A203" s="54"/>
      <c r="B203" s="54"/>
      <c r="C203" s="54"/>
      <c r="D203" s="54"/>
      <c r="E203" s="54" t="s">
        <v>756</v>
      </c>
      <c r="F203" s="54"/>
      <c r="G203" s="54"/>
      <c r="H203" s="54"/>
      <c r="I203" s="54"/>
      <c r="J203" s="58">
        <v>5317.2</v>
      </c>
      <c r="K203" s="56"/>
      <c r="L203" s="55"/>
      <c r="M203" s="56"/>
      <c r="N203" s="55"/>
      <c r="O203" s="56"/>
      <c r="P203" s="57"/>
    </row>
    <row r="204" spans="1:16" ht="15" thickBot="1" x14ac:dyDescent="0.35">
      <c r="A204" s="54"/>
      <c r="B204" s="54"/>
      <c r="C204" s="54"/>
      <c r="D204" s="54" t="s">
        <v>757</v>
      </c>
      <c r="E204" s="54"/>
      <c r="F204" s="54"/>
      <c r="G204" s="54"/>
      <c r="H204" s="54"/>
      <c r="I204" s="54"/>
      <c r="J204" s="62">
        <f>ROUND(J199+SUM(J202:J203),5)</f>
        <v>3294.96</v>
      </c>
      <c r="K204" s="56"/>
      <c r="L204" s="55"/>
      <c r="M204" s="56"/>
      <c r="N204" s="55"/>
      <c r="O204" s="56"/>
      <c r="P204" s="57"/>
    </row>
    <row r="205" spans="1:16" x14ac:dyDescent="0.3">
      <c r="A205" s="54"/>
      <c r="B205" s="54"/>
      <c r="C205" s="54" t="s">
        <v>757</v>
      </c>
      <c r="D205" s="54"/>
      <c r="E205" s="54"/>
      <c r="F205" s="54"/>
      <c r="G205" s="54"/>
      <c r="H205" s="54"/>
      <c r="I205" s="54"/>
      <c r="J205" s="55">
        <f>ROUND(SUM(J190:J192)+J198+J204,5)</f>
        <v>28532.29</v>
      </c>
      <c r="K205" s="56"/>
      <c r="L205" s="55"/>
      <c r="M205" s="56"/>
      <c r="N205" s="55"/>
      <c r="O205" s="56"/>
      <c r="P205" s="57"/>
    </row>
    <row r="206" spans="1:16" x14ac:dyDescent="0.3">
      <c r="A206" s="54"/>
      <c r="B206" s="54"/>
      <c r="C206" s="54" t="s">
        <v>758</v>
      </c>
      <c r="D206" s="54"/>
      <c r="E206" s="54"/>
      <c r="F206" s="54"/>
      <c r="G206" s="54"/>
      <c r="H206" s="54"/>
      <c r="I206" s="54"/>
      <c r="J206" s="55"/>
      <c r="K206" s="56"/>
      <c r="L206" s="55"/>
      <c r="M206" s="56"/>
      <c r="N206" s="55"/>
      <c r="O206" s="56"/>
      <c r="P206" s="57"/>
    </row>
    <row r="207" spans="1:16" x14ac:dyDescent="0.3">
      <c r="A207" s="54"/>
      <c r="B207" s="54"/>
      <c r="C207" s="54"/>
      <c r="D207" s="54" t="s">
        <v>759</v>
      </c>
      <c r="E207" s="54"/>
      <c r="F207" s="54"/>
      <c r="G207" s="54"/>
      <c r="H207" s="54"/>
      <c r="I207" s="54"/>
      <c r="J207" s="55">
        <v>5567.2</v>
      </c>
      <c r="K207" s="56"/>
      <c r="L207" s="55"/>
      <c r="M207" s="56"/>
      <c r="N207" s="55"/>
      <c r="O207" s="56"/>
      <c r="P207" s="57"/>
    </row>
    <row r="208" spans="1:16" x14ac:dyDescent="0.3">
      <c r="A208" s="54"/>
      <c r="B208" s="54"/>
      <c r="C208" s="54"/>
      <c r="D208" s="54" t="s">
        <v>760</v>
      </c>
      <c r="E208" s="54"/>
      <c r="F208" s="54"/>
      <c r="G208" s="54"/>
      <c r="H208" s="54"/>
      <c r="I208" s="54"/>
      <c r="J208" s="55">
        <v>76174.92</v>
      </c>
      <c r="K208" s="56"/>
      <c r="L208" s="55"/>
      <c r="M208" s="56"/>
      <c r="N208" s="55"/>
      <c r="O208" s="56"/>
      <c r="P208" s="57"/>
    </row>
    <row r="209" spans="1:16" x14ac:dyDescent="0.3">
      <c r="A209" s="54"/>
      <c r="B209" s="54"/>
      <c r="C209" s="54"/>
      <c r="D209" s="54" t="s">
        <v>761</v>
      </c>
      <c r="E209" s="54"/>
      <c r="F209" s="54"/>
      <c r="G209" s="54"/>
      <c r="H209" s="54"/>
      <c r="I209" s="54"/>
      <c r="J209" s="55"/>
      <c r="K209" s="56"/>
      <c r="L209" s="55"/>
      <c r="M209" s="56"/>
      <c r="N209" s="55"/>
      <c r="O209" s="56"/>
      <c r="P209" s="57"/>
    </row>
    <row r="210" spans="1:16" x14ac:dyDescent="0.3">
      <c r="A210" s="54"/>
      <c r="B210" s="54"/>
      <c r="C210" s="54"/>
      <c r="D210" s="54"/>
      <c r="E210" s="54" t="s">
        <v>762</v>
      </c>
      <c r="F210" s="54"/>
      <c r="G210" s="54"/>
      <c r="H210" s="54"/>
      <c r="I210" s="54"/>
      <c r="J210" s="55">
        <v>0</v>
      </c>
      <c r="K210" s="56"/>
      <c r="L210" s="55">
        <v>5350.36</v>
      </c>
      <c r="M210" s="56"/>
      <c r="N210" s="55">
        <f>ROUND((J210-L210),5)</f>
        <v>-5350.36</v>
      </c>
      <c r="O210" s="56"/>
      <c r="P210" s="57">
        <f>ROUND(IF(L210=0, IF(J210=0, 0, 1), J210/L210),5)</f>
        <v>0</v>
      </c>
    </row>
    <row r="211" spans="1:16" x14ac:dyDescent="0.3">
      <c r="A211" s="54"/>
      <c r="B211" s="54"/>
      <c r="C211" s="54"/>
      <c r="D211" s="54"/>
      <c r="E211" s="54" t="s">
        <v>763</v>
      </c>
      <c r="F211" s="54"/>
      <c r="G211" s="54"/>
      <c r="H211" s="54"/>
      <c r="I211" s="54"/>
      <c r="J211" s="55">
        <v>0</v>
      </c>
      <c r="K211" s="56"/>
      <c r="L211" s="55">
        <v>1000</v>
      </c>
      <c r="M211" s="56"/>
      <c r="N211" s="55">
        <f>ROUND((J211-L211),5)</f>
        <v>-1000</v>
      </c>
      <c r="O211" s="56"/>
      <c r="P211" s="57">
        <f>ROUND(IF(L211=0, IF(J211=0, 0, 1), J211/L211),5)</f>
        <v>0</v>
      </c>
    </row>
    <row r="212" spans="1:16" x14ac:dyDescent="0.3">
      <c r="A212" s="54"/>
      <c r="B212" s="54"/>
      <c r="C212" s="54"/>
      <c r="D212" s="54"/>
      <c r="E212" s="54" t="s">
        <v>764</v>
      </c>
      <c r="F212" s="54"/>
      <c r="G212" s="54"/>
      <c r="H212" s="54"/>
      <c r="I212" s="54"/>
      <c r="J212" s="55">
        <v>0</v>
      </c>
      <c r="K212" s="56"/>
      <c r="L212" s="55">
        <v>5000</v>
      </c>
      <c r="M212" s="56"/>
      <c r="N212" s="55">
        <f>ROUND((J212-L212),5)</f>
        <v>-5000</v>
      </c>
      <c r="O212" s="56"/>
      <c r="P212" s="57">
        <f>ROUND(IF(L212=0, IF(J212=0, 0, 1), J212/L212),5)</f>
        <v>0</v>
      </c>
    </row>
    <row r="213" spans="1:16" ht="15" thickBot="1" x14ac:dyDescent="0.35">
      <c r="A213" s="54"/>
      <c r="B213" s="54"/>
      <c r="C213" s="54"/>
      <c r="D213" s="54"/>
      <c r="E213" s="54" t="s">
        <v>765</v>
      </c>
      <c r="F213" s="54"/>
      <c r="G213" s="54"/>
      <c r="H213" s="54"/>
      <c r="I213" s="54"/>
      <c r="J213" s="64">
        <v>0</v>
      </c>
      <c r="K213" s="56"/>
      <c r="L213" s="64">
        <v>5000</v>
      </c>
      <c r="M213" s="56"/>
      <c r="N213" s="64">
        <f>ROUND((J213-L213),5)</f>
        <v>-5000</v>
      </c>
      <c r="O213" s="56"/>
      <c r="P213" s="65">
        <f>ROUND(IF(L213=0, IF(J213=0, 0, 1), J213/L213),5)</f>
        <v>0</v>
      </c>
    </row>
    <row r="214" spans="1:16" x14ac:dyDescent="0.3">
      <c r="A214" s="54"/>
      <c r="B214" s="54"/>
      <c r="C214" s="54"/>
      <c r="D214" s="54" t="s">
        <v>11</v>
      </c>
      <c r="E214" s="54"/>
      <c r="F214" s="54"/>
      <c r="G214" s="54"/>
      <c r="H214" s="54"/>
      <c r="I214" s="54"/>
      <c r="J214" s="55">
        <f>ROUND(SUM(J209:J213),5)</f>
        <v>0</v>
      </c>
      <c r="K214" s="56"/>
      <c r="L214" s="55">
        <f>ROUND(SUM(L209:L213),5)</f>
        <v>16350.36</v>
      </c>
      <c r="M214" s="56"/>
      <c r="N214" s="55">
        <f>ROUND((J214-L214),5)</f>
        <v>-16350.36</v>
      </c>
      <c r="O214" s="56"/>
      <c r="P214" s="57">
        <f>ROUND(IF(L214=0, IF(J214=0, 0, 1), J214/L214),5)</f>
        <v>0</v>
      </c>
    </row>
    <row r="215" spans="1:16" x14ac:dyDescent="0.3">
      <c r="A215" s="54"/>
      <c r="B215" s="54"/>
      <c r="C215" s="54"/>
      <c r="D215" s="54" t="s">
        <v>766</v>
      </c>
      <c r="E215" s="54"/>
      <c r="F215" s="54"/>
      <c r="G215" s="54"/>
      <c r="H215" s="54"/>
      <c r="I215" s="54"/>
      <c r="J215" s="55"/>
      <c r="K215" s="56"/>
      <c r="L215" s="55"/>
      <c r="M215" s="56"/>
      <c r="N215" s="55"/>
      <c r="O215" s="56"/>
      <c r="P215" s="57"/>
    </row>
    <row r="216" spans="1:16" x14ac:dyDescent="0.3">
      <c r="A216" s="54"/>
      <c r="B216" s="54"/>
      <c r="C216" s="54"/>
      <c r="D216" s="54"/>
      <c r="E216" s="54" t="s">
        <v>767</v>
      </c>
      <c r="F216" s="54"/>
      <c r="G216" s="54"/>
      <c r="H216" s="54"/>
      <c r="I216" s="54"/>
      <c r="J216" s="55"/>
      <c r="K216" s="56"/>
      <c r="L216" s="55"/>
      <c r="M216" s="56"/>
      <c r="N216" s="55"/>
      <c r="O216" s="56"/>
      <c r="P216" s="57"/>
    </row>
    <row r="217" spans="1:16" ht="15" thickBot="1" x14ac:dyDescent="0.35">
      <c r="A217" s="54"/>
      <c r="B217" s="54"/>
      <c r="C217" s="54"/>
      <c r="D217" s="54"/>
      <c r="E217" s="54"/>
      <c r="F217" s="54" t="s">
        <v>768</v>
      </c>
      <c r="G217" s="54"/>
      <c r="H217" s="54"/>
      <c r="I217" s="54"/>
      <c r="J217" s="64">
        <v>4547.93</v>
      </c>
      <c r="K217" s="56"/>
      <c r="L217" s="55"/>
      <c r="M217" s="56"/>
      <c r="N217" s="55"/>
      <c r="O217" s="56"/>
      <c r="P217" s="57"/>
    </row>
    <row r="218" spans="1:16" x14ac:dyDescent="0.3">
      <c r="A218" s="54"/>
      <c r="B218" s="54"/>
      <c r="C218" s="54"/>
      <c r="D218" s="54"/>
      <c r="E218" s="54" t="s">
        <v>769</v>
      </c>
      <c r="F218" s="54"/>
      <c r="G218" s="54"/>
      <c r="H218" s="54"/>
      <c r="I218" s="54"/>
      <c r="J218" s="55">
        <f>ROUND(SUM(J216:J217),5)</f>
        <v>4547.93</v>
      </c>
      <c r="K218" s="56"/>
      <c r="L218" s="55"/>
      <c r="M218" s="56"/>
      <c r="N218" s="55"/>
      <c r="O218" s="56"/>
      <c r="P218" s="57"/>
    </row>
    <row r="219" spans="1:16" ht="15" thickBot="1" x14ac:dyDescent="0.35">
      <c r="A219" s="54"/>
      <c r="B219" s="54"/>
      <c r="C219" s="54"/>
      <c r="D219" s="54"/>
      <c r="E219" s="54" t="s">
        <v>770</v>
      </c>
      <c r="F219" s="54"/>
      <c r="G219" s="54"/>
      <c r="H219" s="54"/>
      <c r="I219" s="54"/>
      <c r="J219" s="64">
        <v>57405.64</v>
      </c>
      <c r="K219" s="56"/>
      <c r="L219" s="55"/>
      <c r="M219" s="56"/>
      <c r="N219" s="55"/>
      <c r="O219" s="56"/>
      <c r="P219" s="57"/>
    </row>
    <row r="220" spans="1:16" x14ac:dyDescent="0.3">
      <c r="A220" s="54"/>
      <c r="B220" s="54"/>
      <c r="C220" s="54"/>
      <c r="D220" s="54" t="s">
        <v>771</v>
      </c>
      <c r="E220" s="54"/>
      <c r="F220" s="54"/>
      <c r="G220" s="54"/>
      <c r="H220" s="54"/>
      <c r="I220" s="54"/>
      <c r="J220" s="55">
        <f>ROUND(J215+SUM(J218:J219),5)</f>
        <v>61953.57</v>
      </c>
      <c r="K220" s="56"/>
      <c r="L220" s="55"/>
      <c r="M220" s="56"/>
      <c r="N220" s="55"/>
      <c r="O220" s="56"/>
      <c r="P220" s="57"/>
    </row>
    <row r="221" spans="1:16" x14ac:dyDescent="0.3">
      <c r="A221" s="54"/>
      <c r="B221" s="54"/>
      <c r="C221" s="54"/>
      <c r="D221" s="54" t="s">
        <v>772</v>
      </c>
      <c r="E221" s="54"/>
      <c r="F221" s="54"/>
      <c r="G221" s="54"/>
      <c r="H221" s="54"/>
      <c r="I221" s="54"/>
      <c r="J221" s="55"/>
      <c r="K221" s="56"/>
      <c r="L221" s="55"/>
      <c r="M221" s="56"/>
      <c r="N221" s="55"/>
      <c r="O221" s="56"/>
      <c r="P221" s="57"/>
    </row>
    <row r="222" spans="1:16" x14ac:dyDescent="0.3">
      <c r="A222" s="54"/>
      <c r="B222" s="54"/>
      <c r="C222" s="54"/>
      <c r="D222" s="54"/>
      <c r="E222" s="54" t="s">
        <v>773</v>
      </c>
      <c r="F222" s="54"/>
      <c r="G222" s="54"/>
      <c r="H222" s="54"/>
      <c r="I222" s="54"/>
      <c r="J222" s="55"/>
      <c r="K222" s="56"/>
      <c r="L222" s="55"/>
      <c r="M222" s="56"/>
      <c r="N222" s="55"/>
      <c r="O222" s="56"/>
      <c r="P222" s="57"/>
    </row>
    <row r="223" spans="1:16" x14ac:dyDescent="0.3">
      <c r="A223" s="54"/>
      <c r="B223" s="54"/>
      <c r="C223" s="54"/>
      <c r="D223" s="54"/>
      <c r="E223" s="54"/>
      <c r="F223" s="54" t="s">
        <v>774</v>
      </c>
      <c r="G223" s="54"/>
      <c r="H223" s="54"/>
      <c r="I223" s="54"/>
      <c r="J223" s="55">
        <v>0</v>
      </c>
      <c r="K223" s="56"/>
      <c r="L223" s="55"/>
      <c r="M223" s="56"/>
      <c r="N223" s="55"/>
      <c r="O223" s="56"/>
      <c r="P223" s="57"/>
    </row>
    <row r="224" spans="1:16" x14ac:dyDescent="0.3">
      <c r="A224" s="54"/>
      <c r="B224" s="54"/>
      <c r="C224" s="54"/>
      <c r="D224" s="54"/>
      <c r="E224" s="54"/>
      <c r="F224" s="54" t="s">
        <v>775</v>
      </c>
      <c r="G224" s="54"/>
      <c r="H224" s="54"/>
      <c r="I224" s="54"/>
      <c r="J224" s="55">
        <v>0</v>
      </c>
      <c r="K224" s="56"/>
      <c r="L224" s="55"/>
      <c r="M224" s="56"/>
      <c r="N224" s="55"/>
      <c r="O224" s="56"/>
      <c r="P224" s="57"/>
    </row>
    <row r="225" spans="1:16" ht="15" thickBot="1" x14ac:dyDescent="0.35">
      <c r="A225" s="54"/>
      <c r="B225" s="54"/>
      <c r="C225" s="54"/>
      <c r="D225" s="54"/>
      <c r="E225" s="54"/>
      <c r="F225" s="54" t="s">
        <v>776</v>
      </c>
      <c r="G225" s="54"/>
      <c r="H225" s="54"/>
      <c r="I225" s="54"/>
      <c r="J225" s="58">
        <v>8848.5</v>
      </c>
      <c r="K225" s="56"/>
      <c r="L225" s="55"/>
      <c r="M225" s="56"/>
      <c r="N225" s="55"/>
      <c r="O225" s="56"/>
      <c r="P225" s="57"/>
    </row>
    <row r="226" spans="1:16" ht="15" thickBot="1" x14ac:dyDescent="0.35">
      <c r="A226" s="54"/>
      <c r="B226" s="54"/>
      <c r="C226" s="54"/>
      <c r="D226" s="54"/>
      <c r="E226" s="54" t="s">
        <v>777</v>
      </c>
      <c r="F226" s="54"/>
      <c r="G226" s="54"/>
      <c r="H226" s="54"/>
      <c r="I226" s="54"/>
      <c r="J226" s="60">
        <f>ROUND(SUM(J222:J225),5)</f>
        <v>8848.5</v>
      </c>
      <c r="K226" s="56"/>
      <c r="L226" s="55"/>
      <c r="M226" s="56"/>
      <c r="N226" s="55"/>
      <c r="O226" s="56"/>
      <c r="P226" s="57"/>
    </row>
    <row r="227" spans="1:16" ht="15" thickBot="1" x14ac:dyDescent="0.35">
      <c r="A227" s="54"/>
      <c r="B227" s="54"/>
      <c r="C227" s="54"/>
      <c r="D227" s="54" t="s">
        <v>778</v>
      </c>
      <c r="E227" s="54"/>
      <c r="F227" s="54"/>
      <c r="G227" s="54"/>
      <c r="H227" s="54"/>
      <c r="I227" s="54"/>
      <c r="J227" s="60">
        <f>ROUND(J221+J226,5)</f>
        <v>8848.5</v>
      </c>
      <c r="K227" s="56"/>
      <c r="L227" s="58"/>
      <c r="M227" s="56"/>
      <c r="N227" s="58"/>
      <c r="O227" s="56"/>
      <c r="P227" s="59"/>
    </row>
    <row r="228" spans="1:16" ht="15" thickBot="1" x14ac:dyDescent="0.35">
      <c r="A228" s="54"/>
      <c r="B228" s="54"/>
      <c r="C228" s="54" t="s">
        <v>779</v>
      </c>
      <c r="D228" s="54"/>
      <c r="E228" s="54"/>
      <c r="F228" s="54"/>
      <c r="G228" s="54"/>
      <c r="H228" s="54"/>
      <c r="I228" s="54"/>
      <c r="J228" s="60">
        <f>ROUND(SUM(J206:J208)+J214+J220+J227,5)</f>
        <v>152544.19</v>
      </c>
      <c r="K228" s="56"/>
      <c r="L228" s="60">
        <f>ROUND(SUM(L206:L208)+L214+L220+L227,5)</f>
        <v>16350.36</v>
      </c>
      <c r="M228" s="56"/>
      <c r="N228" s="60">
        <f>ROUND((J228-L228),5)</f>
        <v>136193.82999999999</v>
      </c>
      <c r="O228" s="56"/>
      <c r="P228" s="61">
        <f>ROUND(IF(L228=0, IF(J228=0, 0, 1), J228/L228),5)</f>
        <v>9.3297100000000004</v>
      </c>
    </row>
    <row r="229" spans="1:16" ht="15" thickBot="1" x14ac:dyDescent="0.35">
      <c r="A229" s="54"/>
      <c r="B229" s="54" t="s">
        <v>780</v>
      </c>
      <c r="C229" s="54"/>
      <c r="D229" s="54"/>
      <c r="E229" s="54"/>
      <c r="F229" s="54"/>
      <c r="G229" s="54"/>
      <c r="H229" s="54"/>
      <c r="I229" s="54"/>
      <c r="J229" s="60">
        <f>ROUND(J189+J205-J228,5)</f>
        <v>-124011.9</v>
      </c>
      <c r="K229" s="56"/>
      <c r="L229" s="60">
        <f>ROUND(L189+L205-L228,5)</f>
        <v>-16350.36</v>
      </c>
      <c r="M229" s="56"/>
      <c r="N229" s="60">
        <f>ROUND((J229-L229),5)</f>
        <v>-107661.54</v>
      </c>
      <c r="O229" s="56"/>
      <c r="P229" s="61">
        <f>ROUND(IF(L229=0, IF(J229=0, 0, 1), J229/L229),5)</f>
        <v>7.5846600000000004</v>
      </c>
    </row>
    <row r="230" spans="1:16" s="68" customFormat="1" ht="10.199999999999999" thickBot="1" x14ac:dyDescent="0.25">
      <c r="A230" s="54" t="s">
        <v>100</v>
      </c>
      <c r="B230" s="54"/>
      <c r="C230" s="54"/>
      <c r="D230" s="54"/>
      <c r="E230" s="54"/>
      <c r="F230" s="54"/>
      <c r="G230" s="54"/>
      <c r="H230" s="54"/>
      <c r="I230" s="54"/>
      <c r="J230" s="66">
        <f>ROUND(J188+J229,5)</f>
        <v>178304.63</v>
      </c>
      <c r="K230" s="54"/>
      <c r="L230" s="66">
        <f>ROUND(L188+L229,5)</f>
        <v>0</v>
      </c>
      <c r="M230" s="54"/>
      <c r="N230" s="66">
        <f>ROUND((J230-L230),5)</f>
        <v>178304.63</v>
      </c>
      <c r="O230" s="54"/>
      <c r="P230" s="67">
        <f>ROUND(IF(L230=0, IF(J230=0, 0, 1), J230/L230),5)</f>
        <v>1</v>
      </c>
    </row>
    <row r="231" spans="1:16" ht="15" thickTop="1" x14ac:dyDescent="0.3"/>
  </sheetData>
  <pageMargins left="0.7" right="0.7" top="0.75" bottom="0.75" header="0.1" footer="0.3"/>
  <pageSetup orientation="portrait" r:id="rId1"/>
  <headerFooter>
    <oddHeader>&amp;L&amp;"Arial,Bold"&amp;7 6:55 PM
&amp;"Arial,Bold"&amp;7 07/16/21
&amp;"Arial,Bold"&amp;7 Accrual Basis&amp;C&amp;"Arial,Bold"&amp;12 Nederland Fire Protection District
&amp;"Arial,Bold"&amp;14 Income &amp;&amp; Expense General  Budget vs. Actual
&amp;"Arial,Bold"&amp;10 January through December 2021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 Ck Register</vt:lpstr>
      <vt:lpstr>Fund Balance Worksheet</vt:lpstr>
      <vt:lpstr>QB Balance Sheet</vt:lpstr>
      <vt:lpstr>June Balance Sheet</vt:lpstr>
      <vt:lpstr>June I&amp;E</vt:lpstr>
      <vt:lpstr>Jan-June I&amp;E</vt:lpstr>
      <vt:lpstr>BVA</vt:lpstr>
      <vt:lpstr>' Ck Register'!Print_Titles</vt:lpstr>
      <vt:lpstr>BVA!Print_Titles</vt:lpstr>
      <vt:lpstr>'Jan-June I&amp;E'!Print_Titles</vt:lpstr>
      <vt:lpstr>'June Balance Sheet'!Print_Titles</vt:lpstr>
      <vt:lpstr>'June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Caponera</dc:creator>
  <cp:lastModifiedBy>Kathy Caponera</cp:lastModifiedBy>
  <dcterms:created xsi:type="dcterms:W3CDTF">2021-07-16T21:59:40Z</dcterms:created>
  <dcterms:modified xsi:type="dcterms:W3CDTF">2021-07-17T00:57:59Z</dcterms:modified>
</cp:coreProperties>
</file>