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dcofire-my.sharepoint.com/personal/kcaponera_nederlandfire_org/Documents/Kathy/Board Meeting/2022 Board Meetings/"/>
    </mc:Choice>
  </mc:AlternateContent>
  <xr:revisionPtr revIDLastSave="23" documentId="8_{2D4CFA93-BC8B-4D75-BEA9-2460D63CFA79}" xr6:coauthVersionLast="47" xr6:coauthVersionMax="47" xr10:uidLastSave="{0A6FB3FD-3F2F-4672-A6E0-28070F76FD21}"/>
  <bookViews>
    <workbookView xWindow="25980" yWindow="780" windowWidth="21600" windowHeight="11385" activeTab="2" xr2:uid="{FDB80AC6-3CFE-4F62-9B38-C00D2EE02B6E}"/>
  </bookViews>
  <sheets>
    <sheet name="Fund Balance Worksheet" sheetId="1" r:id="rId1"/>
    <sheet name="Quickbooks Balance Sheet" sheetId="2" r:id="rId2"/>
    <sheet name="April I&amp;E" sheetId="4" r:id="rId3"/>
    <sheet name="Jan-April I&amp;E" sheetId="3" r:id="rId4"/>
  </sheets>
  <definedNames>
    <definedName name="_xlnm.Print_Titles" localSheetId="2">'April I&amp;E'!$A:$E,'April I&amp;E'!$1:$2</definedName>
    <definedName name="_xlnm.Print_Titles" localSheetId="3">'Jan-April I&amp;E'!$A:$E,'Jan-April I&amp;E'!$1:$2</definedName>
    <definedName name="QB_COLUMN_22100" localSheetId="2" hidden="1">'April I&amp;E'!$F$1</definedName>
    <definedName name="QB_COLUMN_22100" localSheetId="3" hidden="1">'Jan-April I&amp;E'!$F$1</definedName>
    <definedName name="QB_COLUMN_423010" localSheetId="2" hidden="1">'April I&amp;E'!$J$1</definedName>
    <definedName name="QB_COLUMN_423010" localSheetId="3" hidden="1">'Jan-April I&amp;E'!$J$1</definedName>
    <definedName name="QB_COLUMN_59202" localSheetId="2" hidden="1">'April I&amp;E'!$F$2</definedName>
    <definedName name="QB_COLUMN_59202" localSheetId="3" hidden="1">'Jan-April I&amp;E'!$F$2</definedName>
    <definedName name="QB_COLUMN_59300" localSheetId="2" hidden="1">'April I&amp;E'!#REF!</definedName>
    <definedName name="QB_COLUMN_59300" localSheetId="3" hidden="1">'Jan-April I&amp;E'!#REF!</definedName>
    <definedName name="QB_COLUMN_63620" localSheetId="2" hidden="1">'April I&amp;E'!#REF!</definedName>
    <definedName name="QB_COLUMN_63620" localSheetId="3" hidden="1">'Jan-April I&amp;E'!#REF!</definedName>
    <definedName name="QB_COLUMN_63622" localSheetId="2" hidden="1">'April I&amp;E'!$J$2</definedName>
    <definedName name="QB_COLUMN_63622" localSheetId="3" hidden="1">'Jan-April I&amp;E'!$J$2</definedName>
    <definedName name="QB_COLUMN_64430" localSheetId="2" hidden="1">'April I&amp;E'!#REF!</definedName>
    <definedName name="QB_COLUMN_64430" localSheetId="3" hidden="1">'Jan-April I&amp;E'!#REF!</definedName>
    <definedName name="QB_COLUMN_64432" localSheetId="2" hidden="1">'April I&amp;E'!$L$2</definedName>
    <definedName name="QB_COLUMN_64432" localSheetId="3" hidden="1">'Jan-April I&amp;E'!$L$2</definedName>
    <definedName name="QB_COLUMN_76212" localSheetId="2" hidden="1">'April I&amp;E'!$H$2</definedName>
    <definedName name="QB_COLUMN_76212" localSheetId="3" hidden="1">'Jan-April I&amp;E'!$H$2</definedName>
    <definedName name="QB_COLUMN_76310" localSheetId="2" hidden="1">'April I&amp;E'!#REF!</definedName>
    <definedName name="QB_COLUMN_76310" localSheetId="3" hidden="1">'Jan-April I&amp;E'!#REF!</definedName>
    <definedName name="QB_DATA_0" localSheetId="2" hidden="1">'April I&amp;E'!$5:$5,'April I&amp;E'!$6:$6,'April I&amp;E'!$7:$7,'April I&amp;E'!$8:$8,'April I&amp;E'!$12:$12,'April I&amp;E'!$13:$13,'April I&amp;E'!$14:$14,'April I&amp;E'!$15:$15,'April I&amp;E'!$16:$16,'April I&amp;E'!$17:$17,'April I&amp;E'!$18:$18,'April I&amp;E'!$19:$19,'April I&amp;E'!$24:$24,'April I&amp;E'!$25:$25,'April I&amp;E'!$28:$28,'April I&amp;E'!$29:$29</definedName>
    <definedName name="QB_DATA_0" localSheetId="3" hidden="1">'Jan-April I&amp;E'!$5:$5,'Jan-April I&amp;E'!$6:$6,'Jan-April I&amp;E'!$7:$7,'Jan-April I&amp;E'!$8:$8,'Jan-April I&amp;E'!$12:$12,'Jan-April I&amp;E'!$13:$13,'Jan-April I&amp;E'!$14:$14,'Jan-April I&amp;E'!$15:$15,'Jan-April I&amp;E'!$16:$16,'Jan-April I&amp;E'!$17:$17,'Jan-April I&amp;E'!$18:$18,'Jan-April I&amp;E'!$19:$19,'Jan-April I&amp;E'!$24:$24,'Jan-April I&amp;E'!$25:$25,'Jan-April I&amp;E'!$28:$28,'Jan-April I&amp;E'!$29:$29</definedName>
    <definedName name="QB_FORMULA_0" localSheetId="2" hidden="1">'April I&amp;E'!$J$5,'April I&amp;E'!$L$5,'April I&amp;E'!#REF!,'April I&amp;E'!#REF!,'April I&amp;E'!#REF!,'April I&amp;E'!#REF!,'April I&amp;E'!$J$6,'April I&amp;E'!$L$6,'April I&amp;E'!#REF!,'April I&amp;E'!#REF!,'April I&amp;E'!#REF!,'April I&amp;E'!#REF!,'April I&amp;E'!$J$7,'April I&amp;E'!$L$7,'April I&amp;E'!#REF!,'April I&amp;E'!#REF!</definedName>
    <definedName name="QB_FORMULA_0" localSheetId="3" hidden="1">'Jan-April I&amp;E'!$J$5,'Jan-April I&amp;E'!$L$5,'Jan-April I&amp;E'!#REF!,'Jan-April I&amp;E'!#REF!,'Jan-April I&amp;E'!#REF!,'Jan-April I&amp;E'!#REF!,'Jan-April I&amp;E'!$J$6,'Jan-April I&amp;E'!$L$6,'Jan-April I&amp;E'!#REF!,'Jan-April I&amp;E'!#REF!,'Jan-April I&amp;E'!#REF!,'Jan-April I&amp;E'!#REF!,'Jan-April I&amp;E'!$J$7,'Jan-April I&amp;E'!$L$7,'Jan-April I&amp;E'!#REF!,'Jan-April I&amp;E'!#REF!</definedName>
    <definedName name="QB_FORMULA_1" localSheetId="2" hidden="1">'April I&amp;E'!#REF!,'April I&amp;E'!#REF!,'April I&amp;E'!$J$8,'April I&amp;E'!$L$8,'April I&amp;E'!#REF!,'April I&amp;E'!#REF!,'April I&amp;E'!#REF!,'April I&amp;E'!#REF!,'April I&amp;E'!$F$9,'April I&amp;E'!$H$9,'April I&amp;E'!$J$9,'April I&amp;E'!$L$9,'April I&amp;E'!#REF!,'April I&amp;E'!#REF!,'April I&amp;E'!#REF!,'April I&amp;E'!#REF!</definedName>
    <definedName name="QB_FORMULA_1" localSheetId="3" hidden="1">'Jan-April I&amp;E'!#REF!,'Jan-April I&amp;E'!#REF!,'Jan-April I&amp;E'!$J$8,'Jan-April I&amp;E'!$L$8,'Jan-April I&amp;E'!#REF!,'Jan-April I&amp;E'!#REF!,'Jan-April I&amp;E'!#REF!,'Jan-April I&amp;E'!#REF!,'Jan-April I&amp;E'!$F$9,'Jan-April I&amp;E'!$H$9,'Jan-April I&amp;E'!$J$9,'Jan-April I&amp;E'!$L$9,'Jan-April I&amp;E'!#REF!,'Jan-April I&amp;E'!#REF!,'Jan-April I&amp;E'!#REF!,'Jan-April I&amp;E'!#REF!</definedName>
    <definedName name="QB_FORMULA_2" localSheetId="2" hidden="1">'April I&amp;E'!$F$10,'April I&amp;E'!$H$10,'April I&amp;E'!$J$10,'April I&amp;E'!$L$10,'April I&amp;E'!#REF!,'April I&amp;E'!#REF!,'April I&amp;E'!#REF!,'April I&amp;E'!#REF!,'April I&amp;E'!$J$12,'April I&amp;E'!$L$12,'April I&amp;E'!#REF!,'April I&amp;E'!#REF!,'April I&amp;E'!#REF!,'April I&amp;E'!#REF!,'April I&amp;E'!$J$13,'April I&amp;E'!$L$13</definedName>
    <definedName name="QB_FORMULA_2" localSheetId="3" hidden="1">'Jan-April I&amp;E'!$F$10,'Jan-April I&amp;E'!$H$10,'Jan-April I&amp;E'!$J$10,'Jan-April I&amp;E'!$L$10,'Jan-April I&amp;E'!#REF!,'Jan-April I&amp;E'!#REF!,'Jan-April I&amp;E'!#REF!,'Jan-April I&amp;E'!#REF!,'Jan-April I&amp;E'!$J$12,'Jan-April I&amp;E'!$L$12,'Jan-April I&amp;E'!#REF!,'Jan-April I&amp;E'!#REF!,'Jan-April I&amp;E'!#REF!,'Jan-April I&amp;E'!#REF!,'Jan-April I&amp;E'!$J$13,'Jan-April I&amp;E'!$L$13</definedName>
    <definedName name="QB_FORMULA_3" localSheetId="2" hidden="1">'April I&amp;E'!#REF!,'April I&amp;E'!#REF!,'April I&amp;E'!#REF!,'April I&amp;E'!#REF!,'April I&amp;E'!$J$14,'April I&amp;E'!$L$14,'April I&amp;E'!#REF!,'April I&amp;E'!#REF!,'April I&amp;E'!#REF!,'April I&amp;E'!#REF!,'April I&amp;E'!$J$15,'April I&amp;E'!$L$15,'April I&amp;E'!#REF!,'April I&amp;E'!#REF!,'April I&amp;E'!#REF!,'April I&amp;E'!#REF!</definedName>
    <definedName name="QB_FORMULA_3" localSheetId="3" hidden="1">'Jan-April I&amp;E'!#REF!,'Jan-April I&amp;E'!#REF!,'Jan-April I&amp;E'!#REF!,'Jan-April I&amp;E'!#REF!,'Jan-April I&amp;E'!$J$14,'Jan-April I&amp;E'!$L$14,'Jan-April I&amp;E'!#REF!,'Jan-April I&amp;E'!#REF!,'Jan-April I&amp;E'!#REF!,'Jan-April I&amp;E'!#REF!,'Jan-April I&amp;E'!$J$15,'Jan-April I&amp;E'!$L$15,'Jan-April I&amp;E'!#REF!,'Jan-April I&amp;E'!#REF!,'Jan-April I&amp;E'!#REF!,'Jan-April I&amp;E'!#REF!</definedName>
    <definedName name="QB_FORMULA_4" localSheetId="2" hidden="1">'April I&amp;E'!$J$16,'April I&amp;E'!$L$16,'April I&amp;E'!#REF!,'April I&amp;E'!#REF!,'April I&amp;E'!#REF!,'April I&amp;E'!#REF!,'April I&amp;E'!$J$17,'April I&amp;E'!$L$17,'April I&amp;E'!#REF!,'April I&amp;E'!#REF!,'April I&amp;E'!#REF!,'April I&amp;E'!#REF!,'April I&amp;E'!$J$18,'April I&amp;E'!$L$18,'April I&amp;E'!#REF!,'April I&amp;E'!#REF!</definedName>
    <definedName name="QB_FORMULA_4" localSheetId="3" hidden="1">'Jan-April I&amp;E'!$J$16,'Jan-April I&amp;E'!$L$16,'Jan-April I&amp;E'!#REF!,'Jan-April I&amp;E'!#REF!,'Jan-April I&amp;E'!#REF!,'Jan-April I&amp;E'!#REF!,'Jan-April I&amp;E'!$J$17,'Jan-April I&amp;E'!$L$17,'Jan-April I&amp;E'!#REF!,'Jan-April I&amp;E'!#REF!,'Jan-April I&amp;E'!#REF!,'Jan-April I&amp;E'!#REF!,'Jan-April I&amp;E'!$J$18,'Jan-April I&amp;E'!$L$18,'Jan-April I&amp;E'!#REF!,'Jan-April I&amp;E'!#REF!</definedName>
    <definedName name="QB_FORMULA_5" localSheetId="2" hidden="1">'April I&amp;E'!#REF!,'April I&amp;E'!#REF!,'April I&amp;E'!#REF!,'April I&amp;E'!#REF!,'April I&amp;E'!#REF!,'April I&amp;E'!#REF!,'April I&amp;E'!$F$20,'April I&amp;E'!$H$20,'April I&amp;E'!$J$20,'April I&amp;E'!$L$20,'April I&amp;E'!#REF!,'April I&amp;E'!#REF!,'April I&amp;E'!#REF!,'April I&amp;E'!#REF!,'April I&amp;E'!$F$21,'April I&amp;E'!$H$21</definedName>
    <definedName name="QB_FORMULA_5" localSheetId="3" hidden="1">'Jan-April I&amp;E'!#REF!,'Jan-April I&amp;E'!#REF!,'Jan-April I&amp;E'!#REF!,'Jan-April I&amp;E'!#REF!,'Jan-April I&amp;E'!#REF!,'Jan-April I&amp;E'!#REF!,'Jan-April I&amp;E'!$F$20,'Jan-April I&amp;E'!$H$20,'Jan-April I&amp;E'!$J$20,'Jan-April I&amp;E'!$L$20,'Jan-April I&amp;E'!#REF!,'Jan-April I&amp;E'!#REF!,'Jan-April I&amp;E'!#REF!,'Jan-April I&amp;E'!#REF!,'Jan-April I&amp;E'!$F$21,'Jan-April I&amp;E'!$H$21</definedName>
    <definedName name="QB_FORMULA_6" localSheetId="2" hidden="1">'April I&amp;E'!$J$21,'April I&amp;E'!$L$21,'April I&amp;E'!#REF!,'April I&amp;E'!#REF!,'April I&amp;E'!#REF!,'April I&amp;E'!#REF!,'April I&amp;E'!#REF!,'April I&amp;E'!#REF!,'April I&amp;E'!#REF!,'April I&amp;E'!#REF!,'April I&amp;E'!#REF!,'April I&amp;E'!#REF!,'April I&amp;E'!#REF!,'April I&amp;E'!#REF!,'April I&amp;E'!$F$26,'April I&amp;E'!#REF!</definedName>
    <definedName name="QB_FORMULA_6" localSheetId="3" hidden="1">'Jan-April I&amp;E'!$J$21,'Jan-April I&amp;E'!$L$21,'Jan-April I&amp;E'!#REF!,'Jan-April I&amp;E'!#REF!,'Jan-April I&amp;E'!#REF!,'Jan-April I&amp;E'!#REF!,'Jan-April I&amp;E'!#REF!,'Jan-April I&amp;E'!#REF!,'Jan-April I&amp;E'!#REF!,'Jan-April I&amp;E'!#REF!,'Jan-April I&amp;E'!#REF!,'Jan-April I&amp;E'!#REF!,'Jan-April I&amp;E'!#REF!,'Jan-April I&amp;E'!#REF!,'Jan-April I&amp;E'!$F$26,'Jan-April I&amp;E'!#REF!</definedName>
    <definedName name="QB_FORMULA_7" localSheetId="2" hidden="1">'April I&amp;E'!#REF!,'April I&amp;E'!#REF!,'April I&amp;E'!#REF!,'April I&amp;E'!#REF!,'April I&amp;E'!#REF!,'April I&amp;E'!#REF!,'April I&amp;E'!#REF!,'April I&amp;E'!$J$29,'April I&amp;E'!$L$29,'April I&amp;E'!#REF!,'April I&amp;E'!#REF!,'April I&amp;E'!#REF!,'April I&amp;E'!#REF!,'April I&amp;E'!$F$30,'April I&amp;E'!$H$30,'April I&amp;E'!$J$30</definedName>
    <definedName name="QB_FORMULA_7" localSheetId="3" hidden="1">'Jan-April I&amp;E'!#REF!,'Jan-April I&amp;E'!#REF!,'Jan-April I&amp;E'!#REF!,'Jan-April I&amp;E'!#REF!,'Jan-April I&amp;E'!#REF!,'Jan-April I&amp;E'!#REF!,'Jan-April I&amp;E'!#REF!,'Jan-April I&amp;E'!$J$29,'Jan-April I&amp;E'!$L$29,'Jan-April I&amp;E'!#REF!,'Jan-April I&amp;E'!#REF!,'Jan-April I&amp;E'!#REF!,'Jan-April I&amp;E'!#REF!,'Jan-April I&amp;E'!$F$30,'Jan-April I&amp;E'!$H$30,'Jan-April I&amp;E'!$J$30</definedName>
    <definedName name="QB_FORMULA_8" localSheetId="2" hidden="1">'April I&amp;E'!$L$30,'April I&amp;E'!#REF!,'April I&amp;E'!#REF!,'April I&amp;E'!#REF!,'April I&amp;E'!#REF!,'April I&amp;E'!$F$31,'April I&amp;E'!$H$31,'April I&amp;E'!$J$31,'April I&amp;E'!$L$31,'April I&amp;E'!#REF!,'April I&amp;E'!#REF!,'April I&amp;E'!#REF!,'April I&amp;E'!#REF!,'April I&amp;E'!$F$32,'April I&amp;E'!$H$32,'April I&amp;E'!$J$32</definedName>
    <definedName name="QB_FORMULA_8" localSheetId="3" hidden="1">'Jan-April I&amp;E'!$L$30,'Jan-April I&amp;E'!#REF!,'Jan-April I&amp;E'!#REF!,'Jan-April I&amp;E'!#REF!,'Jan-April I&amp;E'!#REF!,'Jan-April I&amp;E'!$F$31,'Jan-April I&amp;E'!$H$31,'Jan-April I&amp;E'!$J$31,'Jan-April I&amp;E'!$L$31,'Jan-April I&amp;E'!#REF!,'Jan-April I&amp;E'!#REF!,'Jan-April I&amp;E'!#REF!,'Jan-April I&amp;E'!#REF!,'Jan-April I&amp;E'!$F$32,'Jan-April I&amp;E'!$H$32,'Jan-April I&amp;E'!$J$32</definedName>
    <definedName name="QB_FORMULA_9" localSheetId="2" hidden="1">'April I&amp;E'!$L$32,'April I&amp;E'!#REF!,'April I&amp;E'!#REF!,'April I&amp;E'!#REF!,'April I&amp;E'!#REF!</definedName>
    <definedName name="QB_FORMULA_9" localSheetId="3" hidden="1">'Jan-April I&amp;E'!$L$32,'Jan-April I&amp;E'!#REF!,'Jan-April I&amp;E'!#REF!,'Jan-April I&amp;E'!#REF!,'Jan-April I&amp;E'!#REF!</definedName>
    <definedName name="QB_ROW_113240" localSheetId="2" hidden="1">'April I&amp;E'!$E$6</definedName>
    <definedName name="QB_ROW_113240" localSheetId="3" hidden="1">'Jan-April I&amp;E'!$E$6</definedName>
    <definedName name="QB_ROW_114330" localSheetId="2" hidden="1">'April I&amp;E'!$D$24</definedName>
    <definedName name="QB_ROW_114330" localSheetId="3" hidden="1">'Jan-April I&amp;E'!$D$24</definedName>
    <definedName name="QB_ROW_130340" localSheetId="2" hidden="1">'April I&amp;E'!$E$12</definedName>
    <definedName name="QB_ROW_130340" localSheetId="3" hidden="1">'Jan-April I&amp;E'!$E$12</definedName>
    <definedName name="QB_ROW_132340" localSheetId="2" hidden="1">'April I&amp;E'!$E$13</definedName>
    <definedName name="QB_ROW_132340" localSheetId="3" hidden="1">'Jan-April I&amp;E'!$E$13</definedName>
    <definedName name="QB_ROW_133340" localSheetId="2" hidden="1">'April I&amp;E'!$E$14</definedName>
    <definedName name="QB_ROW_133340" localSheetId="3" hidden="1">'Jan-April I&amp;E'!$E$14</definedName>
    <definedName name="QB_ROW_134340" localSheetId="2" hidden="1">'April I&amp;E'!$E$15</definedName>
    <definedName name="QB_ROW_134340" localSheetId="3" hidden="1">'Jan-April I&amp;E'!$E$15</definedName>
    <definedName name="QB_ROW_18301" localSheetId="2" hidden="1">'April I&amp;E'!$A$32</definedName>
    <definedName name="QB_ROW_18301" localSheetId="3" hidden="1">'Jan-April I&amp;E'!$A$32</definedName>
    <definedName name="QB_ROW_19011" localSheetId="2" hidden="1">'April I&amp;E'!$B$3</definedName>
    <definedName name="QB_ROW_19011" localSheetId="3" hidden="1">'Jan-April I&amp;E'!$B$3</definedName>
    <definedName name="QB_ROW_190340" localSheetId="2" hidden="1">'April I&amp;E'!$E$17</definedName>
    <definedName name="QB_ROW_190340" localSheetId="3" hidden="1">'Jan-April I&amp;E'!$E$17</definedName>
    <definedName name="QB_ROW_19311" localSheetId="2" hidden="1">'April I&amp;E'!$B$21</definedName>
    <definedName name="QB_ROW_19311" localSheetId="3" hidden="1">'Jan-April I&amp;E'!$B$21</definedName>
    <definedName name="QB_ROW_20031" localSheetId="2" hidden="1">'April I&amp;E'!$D$4</definedName>
    <definedName name="QB_ROW_20031" localSheetId="3" hidden="1">'Jan-April I&amp;E'!$D$4</definedName>
    <definedName name="QB_ROW_202240" localSheetId="2" hidden="1">'April I&amp;E'!$E$19</definedName>
    <definedName name="QB_ROW_202240" localSheetId="3" hidden="1">'Jan-April I&amp;E'!$E$19</definedName>
    <definedName name="QB_ROW_20331" localSheetId="2" hidden="1">'April I&amp;E'!$D$9</definedName>
    <definedName name="QB_ROW_20331" localSheetId="3" hidden="1">'Jan-April I&amp;E'!$D$9</definedName>
    <definedName name="QB_ROW_21031" localSheetId="2" hidden="1">'April I&amp;E'!$D$11</definedName>
    <definedName name="QB_ROW_21031" localSheetId="3" hidden="1">'Jan-April I&amp;E'!$D$11</definedName>
    <definedName name="QB_ROW_210340" localSheetId="2" hidden="1">'April I&amp;E'!$E$16</definedName>
    <definedName name="QB_ROW_210340" localSheetId="3" hidden="1">'Jan-April I&amp;E'!$E$16</definedName>
    <definedName name="QB_ROW_21331" localSheetId="2" hidden="1">'April I&amp;E'!$D$20</definedName>
    <definedName name="QB_ROW_21331" localSheetId="3" hidden="1">'Jan-April I&amp;E'!$D$20</definedName>
    <definedName name="QB_ROW_22011" localSheetId="2" hidden="1">'April I&amp;E'!$B$22</definedName>
    <definedName name="QB_ROW_22011" localSheetId="3" hidden="1">'Jan-April I&amp;E'!$B$22</definedName>
    <definedName name="QB_ROW_22311" localSheetId="2" hidden="1">'April I&amp;E'!$B$31</definedName>
    <definedName name="QB_ROW_22311" localSheetId="3" hidden="1">'Jan-April I&amp;E'!$B$31</definedName>
    <definedName name="QB_ROW_23021" localSheetId="2" hidden="1">'April I&amp;E'!$C$23</definedName>
    <definedName name="QB_ROW_23021" localSheetId="3" hidden="1">'Jan-April I&amp;E'!$C$23</definedName>
    <definedName name="QB_ROW_23321" localSheetId="2" hidden="1">'April I&amp;E'!$C$26</definedName>
    <definedName name="QB_ROW_23321" localSheetId="3" hidden="1">'Jan-April I&amp;E'!$C$26</definedName>
    <definedName name="QB_ROW_24021" localSheetId="2" hidden="1">'April I&amp;E'!$C$27</definedName>
    <definedName name="QB_ROW_24021" localSheetId="3" hidden="1">'Jan-April I&amp;E'!$C$27</definedName>
    <definedName name="QB_ROW_24321" localSheetId="2" hidden="1">'April I&amp;E'!$C$30</definedName>
    <definedName name="QB_ROW_24321" localSheetId="3" hidden="1">'Jan-April I&amp;E'!$C$30</definedName>
    <definedName name="QB_ROW_369340" localSheetId="2" hidden="1">'April I&amp;E'!$E$18</definedName>
    <definedName name="QB_ROW_369340" localSheetId="3" hidden="1">'Jan-April I&amp;E'!$E$18</definedName>
    <definedName name="QB_ROW_427240" localSheetId="2" hidden="1">'April I&amp;E'!$E$5</definedName>
    <definedName name="QB_ROW_427240" localSheetId="3" hidden="1">'Jan-April I&amp;E'!$E$5</definedName>
    <definedName name="QB_ROW_449330" localSheetId="2" hidden="1">'April I&amp;E'!$D$29</definedName>
    <definedName name="QB_ROW_449330" localSheetId="3" hidden="1">'Jan-April I&amp;E'!$D$29</definedName>
    <definedName name="QB_ROW_61240" localSheetId="2" hidden="1">'April I&amp;E'!$E$7</definedName>
    <definedName name="QB_ROW_61240" localSheetId="3" hidden="1">'Jan-April I&amp;E'!$E$7</definedName>
    <definedName name="QB_ROW_62330" localSheetId="2" hidden="1">'April I&amp;E'!$D$25</definedName>
    <definedName name="QB_ROW_62330" localSheetId="3" hidden="1">'Jan-April I&amp;E'!$D$25</definedName>
    <definedName name="QB_ROW_63330" localSheetId="2" hidden="1">'April I&amp;E'!$D$28</definedName>
    <definedName name="QB_ROW_63330" localSheetId="3" hidden="1">'Jan-April I&amp;E'!$D$28</definedName>
    <definedName name="QB_ROW_70340" localSheetId="2" hidden="1">'April I&amp;E'!$E$8</definedName>
    <definedName name="QB_ROW_70340" localSheetId="3" hidden="1">'Jan-April I&amp;E'!$E$8</definedName>
    <definedName name="QB_ROW_86321" localSheetId="2" hidden="1">'April I&amp;E'!$C$10</definedName>
    <definedName name="QB_ROW_86321" localSheetId="3" hidden="1">'Jan-April I&amp;E'!$C$10</definedName>
    <definedName name="QBCANSUPPORTUPDATE" localSheetId="2">TRUE</definedName>
    <definedName name="QBCANSUPPORTUPDATE" localSheetId="3">TRUE</definedName>
    <definedName name="QBCOMPANYFILENAME" localSheetId="2">"C:\Users\Kathy\OneDrive - Nederland Fire\Quickbooks\Company Files\NFPD.QBW"</definedName>
    <definedName name="QBCOMPANYFILENAME" localSheetId="3">"C:\Users\Kathy\OneDrive - Nederland Fire\Quickbooks\Company Files\NFPD.QBW"</definedName>
    <definedName name="QBENDDATE" localSheetId="2">20220430</definedName>
    <definedName name="QBENDDATE" localSheetId="3">20220430</definedName>
    <definedName name="QBHEADERSONSCREEN" localSheetId="2">FALSE</definedName>
    <definedName name="QBHEADERSONSCREEN" localSheetId="3">FALSE</definedName>
    <definedName name="QBMETADATASIZE" localSheetId="2">5943</definedName>
    <definedName name="QBMETADATASIZE" localSheetId="3">5943</definedName>
    <definedName name="QBPRESERVECOLOR" localSheetId="2">TRUE</definedName>
    <definedName name="QBPRESERVECOLOR" localSheetId="3">TRUE</definedName>
    <definedName name="QBPRESERVEFONT" localSheetId="2">TRUE</definedName>
    <definedName name="QBPRESERVEFONT" localSheetId="3">TRUE</definedName>
    <definedName name="QBPRESERVEROWHEIGHT" localSheetId="2">TRUE</definedName>
    <definedName name="QBPRESERVEROWHEIGHT" localSheetId="3">TRUE</definedName>
    <definedName name="QBPRESERVESPACE" localSheetId="2">TRUE</definedName>
    <definedName name="QBPRESERVESPACE" localSheetId="3">TRUE</definedName>
    <definedName name="QBREPORTCOLAXIS" localSheetId="2">19</definedName>
    <definedName name="QBREPORTCOLAXIS" localSheetId="3">19</definedName>
    <definedName name="QBREPORTCOMPANYID" localSheetId="2">"8485c3b05ade4270975b6060e7430806"</definedName>
    <definedName name="QBREPORTCOMPANYID" localSheetId="3">"8485c3b05ade4270975b6060e7430806"</definedName>
    <definedName name="QBREPORTCOMPARECOL_ANNUALBUDGET" localSheetId="2">FALSE</definedName>
    <definedName name="QBREPORTCOMPARECOL_ANNUALBUDGET" localSheetId="3">FALSE</definedName>
    <definedName name="QBREPORTCOMPARECOL_AVGCOGS" localSheetId="2">FALSE</definedName>
    <definedName name="QBREPORTCOMPARECOL_AVGCOGS" localSheetId="3">FALSE</definedName>
    <definedName name="QBREPORTCOMPARECOL_AVGPRICE" localSheetId="2">FALSE</definedName>
    <definedName name="QBREPORTCOMPARECOL_AVGPRICE" localSheetId="3">FALSE</definedName>
    <definedName name="QBREPORTCOMPARECOL_BUDDIFF" localSheetId="2">TRUE</definedName>
    <definedName name="QBREPORTCOMPARECOL_BUDDIFF" localSheetId="3">TRUE</definedName>
    <definedName name="QBREPORTCOMPARECOL_BUDGET" localSheetId="2">TRUE</definedName>
    <definedName name="QBREPORTCOMPARECOL_BUDGET" localSheetId="3">TRUE</definedName>
    <definedName name="QBREPORTCOMPARECOL_BUDPCT" localSheetId="2">TRUE</definedName>
    <definedName name="QBREPORTCOMPARECOL_BUDPCT" localSheetId="3">TRUE</definedName>
    <definedName name="QBREPORTCOMPARECOL_COGS" localSheetId="2">FALSE</definedName>
    <definedName name="QBREPORTCOMPARECOL_COGS" localSheetId="3">FALSE</definedName>
    <definedName name="QBREPORTCOMPARECOL_EXCLUDEAMOUNT" localSheetId="2">FALSE</definedName>
    <definedName name="QBREPORTCOMPARECOL_EXCLUDEAMOUNT" localSheetId="3">FALSE</definedName>
    <definedName name="QBREPORTCOMPARECOL_EXCLUDECURPERIOD" localSheetId="2">FALSE</definedName>
    <definedName name="QBREPORTCOMPARECOL_EXCLUDECURPERIOD" localSheetId="3">FALSE</definedName>
    <definedName name="QBREPORTCOMPARECOL_FORECAST" localSheetId="2">FALSE</definedName>
    <definedName name="QBREPORTCOMPARECOL_FORECAST" localSheetId="3">FALSE</definedName>
    <definedName name="QBREPORTCOMPARECOL_GROSSMARGIN" localSheetId="2">FALSE</definedName>
    <definedName name="QBREPORTCOMPARECOL_GROSSMARGIN" localSheetId="3">FALSE</definedName>
    <definedName name="QBREPORTCOMPARECOL_GROSSMARGINPCT" localSheetId="2">FALSE</definedName>
    <definedName name="QBREPORTCOMPARECOL_GROSSMARGINPCT" localSheetId="3">FALSE</definedName>
    <definedName name="QBREPORTCOMPARECOL_HOURS" localSheetId="2">FALSE</definedName>
    <definedName name="QBREPORTCOMPARECOL_HOURS" localSheetId="3">FALSE</definedName>
    <definedName name="QBREPORTCOMPARECOL_PCTCOL" localSheetId="2">FALSE</definedName>
    <definedName name="QBREPORTCOMPARECOL_PCTCOL" localSheetId="3">FALSE</definedName>
    <definedName name="QBREPORTCOMPARECOL_PCTEXPENSE" localSheetId="2">FALSE</definedName>
    <definedName name="QBREPORTCOMPARECOL_PCTEXPENSE" localSheetId="3">FALSE</definedName>
    <definedName name="QBREPORTCOMPARECOL_PCTINCOME" localSheetId="2">FALSE</definedName>
    <definedName name="QBREPORTCOMPARECOL_PCTINCOME" localSheetId="3">FALSE</definedName>
    <definedName name="QBREPORTCOMPARECOL_PCTOFSALES" localSheetId="2">FALSE</definedName>
    <definedName name="QBREPORTCOMPARECOL_PCTOFSALES" localSheetId="3">FALSE</definedName>
    <definedName name="QBREPORTCOMPARECOL_PCTROW" localSheetId="2">FALSE</definedName>
    <definedName name="QBREPORTCOMPARECOL_PCTROW" localSheetId="3">FALSE</definedName>
    <definedName name="QBREPORTCOMPARECOL_PPDIFF" localSheetId="2">FALSE</definedName>
    <definedName name="QBREPORTCOMPARECOL_PPDIFF" localSheetId="3">FALSE</definedName>
    <definedName name="QBREPORTCOMPARECOL_PPPCT" localSheetId="2">FALSE</definedName>
    <definedName name="QBREPORTCOMPARECOL_PPPCT" localSheetId="3">FALSE</definedName>
    <definedName name="QBREPORTCOMPARECOL_PREVPERIOD" localSheetId="2">FALSE</definedName>
    <definedName name="QBREPORTCOMPARECOL_PREVPERIOD" localSheetId="3">FALSE</definedName>
    <definedName name="QBREPORTCOMPARECOL_PREVYEAR" localSheetId="2">FALSE</definedName>
    <definedName name="QBREPORTCOMPARECOL_PREVYEAR" localSheetId="3">FALSE</definedName>
    <definedName name="QBREPORTCOMPARECOL_PYDIFF" localSheetId="2">FALSE</definedName>
    <definedName name="QBREPORTCOMPARECOL_PYDIFF" localSheetId="3">FALSE</definedName>
    <definedName name="QBREPORTCOMPARECOL_PYPCT" localSheetId="2">FALSE</definedName>
    <definedName name="QBREPORTCOMPARECOL_PYPCT" localSheetId="3">FALSE</definedName>
    <definedName name="QBREPORTCOMPARECOL_QTY" localSheetId="2">FALSE</definedName>
    <definedName name="QBREPORTCOMPARECOL_QTY" localSheetId="3">FALSE</definedName>
    <definedName name="QBREPORTCOMPARECOL_RATE" localSheetId="2">FALSE</definedName>
    <definedName name="QBREPORTCOMPARECOL_RATE" localSheetId="3">FALSE</definedName>
    <definedName name="QBREPORTCOMPARECOL_TRIPBILLEDMILES" localSheetId="2">FALSE</definedName>
    <definedName name="QBREPORTCOMPARECOL_TRIPBILLEDMILES" localSheetId="3">FALSE</definedName>
    <definedName name="QBREPORTCOMPARECOL_TRIPBILLINGAMOUNT" localSheetId="2">FALSE</definedName>
    <definedName name="QBREPORTCOMPARECOL_TRIPBILLINGAMOUNT" localSheetId="3">FALSE</definedName>
    <definedName name="QBREPORTCOMPARECOL_TRIPMILES" localSheetId="2">FALSE</definedName>
    <definedName name="QBREPORTCOMPARECOL_TRIPMILES" localSheetId="3">FALSE</definedName>
    <definedName name="QBREPORTCOMPARECOL_TRIPNOTBILLABLEMILES" localSheetId="2">FALSE</definedName>
    <definedName name="QBREPORTCOMPARECOL_TRIPNOTBILLABLEMILES" localSheetId="3">FALSE</definedName>
    <definedName name="QBREPORTCOMPARECOL_TRIPTAXDEDUCTIBLEAMOUNT" localSheetId="2">FALSE</definedName>
    <definedName name="QBREPORTCOMPARECOL_TRIPTAXDEDUCTIBLEAMOUNT" localSheetId="3">FALSE</definedName>
    <definedName name="QBREPORTCOMPARECOL_TRIPUNBILLEDMILES" localSheetId="2">FALSE</definedName>
    <definedName name="QBREPORTCOMPARECOL_TRIPUNBILLEDMILES" localSheetId="3">FALSE</definedName>
    <definedName name="QBREPORTCOMPARECOL_YTD" localSheetId="2">FALSE</definedName>
    <definedName name="QBREPORTCOMPARECOL_YTD" localSheetId="3">FALSE</definedName>
    <definedName name="QBREPORTCOMPARECOL_YTDBUDGET" localSheetId="2">FALSE</definedName>
    <definedName name="QBREPORTCOMPARECOL_YTDBUDGET" localSheetId="3">FALSE</definedName>
    <definedName name="QBREPORTCOMPARECOL_YTDPCT" localSheetId="2">FALSE</definedName>
    <definedName name="QBREPORTCOMPARECOL_YTDPCT" localSheetId="3">FALSE</definedName>
    <definedName name="QBREPORTROWAXIS" localSheetId="2">11</definedName>
    <definedName name="QBREPORTROWAXIS" localSheetId="3">11</definedName>
    <definedName name="QBREPORTSUBCOLAXIS" localSheetId="2">24</definedName>
    <definedName name="QBREPORTSUBCOLAXIS" localSheetId="3">24</definedName>
    <definedName name="QBREPORTTYPE" localSheetId="2">288</definedName>
    <definedName name="QBREPORTTYPE" localSheetId="3">288</definedName>
    <definedName name="QBROWHEADERS" localSheetId="2">5</definedName>
    <definedName name="QBROWHEADERS" localSheetId="3">5</definedName>
    <definedName name="QBSTARTDATE" localSheetId="2">20220401</definedName>
    <definedName name="QBSTARTDATE" localSheetId="3">20220101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0" i="4" l="1"/>
  <c r="L30" i="4" s="1"/>
  <c r="F30" i="4"/>
  <c r="J30" i="4" s="1"/>
  <c r="L29" i="4"/>
  <c r="J29" i="4"/>
  <c r="F26" i="4"/>
  <c r="L20" i="4"/>
  <c r="H20" i="4"/>
  <c r="F20" i="4"/>
  <c r="J20" i="4" s="1"/>
  <c r="L18" i="4"/>
  <c r="J18" i="4"/>
  <c r="L17" i="4"/>
  <c r="J17" i="4"/>
  <c r="L16" i="4"/>
  <c r="J16" i="4"/>
  <c r="L15" i="4"/>
  <c r="J15" i="4"/>
  <c r="L14" i="4"/>
  <c r="J14" i="4"/>
  <c r="L13" i="4"/>
  <c r="J13" i="4"/>
  <c r="L12" i="4"/>
  <c r="J12" i="4"/>
  <c r="H9" i="4"/>
  <c r="L9" i="4" s="1"/>
  <c r="F9" i="4"/>
  <c r="F10" i="4" s="1"/>
  <c r="L8" i="4"/>
  <c r="J8" i="4"/>
  <c r="L7" i="4"/>
  <c r="J7" i="4"/>
  <c r="L6" i="4"/>
  <c r="J6" i="4"/>
  <c r="L5" i="4"/>
  <c r="J5" i="4"/>
  <c r="H30" i="3"/>
  <c r="L30" i="3" s="1"/>
  <c r="F30" i="3"/>
  <c r="F31" i="3" s="1"/>
  <c r="L29" i="3"/>
  <c r="J29" i="3"/>
  <c r="F26" i="3"/>
  <c r="L20" i="3"/>
  <c r="H20" i="3"/>
  <c r="F20" i="3"/>
  <c r="J20" i="3" s="1"/>
  <c r="L18" i="3"/>
  <c r="J18" i="3"/>
  <c r="L17" i="3"/>
  <c r="J17" i="3"/>
  <c r="L16" i="3"/>
  <c r="J16" i="3"/>
  <c r="L15" i="3"/>
  <c r="J15" i="3"/>
  <c r="L14" i="3"/>
  <c r="J14" i="3"/>
  <c r="L13" i="3"/>
  <c r="J13" i="3"/>
  <c r="L12" i="3"/>
  <c r="J12" i="3"/>
  <c r="H9" i="3"/>
  <c r="L9" i="3" s="1"/>
  <c r="F9" i="3"/>
  <c r="F10" i="3" s="1"/>
  <c r="L8" i="3"/>
  <c r="J8" i="3"/>
  <c r="L7" i="3"/>
  <c r="J7" i="3"/>
  <c r="L6" i="3"/>
  <c r="J6" i="3"/>
  <c r="L5" i="3"/>
  <c r="J5" i="3"/>
  <c r="D49" i="1"/>
  <c r="B13" i="2"/>
  <c r="B17" i="2" s="1"/>
  <c r="B21" i="2" s="1"/>
  <c r="D46" i="1"/>
  <c r="D32" i="1"/>
  <c r="D27" i="1"/>
  <c r="D20" i="1"/>
  <c r="D9" i="1"/>
  <c r="F21" i="4" l="1"/>
  <c r="H10" i="4"/>
  <c r="J9" i="4"/>
  <c r="H31" i="4"/>
  <c r="F31" i="4"/>
  <c r="J31" i="4" s="1"/>
  <c r="F21" i="3"/>
  <c r="H10" i="3"/>
  <c r="J10" i="3" s="1"/>
  <c r="J9" i="3"/>
  <c r="H31" i="3"/>
  <c r="L31" i="3" s="1"/>
  <c r="J30" i="3"/>
  <c r="H21" i="4" l="1"/>
  <c r="L10" i="4"/>
  <c r="J10" i="4"/>
  <c r="L31" i="4"/>
  <c r="J21" i="4"/>
  <c r="F32" i="4"/>
  <c r="H21" i="3"/>
  <c r="L10" i="3"/>
  <c r="J21" i="3"/>
  <c r="F32" i="3"/>
  <c r="J31" i="3"/>
  <c r="H32" i="4" l="1"/>
  <c r="L32" i="4" s="1"/>
  <c r="L21" i="4"/>
  <c r="H32" i="3"/>
  <c r="L32" i="3" s="1"/>
  <c r="L21" i="3"/>
  <c r="J32" i="4" l="1"/>
  <c r="J32" i="3"/>
</calcChain>
</file>

<file path=xl/sharedStrings.xml><?xml version="1.0" encoding="utf-8"?>
<sst xmlns="http://schemas.openxmlformats.org/spreadsheetml/2006/main" count="112" uniqueCount="77">
  <si>
    <t>Fund Balance Sheet</t>
  </si>
  <si>
    <t>General Fund</t>
  </si>
  <si>
    <t xml:space="preserve">Savings </t>
  </si>
  <si>
    <t>Checking</t>
  </si>
  <si>
    <t>Capital Reserve</t>
  </si>
  <si>
    <t>Total Funds</t>
  </si>
  <si>
    <t>Grant Match Reserve</t>
  </si>
  <si>
    <t>Reserve for Payroll/Operating</t>
  </si>
  <si>
    <t>Reserve for Sick/Vac</t>
  </si>
  <si>
    <t>Reserve for Water Systems</t>
  </si>
  <si>
    <t>Reserve for Tabor</t>
  </si>
  <si>
    <t>Reserve for Wildland Fire Reimb</t>
  </si>
  <si>
    <t>Total Reserve</t>
  </si>
  <si>
    <t>Account Receivable</t>
  </si>
  <si>
    <t>Accounts Receivable Inspection</t>
  </si>
  <si>
    <t>Accounts Receivable Wildland</t>
  </si>
  <si>
    <t>Total Accounts Receivable</t>
  </si>
  <si>
    <t>Other Current Assets</t>
  </si>
  <si>
    <t>Prepaid Deposit</t>
  </si>
  <si>
    <t>Total Other Current Assets</t>
  </si>
  <si>
    <t>Paid not Expensed</t>
  </si>
  <si>
    <t>Expensed Not Paid</t>
  </si>
  <si>
    <t>Accounts Payable</t>
  </si>
  <si>
    <t>Wildland Payable</t>
  </si>
  <si>
    <t>Citibank Visa</t>
  </si>
  <si>
    <t>Visa New Citicard</t>
  </si>
  <si>
    <t>Payroll Taxes</t>
  </si>
  <si>
    <t>Pension and Disability</t>
  </si>
  <si>
    <t>Aflac</t>
  </si>
  <si>
    <t>Total</t>
  </si>
  <si>
    <t>Total Unreserved Funds</t>
  </si>
  <si>
    <t>UNRESERVED FUND BAL</t>
  </si>
  <si>
    <t>on quickbooks bal sheet</t>
  </si>
  <si>
    <t>OPENING BAL EQUITY</t>
  </si>
  <si>
    <t>RETAINED EARINGS</t>
  </si>
  <si>
    <t>NET INCOME</t>
  </si>
  <si>
    <t>ADJUSTED UNRESERVED</t>
  </si>
  <si>
    <t>TOTAL UNRESERVED</t>
  </si>
  <si>
    <t>Fund Bal Sheet Unreserved</t>
  </si>
  <si>
    <t>difference</t>
  </si>
  <si>
    <t>Undeposited Funds</t>
  </si>
  <si>
    <t>GENERAL</t>
  </si>
  <si>
    <t>Jan - Apr 22</t>
  </si>
  <si>
    <t>Budget</t>
  </si>
  <si>
    <t>$ Over Budget</t>
  </si>
  <si>
    <t>% of Budget</t>
  </si>
  <si>
    <t>Ordinary Income/Expense</t>
  </si>
  <si>
    <t>Income</t>
  </si>
  <si>
    <t>4015 · DDA-Share</t>
  </si>
  <si>
    <t>4020 · Donations</t>
  </si>
  <si>
    <t>4025 · Interest Income</t>
  </si>
  <si>
    <t>4100 · Tax Rev</t>
  </si>
  <si>
    <t>Total Income</t>
  </si>
  <si>
    <t>Gross Profit</t>
  </si>
  <si>
    <t>Expense</t>
  </si>
  <si>
    <t>6000 · ADMINISTRATION</t>
  </si>
  <si>
    <t>6670 · COMMUNICATIONS</t>
  </si>
  <si>
    <t>6680 · EMERGENCY MEDICAL SERVICES</t>
  </si>
  <si>
    <t>6700 · FIRE FIGHTING</t>
  </si>
  <si>
    <t>6850 · Fire Inspection Program</t>
  </si>
  <si>
    <t>6860 · MEMBERSHIP</t>
  </si>
  <si>
    <t>6890 · Training</t>
  </si>
  <si>
    <t>6999 · Uncategorized Expenses</t>
  </si>
  <si>
    <t>Total Expense</t>
  </si>
  <si>
    <t>Net Ordinary Income</t>
  </si>
  <si>
    <t>Other Income/Expense</t>
  </si>
  <si>
    <t>Other Income</t>
  </si>
  <si>
    <t>4200 · Grant Income</t>
  </si>
  <si>
    <t>4300 · Other Income</t>
  </si>
  <si>
    <t>Total Other Income</t>
  </si>
  <si>
    <t>Other Expense</t>
  </si>
  <si>
    <t>8300 · Other Expenses</t>
  </si>
  <si>
    <t>Reserve</t>
  </si>
  <si>
    <t>Total Other Expense</t>
  </si>
  <si>
    <t>Net Other Income</t>
  </si>
  <si>
    <t>Net Income</t>
  </si>
  <si>
    <t>Apr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</si>
</sst>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.00"/>
    <numFmt numFmtId="165" formatCode="m/d/yyyy;@"/>
    <numFmt numFmtId="166" formatCode="#,##0.00;\-#,##0.00"/>
    <numFmt numFmtId="167" formatCode="#,##0.0#%;\-#,##0.0#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164" fontId="3" fillId="0" borderId="0" xfId="0" applyNumberFormat="1" applyFont="1"/>
    <xf numFmtId="164" fontId="2" fillId="0" borderId="1" xfId="0" applyNumberFormat="1" applyFont="1" applyBorder="1"/>
    <xf numFmtId="0" fontId="4" fillId="0" borderId="0" xfId="0" applyFont="1"/>
    <xf numFmtId="0" fontId="2" fillId="0" borderId="2" xfId="0" applyFont="1" applyBorder="1"/>
    <xf numFmtId="0" fontId="4" fillId="0" borderId="2" xfId="0" applyFont="1" applyBorder="1"/>
    <xf numFmtId="164" fontId="5" fillId="0" borderId="0" xfId="0" applyNumberFormat="1" applyFont="1"/>
    <xf numFmtId="164" fontId="5" fillId="0" borderId="2" xfId="0" applyNumberFormat="1" applyFont="1" applyBorder="1"/>
    <xf numFmtId="0" fontId="3" fillId="0" borderId="0" xfId="0" applyFont="1"/>
    <xf numFmtId="164" fontId="2" fillId="0" borderId="0" xfId="1" applyNumberFormat="1" applyFont="1"/>
    <xf numFmtId="0" fontId="6" fillId="0" borderId="1" xfId="0" applyFont="1" applyBorder="1"/>
    <xf numFmtId="0" fontId="7" fillId="0" borderId="1" xfId="0" applyFont="1" applyBorder="1"/>
    <xf numFmtId="0" fontId="5" fillId="0" borderId="0" xfId="0" applyFont="1"/>
    <xf numFmtId="14" fontId="8" fillId="0" borderId="0" xfId="0" applyNumberFormat="1" applyFont="1"/>
    <xf numFmtId="164" fontId="0" fillId="0" borderId="0" xfId="0" applyNumberFormat="1"/>
    <xf numFmtId="164" fontId="9" fillId="0" borderId="0" xfId="0" applyNumberFormat="1" applyFont="1"/>
    <xf numFmtId="44" fontId="0" fillId="0" borderId="0" xfId="1" applyFont="1"/>
    <xf numFmtId="49" fontId="0" fillId="0" borderId="0" xfId="0" applyNumberFormat="1"/>
    <xf numFmtId="49" fontId="10" fillId="0" borderId="0" xfId="0" applyNumberFormat="1" applyFont="1"/>
    <xf numFmtId="49" fontId="0" fillId="0" borderId="3" xfId="0" applyNumberFormat="1" applyBorder="1" applyAlignment="1">
      <alignment horizontal="centerContinuous"/>
    </xf>
    <xf numFmtId="49" fontId="10" fillId="0" borderId="0" xfId="0" applyNumberFormat="1" applyFon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6" fontId="11" fillId="0" borderId="0" xfId="0" applyNumberFormat="1" applyFont="1"/>
    <xf numFmtId="49" fontId="11" fillId="0" borderId="0" xfId="0" applyNumberFormat="1" applyFont="1"/>
    <xf numFmtId="167" fontId="11" fillId="0" borderId="0" xfId="0" applyNumberFormat="1" applyFont="1"/>
    <xf numFmtId="166" fontId="11" fillId="0" borderId="0" xfId="0" applyNumberFormat="1" applyFont="1" applyBorder="1"/>
    <xf numFmtId="167" fontId="11" fillId="0" borderId="0" xfId="0" applyNumberFormat="1" applyFont="1" applyBorder="1"/>
    <xf numFmtId="166" fontId="11" fillId="0" borderId="5" xfId="0" applyNumberFormat="1" applyFont="1" applyBorder="1"/>
    <xf numFmtId="167" fontId="11" fillId="0" borderId="5" xfId="0" applyNumberFormat="1" applyFont="1" applyBorder="1"/>
    <xf numFmtId="166" fontId="11" fillId="0" borderId="1" xfId="0" applyNumberFormat="1" applyFont="1" applyBorder="1"/>
    <xf numFmtId="166" fontId="11" fillId="0" borderId="6" xfId="0" applyNumberFormat="1" applyFont="1" applyBorder="1"/>
    <xf numFmtId="167" fontId="11" fillId="0" borderId="6" xfId="0" applyNumberFormat="1" applyFont="1" applyBorder="1"/>
    <xf numFmtId="166" fontId="10" fillId="0" borderId="7" xfId="0" applyNumberFormat="1" applyFont="1" applyBorder="1"/>
    <xf numFmtId="167" fontId="10" fillId="0" borderId="7" xfId="0" applyNumberFormat="1" applyFont="1" applyBorder="1"/>
    <xf numFmtId="0" fontId="10" fillId="0" borderId="0" xfId="0" applyFont="1"/>
    <xf numFmtId="49" fontId="10" fillId="0" borderId="0" xfId="0" applyNumberFormat="1" applyFont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NumberFormat="1" applyFont="1"/>
    <xf numFmtId="0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35E0E9B5-D9CA-5722-312A-7F43B9C410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135340B5-AC71-542B-D3A3-11044C453F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FE30B-10F4-4914-927A-D178F0305518}">
  <dimension ref="A1:E49"/>
  <sheetViews>
    <sheetView topLeftCell="A17" workbookViewId="0">
      <selection activeCell="D50" sqref="D50"/>
    </sheetView>
  </sheetViews>
  <sheetFormatPr defaultRowHeight="15" x14ac:dyDescent="0.25"/>
  <cols>
    <col min="2" max="2" width="14.85546875" customWidth="1"/>
    <col min="3" max="3" width="18" customWidth="1"/>
    <col min="4" max="4" width="16" customWidth="1"/>
  </cols>
  <sheetData>
    <row r="1" spans="1:5" ht="15.75" x14ac:dyDescent="0.25">
      <c r="A1" s="1"/>
      <c r="B1" s="1"/>
      <c r="C1" s="1"/>
      <c r="D1" s="2" t="s">
        <v>0</v>
      </c>
      <c r="E1" s="1"/>
    </row>
    <row r="2" spans="1:5" ht="15.75" x14ac:dyDescent="0.25">
      <c r="A2" s="1"/>
      <c r="B2" s="1"/>
      <c r="C2" s="1"/>
      <c r="D2" s="3">
        <v>44681</v>
      </c>
      <c r="E2" s="1"/>
    </row>
    <row r="3" spans="1:5" ht="15.75" x14ac:dyDescent="0.25">
      <c r="A3" s="1"/>
      <c r="B3" s="1"/>
      <c r="C3" s="1"/>
      <c r="D3" s="2"/>
      <c r="E3" s="1"/>
    </row>
    <row r="4" spans="1:5" ht="15.75" x14ac:dyDescent="0.25">
      <c r="A4" s="1"/>
      <c r="B4" s="1"/>
      <c r="C4" s="1"/>
      <c r="D4" s="4" t="s">
        <v>1</v>
      </c>
      <c r="E4" s="1"/>
    </row>
    <row r="5" spans="1:5" ht="15.75" x14ac:dyDescent="0.25">
      <c r="A5" s="1"/>
      <c r="B5" s="1"/>
      <c r="C5" s="1"/>
      <c r="D5" s="2"/>
      <c r="E5" s="1"/>
    </row>
    <row r="6" spans="1:5" ht="15.75" x14ac:dyDescent="0.25">
      <c r="A6" s="1" t="s">
        <v>2</v>
      </c>
      <c r="B6" s="1"/>
      <c r="C6" s="1"/>
      <c r="D6" s="2">
        <v>581528.01</v>
      </c>
      <c r="E6" s="1"/>
    </row>
    <row r="7" spans="1:5" ht="15.75" x14ac:dyDescent="0.25">
      <c r="A7" s="1" t="s">
        <v>3</v>
      </c>
      <c r="B7" s="1"/>
      <c r="C7" s="1"/>
      <c r="D7" s="2">
        <v>18725.34</v>
      </c>
      <c r="E7" s="1"/>
    </row>
    <row r="8" spans="1:5" ht="16.5" thickBot="1" x14ac:dyDescent="0.3">
      <c r="A8" s="1" t="s">
        <v>4</v>
      </c>
      <c r="B8" s="1"/>
      <c r="C8" s="1"/>
      <c r="D8" s="5">
        <v>6580.44</v>
      </c>
      <c r="E8" s="1"/>
    </row>
    <row r="9" spans="1:5" ht="15.75" x14ac:dyDescent="0.25">
      <c r="A9" s="1" t="s">
        <v>5</v>
      </c>
      <c r="B9" s="1"/>
      <c r="C9" s="1"/>
      <c r="D9" s="2">
        <f>SUM(D6:D8)</f>
        <v>606833.78999999992</v>
      </c>
      <c r="E9" s="1"/>
    </row>
    <row r="10" spans="1:5" ht="15.75" x14ac:dyDescent="0.25">
      <c r="A10" s="1"/>
      <c r="B10" s="1"/>
      <c r="C10" s="1"/>
      <c r="D10" s="2"/>
      <c r="E10" s="1"/>
    </row>
    <row r="11" spans="1:5" ht="15.75" x14ac:dyDescent="0.25">
      <c r="A11" s="1"/>
      <c r="B11" s="1"/>
      <c r="C11" s="1"/>
      <c r="D11" s="2"/>
      <c r="E11" s="1"/>
    </row>
    <row r="12" spans="1:5" ht="15.75" x14ac:dyDescent="0.25">
      <c r="A12" s="1" t="s">
        <v>4</v>
      </c>
      <c r="B12" s="1"/>
      <c r="C12" s="1"/>
      <c r="D12" s="2">
        <v>6580.22</v>
      </c>
      <c r="E12" s="1"/>
    </row>
    <row r="13" spans="1:5" ht="15.75" x14ac:dyDescent="0.25">
      <c r="A13" s="1" t="s">
        <v>6</v>
      </c>
      <c r="B13" s="1"/>
      <c r="C13" s="1"/>
      <c r="D13" s="2">
        <v>20000</v>
      </c>
      <c r="E13" s="1"/>
    </row>
    <row r="14" spans="1:5" ht="15.75" x14ac:dyDescent="0.25">
      <c r="A14" s="1" t="s">
        <v>7</v>
      </c>
      <c r="B14" s="1"/>
      <c r="C14" s="1"/>
      <c r="D14" s="2">
        <v>106902.33</v>
      </c>
      <c r="E14" s="1"/>
    </row>
    <row r="15" spans="1:5" ht="15.75" x14ac:dyDescent="0.25">
      <c r="A15" s="1" t="s">
        <v>8</v>
      </c>
      <c r="B15" s="1"/>
      <c r="C15" s="1"/>
      <c r="D15" s="2">
        <v>37300.39</v>
      </c>
      <c r="E15" s="1"/>
    </row>
    <row r="16" spans="1:5" ht="15.75" x14ac:dyDescent="0.25">
      <c r="A16" s="1" t="s">
        <v>9</v>
      </c>
      <c r="B16" s="1"/>
      <c r="C16" s="1"/>
      <c r="D16" s="2">
        <v>2500</v>
      </c>
      <c r="E16" s="1"/>
    </row>
    <row r="17" spans="1:5" ht="15.75" x14ac:dyDescent="0.25">
      <c r="A17" s="1" t="s">
        <v>10</v>
      </c>
      <c r="B17" s="1"/>
      <c r="C17" s="1"/>
      <c r="D17" s="2">
        <v>29760</v>
      </c>
      <c r="E17" s="1"/>
    </row>
    <row r="18" spans="1:5" ht="15.75" x14ac:dyDescent="0.25">
      <c r="A18" s="1" t="s">
        <v>11</v>
      </c>
      <c r="B18" s="1"/>
      <c r="C18" s="1"/>
      <c r="D18" s="2">
        <v>0</v>
      </c>
      <c r="E18" s="1"/>
    </row>
    <row r="19" spans="1:5" ht="15.75" x14ac:dyDescent="0.25">
      <c r="A19" s="1"/>
      <c r="B19" s="6"/>
      <c r="C19" s="6"/>
      <c r="D19" s="4"/>
      <c r="E19" s="1"/>
    </row>
    <row r="20" spans="1:5" ht="15.75" x14ac:dyDescent="0.25">
      <c r="A20" s="1" t="s">
        <v>12</v>
      </c>
      <c r="B20" s="1"/>
      <c r="C20" s="1"/>
      <c r="D20" s="2">
        <f>SUM(D12:D19)</f>
        <v>203042.94</v>
      </c>
      <c r="E20" s="1"/>
    </row>
    <row r="21" spans="1:5" ht="15.75" x14ac:dyDescent="0.25">
      <c r="A21" s="1"/>
      <c r="B21" s="1"/>
      <c r="C21" s="1"/>
      <c r="D21" s="2"/>
      <c r="E21" s="1"/>
    </row>
    <row r="22" spans="1:5" ht="15.75" x14ac:dyDescent="0.25">
      <c r="A22" s="7" t="s">
        <v>13</v>
      </c>
      <c r="B22" s="8"/>
      <c r="C22" s="6"/>
      <c r="D22" s="6"/>
      <c r="E22" s="1"/>
    </row>
    <row r="23" spans="1:5" ht="15.75" x14ac:dyDescent="0.25">
      <c r="A23" s="1" t="s">
        <v>14</v>
      </c>
      <c r="B23" s="6"/>
      <c r="C23" s="6"/>
      <c r="D23" s="9">
        <v>500</v>
      </c>
      <c r="E23" s="1"/>
    </row>
    <row r="24" spans="1:5" ht="15.75" x14ac:dyDescent="0.25">
      <c r="A24" s="1" t="s">
        <v>40</v>
      </c>
      <c r="B24" s="6"/>
      <c r="C24" s="6"/>
      <c r="D24" s="9">
        <v>75</v>
      </c>
      <c r="E24" s="1"/>
    </row>
    <row r="25" spans="1:5" ht="15.75" x14ac:dyDescent="0.25">
      <c r="A25" s="1" t="s">
        <v>15</v>
      </c>
      <c r="B25" s="6"/>
      <c r="C25" s="6"/>
      <c r="D25" s="10">
        <v>0</v>
      </c>
      <c r="E25" s="1"/>
    </row>
    <row r="26" spans="1:5" ht="15.75" x14ac:dyDescent="0.25">
      <c r="A26" s="1"/>
      <c r="B26" s="6"/>
      <c r="C26" s="6"/>
      <c r="D26" s="9"/>
      <c r="E26" s="1"/>
    </row>
    <row r="27" spans="1:5" ht="15.75" x14ac:dyDescent="0.25">
      <c r="A27" s="1" t="s">
        <v>16</v>
      </c>
      <c r="B27" s="6"/>
      <c r="C27" s="6"/>
      <c r="D27" s="9">
        <f>SUM(D23:D26)</f>
        <v>575</v>
      </c>
      <c r="E27" s="1"/>
    </row>
    <row r="28" spans="1:5" ht="15.75" x14ac:dyDescent="0.25">
      <c r="A28" s="1"/>
      <c r="B28" s="6"/>
      <c r="C28" s="6"/>
      <c r="D28" s="9"/>
      <c r="E28" s="1"/>
    </row>
    <row r="29" spans="1:5" ht="15.75" x14ac:dyDescent="0.25">
      <c r="A29" s="7" t="s">
        <v>17</v>
      </c>
      <c r="B29" s="8"/>
      <c r="C29" s="6"/>
      <c r="D29" s="9"/>
      <c r="E29" s="1"/>
    </row>
    <row r="30" spans="1:5" ht="15.75" x14ac:dyDescent="0.25">
      <c r="A30" s="1" t="s">
        <v>18</v>
      </c>
      <c r="B30" s="6"/>
      <c r="C30" s="6"/>
      <c r="D30" s="9">
        <v>0</v>
      </c>
      <c r="E30" s="1"/>
    </row>
    <row r="31" spans="1:5" ht="15.75" x14ac:dyDescent="0.25">
      <c r="A31" s="1"/>
      <c r="B31" s="6"/>
      <c r="C31" s="6"/>
      <c r="D31" s="9"/>
      <c r="E31" s="1"/>
    </row>
    <row r="32" spans="1:5" ht="15.75" x14ac:dyDescent="0.25">
      <c r="A32" s="1" t="s">
        <v>19</v>
      </c>
      <c r="B32" s="6"/>
      <c r="C32" s="6"/>
      <c r="D32" s="9">
        <f>SUM(D30:D31)</f>
        <v>0</v>
      </c>
      <c r="E32" s="1"/>
    </row>
    <row r="33" spans="1:5" ht="15.75" x14ac:dyDescent="0.25">
      <c r="A33" s="1"/>
      <c r="B33" s="6"/>
      <c r="C33" s="6"/>
      <c r="D33" s="9"/>
      <c r="E33" s="1"/>
    </row>
    <row r="34" spans="1:5" ht="15.75" x14ac:dyDescent="0.25">
      <c r="A34" s="11" t="s">
        <v>20</v>
      </c>
      <c r="B34" s="6"/>
      <c r="C34" s="6"/>
      <c r="D34" s="12">
        <v>0</v>
      </c>
      <c r="E34" s="1"/>
    </row>
    <row r="35" spans="1:5" ht="15.75" x14ac:dyDescent="0.25">
      <c r="B35" s="6"/>
      <c r="C35" s="6"/>
      <c r="D35" s="2"/>
      <c r="E35" s="1"/>
    </row>
    <row r="36" spans="1:5" ht="15.75" x14ac:dyDescent="0.25">
      <c r="B36" s="6"/>
      <c r="C36" s="6"/>
      <c r="D36" s="2"/>
      <c r="E36" s="1"/>
    </row>
    <row r="37" spans="1:5" ht="19.5" thickBot="1" x14ac:dyDescent="0.35">
      <c r="A37" s="13" t="s">
        <v>21</v>
      </c>
      <c r="B37" s="14"/>
      <c r="C37" s="6"/>
      <c r="D37" s="2"/>
      <c r="E37" s="1"/>
    </row>
    <row r="38" spans="1:5" ht="15.75" x14ac:dyDescent="0.25">
      <c r="A38" s="1"/>
      <c r="B38" s="6"/>
      <c r="C38" s="6"/>
      <c r="D38" s="6"/>
      <c r="E38" s="1"/>
    </row>
    <row r="39" spans="1:5" ht="15.75" x14ac:dyDescent="0.25">
      <c r="A39" s="1" t="s">
        <v>22</v>
      </c>
      <c r="B39" s="1"/>
      <c r="C39" s="1"/>
      <c r="D39" s="2">
        <v>10163.25</v>
      </c>
      <c r="E39" s="1"/>
    </row>
    <row r="40" spans="1:5" ht="15.75" x14ac:dyDescent="0.25">
      <c r="A40" s="1" t="s">
        <v>23</v>
      </c>
      <c r="B40" s="1"/>
      <c r="C40" s="1"/>
      <c r="D40" s="2">
        <v>0</v>
      </c>
      <c r="E40" s="1"/>
    </row>
    <row r="41" spans="1:5" ht="15.75" x14ac:dyDescent="0.25">
      <c r="A41" s="15" t="s">
        <v>24</v>
      </c>
      <c r="B41" s="15"/>
      <c r="C41" s="15"/>
      <c r="D41" s="2">
        <v>225.08</v>
      </c>
      <c r="E41" s="15"/>
    </row>
    <row r="42" spans="1:5" ht="15.75" x14ac:dyDescent="0.25">
      <c r="A42" s="15" t="s">
        <v>25</v>
      </c>
      <c r="B42" s="15"/>
      <c r="C42" s="15"/>
      <c r="D42" s="2">
        <v>2952.27</v>
      </c>
      <c r="E42" s="15"/>
    </row>
    <row r="43" spans="1:5" ht="15.75" x14ac:dyDescent="0.25">
      <c r="A43" s="1" t="s">
        <v>26</v>
      </c>
      <c r="B43" s="1"/>
      <c r="C43" s="1"/>
      <c r="D43" s="2">
        <v>3758.13</v>
      </c>
      <c r="E43" s="1"/>
    </row>
    <row r="44" spans="1:5" ht="15.75" x14ac:dyDescent="0.25">
      <c r="A44" s="1" t="s">
        <v>27</v>
      </c>
      <c r="B44" s="1"/>
      <c r="C44" s="1"/>
      <c r="D44" s="2">
        <v>0</v>
      </c>
      <c r="E44" s="1"/>
    </row>
    <row r="45" spans="1:5" ht="15.75" x14ac:dyDescent="0.25">
      <c r="A45" s="1" t="s">
        <v>28</v>
      </c>
      <c r="B45" s="1"/>
      <c r="C45" s="1"/>
      <c r="D45" s="2">
        <v>126.36</v>
      </c>
      <c r="E45" s="1"/>
    </row>
    <row r="46" spans="1:5" ht="15.75" x14ac:dyDescent="0.25">
      <c r="A46" s="1" t="s">
        <v>29</v>
      </c>
      <c r="B46" s="1"/>
      <c r="C46" s="1"/>
      <c r="D46" s="2">
        <f>SUM(D39:D45)</f>
        <v>17225.09</v>
      </c>
      <c r="E46" s="1"/>
    </row>
    <row r="47" spans="1:5" ht="15.75" x14ac:dyDescent="0.25">
      <c r="A47" s="1"/>
      <c r="B47" s="1"/>
      <c r="C47" s="1"/>
      <c r="D47" s="2"/>
      <c r="E47" s="1"/>
    </row>
    <row r="48" spans="1:5" ht="15.75" x14ac:dyDescent="0.25">
      <c r="A48" s="1"/>
      <c r="B48" s="6"/>
      <c r="C48" s="6"/>
      <c r="D48" s="6"/>
      <c r="E48" s="1"/>
    </row>
    <row r="49" spans="1:5" ht="15.75" x14ac:dyDescent="0.25">
      <c r="A49" s="1" t="s">
        <v>30</v>
      </c>
      <c r="B49" s="1"/>
      <c r="C49" s="1"/>
      <c r="D49" s="2">
        <f>D9-(D20+D46)+D23+D24+D25+D30</f>
        <v>387140.75999999989</v>
      </c>
      <c r="E49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AFA2D-C81C-4901-87D1-B19EF127E643}">
  <dimension ref="A1:B25"/>
  <sheetViews>
    <sheetView workbookViewId="0">
      <selection activeCell="B20" sqref="B20"/>
    </sheetView>
  </sheetViews>
  <sheetFormatPr defaultRowHeight="15" x14ac:dyDescent="0.25"/>
  <cols>
    <col min="1" max="1" width="26.7109375" customWidth="1"/>
    <col min="2" max="2" width="18.85546875" customWidth="1"/>
  </cols>
  <sheetData>
    <row r="1" spans="1:2" ht="18" x14ac:dyDescent="0.25">
      <c r="B1" s="16">
        <v>44681</v>
      </c>
    </row>
    <row r="2" spans="1:2" x14ac:dyDescent="0.25">
      <c r="B2" s="17"/>
    </row>
    <row r="3" spans="1:2" x14ac:dyDescent="0.25">
      <c r="B3" s="17"/>
    </row>
    <row r="4" spans="1:2" x14ac:dyDescent="0.25">
      <c r="B4" s="17"/>
    </row>
    <row r="5" spans="1:2" x14ac:dyDescent="0.25">
      <c r="A5" t="s">
        <v>31</v>
      </c>
      <c r="B5" s="17">
        <v>112491.5</v>
      </c>
    </row>
    <row r="6" spans="1:2" x14ac:dyDescent="0.25">
      <c r="A6" t="s">
        <v>32</v>
      </c>
      <c r="B6" s="17"/>
    </row>
    <row r="7" spans="1:2" x14ac:dyDescent="0.25">
      <c r="B7" s="17"/>
    </row>
    <row r="8" spans="1:2" x14ac:dyDescent="0.25">
      <c r="B8" s="17"/>
    </row>
    <row r="9" spans="1:2" x14ac:dyDescent="0.25">
      <c r="A9" t="s">
        <v>33</v>
      </c>
      <c r="B9" s="17">
        <v>3399.75</v>
      </c>
    </row>
    <row r="10" spans="1:2" x14ac:dyDescent="0.25">
      <c r="A10" t="s">
        <v>34</v>
      </c>
      <c r="B10" s="17">
        <v>116837.71</v>
      </c>
    </row>
    <row r="11" spans="1:2" x14ac:dyDescent="0.25">
      <c r="A11" t="s">
        <v>35</v>
      </c>
      <c r="B11" s="17">
        <v>154411.79999999999</v>
      </c>
    </row>
    <row r="12" spans="1:2" x14ac:dyDescent="0.25">
      <c r="B12" s="17"/>
    </row>
    <row r="13" spans="1:2" x14ac:dyDescent="0.25">
      <c r="A13" t="s">
        <v>36</v>
      </c>
      <c r="B13" s="17">
        <f>SUM(B5:B12)</f>
        <v>387140.76</v>
      </c>
    </row>
    <row r="14" spans="1:2" x14ac:dyDescent="0.25">
      <c r="B14" s="17"/>
    </row>
    <row r="15" spans="1:2" x14ac:dyDescent="0.25">
      <c r="B15" s="18"/>
    </row>
    <row r="16" spans="1:2" x14ac:dyDescent="0.25">
      <c r="B16" s="17"/>
    </row>
    <row r="17" spans="1:2" x14ac:dyDescent="0.25">
      <c r="A17" t="s">
        <v>37</v>
      </c>
      <c r="B17" s="17">
        <f>SUM(B13:B16)</f>
        <v>387140.76</v>
      </c>
    </row>
    <row r="19" spans="1:2" x14ac:dyDescent="0.25">
      <c r="A19" t="s">
        <v>38</v>
      </c>
      <c r="B19" s="17">
        <v>387140.76</v>
      </c>
    </row>
    <row r="21" spans="1:2" x14ac:dyDescent="0.25">
      <c r="A21" t="s">
        <v>39</v>
      </c>
      <c r="B21" s="17">
        <f>B17-B19</f>
        <v>0</v>
      </c>
    </row>
    <row r="23" spans="1:2" x14ac:dyDescent="0.25">
      <c r="B23" s="19"/>
    </row>
    <row r="24" spans="1:2" x14ac:dyDescent="0.25">
      <c r="B24" s="19"/>
    </row>
    <row r="25" spans="1:2" x14ac:dyDescent="0.25">
      <c r="B25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E3BDC-1D09-4B30-8AD0-A7CD60A1B1B1}">
  <sheetPr codeName="Sheet2"/>
  <dimension ref="A1:M33"/>
  <sheetViews>
    <sheetView tabSelected="1" workbookViewId="0">
      <pane xSplit="5" ySplit="2" topLeftCell="F3" activePane="bottomRight" state="frozenSplit"/>
      <selection pane="topRight" activeCell="F1" sqref="F1"/>
      <selection pane="bottomLeft" activeCell="A3" sqref="A3"/>
      <selection pane="bottomRight" activeCell="N1" sqref="N1:T1048576"/>
    </sheetView>
  </sheetViews>
  <sheetFormatPr defaultRowHeight="15" x14ac:dyDescent="0.25"/>
  <cols>
    <col min="1" max="4" width="3" style="42" customWidth="1"/>
    <col min="5" max="5" width="31.140625" style="42" customWidth="1"/>
    <col min="6" max="6" width="8.7109375" style="43" bestFit="1" customWidth="1"/>
    <col min="7" max="7" width="2.28515625" style="43" customWidth="1"/>
    <col min="8" max="8" width="8.42578125" style="43" bestFit="1" customWidth="1"/>
    <col min="9" max="9" width="2.28515625" style="43" customWidth="1"/>
    <col min="10" max="10" width="12" style="43" bestFit="1" customWidth="1"/>
    <col min="11" max="11" width="2.28515625" style="43" customWidth="1"/>
    <col min="12" max="12" width="10.28515625" style="43" bestFit="1" customWidth="1"/>
    <col min="13" max="13" width="2.28515625" style="43" customWidth="1"/>
  </cols>
  <sheetData>
    <row r="1" spans="1:13" ht="15.75" thickBot="1" x14ac:dyDescent="0.3">
      <c r="A1" s="21"/>
      <c r="B1" s="21"/>
      <c r="C1" s="21"/>
      <c r="D1" s="21"/>
      <c r="E1" s="21"/>
      <c r="F1" s="23" t="s">
        <v>41</v>
      </c>
      <c r="G1" s="22"/>
      <c r="H1" s="24"/>
      <c r="I1" s="22"/>
      <c r="J1" s="24"/>
      <c r="K1" s="22"/>
      <c r="L1" s="24"/>
      <c r="M1" s="20"/>
    </row>
    <row r="2" spans="1:13" s="41" customFormat="1" ht="16.5" thickTop="1" thickBot="1" x14ac:dyDescent="0.3">
      <c r="A2" s="38"/>
      <c r="B2" s="38"/>
      <c r="C2" s="38"/>
      <c r="D2" s="38"/>
      <c r="E2" s="38"/>
      <c r="F2" s="39" t="s">
        <v>76</v>
      </c>
      <c r="G2" s="40"/>
      <c r="H2" s="39" t="s">
        <v>43</v>
      </c>
      <c r="I2" s="40"/>
      <c r="J2" s="39" t="s">
        <v>44</v>
      </c>
      <c r="K2" s="40"/>
      <c r="L2" s="39" t="s">
        <v>45</v>
      </c>
      <c r="M2" s="40"/>
    </row>
    <row r="3" spans="1:13" ht="15.75" thickTop="1" x14ac:dyDescent="0.25">
      <c r="A3" s="21"/>
      <c r="B3" s="21" t="s">
        <v>46</v>
      </c>
      <c r="C3" s="21"/>
      <c r="D3" s="21"/>
      <c r="E3" s="21"/>
      <c r="F3" s="25"/>
      <c r="G3" s="26"/>
      <c r="H3" s="25"/>
      <c r="I3" s="26"/>
      <c r="J3" s="25"/>
      <c r="K3" s="26"/>
      <c r="L3" s="27"/>
      <c r="M3" s="26"/>
    </row>
    <row r="4" spans="1:13" x14ac:dyDescent="0.25">
      <c r="A4" s="21"/>
      <c r="B4" s="21"/>
      <c r="C4" s="21"/>
      <c r="D4" s="21" t="s">
        <v>47</v>
      </c>
      <c r="E4" s="21"/>
      <c r="F4" s="25"/>
      <c r="G4" s="26"/>
      <c r="H4" s="25"/>
      <c r="I4" s="26"/>
      <c r="J4" s="25"/>
      <c r="K4" s="26"/>
      <c r="L4" s="27"/>
      <c r="M4" s="26"/>
    </row>
    <row r="5" spans="1:13" x14ac:dyDescent="0.25">
      <c r="A5" s="21"/>
      <c r="B5" s="21"/>
      <c r="C5" s="21"/>
      <c r="D5" s="21"/>
      <c r="E5" s="21" t="s">
        <v>48</v>
      </c>
      <c r="F5" s="25">
        <v>0</v>
      </c>
      <c r="G5" s="26"/>
      <c r="H5" s="25">
        <v>0</v>
      </c>
      <c r="I5" s="26"/>
      <c r="J5" s="25">
        <f>ROUND((F5-H5),5)</f>
        <v>0</v>
      </c>
      <c r="K5" s="26"/>
      <c r="L5" s="27">
        <f>ROUND(IF(H5=0, IF(F5=0, 0, 1), F5/H5),5)</f>
        <v>0</v>
      </c>
      <c r="M5" s="26"/>
    </row>
    <row r="6" spans="1:13" x14ac:dyDescent="0.25">
      <c r="A6" s="21"/>
      <c r="B6" s="21"/>
      <c r="C6" s="21"/>
      <c r="D6" s="21"/>
      <c r="E6" s="21" t="s">
        <v>49</v>
      </c>
      <c r="F6" s="25">
        <v>31.25</v>
      </c>
      <c r="G6" s="26"/>
      <c r="H6" s="25">
        <v>40</v>
      </c>
      <c r="I6" s="26"/>
      <c r="J6" s="25">
        <f>ROUND((F6-H6),5)</f>
        <v>-8.75</v>
      </c>
      <c r="K6" s="26"/>
      <c r="L6" s="27">
        <f>ROUND(IF(H6=0, IF(F6=0, 0, 1), F6/H6),5)</f>
        <v>0.78125</v>
      </c>
      <c r="M6" s="26"/>
    </row>
    <row r="7" spans="1:13" x14ac:dyDescent="0.25">
      <c r="A7" s="21"/>
      <c r="B7" s="21"/>
      <c r="C7" s="21"/>
      <c r="D7" s="21"/>
      <c r="E7" s="21" t="s">
        <v>50</v>
      </c>
      <c r="F7" s="25">
        <v>4.9800000000000004</v>
      </c>
      <c r="G7" s="26"/>
      <c r="H7" s="25">
        <v>13</v>
      </c>
      <c r="I7" s="26"/>
      <c r="J7" s="25">
        <f>ROUND((F7-H7),5)</f>
        <v>-8.02</v>
      </c>
      <c r="K7" s="26"/>
      <c r="L7" s="27">
        <f>ROUND(IF(H7=0, IF(F7=0, 0, 1), F7/H7),5)</f>
        <v>0.38307999999999998</v>
      </c>
      <c r="M7" s="26"/>
    </row>
    <row r="8" spans="1:13" ht="15.75" thickBot="1" x14ac:dyDescent="0.3">
      <c r="A8" s="21"/>
      <c r="B8" s="21"/>
      <c r="C8" s="21"/>
      <c r="D8" s="21"/>
      <c r="E8" s="21" t="s">
        <v>51</v>
      </c>
      <c r="F8" s="28">
        <v>179916.32</v>
      </c>
      <c r="G8" s="26"/>
      <c r="H8" s="28">
        <v>72497</v>
      </c>
      <c r="I8" s="26"/>
      <c r="J8" s="28">
        <f>ROUND((F8-H8),5)</f>
        <v>107419.32</v>
      </c>
      <c r="K8" s="26"/>
      <c r="L8" s="29">
        <f>ROUND(IF(H8=0, IF(F8=0, 0, 1), F8/H8),5)</f>
        <v>2.4817100000000001</v>
      </c>
      <c r="M8" s="26"/>
    </row>
    <row r="9" spans="1:13" ht="15.75" thickBot="1" x14ac:dyDescent="0.3">
      <c r="A9" s="21"/>
      <c r="B9" s="21"/>
      <c r="C9" s="21"/>
      <c r="D9" s="21" t="s">
        <v>52</v>
      </c>
      <c r="E9" s="21"/>
      <c r="F9" s="30">
        <f>ROUND(SUM(F4:F8),5)</f>
        <v>179952.55</v>
      </c>
      <c r="G9" s="26"/>
      <c r="H9" s="30">
        <f>ROUND(SUM(H4:H8),5)</f>
        <v>72550</v>
      </c>
      <c r="I9" s="26"/>
      <c r="J9" s="30">
        <f>ROUND((F9-H9),5)</f>
        <v>107402.55</v>
      </c>
      <c r="K9" s="26"/>
      <c r="L9" s="31">
        <f>ROUND(IF(H9=0, IF(F9=0, 0, 1), F9/H9),5)</f>
        <v>2.4803899999999999</v>
      </c>
      <c r="M9" s="26"/>
    </row>
    <row r="10" spans="1:13" x14ac:dyDescent="0.25">
      <c r="A10" s="21"/>
      <c r="B10" s="21"/>
      <c r="C10" s="21" t="s">
        <v>53</v>
      </c>
      <c r="D10" s="21"/>
      <c r="E10" s="21"/>
      <c r="F10" s="25">
        <f>F9</f>
        <v>179952.55</v>
      </c>
      <c r="G10" s="26"/>
      <c r="H10" s="25">
        <f>H9</f>
        <v>72550</v>
      </c>
      <c r="I10" s="26"/>
      <c r="J10" s="25">
        <f>ROUND((F10-H10),5)</f>
        <v>107402.55</v>
      </c>
      <c r="K10" s="26"/>
      <c r="L10" s="27">
        <f>ROUND(IF(H10=0, IF(F10=0, 0, 1), F10/H10),5)</f>
        <v>2.4803899999999999</v>
      </c>
      <c r="M10" s="26"/>
    </row>
    <row r="11" spans="1:13" x14ac:dyDescent="0.25">
      <c r="A11" s="21"/>
      <c r="B11" s="21"/>
      <c r="C11" s="21"/>
      <c r="D11" s="21" t="s">
        <v>54</v>
      </c>
      <c r="E11" s="21"/>
      <c r="F11" s="25"/>
      <c r="G11" s="26"/>
      <c r="H11" s="25"/>
      <c r="I11" s="26"/>
      <c r="J11" s="25"/>
      <c r="K11" s="26"/>
      <c r="L11" s="27"/>
      <c r="M11" s="26"/>
    </row>
    <row r="12" spans="1:13" x14ac:dyDescent="0.25">
      <c r="A12" s="21"/>
      <c r="B12" s="21"/>
      <c r="C12" s="21"/>
      <c r="D12" s="21"/>
      <c r="E12" s="21" t="s">
        <v>55</v>
      </c>
      <c r="F12" s="25">
        <v>74468.12</v>
      </c>
      <c r="G12" s="26"/>
      <c r="H12" s="25">
        <v>79846.37</v>
      </c>
      <c r="I12" s="26"/>
      <c r="J12" s="25">
        <f>ROUND((F12-H12),5)</f>
        <v>-5378.25</v>
      </c>
      <c r="K12" s="26"/>
      <c r="L12" s="27">
        <f>ROUND(IF(H12=0, IF(F12=0, 0, 1), F12/H12),5)</f>
        <v>0.93264000000000002</v>
      </c>
      <c r="M12" s="26"/>
    </row>
    <row r="13" spans="1:13" x14ac:dyDescent="0.25">
      <c r="A13" s="21"/>
      <c r="B13" s="21"/>
      <c r="C13" s="21"/>
      <c r="D13" s="21"/>
      <c r="E13" s="21" t="s">
        <v>56</v>
      </c>
      <c r="F13" s="25">
        <v>23.82</v>
      </c>
      <c r="G13" s="26"/>
      <c r="H13" s="25">
        <v>503.33</v>
      </c>
      <c r="I13" s="26"/>
      <c r="J13" s="25">
        <f>ROUND((F13-H13),5)</f>
        <v>-479.51</v>
      </c>
      <c r="K13" s="26"/>
      <c r="L13" s="27">
        <f>ROUND(IF(H13=0, IF(F13=0, 0, 1), F13/H13),5)</f>
        <v>4.7320000000000001E-2</v>
      </c>
      <c r="M13" s="26"/>
    </row>
    <row r="14" spans="1:13" x14ac:dyDescent="0.25">
      <c r="A14" s="21"/>
      <c r="B14" s="21"/>
      <c r="C14" s="21"/>
      <c r="D14" s="21"/>
      <c r="E14" s="21" t="s">
        <v>57</v>
      </c>
      <c r="F14" s="25">
        <v>116.2</v>
      </c>
      <c r="G14" s="26"/>
      <c r="H14" s="25">
        <v>815</v>
      </c>
      <c r="I14" s="26"/>
      <c r="J14" s="25">
        <f>ROUND((F14-H14),5)</f>
        <v>-698.8</v>
      </c>
      <c r="K14" s="26"/>
      <c r="L14" s="27">
        <f>ROUND(IF(H14=0, IF(F14=0, 0, 1), F14/H14),5)</f>
        <v>0.14258000000000001</v>
      </c>
      <c r="M14" s="26"/>
    </row>
    <row r="15" spans="1:13" x14ac:dyDescent="0.25">
      <c r="A15" s="21"/>
      <c r="B15" s="21"/>
      <c r="C15" s="21"/>
      <c r="D15" s="21"/>
      <c r="E15" s="21" t="s">
        <v>58</v>
      </c>
      <c r="F15" s="25">
        <v>4501.99</v>
      </c>
      <c r="G15" s="26"/>
      <c r="H15" s="25">
        <v>8621.33</v>
      </c>
      <c r="I15" s="26"/>
      <c r="J15" s="25">
        <f>ROUND((F15-H15),5)</f>
        <v>-4119.34</v>
      </c>
      <c r="K15" s="26"/>
      <c r="L15" s="27">
        <f>ROUND(IF(H15=0, IF(F15=0, 0, 1), F15/H15),5)</f>
        <v>0.52219000000000004</v>
      </c>
      <c r="M15" s="26"/>
    </row>
    <row r="16" spans="1:13" x14ac:dyDescent="0.25">
      <c r="A16" s="21"/>
      <c r="B16" s="21"/>
      <c r="C16" s="21"/>
      <c r="D16" s="21"/>
      <c r="E16" s="21" t="s">
        <v>59</v>
      </c>
      <c r="F16" s="25">
        <v>0</v>
      </c>
      <c r="G16" s="26"/>
      <c r="H16" s="25">
        <v>85</v>
      </c>
      <c r="I16" s="26"/>
      <c r="J16" s="25">
        <f>ROUND((F16-H16),5)</f>
        <v>-85</v>
      </c>
      <c r="K16" s="26"/>
      <c r="L16" s="27">
        <f>ROUND(IF(H16=0, IF(F16=0, 0, 1), F16/H16),5)</f>
        <v>0</v>
      </c>
      <c r="M16" s="26"/>
    </row>
    <row r="17" spans="1:13" x14ac:dyDescent="0.25">
      <c r="A17" s="21"/>
      <c r="B17" s="21"/>
      <c r="C17" s="21"/>
      <c r="D17" s="21"/>
      <c r="E17" s="21" t="s">
        <v>60</v>
      </c>
      <c r="F17" s="25">
        <v>526.67999999999995</v>
      </c>
      <c r="G17" s="26"/>
      <c r="H17" s="25">
        <v>880</v>
      </c>
      <c r="I17" s="26"/>
      <c r="J17" s="25">
        <f>ROUND((F17-H17),5)</f>
        <v>-353.32</v>
      </c>
      <c r="K17" s="26"/>
      <c r="L17" s="27">
        <f>ROUND(IF(H17=0, IF(F17=0, 0, 1), F17/H17),5)</f>
        <v>0.59850000000000003</v>
      </c>
      <c r="M17" s="26"/>
    </row>
    <row r="18" spans="1:13" x14ac:dyDescent="0.25">
      <c r="A18" s="21"/>
      <c r="B18" s="21"/>
      <c r="C18" s="21"/>
      <c r="D18" s="21"/>
      <c r="E18" s="21" t="s">
        <v>61</v>
      </c>
      <c r="F18" s="25">
        <v>1074</v>
      </c>
      <c r="G18" s="26"/>
      <c r="H18" s="25">
        <v>2083</v>
      </c>
      <c r="I18" s="26"/>
      <c r="J18" s="25">
        <f>ROUND((F18-H18),5)</f>
        <v>-1009</v>
      </c>
      <c r="K18" s="26"/>
      <c r="L18" s="27">
        <f>ROUND(IF(H18=0, IF(F18=0, 0, 1), F18/H18),5)</f>
        <v>0.51559999999999995</v>
      </c>
      <c r="M18" s="26"/>
    </row>
    <row r="19" spans="1:13" ht="15.75" thickBot="1" x14ac:dyDescent="0.3">
      <c r="A19" s="21"/>
      <c r="B19" s="21"/>
      <c r="C19" s="21"/>
      <c r="D19" s="21"/>
      <c r="E19" s="21" t="s">
        <v>62</v>
      </c>
      <c r="F19" s="28">
        <v>51.1</v>
      </c>
      <c r="G19" s="26"/>
      <c r="H19" s="28"/>
      <c r="I19" s="26"/>
      <c r="J19" s="28"/>
      <c r="K19" s="26"/>
      <c r="L19" s="29"/>
      <c r="M19" s="26"/>
    </row>
    <row r="20" spans="1:13" ht="15.75" thickBot="1" x14ac:dyDescent="0.3">
      <c r="A20" s="21"/>
      <c r="B20" s="21"/>
      <c r="C20" s="21"/>
      <c r="D20" s="21" t="s">
        <v>63</v>
      </c>
      <c r="E20" s="21"/>
      <c r="F20" s="30">
        <f>ROUND(SUM(F11:F19),5)</f>
        <v>80761.91</v>
      </c>
      <c r="G20" s="26"/>
      <c r="H20" s="30">
        <f>ROUND(SUM(H11:H19),5)</f>
        <v>92834.03</v>
      </c>
      <c r="I20" s="26"/>
      <c r="J20" s="30">
        <f>ROUND((F20-H20),5)</f>
        <v>-12072.12</v>
      </c>
      <c r="K20" s="26"/>
      <c r="L20" s="31">
        <f>ROUND(IF(H20=0, IF(F20=0, 0, 1), F20/H20),5)</f>
        <v>0.86995999999999996</v>
      </c>
      <c r="M20" s="26"/>
    </row>
    <row r="21" spans="1:13" x14ac:dyDescent="0.25">
      <c r="A21" s="21"/>
      <c r="B21" s="21" t="s">
        <v>64</v>
      </c>
      <c r="C21" s="21"/>
      <c r="D21" s="21"/>
      <c r="E21" s="21"/>
      <c r="F21" s="25">
        <f>ROUND(F3+F10-F20,5)</f>
        <v>99190.64</v>
      </c>
      <c r="G21" s="26"/>
      <c r="H21" s="25">
        <f>ROUND(H3+H10-H20,5)</f>
        <v>-20284.03</v>
      </c>
      <c r="I21" s="26"/>
      <c r="J21" s="25">
        <f>ROUND((F21-H21),5)</f>
        <v>119474.67</v>
      </c>
      <c r="K21" s="26"/>
      <c r="L21" s="27">
        <f>ROUND(IF(H21=0, IF(F21=0, 0, 1), F21/H21),5)</f>
        <v>-4.8900899999999998</v>
      </c>
      <c r="M21" s="26"/>
    </row>
    <row r="22" spans="1:13" x14ac:dyDescent="0.25">
      <c r="A22" s="21"/>
      <c r="B22" s="21" t="s">
        <v>65</v>
      </c>
      <c r="C22" s="21"/>
      <c r="D22" s="21"/>
      <c r="E22" s="21"/>
      <c r="F22" s="25"/>
      <c r="G22" s="26"/>
      <c r="H22" s="25"/>
      <c r="I22" s="26"/>
      <c r="J22" s="25"/>
      <c r="K22" s="26"/>
      <c r="L22" s="27"/>
      <c r="M22" s="26"/>
    </row>
    <row r="23" spans="1:13" x14ac:dyDescent="0.25">
      <c r="A23" s="21"/>
      <c r="B23" s="21"/>
      <c r="C23" s="21" t="s">
        <v>66</v>
      </c>
      <c r="D23" s="21"/>
      <c r="E23" s="21"/>
      <c r="F23" s="25"/>
      <c r="G23" s="26"/>
      <c r="H23" s="25"/>
      <c r="I23" s="26"/>
      <c r="J23" s="25"/>
      <c r="K23" s="26"/>
      <c r="L23" s="27"/>
      <c r="M23" s="26"/>
    </row>
    <row r="24" spans="1:13" x14ac:dyDescent="0.25">
      <c r="A24" s="21"/>
      <c r="B24" s="21"/>
      <c r="C24" s="21"/>
      <c r="D24" s="21" t="s">
        <v>67</v>
      </c>
      <c r="E24" s="21"/>
      <c r="F24" s="25">
        <v>7367.8</v>
      </c>
      <c r="G24" s="26"/>
      <c r="H24" s="25"/>
      <c r="I24" s="26"/>
      <c r="J24" s="25"/>
      <c r="K24" s="26"/>
      <c r="L24" s="27"/>
      <c r="M24" s="26"/>
    </row>
    <row r="25" spans="1:13" ht="15.75" thickBot="1" x14ac:dyDescent="0.3">
      <c r="A25" s="21"/>
      <c r="B25" s="21"/>
      <c r="C25" s="21"/>
      <c r="D25" s="21" t="s">
        <v>68</v>
      </c>
      <c r="E25" s="21"/>
      <c r="F25" s="32">
        <v>2595</v>
      </c>
      <c r="G25" s="26"/>
      <c r="H25" s="25"/>
      <c r="I25" s="26"/>
      <c r="J25" s="25"/>
      <c r="K25" s="26"/>
      <c r="L25" s="27"/>
      <c r="M25" s="26"/>
    </row>
    <row r="26" spans="1:13" x14ac:dyDescent="0.25">
      <c r="A26" s="21"/>
      <c r="B26" s="21"/>
      <c r="C26" s="21" t="s">
        <v>69</v>
      </c>
      <c r="D26" s="21"/>
      <c r="E26" s="21"/>
      <c r="F26" s="25">
        <f>ROUND(SUM(F23:F25),5)</f>
        <v>9962.7999999999993</v>
      </c>
      <c r="G26" s="26"/>
      <c r="H26" s="25"/>
      <c r="I26" s="26"/>
      <c r="J26" s="25"/>
      <c r="K26" s="26"/>
      <c r="L26" s="27"/>
      <c r="M26" s="26"/>
    </row>
    <row r="27" spans="1:13" x14ac:dyDescent="0.25">
      <c r="A27" s="21"/>
      <c r="B27" s="21"/>
      <c r="C27" s="21" t="s">
        <v>70</v>
      </c>
      <c r="D27" s="21"/>
      <c r="E27" s="21"/>
      <c r="F27" s="25"/>
      <c r="G27" s="26"/>
      <c r="H27" s="25"/>
      <c r="I27" s="26"/>
      <c r="J27" s="25"/>
      <c r="K27" s="26"/>
      <c r="L27" s="27"/>
      <c r="M27" s="26"/>
    </row>
    <row r="28" spans="1:13" x14ac:dyDescent="0.25">
      <c r="A28" s="21"/>
      <c r="B28" s="21"/>
      <c r="C28" s="21"/>
      <c r="D28" s="21" t="s">
        <v>71</v>
      </c>
      <c r="E28" s="21"/>
      <c r="F28" s="25">
        <v>-2095</v>
      </c>
      <c r="G28" s="26"/>
      <c r="H28" s="25"/>
      <c r="I28" s="26"/>
      <c r="J28" s="25"/>
      <c r="K28" s="26"/>
      <c r="L28" s="27"/>
      <c r="M28" s="26"/>
    </row>
    <row r="29" spans="1:13" ht="15.75" thickBot="1" x14ac:dyDescent="0.3">
      <c r="A29" s="21"/>
      <c r="B29" s="21"/>
      <c r="C29" s="21"/>
      <c r="D29" s="21" t="s">
        <v>72</v>
      </c>
      <c r="E29" s="21"/>
      <c r="F29" s="28">
        <v>0</v>
      </c>
      <c r="G29" s="26"/>
      <c r="H29" s="28">
        <v>0</v>
      </c>
      <c r="I29" s="26"/>
      <c r="J29" s="28">
        <f>ROUND((F29-H29),5)</f>
        <v>0</v>
      </c>
      <c r="K29" s="26"/>
      <c r="L29" s="29">
        <f>ROUND(IF(H29=0, IF(F29=0, 0, 1), F29/H29),5)</f>
        <v>0</v>
      </c>
      <c r="M29" s="26"/>
    </row>
    <row r="30" spans="1:13" ht="15.75" thickBot="1" x14ac:dyDescent="0.3">
      <c r="A30" s="21"/>
      <c r="B30" s="21"/>
      <c r="C30" s="21" t="s">
        <v>73</v>
      </c>
      <c r="D30" s="21"/>
      <c r="E30" s="21"/>
      <c r="F30" s="33">
        <f>ROUND(SUM(F27:F29),5)</f>
        <v>-2095</v>
      </c>
      <c r="G30" s="26"/>
      <c r="H30" s="33">
        <f>ROUND(SUM(H27:H29),5)</f>
        <v>0</v>
      </c>
      <c r="I30" s="26"/>
      <c r="J30" s="33">
        <f>ROUND((F30-H30),5)</f>
        <v>-2095</v>
      </c>
      <c r="K30" s="26"/>
      <c r="L30" s="34">
        <f>ROUND(IF(H30=0, IF(F30=0, 0, 1), F30/H30),5)</f>
        <v>1</v>
      </c>
      <c r="M30" s="26"/>
    </row>
    <row r="31" spans="1:13" ht="15.75" thickBot="1" x14ac:dyDescent="0.3">
      <c r="A31" s="21"/>
      <c r="B31" s="21" t="s">
        <v>74</v>
      </c>
      <c r="C31" s="21"/>
      <c r="D31" s="21"/>
      <c r="E31" s="21"/>
      <c r="F31" s="33">
        <f>ROUND(F22+F26-F30,5)</f>
        <v>12057.8</v>
      </c>
      <c r="G31" s="26"/>
      <c r="H31" s="33">
        <f>ROUND(H22+H26-H30,5)</f>
        <v>0</v>
      </c>
      <c r="I31" s="26"/>
      <c r="J31" s="33">
        <f>ROUND((F31-H31),5)</f>
        <v>12057.8</v>
      </c>
      <c r="K31" s="26"/>
      <c r="L31" s="34">
        <f>ROUND(IF(H31=0, IF(F31=0, 0, 1), F31/H31),5)</f>
        <v>1</v>
      </c>
      <c r="M31" s="26"/>
    </row>
    <row r="32" spans="1:13" s="37" customFormat="1" ht="12" thickBot="1" x14ac:dyDescent="0.25">
      <c r="A32" s="21" t="s">
        <v>75</v>
      </c>
      <c r="B32" s="21"/>
      <c r="C32" s="21"/>
      <c r="D32" s="21"/>
      <c r="E32" s="21"/>
      <c r="F32" s="35">
        <f>ROUND(F21+F31,5)</f>
        <v>111248.44</v>
      </c>
      <c r="G32" s="21"/>
      <c r="H32" s="35">
        <f>ROUND(H21+H31,5)</f>
        <v>-20284.03</v>
      </c>
      <c r="I32" s="21"/>
      <c r="J32" s="35">
        <f>ROUND((F32-H32),5)</f>
        <v>131532.47</v>
      </c>
      <c r="K32" s="21"/>
      <c r="L32" s="36">
        <f>ROUND(IF(H32=0, IF(F32=0, 0, 1), F32/H32),5)</f>
        <v>-5.4845300000000003</v>
      </c>
      <c r="M32" s="21"/>
    </row>
    <row r="33" ht="15.75" thickTop="1" x14ac:dyDescent="0.25"/>
  </sheetData>
  <pageMargins left="0.7" right="0.7" top="0.75" bottom="0.75" header="0.1" footer="0.3"/>
  <pageSetup orientation="landscape" r:id="rId1"/>
  <headerFooter>
    <oddHeader>&amp;L&amp;"Arial,Bold"&amp;8 5:13 PM
&amp;"Arial,Bold"&amp;8 05/11/22
&amp;"Arial,Bold"&amp;8 Accrual Basis&amp;C&amp;"Arial,Bold"&amp;12 Nederland Fire Protection District
&amp;"Arial,Bold"&amp;14 Income &amp;&amp; Expense Budget vs. Actual
&amp;"Arial,Bold"&amp;10 April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5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050" r:id="rId4" name="HEADER"/>
      </mc:Fallback>
    </mc:AlternateContent>
    <mc:AlternateContent xmlns:mc="http://schemas.openxmlformats.org/markup-compatibility/2006">
      <mc:Choice Requires="x14">
        <control shapeId="204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049" r:id="rId6" name="FILT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D44B5-8E30-4BD0-B4CD-7A038A301E44}">
  <sheetPr codeName="Sheet1"/>
  <dimension ref="A1:M33"/>
  <sheetViews>
    <sheetView workbookViewId="0">
      <pane xSplit="5" ySplit="2" topLeftCell="F3" activePane="bottomRight" state="frozenSplit"/>
      <selection pane="topRight" activeCell="F1" sqref="F1"/>
      <selection pane="bottomLeft" activeCell="A3" sqref="A3"/>
      <selection pane="bottomRight" activeCell="N1" sqref="N1:T1048576"/>
    </sheetView>
  </sheetViews>
  <sheetFormatPr defaultRowHeight="15" x14ac:dyDescent="0.25"/>
  <cols>
    <col min="1" max="4" width="3" style="42" customWidth="1"/>
    <col min="5" max="5" width="31.140625" style="42" customWidth="1"/>
    <col min="6" max="6" width="10.140625" style="43" bestFit="1" customWidth="1"/>
    <col min="7" max="7" width="2.28515625" style="43" customWidth="1"/>
    <col min="8" max="8" width="8.7109375" style="43" bestFit="1" customWidth="1"/>
    <col min="9" max="9" width="2.28515625" style="43" customWidth="1"/>
    <col min="10" max="10" width="12" style="43" bestFit="1" customWidth="1"/>
    <col min="11" max="11" width="2.28515625" style="43" customWidth="1"/>
    <col min="12" max="12" width="10.28515625" style="43" bestFit="1" customWidth="1"/>
    <col min="13" max="13" width="2.28515625" style="43" customWidth="1"/>
  </cols>
  <sheetData>
    <row r="1" spans="1:13" ht="15.75" thickBot="1" x14ac:dyDescent="0.3">
      <c r="A1" s="21"/>
      <c r="B1" s="21"/>
      <c r="C1" s="21"/>
      <c r="D1" s="21"/>
      <c r="E1" s="21"/>
      <c r="F1" s="23" t="s">
        <v>41</v>
      </c>
      <c r="G1" s="22"/>
      <c r="H1" s="24"/>
      <c r="I1" s="22"/>
      <c r="J1" s="24"/>
      <c r="K1" s="22"/>
      <c r="L1" s="24"/>
      <c r="M1" s="20"/>
    </row>
    <row r="2" spans="1:13" s="41" customFormat="1" ht="16.5" thickTop="1" thickBot="1" x14ac:dyDescent="0.3">
      <c r="A2" s="38"/>
      <c r="B2" s="38"/>
      <c r="C2" s="38"/>
      <c r="D2" s="38"/>
      <c r="E2" s="38"/>
      <c r="F2" s="39" t="s">
        <v>42</v>
      </c>
      <c r="G2" s="40"/>
      <c r="H2" s="39" t="s">
        <v>43</v>
      </c>
      <c r="I2" s="40"/>
      <c r="J2" s="39" t="s">
        <v>44</v>
      </c>
      <c r="K2" s="40"/>
      <c r="L2" s="39" t="s">
        <v>45</v>
      </c>
      <c r="M2" s="40"/>
    </row>
    <row r="3" spans="1:13" ht="15.75" thickTop="1" x14ac:dyDescent="0.25">
      <c r="A3" s="21"/>
      <c r="B3" s="21" t="s">
        <v>46</v>
      </c>
      <c r="C3" s="21"/>
      <c r="D3" s="21"/>
      <c r="E3" s="21"/>
      <c r="F3" s="25"/>
      <c r="G3" s="26"/>
      <c r="H3" s="25"/>
      <c r="I3" s="26"/>
      <c r="J3" s="25"/>
      <c r="K3" s="26"/>
      <c r="L3" s="27"/>
      <c r="M3" s="26"/>
    </row>
    <row r="4" spans="1:13" x14ac:dyDescent="0.25">
      <c r="A4" s="21"/>
      <c r="B4" s="21"/>
      <c r="C4" s="21"/>
      <c r="D4" s="21" t="s">
        <v>47</v>
      </c>
      <c r="E4" s="21"/>
      <c r="F4" s="25"/>
      <c r="G4" s="26"/>
      <c r="H4" s="25"/>
      <c r="I4" s="26"/>
      <c r="J4" s="25"/>
      <c r="K4" s="26"/>
      <c r="L4" s="27"/>
      <c r="M4" s="26"/>
    </row>
    <row r="5" spans="1:13" x14ac:dyDescent="0.25">
      <c r="A5" s="21"/>
      <c r="B5" s="21"/>
      <c r="C5" s="21"/>
      <c r="D5" s="21"/>
      <c r="E5" s="21" t="s">
        <v>48</v>
      </c>
      <c r="F5" s="25">
        <v>0</v>
      </c>
      <c r="G5" s="26"/>
      <c r="H5" s="25">
        <v>0</v>
      </c>
      <c r="I5" s="26"/>
      <c r="J5" s="25">
        <f t="shared" ref="J5:J10" si="0">ROUND((F5-H5),5)</f>
        <v>0</v>
      </c>
      <c r="K5" s="26"/>
      <c r="L5" s="27">
        <f t="shared" ref="L5:L10" si="1">ROUND(IF(H5=0, IF(F5=0, 0, 1), F5/H5),5)</f>
        <v>0</v>
      </c>
      <c r="M5" s="26"/>
    </row>
    <row r="6" spans="1:13" x14ac:dyDescent="0.25">
      <c r="A6" s="21"/>
      <c r="B6" s="21"/>
      <c r="C6" s="21"/>
      <c r="D6" s="21"/>
      <c r="E6" s="21" t="s">
        <v>49</v>
      </c>
      <c r="F6" s="25">
        <v>1408.43</v>
      </c>
      <c r="G6" s="26"/>
      <c r="H6" s="25">
        <v>180</v>
      </c>
      <c r="I6" s="26"/>
      <c r="J6" s="25">
        <f t="shared" si="0"/>
        <v>1228.43</v>
      </c>
      <c r="K6" s="26"/>
      <c r="L6" s="27">
        <f t="shared" si="1"/>
        <v>7.8246099999999998</v>
      </c>
      <c r="M6" s="26"/>
    </row>
    <row r="7" spans="1:13" x14ac:dyDescent="0.25">
      <c r="A7" s="21"/>
      <c r="B7" s="21"/>
      <c r="C7" s="21"/>
      <c r="D7" s="21"/>
      <c r="E7" s="21" t="s">
        <v>50</v>
      </c>
      <c r="F7" s="25">
        <v>15.77</v>
      </c>
      <c r="G7" s="26"/>
      <c r="H7" s="25">
        <v>52</v>
      </c>
      <c r="I7" s="26"/>
      <c r="J7" s="25">
        <f t="shared" si="0"/>
        <v>-36.229999999999997</v>
      </c>
      <c r="K7" s="26"/>
      <c r="L7" s="27">
        <f t="shared" si="1"/>
        <v>0.30326999999999998</v>
      </c>
      <c r="M7" s="26"/>
    </row>
    <row r="8" spans="1:13" ht="15.75" thickBot="1" x14ac:dyDescent="0.3">
      <c r="A8" s="21"/>
      <c r="B8" s="21"/>
      <c r="C8" s="21"/>
      <c r="D8" s="21"/>
      <c r="E8" s="21" t="s">
        <v>51</v>
      </c>
      <c r="F8" s="28">
        <v>553175.25</v>
      </c>
      <c r="G8" s="26"/>
      <c r="H8" s="28">
        <v>440179</v>
      </c>
      <c r="I8" s="26"/>
      <c r="J8" s="28">
        <f t="shared" si="0"/>
        <v>112996.25</v>
      </c>
      <c r="K8" s="26"/>
      <c r="L8" s="29">
        <f t="shared" si="1"/>
        <v>1.25671</v>
      </c>
      <c r="M8" s="26"/>
    </row>
    <row r="9" spans="1:13" ht="15.75" thickBot="1" x14ac:dyDescent="0.3">
      <c r="A9" s="21"/>
      <c r="B9" s="21"/>
      <c r="C9" s="21"/>
      <c r="D9" s="21" t="s">
        <v>52</v>
      </c>
      <c r="E9" s="21"/>
      <c r="F9" s="30">
        <f>ROUND(SUM(F4:F8),5)</f>
        <v>554599.44999999995</v>
      </c>
      <c r="G9" s="26"/>
      <c r="H9" s="30">
        <f>ROUND(SUM(H4:H8),5)</f>
        <v>440411</v>
      </c>
      <c r="I9" s="26"/>
      <c r="J9" s="30">
        <f t="shared" si="0"/>
        <v>114188.45</v>
      </c>
      <c r="K9" s="26"/>
      <c r="L9" s="31">
        <f t="shared" si="1"/>
        <v>1.25928</v>
      </c>
      <c r="M9" s="26"/>
    </row>
    <row r="10" spans="1:13" x14ac:dyDescent="0.25">
      <c r="A10" s="21"/>
      <c r="B10" s="21"/>
      <c r="C10" s="21" t="s">
        <v>53</v>
      </c>
      <c r="D10" s="21"/>
      <c r="E10" s="21"/>
      <c r="F10" s="25">
        <f>F9</f>
        <v>554599.44999999995</v>
      </c>
      <c r="G10" s="26"/>
      <c r="H10" s="25">
        <f>H9</f>
        <v>440411</v>
      </c>
      <c r="I10" s="26"/>
      <c r="J10" s="25">
        <f t="shared" si="0"/>
        <v>114188.45</v>
      </c>
      <c r="K10" s="26"/>
      <c r="L10" s="27">
        <f t="shared" si="1"/>
        <v>1.25928</v>
      </c>
      <c r="M10" s="26"/>
    </row>
    <row r="11" spans="1:13" x14ac:dyDescent="0.25">
      <c r="A11" s="21"/>
      <c r="B11" s="21"/>
      <c r="C11" s="21"/>
      <c r="D11" s="21" t="s">
        <v>54</v>
      </c>
      <c r="E11" s="21"/>
      <c r="F11" s="25"/>
      <c r="G11" s="26"/>
      <c r="H11" s="25"/>
      <c r="I11" s="26"/>
      <c r="J11" s="25"/>
      <c r="K11" s="26"/>
      <c r="L11" s="27"/>
      <c r="M11" s="26"/>
    </row>
    <row r="12" spans="1:13" x14ac:dyDescent="0.25">
      <c r="A12" s="21"/>
      <c r="B12" s="21"/>
      <c r="C12" s="21"/>
      <c r="D12" s="21"/>
      <c r="E12" s="21" t="s">
        <v>55</v>
      </c>
      <c r="F12" s="25">
        <v>339890.28</v>
      </c>
      <c r="G12" s="26"/>
      <c r="H12" s="25">
        <v>316024.28000000003</v>
      </c>
      <c r="I12" s="26"/>
      <c r="J12" s="25">
        <f t="shared" ref="J12:J18" si="2">ROUND((F12-H12),5)</f>
        <v>23866</v>
      </c>
      <c r="K12" s="26"/>
      <c r="L12" s="27">
        <f t="shared" ref="L12:L18" si="3">ROUND(IF(H12=0, IF(F12=0, 0, 1), F12/H12),5)</f>
        <v>1.07552</v>
      </c>
      <c r="M12" s="26"/>
    </row>
    <row r="13" spans="1:13" x14ac:dyDescent="0.25">
      <c r="A13" s="21"/>
      <c r="B13" s="21"/>
      <c r="C13" s="21"/>
      <c r="D13" s="21"/>
      <c r="E13" s="21" t="s">
        <v>56</v>
      </c>
      <c r="F13" s="25">
        <v>23.82</v>
      </c>
      <c r="G13" s="26"/>
      <c r="H13" s="25">
        <v>2013.36</v>
      </c>
      <c r="I13" s="26"/>
      <c r="J13" s="25">
        <f t="shared" si="2"/>
        <v>-1989.54</v>
      </c>
      <c r="K13" s="26"/>
      <c r="L13" s="27">
        <f t="shared" si="3"/>
        <v>1.183E-2</v>
      </c>
      <c r="M13" s="26"/>
    </row>
    <row r="14" spans="1:13" x14ac:dyDescent="0.25">
      <c r="A14" s="21"/>
      <c r="B14" s="21"/>
      <c r="C14" s="21"/>
      <c r="D14" s="21"/>
      <c r="E14" s="21" t="s">
        <v>57</v>
      </c>
      <c r="F14" s="25">
        <v>2812.53</v>
      </c>
      <c r="G14" s="26"/>
      <c r="H14" s="25">
        <v>9280</v>
      </c>
      <c r="I14" s="26"/>
      <c r="J14" s="25">
        <f t="shared" si="2"/>
        <v>-6467.47</v>
      </c>
      <c r="K14" s="26"/>
      <c r="L14" s="27">
        <f t="shared" si="3"/>
        <v>0.30307000000000001</v>
      </c>
      <c r="M14" s="26"/>
    </row>
    <row r="15" spans="1:13" x14ac:dyDescent="0.25">
      <c r="A15" s="21"/>
      <c r="B15" s="21"/>
      <c r="C15" s="21"/>
      <c r="D15" s="21"/>
      <c r="E15" s="21" t="s">
        <v>58</v>
      </c>
      <c r="F15" s="25">
        <v>37860.050000000003</v>
      </c>
      <c r="G15" s="26"/>
      <c r="H15" s="25">
        <v>42469.36</v>
      </c>
      <c r="I15" s="26"/>
      <c r="J15" s="25">
        <f t="shared" si="2"/>
        <v>-4609.3100000000004</v>
      </c>
      <c r="K15" s="26"/>
      <c r="L15" s="27">
        <f t="shared" si="3"/>
        <v>0.89146999999999998</v>
      </c>
      <c r="M15" s="26"/>
    </row>
    <row r="16" spans="1:13" x14ac:dyDescent="0.25">
      <c r="A16" s="21"/>
      <c r="B16" s="21"/>
      <c r="C16" s="21"/>
      <c r="D16" s="21"/>
      <c r="E16" s="21" t="s">
        <v>59</v>
      </c>
      <c r="F16" s="25">
        <v>290.39999999999998</v>
      </c>
      <c r="G16" s="26"/>
      <c r="H16" s="25">
        <v>320</v>
      </c>
      <c r="I16" s="26"/>
      <c r="J16" s="25">
        <f t="shared" si="2"/>
        <v>-29.6</v>
      </c>
      <c r="K16" s="26"/>
      <c r="L16" s="27">
        <f t="shared" si="3"/>
        <v>0.90749999999999997</v>
      </c>
      <c r="M16" s="26"/>
    </row>
    <row r="17" spans="1:13" x14ac:dyDescent="0.25">
      <c r="A17" s="21"/>
      <c r="B17" s="21"/>
      <c r="C17" s="21"/>
      <c r="D17" s="21"/>
      <c r="E17" s="21" t="s">
        <v>60</v>
      </c>
      <c r="F17" s="25">
        <v>1390.13</v>
      </c>
      <c r="G17" s="26"/>
      <c r="H17" s="25">
        <v>3520</v>
      </c>
      <c r="I17" s="26"/>
      <c r="J17" s="25">
        <f t="shared" si="2"/>
        <v>-2129.87</v>
      </c>
      <c r="K17" s="26"/>
      <c r="L17" s="27">
        <f t="shared" si="3"/>
        <v>0.39491999999999999</v>
      </c>
      <c r="M17" s="26"/>
    </row>
    <row r="18" spans="1:13" x14ac:dyDescent="0.25">
      <c r="A18" s="21"/>
      <c r="B18" s="21"/>
      <c r="C18" s="21"/>
      <c r="D18" s="21"/>
      <c r="E18" s="21" t="s">
        <v>61</v>
      </c>
      <c r="F18" s="25">
        <v>14589.64</v>
      </c>
      <c r="G18" s="26"/>
      <c r="H18" s="25">
        <v>8886</v>
      </c>
      <c r="I18" s="26"/>
      <c r="J18" s="25">
        <f t="shared" si="2"/>
        <v>5703.64</v>
      </c>
      <c r="K18" s="26"/>
      <c r="L18" s="27">
        <f t="shared" si="3"/>
        <v>1.6418699999999999</v>
      </c>
      <c r="M18" s="26"/>
    </row>
    <row r="19" spans="1:13" ht="15.75" thickBot="1" x14ac:dyDescent="0.3">
      <c r="A19" s="21"/>
      <c r="B19" s="21"/>
      <c r="C19" s="21"/>
      <c r="D19" s="21"/>
      <c r="E19" s="21" t="s">
        <v>62</v>
      </c>
      <c r="F19" s="28">
        <v>221.18</v>
      </c>
      <c r="G19" s="26"/>
      <c r="H19" s="28"/>
      <c r="I19" s="26"/>
      <c r="J19" s="28"/>
      <c r="K19" s="26"/>
      <c r="L19" s="29"/>
      <c r="M19" s="26"/>
    </row>
    <row r="20" spans="1:13" ht="15.75" thickBot="1" x14ac:dyDescent="0.3">
      <c r="A20" s="21"/>
      <c r="B20" s="21"/>
      <c r="C20" s="21"/>
      <c r="D20" s="21" t="s">
        <v>63</v>
      </c>
      <c r="E20" s="21"/>
      <c r="F20" s="30">
        <f>ROUND(SUM(F11:F19),5)</f>
        <v>397078.03</v>
      </c>
      <c r="G20" s="26"/>
      <c r="H20" s="30">
        <f>ROUND(SUM(H11:H19),5)</f>
        <v>382513</v>
      </c>
      <c r="I20" s="26"/>
      <c r="J20" s="30">
        <f>ROUND((F20-H20),5)</f>
        <v>14565.03</v>
      </c>
      <c r="K20" s="26"/>
      <c r="L20" s="31">
        <f>ROUND(IF(H20=0, IF(F20=0, 0, 1), F20/H20),5)</f>
        <v>1.0380799999999999</v>
      </c>
      <c r="M20" s="26"/>
    </row>
    <row r="21" spans="1:13" x14ac:dyDescent="0.25">
      <c r="A21" s="21"/>
      <c r="B21" s="21" t="s">
        <v>64</v>
      </c>
      <c r="C21" s="21"/>
      <c r="D21" s="21"/>
      <c r="E21" s="21"/>
      <c r="F21" s="25">
        <f>ROUND(F3+F10-F20,5)</f>
        <v>157521.42000000001</v>
      </c>
      <c r="G21" s="26"/>
      <c r="H21" s="25">
        <f>ROUND(H3+H10-H20,5)</f>
        <v>57898</v>
      </c>
      <c r="I21" s="26"/>
      <c r="J21" s="25">
        <f>ROUND((F21-H21),5)</f>
        <v>99623.42</v>
      </c>
      <c r="K21" s="26"/>
      <c r="L21" s="27">
        <f>ROUND(IF(H21=0, IF(F21=0, 0, 1), F21/H21),5)</f>
        <v>2.7206700000000001</v>
      </c>
      <c r="M21" s="26"/>
    </row>
    <row r="22" spans="1:13" x14ac:dyDescent="0.25">
      <c r="A22" s="21"/>
      <c r="B22" s="21" t="s">
        <v>65</v>
      </c>
      <c r="C22" s="21"/>
      <c r="D22" s="21"/>
      <c r="E22" s="21"/>
      <c r="F22" s="25"/>
      <c r="G22" s="26"/>
      <c r="H22" s="25"/>
      <c r="I22" s="26"/>
      <c r="J22" s="25"/>
      <c r="K22" s="26"/>
      <c r="L22" s="27"/>
      <c r="M22" s="26"/>
    </row>
    <row r="23" spans="1:13" x14ac:dyDescent="0.25">
      <c r="A23" s="21"/>
      <c r="B23" s="21"/>
      <c r="C23" s="21" t="s">
        <v>66</v>
      </c>
      <c r="D23" s="21"/>
      <c r="E23" s="21"/>
      <c r="F23" s="25"/>
      <c r="G23" s="26"/>
      <c r="H23" s="25"/>
      <c r="I23" s="26"/>
      <c r="J23" s="25"/>
      <c r="K23" s="26"/>
      <c r="L23" s="27"/>
      <c r="M23" s="26"/>
    </row>
    <row r="24" spans="1:13" x14ac:dyDescent="0.25">
      <c r="A24" s="21"/>
      <c r="B24" s="21"/>
      <c r="C24" s="21"/>
      <c r="D24" s="21" t="s">
        <v>67</v>
      </c>
      <c r="E24" s="21"/>
      <c r="F24" s="25">
        <v>8525.3799999999992</v>
      </c>
      <c r="G24" s="26"/>
      <c r="H24" s="25"/>
      <c r="I24" s="26"/>
      <c r="J24" s="25"/>
      <c r="K24" s="26"/>
      <c r="L24" s="27"/>
      <c r="M24" s="26"/>
    </row>
    <row r="25" spans="1:13" ht="15.75" thickBot="1" x14ac:dyDescent="0.3">
      <c r="A25" s="21"/>
      <c r="B25" s="21"/>
      <c r="C25" s="21"/>
      <c r="D25" s="21" t="s">
        <v>68</v>
      </c>
      <c r="E25" s="21"/>
      <c r="F25" s="32">
        <v>3345</v>
      </c>
      <c r="G25" s="26"/>
      <c r="H25" s="25"/>
      <c r="I25" s="26"/>
      <c r="J25" s="25"/>
      <c r="K25" s="26"/>
      <c r="L25" s="27"/>
      <c r="M25" s="26"/>
    </row>
    <row r="26" spans="1:13" x14ac:dyDescent="0.25">
      <c r="A26" s="21"/>
      <c r="B26" s="21"/>
      <c r="C26" s="21" t="s">
        <v>69</v>
      </c>
      <c r="D26" s="21"/>
      <c r="E26" s="21"/>
      <c r="F26" s="25">
        <f>ROUND(SUM(F23:F25),5)</f>
        <v>11870.38</v>
      </c>
      <c r="G26" s="26"/>
      <c r="H26" s="25"/>
      <c r="I26" s="26"/>
      <c r="J26" s="25"/>
      <c r="K26" s="26"/>
      <c r="L26" s="27"/>
      <c r="M26" s="26"/>
    </row>
    <row r="27" spans="1:13" x14ac:dyDescent="0.25">
      <c r="A27" s="21"/>
      <c r="B27" s="21"/>
      <c r="C27" s="21" t="s">
        <v>70</v>
      </c>
      <c r="D27" s="21"/>
      <c r="E27" s="21"/>
      <c r="F27" s="25"/>
      <c r="G27" s="26"/>
      <c r="H27" s="25"/>
      <c r="I27" s="26"/>
      <c r="J27" s="25"/>
      <c r="K27" s="26"/>
      <c r="L27" s="27"/>
      <c r="M27" s="26"/>
    </row>
    <row r="28" spans="1:13" x14ac:dyDescent="0.25">
      <c r="A28" s="21"/>
      <c r="B28" s="21"/>
      <c r="C28" s="21"/>
      <c r="D28" s="21" t="s">
        <v>71</v>
      </c>
      <c r="E28" s="21"/>
      <c r="F28" s="25">
        <v>15000</v>
      </c>
      <c r="G28" s="26"/>
      <c r="H28" s="25"/>
      <c r="I28" s="26"/>
      <c r="J28" s="25"/>
      <c r="K28" s="26"/>
      <c r="L28" s="27"/>
      <c r="M28" s="26"/>
    </row>
    <row r="29" spans="1:13" ht="15.75" thickBot="1" x14ac:dyDescent="0.3">
      <c r="A29" s="21"/>
      <c r="B29" s="21"/>
      <c r="C29" s="21"/>
      <c r="D29" s="21" t="s">
        <v>72</v>
      </c>
      <c r="E29" s="21"/>
      <c r="F29" s="28">
        <v>0</v>
      </c>
      <c r="G29" s="26"/>
      <c r="H29" s="28">
        <v>20084.62</v>
      </c>
      <c r="I29" s="26"/>
      <c r="J29" s="28">
        <f>ROUND((F29-H29),5)</f>
        <v>-20084.62</v>
      </c>
      <c r="K29" s="26"/>
      <c r="L29" s="29">
        <f>ROUND(IF(H29=0, IF(F29=0, 0, 1), F29/H29),5)</f>
        <v>0</v>
      </c>
      <c r="M29" s="26"/>
    </row>
    <row r="30" spans="1:13" ht="15.75" thickBot="1" x14ac:dyDescent="0.3">
      <c r="A30" s="21"/>
      <c r="B30" s="21"/>
      <c r="C30" s="21" t="s">
        <v>73</v>
      </c>
      <c r="D30" s="21"/>
      <c r="E30" s="21"/>
      <c r="F30" s="33">
        <f>ROUND(SUM(F27:F29),5)</f>
        <v>15000</v>
      </c>
      <c r="G30" s="26"/>
      <c r="H30" s="33">
        <f>ROUND(SUM(H27:H29),5)</f>
        <v>20084.62</v>
      </c>
      <c r="I30" s="26"/>
      <c r="J30" s="33">
        <f>ROUND((F30-H30),5)</f>
        <v>-5084.62</v>
      </c>
      <c r="K30" s="26"/>
      <c r="L30" s="34">
        <f>ROUND(IF(H30=0, IF(F30=0, 0, 1), F30/H30),5)</f>
        <v>0.74683999999999995</v>
      </c>
      <c r="M30" s="26"/>
    </row>
    <row r="31" spans="1:13" ht="15.75" thickBot="1" x14ac:dyDescent="0.3">
      <c r="A31" s="21"/>
      <c r="B31" s="21" t="s">
        <v>74</v>
      </c>
      <c r="C31" s="21"/>
      <c r="D31" s="21"/>
      <c r="E31" s="21"/>
      <c r="F31" s="33">
        <f>ROUND(F22+F26-F30,5)</f>
        <v>-3129.62</v>
      </c>
      <c r="G31" s="26"/>
      <c r="H31" s="33">
        <f>ROUND(H22+H26-H30,5)</f>
        <v>-20084.62</v>
      </c>
      <c r="I31" s="26"/>
      <c r="J31" s="33">
        <f>ROUND((F31-H31),5)</f>
        <v>16955</v>
      </c>
      <c r="K31" s="26"/>
      <c r="L31" s="34">
        <f>ROUND(IF(H31=0, IF(F31=0, 0, 1), F31/H31),5)</f>
        <v>0.15581999999999999</v>
      </c>
      <c r="M31" s="26"/>
    </row>
    <row r="32" spans="1:13" s="37" customFormat="1" ht="12" thickBot="1" x14ac:dyDescent="0.25">
      <c r="A32" s="21" t="s">
        <v>75</v>
      </c>
      <c r="B32" s="21"/>
      <c r="C32" s="21"/>
      <c r="D32" s="21"/>
      <c r="E32" s="21"/>
      <c r="F32" s="35">
        <f>ROUND(F21+F31,5)</f>
        <v>154391.79999999999</v>
      </c>
      <c r="G32" s="21"/>
      <c r="H32" s="35">
        <f>ROUND(H21+H31,5)</f>
        <v>37813.379999999997</v>
      </c>
      <c r="I32" s="21"/>
      <c r="J32" s="35">
        <f>ROUND((F32-H32),5)</f>
        <v>116578.42</v>
      </c>
      <c r="K32" s="21"/>
      <c r="L32" s="36">
        <f>ROUND(IF(H32=0, IF(F32=0, 0, 1), F32/H32),5)</f>
        <v>4.0829899999999997</v>
      </c>
      <c r="M32" s="21"/>
    </row>
    <row r="33" ht="15.75" thickTop="1" x14ac:dyDescent="0.25"/>
  </sheetData>
  <pageMargins left="0.7" right="0.7" top="0.75" bottom="0.75" header="0.1" footer="0.3"/>
  <pageSetup orientation="landscape" r:id="rId1"/>
  <headerFooter>
    <oddHeader>&amp;L&amp;"Arial,Bold"&amp;8 5:12 PM
&amp;"Arial,Bold"&amp;8 05/11/22
&amp;"Arial,Bold"&amp;8 Accrual Basis&amp;C&amp;"Arial,Bold"&amp;12 Nederland Fire Protection District
&amp;"Arial,Bold"&amp;14 Income &amp;&amp; Expense Budget vs. Actual
&amp;"Arial,Bold"&amp;10 January through April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Fund Balance Worksheet</vt:lpstr>
      <vt:lpstr>Quickbooks Balance Sheet</vt:lpstr>
      <vt:lpstr>April I&amp;E</vt:lpstr>
      <vt:lpstr>Jan-April I&amp;E</vt:lpstr>
      <vt:lpstr>'April I&amp;E'!Print_Titles</vt:lpstr>
      <vt:lpstr>'Jan-April I&amp;E'!Print_Titles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Caponera</dc:creator>
  <cp:lastModifiedBy>Kathy Caponera</cp:lastModifiedBy>
  <cp:lastPrinted>2022-05-11T23:14:14Z</cp:lastPrinted>
  <dcterms:created xsi:type="dcterms:W3CDTF">2022-04-15T11:22:30Z</dcterms:created>
  <dcterms:modified xsi:type="dcterms:W3CDTF">2022-05-11T23:14:19Z</dcterms:modified>
</cp:coreProperties>
</file>