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FC93E50B-E021-42AE-81FF-54793562604F}" xr6:coauthVersionLast="47" xr6:coauthVersionMax="47" xr10:uidLastSave="{00000000-0000-0000-0000-000000000000}"/>
  <bookViews>
    <workbookView xWindow="25590" yWindow="390" windowWidth="21600" windowHeight="11385" firstSheet="2" activeTab="6" xr2:uid="{805070D0-4660-4F66-8DF5-098AEC12EC05}"/>
  </bookViews>
  <sheets>
    <sheet name="Check Register" sheetId="4" r:id="rId1"/>
    <sheet name="Fund Balance Worksheet" sheetId="1" r:id="rId2"/>
    <sheet name="Quickbooks Balance Sheet" sheetId="2" r:id="rId3"/>
    <sheet name="August Balance Sheet" sheetId="3" r:id="rId4"/>
    <sheet name="Aug I&amp;E" sheetId="6" r:id="rId5"/>
    <sheet name="Jan-Aug I&amp;E" sheetId="7" r:id="rId6"/>
    <sheet name="BVA" sheetId="8" r:id="rId7"/>
    <sheet name="NEW RPT" sheetId="5" r:id="rId8"/>
  </sheets>
  <definedNames>
    <definedName name="_xlnm.Print_Titles" localSheetId="4">'Aug I&amp;E'!$A:$I,'Aug I&amp;E'!$1:$2</definedName>
    <definedName name="_xlnm.Print_Titles" localSheetId="3">'August Balance Sheet'!$A:$G,'August Balance Sheet'!$1:$1</definedName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'Jan-Aug I&amp;E'!$A:$I,'Jan-Aug I&amp;E'!$1:$2</definedName>
    <definedName name="_xlnm.Print_Titles" localSheetId="7">'NEW RPT'!$A:$I,'NEW RPT'!$1:$2</definedName>
    <definedName name="QB_COLUMN_1" localSheetId="0" hidden="1">'Check Register'!$B$1</definedName>
    <definedName name="QB_COLUMN_22100" localSheetId="4" hidden="1">'Aug I&amp;E'!$J$1</definedName>
    <definedName name="QB_COLUMN_22100" localSheetId="5" hidden="1">'Jan-Aug I&amp;E'!$J$1</definedName>
    <definedName name="QB_COLUMN_29" localSheetId="3" hidden="1">'August Balance Sheet'!$H$1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4" hidden="1">'Aug I&amp;E'!$N$1</definedName>
    <definedName name="QB_COLUMN_423010" localSheetId="5" hidden="1">'Jan-Aug I&amp;E'!$R$1</definedName>
    <definedName name="QB_COLUMN_452110" localSheetId="5" hidden="1">'Jan-Aug I&amp;E'!$N$1</definedName>
    <definedName name="QB_COLUMN_5" localSheetId="0" hidden="1">'Check Register'!$H$1</definedName>
    <definedName name="QB_COLUMN_59200" localSheetId="6" hidden="1">BVA!$J$2</definedName>
    <definedName name="QB_COLUMN_59200" localSheetId="7" hidden="1">'NEW RPT'!$J$2</definedName>
    <definedName name="QB_COLUMN_59202" localSheetId="4" hidden="1">'Aug I&amp;E'!$J$2</definedName>
    <definedName name="QB_COLUMN_59202" localSheetId="5" hidden="1">'Jan-Aug I&amp;E'!$J$2</definedName>
    <definedName name="QB_COLUMN_59209" localSheetId="5" hidden="1">'Jan-Aug I&amp;E'!$R$2</definedName>
    <definedName name="QB_COLUMN_59300" localSheetId="4" hidden="1">'Aug I&amp;E'!#REF!</definedName>
    <definedName name="QB_COLUMN_59300" localSheetId="5" hidden="1">'Jan-Aug I&amp;E'!$Z$2</definedName>
    <definedName name="QB_COLUMN_62240" localSheetId="7" hidden="1">'NEW RPT'!$R$2</definedName>
    <definedName name="QB_COLUMN_63620" localSheetId="4" hidden="1">'Aug I&amp;E'!#REF!</definedName>
    <definedName name="QB_COLUMN_63620" localSheetId="6" hidden="1">BVA!$N$2</definedName>
    <definedName name="QB_COLUMN_63620" localSheetId="5" hidden="1">'Jan-Aug I&amp;E'!$AD$2</definedName>
    <definedName name="QB_COLUMN_63620" localSheetId="7" hidden="1">'NEW RPT'!$N$2</definedName>
    <definedName name="QB_COLUMN_63622" localSheetId="4" hidden="1">'Aug I&amp;E'!$N$2</definedName>
    <definedName name="QB_COLUMN_63622" localSheetId="5" hidden="1">'Jan-Aug I&amp;E'!$N$2</definedName>
    <definedName name="QB_COLUMN_63629" localSheetId="5" hidden="1">'Jan-Aug I&amp;E'!$V$2</definedName>
    <definedName name="QB_COLUMN_63660" localSheetId="7" hidden="1">'NEW RPT'!$V$2</definedName>
    <definedName name="QB_COLUMN_64430" localSheetId="4" hidden="1">'Aug I&amp;E'!#REF!</definedName>
    <definedName name="QB_COLUMN_64430" localSheetId="6" hidden="1">BVA!$P$2</definedName>
    <definedName name="QB_COLUMN_64430" localSheetId="5" hidden="1">'Jan-Aug I&amp;E'!$AF$2</definedName>
    <definedName name="QB_COLUMN_64430" localSheetId="7" hidden="1">'NEW RPT'!$P$2</definedName>
    <definedName name="QB_COLUMN_64432" localSheetId="4" hidden="1">'Aug I&amp;E'!$P$2</definedName>
    <definedName name="QB_COLUMN_64432" localSheetId="5" hidden="1">'Jan-Aug I&amp;E'!$P$2</definedName>
    <definedName name="QB_COLUMN_64439" localSheetId="5" hidden="1">'Jan-Aug I&amp;E'!$X$2</definedName>
    <definedName name="QB_COLUMN_64470" localSheetId="7" hidden="1">'NEW RPT'!$X$2</definedName>
    <definedName name="QB_COLUMN_7" localSheetId="0" hidden="1">'Check Register'!$J$1</definedName>
    <definedName name="QB_COLUMN_76210" localSheetId="6" hidden="1">BVA!$L$2</definedName>
    <definedName name="QB_COLUMN_76210" localSheetId="7" hidden="1">'NEW RPT'!$L$2</definedName>
    <definedName name="QB_COLUMN_76212" localSheetId="4" hidden="1">'Aug I&amp;E'!$L$2</definedName>
    <definedName name="QB_COLUMN_76212" localSheetId="5" hidden="1">'Jan-Aug I&amp;E'!$L$2</definedName>
    <definedName name="QB_COLUMN_76219" localSheetId="5" hidden="1">'Jan-Aug I&amp;E'!$T$2</definedName>
    <definedName name="QB_COLUMN_76250" localSheetId="7" hidden="1">'NEW RPT'!$T$2</definedName>
    <definedName name="QB_COLUMN_76280" localSheetId="7" hidden="1">'NEW RPT'!$Z$2</definedName>
    <definedName name="QB_COLUMN_76310" localSheetId="4" hidden="1">'Aug I&amp;E'!#REF!</definedName>
    <definedName name="QB_COLUMN_76310" localSheetId="5" hidden="1">'Jan-Aug I&amp;E'!$AB$2</definedName>
    <definedName name="QB_COLUMN_8" localSheetId="0" hidden="1">'Check Register'!$L$1</definedName>
    <definedName name="QB_DATA_0" localSheetId="4" hidden="1">'Aug I&amp;E'!$5:$5,'Aug I&amp;E'!$6:$6,'Aug I&amp;E'!$7:$7,'Aug I&amp;E'!$9:$9,'Aug I&amp;E'!$10:$10,'Aug I&amp;E'!$11:$11,'Aug I&amp;E'!$12:$12,'Aug I&amp;E'!$13:$13,'Aug I&amp;E'!$14:$14,'Aug I&amp;E'!$15:$15,'Aug I&amp;E'!$16:$16,'Aug I&amp;E'!$17:$17,'Aug I&amp;E'!$23:$23,'Aug I&amp;E'!$25:$25,'Aug I&amp;E'!$26:$26,'Aug I&amp;E'!$29:$29</definedName>
    <definedName name="QB_DATA_0" localSheetId="3" hidden="1">'August Balance Sheet'!$6:$6,'August Balance Sheet'!$7:$7,'August Balance Sheet'!$8:$8,'August Balance Sheet'!$12:$12,'August Balance Sheet'!$13:$13,'August Balance Sheet'!$14:$14,'August Balance Sheet'!$18:$18,'August Balance Sheet'!$19:$19,'August Balance Sheet'!$20:$20,'August Balance Sheet'!$21:$21,'August Balance Sheet'!$22:$22,'August Balance Sheet'!$23:$23,'August Balance Sheet'!$24:$24,'August Balance Sheet'!$25:$25,'August Balance Sheet'!$26:$26,'August Balance Sheet'!$33:$33</definedName>
    <definedName name="QB_DATA_0" localSheetId="6" hidden="1">BVA!$5:$5,BVA!$6:$6,BVA!$7:$7,BVA!$9:$9,BVA!$10:$10,BVA!$11:$11,BVA!$12:$12,BVA!$13:$13,BVA!$14:$14,BVA!$15:$15,BVA!$16:$16,BVA!$17:$17,BVA!$18:$18,BVA!$19:$19,BVA!$20:$20,BVA!$21:$21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'Jan-Aug I&amp;E'!$5:$5,'Jan-Aug I&amp;E'!$6:$6,'Jan-Aug I&amp;E'!$7:$7,'Jan-Aug I&amp;E'!$9:$9,'Jan-Aug I&amp;E'!$10:$10,'Jan-Aug I&amp;E'!$11:$11,'Jan-Aug I&amp;E'!$12:$12,'Jan-Aug I&amp;E'!$13:$13,'Jan-Aug I&amp;E'!$14:$14,'Jan-Aug I&amp;E'!$15:$15,'Jan-Aug I&amp;E'!$16:$16,'Jan-Aug I&amp;E'!$17:$17,'Jan-Aug I&amp;E'!$18:$18,'Jan-Aug I&amp;E'!$19:$19,'Jan-Aug I&amp;E'!$20:$20,'Jan-Aug I&amp;E'!$21:$21</definedName>
    <definedName name="QB_DATA_0" localSheetId="7" hidden="1">'NEW RPT'!$5:$5,'NEW RPT'!$6:$6,'NEW RPT'!$7:$7,'NEW RPT'!$9:$9,'NEW RPT'!$10:$10,'NEW RPT'!$11:$11,'NEW RPT'!$12:$12,'NEW RPT'!$13:$13,'NEW RPT'!$14:$14,'NEW RPT'!$15:$15,'NEW RPT'!$16:$16,'NEW RPT'!$17:$17,'NEW RPT'!$18:$18,'NEW RPT'!$19:$19,'NEW RPT'!$20:$20,'NEW RPT'!$21:$21</definedName>
    <definedName name="QB_DATA_1" localSheetId="4" hidden="1">'Aug I&amp;E'!$30:$30,'Aug I&amp;E'!$31:$31,'Aug I&amp;E'!$32:$32,'Aug I&amp;E'!$33:$33,'Aug I&amp;E'!$35:$35,'Aug I&amp;E'!$37:$37,'Aug I&amp;E'!$38:$38,'Aug I&amp;E'!$39:$39,'Aug I&amp;E'!$40:$40,'Aug I&amp;E'!$42:$42,'Aug I&amp;E'!$46:$46,'Aug I&amp;E'!$47:$47,'Aug I&amp;E'!$48:$48,'Aug I&amp;E'!$49:$49,'Aug I&amp;E'!$50:$50,'Aug I&amp;E'!$51:$51</definedName>
    <definedName name="QB_DATA_1" localSheetId="3" hidden="1">'August Balance Sheet'!$36:$36,'August Balance Sheet'!$39:$39,'August Balance Sheet'!$41:$41,'August Balance Sheet'!$44:$44,'August Balance Sheet'!$45:$45,'August Balance Sheet'!$46:$46,'August Balance Sheet'!$48:$48,'August Balance Sheet'!$49:$49,'August Balance Sheet'!$52:$52,'August Balance Sheet'!$53:$53,'August Balance Sheet'!$55:$55,'August Balance Sheet'!$56:$56,'August Balance Sheet'!$57:$57,'August Balance Sheet'!$60:$60,'August Balance Sheet'!$61:$61,'August Balance Sheet'!$62:$62</definedName>
    <definedName name="QB_DATA_1" localSheetId="6" hidden="1">BVA!$28:$28,BVA!$29:$29,BVA!$32:$32,BVA!$33:$33,BVA!$34:$34,BVA!$37:$37,BVA!$38:$38,BVA!$39:$39,BVA!$40:$40,BVA!$41:$41,BVA!$43:$43,BVA!$45:$45,BVA!$46:$46,BVA!$47:$47,BVA!$48:$48,BVA!$50:$50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'Jan-Aug I&amp;E'!$28:$28,'Jan-Aug I&amp;E'!$29:$29,'Jan-Aug I&amp;E'!$32:$32,'Jan-Aug I&amp;E'!$33:$33,'Jan-Aug I&amp;E'!$34:$34,'Jan-Aug I&amp;E'!$37:$37,'Jan-Aug I&amp;E'!$38:$38,'Jan-Aug I&amp;E'!$39:$39,'Jan-Aug I&amp;E'!$40:$40,'Jan-Aug I&amp;E'!$41:$41,'Jan-Aug I&amp;E'!$43:$43,'Jan-Aug I&amp;E'!$45:$45,'Jan-Aug I&amp;E'!$46:$46,'Jan-Aug I&amp;E'!$47:$47,'Jan-Aug I&amp;E'!$48:$48,'Jan-Aug I&amp;E'!$50:$50</definedName>
    <definedName name="QB_DATA_1" localSheetId="7" hidden="1">'NEW RPT'!$28:$28,'NEW RPT'!$29:$29,'NEW RPT'!$32:$32,'NEW RPT'!$33:$33,'NEW RPT'!$34:$34,'NEW RPT'!$37:$37,'NEW RPT'!$38:$38,'NEW RPT'!$39:$39,'NEW RPT'!$40:$40,'NEW RPT'!$41:$41,'NEW RPT'!$43:$43,'NEW RPT'!$45:$45,'NEW RPT'!$46:$46,'NEW RPT'!$47:$47,'NEW RPT'!$48:$48,'NEW RPT'!$50:$50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4" hidden="1">'Aug I&amp;E'!$52:$52,'Aug I&amp;E'!$54:$54,'Aug I&amp;E'!$55:$55,'Aug I&amp;E'!$56:$56,'Aug I&amp;E'!$57:$57,'Aug I&amp;E'!$58:$58,'Aug I&amp;E'!$61:$61,'Aug I&amp;E'!$62:$62,'Aug I&amp;E'!$63:$63,'Aug I&amp;E'!$64:$64,'Aug I&amp;E'!$65:$65,'Aug I&amp;E'!$66:$66,'Aug I&amp;E'!$67:$67,'Aug I&amp;E'!$68:$68,'Aug I&amp;E'!$71:$71,'Aug I&amp;E'!$72:$72</definedName>
    <definedName name="QB_DATA_2" localSheetId="3" hidden="1">'August Balance Sheet'!$63:$63,'August Balance Sheet'!$69:$69,'August Balance Sheet'!$71:$71,'August Balance Sheet'!$72:$72,'August Balance Sheet'!$73:$73,'August Balance Sheet'!$74:$74,'August Balance Sheet'!$75:$75,'August Balance Sheet'!$76:$76,'August Balance Sheet'!$78:$78,'August Balance Sheet'!$79:$79,'August Balance Sheet'!$80:$80</definedName>
    <definedName name="QB_DATA_2" localSheetId="6" hidden="1">BVA!$54:$54,BVA!$55:$55,BVA!$56:$56,BVA!$57:$57,BVA!$58:$58,BVA!$59:$59,BVA!$60:$60,BVA!$62:$62,BVA!$63:$63,BVA!$64:$64,BVA!$65:$65,BVA!$66:$66,BVA!$67:$67,BVA!$68:$68,BVA!$71:$71,BVA!$72:$72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'Jan-Aug I&amp;E'!$54:$54,'Jan-Aug I&amp;E'!$55:$55,'Jan-Aug I&amp;E'!$56:$56,'Jan-Aug I&amp;E'!$57:$57,'Jan-Aug I&amp;E'!$58:$58,'Jan-Aug I&amp;E'!$59:$59,'Jan-Aug I&amp;E'!$60:$60,'Jan-Aug I&amp;E'!$62:$62,'Jan-Aug I&amp;E'!$63:$63,'Jan-Aug I&amp;E'!$64:$64,'Jan-Aug I&amp;E'!$65:$65,'Jan-Aug I&amp;E'!$66:$66,'Jan-Aug I&amp;E'!$67:$67,'Jan-Aug I&amp;E'!$68:$68,'Jan-Aug I&amp;E'!$71:$71,'Jan-Aug I&amp;E'!$72:$72</definedName>
    <definedName name="QB_DATA_2" localSheetId="7" hidden="1">'NEW RPT'!$54:$54,'NEW RPT'!$55:$55,'NEW RPT'!$56:$56,'NEW RPT'!$57:$57,'NEW RPT'!$58:$58,'NEW RPT'!$59:$59,'NEW RPT'!$60:$60,'NEW RPT'!$62:$62,'NEW RPT'!$63:$63,'NEW RPT'!$64:$64,'NEW RPT'!$65:$65,'NEW RPT'!$66:$66,'NEW RPT'!$67:$67,'NEW RPT'!$68:$68,'NEW RPT'!$71:$71,'NEW RPT'!$72:$72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</definedName>
    <definedName name="QB_DATA_3" localSheetId="4" hidden="1">'Aug I&amp;E'!$73:$73,'Aug I&amp;E'!$76:$76,'Aug I&amp;E'!$77:$77,'Aug I&amp;E'!$79:$79,'Aug I&amp;E'!$80:$80,'Aug I&amp;E'!$84:$84,'Aug I&amp;E'!$85:$85,'Aug I&amp;E'!$86:$86,'Aug I&amp;E'!$87:$87,'Aug I&amp;E'!$90:$90,'Aug I&amp;E'!$91:$91,'Aug I&amp;E'!$92:$92,'Aug I&amp;E'!$93:$93,'Aug I&amp;E'!$94:$94,'Aug I&amp;E'!$97:$97,'Aug I&amp;E'!$99:$99</definedName>
    <definedName name="QB_DATA_3" localSheetId="6" hidden="1">BVA!$73:$73,BVA!$74:$74,BVA!$75:$75,BVA!$76:$76,BVA!$77:$77,BVA!$78:$78,BVA!$81:$81,BVA!$82:$82,BVA!$83:$83,BVA!$86:$86,BVA!$87:$87,BVA!$89:$89,BVA!$90:$90,BVA!$91:$91,BVA!$95:$95,BVA!$96:$96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'Jan-Aug I&amp;E'!$73:$73,'Jan-Aug I&amp;E'!$74:$74,'Jan-Aug I&amp;E'!$75:$75,'Jan-Aug I&amp;E'!$76:$76,'Jan-Aug I&amp;E'!$77:$77,'Jan-Aug I&amp;E'!$78:$78,'Jan-Aug I&amp;E'!$81:$81,'Jan-Aug I&amp;E'!$82:$82,'Jan-Aug I&amp;E'!$83:$83,'Jan-Aug I&amp;E'!$86:$86,'Jan-Aug I&amp;E'!$87:$87,'Jan-Aug I&amp;E'!$89:$89,'Jan-Aug I&amp;E'!$90:$90,'Jan-Aug I&amp;E'!$91:$91,'Jan-Aug I&amp;E'!$95:$95,'Jan-Aug I&amp;E'!$96:$96</definedName>
    <definedName name="QB_DATA_3" localSheetId="7" hidden="1">'NEW RPT'!$73:$73,'NEW RPT'!$74:$74,'NEW RPT'!$75:$75,'NEW RPT'!$76:$76,'NEW RPT'!$77:$77,'NEW RPT'!$78:$78,'NEW RPT'!$81:$81,'NEW RPT'!$82:$82,'NEW RPT'!$83:$83,'NEW RPT'!$86:$86,'NEW RPT'!$87:$87,'NEW RPT'!$89:$89,'NEW RPT'!$90:$90,'NEW RPT'!$91:$91,'NEW RPT'!$95:$95,'NEW RPT'!$96:$96</definedName>
    <definedName name="QB_DATA_4" localSheetId="4" hidden="1">'Aug I&amp;E'!$100:$100,'Aug I&amp;E'!$101:$101,'Aug I&amp;E'!$103:$103,'Aug I&amp;E'!$105:$105,'Aug I&amp;E'!$109:$109,'Aug I&amp;E'!$110:$110,'Aug I&amp;E'!$111:$111,'Aug I&amp;E'!$114:$114,'Aug I&amp;E'!$115:$115,'Aug I&amp;E'!$116:$116,'Aug I&amp;E'!$117:$117,'Aug I&amp;E'!$118:$118,'Aug I&amp;E'!$119:$119,'Aug I&amp;E'!$120:$120,'Aug I&amp;E'!$123:$123,'Aug I&amp;E'!$124:$124</definedName>
    <definedName name="QB_DATA_4" localSheetId="6" hidden="1">BVA!$97:$97,BVA!$98:$98,BVA!$101:$101,BVA!$102:$102,BVA!$103:$103,BVA!$104:$104,BVA!$105:$105,BVA!$108:$108,BVA!$110:$110,BVA!$111:$111,BVA!$112:$112,BVA!$114:$114,BVA!$116:$116,BVA!$120:$120,BVA!$121:$121,BVA!$122:$122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'Jan-Aug I&amp;E'!$97:$97,'Jan-Aug I&amp;E'!$98:$98,'Jan-Aug I&amp;E'!$101:$101,'Jan-Aug I&amp;E'!$102:$102,'Jan-Aug I&amp;E'!$103:$103,'Jan-Aug I&amp;E'!$104:$104,'Jan-Aug I&amp;E'!$105:$105,'Jan-Aug I&amp;E'!$108:$108,'Jan-Aug I&amp;E'!$110:$110,'Jan-Aug I&amp;E'!$111:$111,'Jan-Aug I&amp;E'!$112:$112,'Jan-Aug I&amp;E'!$114:$114,'Jan-Aug I&amp;E'!$116:$116,'Jan-Aug I&amp;E'!$120:$120,'Jan-Aug I&amp;E'!$121:$121,'Jan-Aug I&amp;E'!$122:$122</definedName>
    <definedName name="QB_DATA_4" localSheetId="7" hidden="1">'NEW RPT'!$97:$97,'NEW RPT'!$98:$98,'NEW RPT'!$101:$101,'NEW RPT'!$102:$102,'NEW RPT'!$103:$103,'NEW RPT'!$104:$104,'NEW RPT'!$105:$105,'NEW RPT'!$108:$108,'NEW RPT'!$110:$110,'NEW RPT'!$111:$111,'NEW RPT'!$112:$112,'NEW RPT'!$114:$114,'NEW RPT'!$116:$116,'NEW RPT'!$120:$120,'NEW RPT'!$121:$121,'NEW RPT'!$122:$122</definedName>
    <definedName name="QB_DATA_5" localSheetId="4" hidden="1">'Aug I&amp;E'!$126:$126,'Aug I&amp;E'!$127:$127,'Aug I&amp;E'!$128:$128,'Aug I&amp;E'!$129:$129,'Aug I&amp;E'!$130:$130,'Aug I&amp;E'!$131:$131,'Aug I&amp;E'!$132:$132,'Aug I&amp;E'!$134:$134,'Aug I&amp;E'!$135:$135,'Aug I&amp;E'!$137:$137,'Aug I&amp;E'!$138:$138,'Aug I&amp;E'!$139:$139,'Aug I&amp;E'!$140:$140,'Aug I&amp;E'!$141:$141,'Aug I&amp;E'!$145:$145,'Aug I&amp;E'!$148:$148</definedName>
    <definedName name="QB_DATA_5" localSheetId="6" hidden="1">BVA!$125:$125,BVA!$126:$126,BVA!$127:$127,BVA!$128:$128,BVA!$129:$129,BVA!$130:$130,BVA!$131:$131,BVA!$134:$134,BVA!$135:$135,BVA!$136:$136,BVA!$138:$138,BVA!$139:$139,BVA!$140:$140,BVA!$141:$141,BVA!$142:$142,BVA!$143:$143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'Jan-Aug I&amp;E'!$125:$125,'Jan-Aug I&amp;E'!$126:$126,'Jan-Aug I&amp;E'!$127:$127,'Jan-Aug I&amp;E'!$128:$128,'Jan-Aug I&amp;E'!$129:$129,'Jan-Aug I&amp;E'!$130:$130,'Jan-Aug I&amp;E'!$131:$131,'Jan-Aug I&amp;E'!$134:$134,'Jan-Aug I&amp;E'!$135:$135,'Jan-Aug I&amp;E'!$136:$136,'Jan-Aug I&amp;E'!$138:$138,'Jan-Aug I&amp;E'!$139:$139,'Jan-Aug I&amp;E'!$140:$140,'Jan-Aug I&amp;E'!$141:$141,'Jan-Aug I&amp;E'!$142:$142,'Jan-Aug I&amp;E'!$143:$143</definedName>
    <definedName name="QB_DATA_5" localSheetId="7" hidden="1">'NEW RPT'!$125:$125,'NEW RPT'!$126:$126,'NEW RPT'!$127:$127,'NEW RPT'!$128:$128,'NEW RPT'!$129:$129,'NEW RPT'!$130:$130,'NEW RPT'!$131:$131,'NEW RPT'!$134:$134,'NEW RPT'!$135:$135,'NEW RPT'!$136:$136,'NEW RPT'!$138:$138,'NEW RPT'!$139:$139,'NEW RPT'!$140:$140,'NEW RPT'!$141:$141,'NEW RPT'!$142:$142,'NEW RPT'!$143:$143</definedName>
    <definedName name="QB_DATA_6" localSheetId="4" hidden="1">'Aug I&amp;E'!$149:$149,'Aug I&amp;E'!$151:$151,'Aug I&amp;E'!$152:$152,'Aug I&amp;E'!$154:$154,'Aug I&amp;E'!$155:$155,'Aug I&amp;E'!$157:$157,'Aug I&amp;E'!$162:$162,'Aug I&amp;E'!$163:$163,'Aug I&amp;E'!$165:$165,'Aug I&amp;E'!$173:$173,'Aug I&amp;E'!$174:$174,'Aug I&amp;E'!$175:$175,'Aug I&amp;E'!$176:$176,'Aug I&amp;E'!$177:$177,'Aug I&amp;E'!$178:$178,'Aug I&amp;E'!$184:$184</definedName>
    <definedName name="QB_DATA_6" localSheetId="6" hidden="1">BVA!$144:$144,BVA!$145:$145,BVA!$147:$147,BVA!$148:$148,BVA!$150:$150,BVA!$151:$151,BVA!$152:$152,BVA!$153:$153,BVA!$154:$154,BVA!$155:$155,BVA!$156:$156,BVA!$157:$157,BVA!$158:$158,BVA!$159:$159,BVA!$160:$160,BVA!$161:$161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'Jan-Aug I&amp;E'!$144:$144,'Jan-Aug I&amp;E'!$145:$145,'Jan-Aug I&amp;E'!$147:$147,'Jan-Aug I&amp;E'!$148:$148,'Jan-Aug I&amp;E'!$150:$150,'Jan-Aug I&amp;E'!$151:$151,'Jan-Aug I&amp;E'!$152:$152,'Jan-Aug I&amp;E'!$153:$153,'Jan-Aug I&amp;E'!$154:$154,'Jan-Aug I&amp;E'!$155:$155,'Jan-Aug I&amp;E'!$156:$156,'Jan-Aug I&amp;E'!$157:$157,'Jan-Aug I&amp;E'!$158:$158,'Jan-Aug I&amp;E'!$159:$159,'Jan-Aug I&amp;E'!$160:$160,'Jan-Aug I&amp;E'!$161:$161</definedName>
    <definedName name="QB_DATA_6" localSheetId="7" hidden="1">'NEW RPT'!$144:$144,'NEW RPT'!$145:$145,'NEW RPT'!$147:$147,'NEW RPT'!$148:$148,'NEW RPT'!$150:$150,'NEW RPT'!$151:$151,'NEW RPT'!$152:$152,'NEW RPT'!$153:$153,'NEW RPT'!$154:$154,'NEW RPT'!$155:$155,'NEW RPT'!$156:$156,'NEW RPT'!$157:$157,'NEW RPT'!$158:$158,'NEW RPT'!$159:$159,'NEW RPT'!$160:$160,'NEW RPT'!$161:$161</definedName>
    <definedName name="QB_DATA_7" localSheetId="4" hidden="1">'Aug I&amp;E'!$185:$185,'Aug I&amp;E'!$186:$186,'Aug I&amp;E'!$187:$187,'Aug I&amp;E'!$189:$189,'Aug I&amp;E'!$192:$192,'Aug I&amp;E'!$193:$193</definedName>
    <definedName name="QB_DATA_7" localSheetId="6" hidden="1">BVA!$162:$162,BVA!$163:$163,BVA!$164:$164,BVA!$165:$165,BVA!$166:$166,BVA!$167:$167,BVA!$168:$168,BVA!$172:$172,BVA!$173:$173,BVA!$176:$176,BVA!$177:$177,BVA!$179:$179,BVA!$180:$180,BVA!$182:$182,BVA!$183:$183,BVA!$184:$184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'Jan-Aug I&amp;E'!$162:$162,'Jan-Aug I&amp;E'!$163:$163,'Jan-Aug I&amp;E'!$164:$164,'Jan-Aug I&amp;E'!$165:$165,'Jan-Aug I&amp;E'!$166:$166,'Jan-Aug I&amp;E'!$167:$167,'Jan-Aug I&amp;E'!$168:$168,'Jan-Aug I&amp;E'!$172:$172,'Jan-Aug I&amp;E'!$173:$173,'Jan-Aug I&amp;E'!$176:$176,'Jan-Aug I&amp;E'!$177:$177,'Jan-Aug I&amp;E'!$179:$179,'Jan-Aug I&amp;E'!$180:$180,'Jan-Aug I&amp;E'!$182:$182,'Jan-Aug I&amp;E'!$183:$183,'Jan-Aug I&amp;E'!$184:$184</definedName>
    <definedName name="QB_DATA_7" localSheetId="7" hidden="1">'NEW RPT'!$162:$162,'NEW RPT'!$163:$163,'NEW RPT'!$164:$164,'NEW RPT'!$165:$165,'NEW RPT'!$166:$166,'NEW RPT'!$167:$167,'NEW RPT'!$168:$168,'NEW RPT'!$172:$172,'NEW RPT'!$173:$173,'NEW RPT'!$176:$176,'NEW RPT'!$177:$177,'NEW RPT'!$179:$179,'NEW RPT'!$180:$180,'NEW RPT'!$182:$182,'NEW RPT'!$183:$183,'NEW RPT'!$184:$184</definedName>
    <definedName name="QB_DATA_8" localSheetId="6" hidden="1">BVA!$186:$186,BVA!$191:$191,BVA!$192:$192,BVA!$194:$194,BVA!$200:$200,BVA!$201:$201,BVA!$203:$203,BVA!$204:$204,BVA!$205:$205,BVA!$206:$206,BVA!$207:$207,BVA!$211:$211,BVA!$212:$212,BVA!$213:$213,BVA!$214:$214,BVA!$215:$215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'Jan-Aug I&amp;E'!$186:$186,'Jan-Aug I&amp;E'!$191:$191,'Jan-Aug I&amp;E'!$192:$192,'Jan-Aug I&amp;E'!$194:$194,'Jan-Aug I&amp;E'!$200:$200,'Jan-Aug I&amp;E'!$201:$201,'Jan-Aug I&amp;E'!$203:$203,'Jan-Aug I&amp;E'!$204:$204,'Jan-Aug I&amp;E'!$205:$205,'Jan-Aug I&amp;E'!$206:$206,'Jan-Aug I&amp;E'!$207:$207,'Jan-Aug I&amp;E'!$211:$211,'Jan-Aug I&amp;E'!$212:$212,'Jan-Aug I&amp;E'!$213:$213,'Jan-Aug I&amp;E'!$214:$214,'Jan-Aug I&amp;E'!$215:$215</definedName>
    <definedName name="QB_DATA_8" localSheetId="7" hidden="1">'NEW RPT'!$186:$186,'NEW RPT'!$191:$191,'NEW RPT'!$192:$192,'NEW RPT'!$194:$194,'NEW RPT'!$200:$200,'NEW RPT'!$201:$201,'NEW RPT'!$203:$203,'NEW RPT'!$204:$204,'NEW RPT'!$205:$205,'NEW RPT'!$206:$206,'NEW RPT'!$207:$207,'NEW RPT'!$211:$211,'NEW RPT'!$212:$212,'NEW RPT'!$213:$213,'NEW RPT'!$214:$214,'NEW RPT'!$215:$215</definedName>
    <definedName name="QB_DATA_9" localSheetId="6" hidden="1">BVA!$216:$216,BVA!$217:$217,BVA!$219:$219,BVA!$223:$223,BVA!$224:$224,BVA!$226:$226,BVA!$227:$227,BVA!$228:$228,BVA!$229:$229,BVA!$233:$233,BVA!$235:$235,BVA!$236:$236,BVA!$240:$240,BVA!$241:$241,BVA!$242:$242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'Jan-Aug I&amp;E'!$216:$216,'Jan-Aug I&amp;E'!$217:$217,'Jan-Aug I&amp;E'!$219:$219,'Jan-Aug I&amp;E'!$223:$223,'Jan-Aug I&amp;E'!$224:$224,'Jan-Aug I&amp;E'!$226:$226,'Jan-Aug I&amp;E'!$227:$227,'Jan-Aug I&amp;E'!$228:$228,'Jan-Aug I&amp;E'!$229:$229,'Jan-Aug I&amp;E'!$233:$233,'Jan-Aug I&amp;E'!$235:$235,'Jan-Aug I&amp;E'!$236:$236,'Jan-Aug I&amp;E'!$240:$240,'Jan-Aug I&amp;E'!$241:$241,'Jan-Aug I&amp;E'!$242:$242</definedName>
    <definedName name="QB_DATA_9" localSheetId="7" hidden="1">'NEW RPT'!$216:$216,'NEW RPT'!$217:$217,'NEW RPT'!$219:$219,'NEW RPT'!$223:$223,'NEW RPT'!$224:$224,'NEW RPT'!$226:$226,'NEW RPT'!$227:$227,'NEW RPT'!$228:$228,'NEW RPT'!$229:$229,'NEW RPT'!$233:$233,'NEW RPT'!$235:$235,'NEW RPT'!$236:$236,'NEW RPT'!$240:$240,'NEW RPT'!$241:$241,'NEW RPT'!$242:$242</definedName>
    <definedName name="QB_FORMULA_0" localSheetId="4" hidden="1">'Aug I&amp;E'!#REF!,'Aug I&amp;E'!#REF!,'Aug I&amp;E'!#REF!,'Aug I&amp;E'!#REF!,'Aug I&amp;E'!$N$6,'Aug I&amp;E'!$P$6,'Aug I&amp;E'!#REF!,'Aug I&amp;E'!#REF!,'Aug I&amp;E'!#REF!,'Aug I&amp;E'!#REF!,'Aug I&amp;E'!$N$7,'Aug I&amp;E'!$P$7,'Aug I&amp;E'!#REF!,'Aug I&amp;E'!#REF!,'Aug I&amp;E'!#REF!,'Aug I&amp;E'!#REF!</definedName>
    <definedName name="QB_FORMULA_0" localSheetId="3" hidden="1">'August Balance Sheet'!$H$9,'August Balance Sheet'!$H$10,'August Balance Sheet'!$H$15,'August Balance Sheet'!$H$16,'August Balance Sheet'!$H$27,'August Balance Sheet'!$H$28,'August Balance Sheet'!$H$34,'August Balance Sheet'!$H$37,'August Balance Sheet'!$H$42,'August Balance Sheet'!$H$50,'August Balance Sheet'!$H$54,'August Balance Sheet'!$H$58,'August Balance Sheet'!$H$64,'August Balance Sheet'!$H$65,'August Balance Sheet'!$H$66,'August Balance Sheet'!$H$67</definedName>
    <definedName name="QB_FORMULA_0" localSheetId="6" hidden="1">BVA!$N$6,BVA!$P$6,BVA!$N$7,BVA!$P$7,BVA!$N$9,BVA!$P$9,BVA!$N$10,BVA!$P$10,BVA!$N$11,BVA!$P$11,BVA!$N$12,BVA!$P$12,BVA!$N$13,BVA!$P$13,BVA!$N$21,BVA!$P$21</definedName>
    <definedName name="QB_FORMULA_0" localSheetId="0" hidden="1">'Check Register'!$N$482</definedName>
    <definedName name="QB_FORMULA_0" localSheetId="5" hidden="1">'Jan-Aug I&amp;E'!$V$5,'Jan-Aug I&amp;E'!$X$5,'Jan-Aug I&amp;E'!$Z$5,'Jan-Aug I&amp;E'!$AB$5,'Jan-Aug I&amp;E'!$AD$5,'Jan-Aug I&amp;E'!$AF$5,'Jan-Aug I&amp;E'!$N$6,'Jan-Aug I&amp;E'!$P$6,'Jan-Aug I&amp;E'!$V$6,'Jan-Aug I&amp;E'!$X$6,'Jan-Aug I&amp;E'!$Z$6,'Jan-Aug I&amp;E'!$AB$6,'Jan-Aug I&amp;E'!$AD$6,'Jan-Aug I&amp;E'!$AF$6,'Jan-Aug I&amp;E'!$N$7,'Jan-Aug I&amp;E'!$P$7</definedName>
    <definedName name="QB_FORMULA_0" localSheetId="7" hidden="1">'NEW RPT'!$N$6,'NEW RPT'!$P$6,'NEW RPT'!$V$6,'NEW RPT'!$X$6,'NEW RPT'!$N$7,'NEW RPT'!$P$7,'NEW RPT'!$V$7,'NEW RPT'!$X$7,'NEW RPT'!$N$9,'NEW RPT'!$P$9,'NEW RPT'!$V$9,'NEW RPT'!$X$9,'NEW RPT'!$N$10,'NEW RPT'!$P$10,'NEW RPT'!$V$10,'NEW RPT'!$X$10</definedName>
    <definedName name="QB_FORMULA_1" localSheetId="4" hidden="1">'Aug I&amp;E'!$N$9,'Aug I&amp;E'!$P$9,'Aug I&amp;E'!#REF!,'Aug I&amp;E'!#REF!,'Aug I&amp;E'!#REF!,'Aug I&amp;E'!#REF!,'Aug I&amp;E'!$N$10,'Aug I&amp;E'!$P$10,'Aug I&amp;E'!#REF!,'Aug I&amp;E'!#REF!,'Aug I&amp;E'!#REF!,'Aug I&amp;E'!#REF!,'Aug I&amp;E'!$N$11,'Aug I&amp;E'!$P$11,'Aug I&amp;E'!#REF!,'Aug I&amp;E'!#REF!</definedName>
    <definedName name="QB_FORMULA_1" localSheetId="3" hidden="1">'August Balance Sheet'!$H$77,'August Balance Sheet'!$H$81,'August Balance Sheet'!$H$82</definedName>
    <definedName name="QB_FORMULA_1" localSheetId="6" hidden="1">BVA!$J$22,BVA!$L$22,BVA!$N$22,BVA!$P$22,BVA!$J$23,BVA!$L$23,BVA!$N$23,BVA!$P$23,BVA!$J$24,BVA!$L$24,BVA!$N$24,BVA!$P$24,BVA!$N$29,BVA!$P$29,BVA!$J$30,BVA!$L$30</definedName>
    <definedName name="QB_FORMULA_1" localSheetId="5" hidden="1">'Jan-Aug I&amp;E'!$V$7,'Jan-Aug I&amp;E'!$X$7,'Jan-Aug I&amp;E'!$Z$7,'Jan-Aug I&amp;E'!$AB$7,'Jan-Aug I&amp;E'!$AD$7,'Jan-Aug I&amp;E'!$AF$7,'Jan-Aug I&amp;E'!$N$9,'Jan-Aug I&amp;E'!$P$9,'Jan-Aug I&amp;E'!$V$9,'Jan-Aug I&amp;E'!$X$9,'Jan-Aug I&amp;E'!$Z$9,'Jan-Aug I&amp;E'!$AB$9,'Jan-Aug I&amp;E'!$AD$9,'Jan-Aug I&amp;E'!$AF$9,'Jan-Aug I&amp;E'!$N$10,'Jan-Aug I&amp;E'!$P$10</definedName>
    <definedName name="QB_FORMULA_1" localSheetId="7" hidden="1">'NEW RPT'!$N$11,'NEW RPT'!$P$11,'NEW RPT'!$V$11,'NEW RPT'!$X$11,'NEW RPT'!$N$12,'NEW RPT'!$P$12,'NEW RPT'!$V$12,'NEW RPT'!$X$12,'NEW RPT'!$N$13,'NEW RPT'!$P$13,'NEW RPT'!$V$13,'NEW RPT'!$X$13,'NEW RPT'!$N$21,'NEW RPT'!$P$21,'NEW RPT'!$V$21,'NEW RPT'!$X$21</definedName>
    <definedName name="QB_FORMULA_10" localSheetId="4" hidden="1">'Aug I&amp;E'!#REF!,'Aug I&amp;E'!#REF!,'Aug I&amp;E'!#REF!,'Aug I&amp;E'!#REF!,'Aug I&amp;E'!$N$38,'Aug I&amp;E'!$P$38,'Aug I&amp;E'!#REF!,'Aug I&amp;E'!#REF!,'Aug I&amp;E'!#REF!,'Aug I&amp;E'!#REF!,'Aug I&amp;E'!$N$39,'Aug I&amp;E'!$P$39,'Aug I&amp;E'!#REF!,'Aug I&amp;E'!#REF!,'Aug I&amp;E'!#REF!,'Aug I&amp;E'!#REF!</definedName>
    <definedName name="QB_FORMULA_10" localSheetId="6" hidden="1">BVA!$N$101,BVA!$P$101,BVA!$N$102,BVA!$P$102,BVA!$N$103,BVA!$P$103,BVA!$N$104,BVA!$P$104,BVA!$N$105,BVA!$P$105,BVA!$J$106,BVA!$L$106,BVA!$N$106,BVA!$P$106,BVA!$N$108,BVA!$P$108</definedName>
    <definedName name="QB_FORMULA_10" localSheetId="5" hidden="1">'Jan-Aug I&amp;E'!$AD$29,'Jan-Aug I&amp;E'!$AF$29,'Jan-Aug I&amp;E'!$J$30,'Jan-Aug I&amp;E'!$L$30,'Jan-Aug I&amp;E'!$N$30,'Jan-Aug I&amp;E'!$P$30,'Jan-Aug I&amp;E'!$R$30,'Jan-Aug I&amp;E'!$T$30,'Jan-Aug I&amp;E'!$V$30,'Jan-Aug I&amp;E'!$X$30,'Jan-Aug I&amp;E'!$Z$30,'Jan-Aug I&amp;E'!$AB$30,'Jan-Aug I&amp;E'!$AD$30,'Jan-Aug I&amp;E'!$AF$30,'Jan-Aug I&amp;E'!$N$32,'Jan-Aug I&amp;E'!$P$32</definedName>
    <definedName name="QB_FORMULA_10" localSheetId="7" hidden="1">'NEW RPT'!$P$56,'NEW RPT'!$V$56,'NEW RPT'!$X$56,'NEW RPT'!$N$59,'NEW RPT'!$P$59,'NEW RPT'!$V$59,'NEW RPT'!$X$59,'NEW RPT'!$N$60,'NEW RPT'!$P$60,'NEW RPT'!$V$60,'NEW RPT'!$X$60,'NEW RPT'!$J$61,'NEW RPT'!$L$61,'NEW RPT'!$N$61,'NEW RPT'!$P$61,'NEW RPT'!$R$61</definedName>
    <definedName name="QB_FORMULA_100" localSheetId="5" hidden="1">'Jan-Aug I&amp;E'!$T$243,'Jan-Aug I&amp;E'!$V$243,'Jan-Aug I&amp;E'!$X$243,'Jan-Aug I&amp;E'!$Z$243,'Jan-Aug I&amp;E'!$AB$243,'Jan-Aug I&amp;E'!$AD$243,'Jan-Aug I&amp;E'!$AF$243,'Jan-Aug I&amp;E'!$J$244,'Jan-Aug I&amp;E'!$R$244,'Jan-Aug I&amp;E'!$T$244,'Jan-Aug I&amp;E'!$V$244,'Jan-Aug I&amp;E'!$X$244,'Jan-Aug I&amp;E'!$Z$244,'Jan-Aug I&amp;E'!$AB$244,'Jan-Aug I&amp;E'!$AD$244,'Jan-Aug I&amp;E'!$AF$244</definedName>
    <definedName name="QB_FORMULA_101" localSheetId="5" hidden="1">'Jan-Aug I&amp;E'!$J$245,'Jan-Aug I&amp;E'!$L$245,'Jan-Aug I&amp;E'!$N$245,'Jan-Aug I&amp;E'!$P$245,'Jan-Aug I&amp;E'!$R$245,'Jan-Aug I&amp;E'!$T$245,'Jan-Aug I&amp;E'!$V$245,'Jan-Aug I&amp;E'!$X$245,'Jan-Aug I&amp;E'!$Z$245,'Jan-Aug I&amp;E'!$AB$245,'Jan-Aug I&amp;E'!$AD$245,'Jan-Aug I&amp;E'!$AF$245,'Jan-Aug I&amp;E'!$J$246,'Jan-Aug I&amp;E'!$L$246,'Jan-Aug I&amp;E'!$N$246,'Jan-Aug I&amp;E'!$P$246</definedName>
    <definedName name="QB_FORMULA_102" localSheetId="5" hidden="1">'Jan-Aug I&amp;E'!$R$246,'Jan-Aug I&amp;E'!$T$246,'Jan-Aug I&amp;E'!$V$246,'Jan-Aug I&amp;E'!$X$246,'Jan-Aug I&amp;E'!$Z$246,'Jan-Aug I&amp;E'!$AB$246,'Jan-Aug I&amp;E'!$AD$246,'Jan-Aug I&amp;E'!$AF$246,'Jan-Aug I&amp;E'!$J$247,'Jan-Aug I&amp;E'!$L$247,'Jan-Aug I&amp;E'!$N$247,'Jan-Aug I&amp;E'!$P$247,'Jan-Aug I&amp;E'!$R$247,'Jan-Aug I&amp;E'!$T$247,'Jan-Aug I&amp;E'!$V$247,'Jan-Aug I&amp;E'!$X$247</definedName>
    <definedName name="QB_FORMULA_103" localSheetId="5" hidden="1">'Jan-Aug I&amp;E'!$Z$247,'Jan-Aug I&amp;E'!$AB$247,'Jan-Aug I&amp;E'!$AD$247,'Jan-Aug I&amp;E'!$AF$247</definedName>
    <definedName name="QB_FORMULA_11" localSheetId="4" hidden="1">'Aug I&amp;E'!$N$40,'Aug I&amp;E'!$P$40,'Aug I&amp;E'!#REF!,'Aug I&amp;E'!#REF!,'Aug I&amp;E'!#REF!,'Aug I&amp;E'!#REF!,'Aug I&amp;E'!$J$41,'Aug I&amp;E'!$L$41,'Aug I&amp;E'!$N$41,'Aug I&amp;E'!$P$41,'Aug I&amp;E'!#REF!,'Aug I&amp;E'!#REF!,'Aug I&amp;E'!#REF!,'Aug I&amp;E'!#REF!,'Aug I&amp;E'!$N$42,'Aug I&amp;E'!$P$42</definedName>
    <definedName name="QB_FORMULA_11" localSheetId="6" hidden="1">BVA!$N$110,BVA!$P$110,BVA!$N$111,BVA!$P$111,BVA!$N$112,BVA!$P$112,BVA!$J$113,BVA!$L$113,BVA!$N$113,BVA!$P$113,BVA!$N$114,BVA!$P$114,BVA!$J$115,BVA!$L$115,BVA!$N$115,BVA!$P$115</definedName>
    <definedName name="QB_FORMULA_11" localSheetId="5" hidden="1">'Jan-Aug I&amp;E'!$V$32,'Jan-Aug I&amp;E'!$X$32,'Jan-Aug I&amp;E'!$Z$32,'Jan-Aug I&amp;E'!$AB$32,'Jan-Aug I&amp;E'!$AD$32,'Jan-Aug I&amp;E'!$AF$32,'Jan-Aug I&amp;E'!$N$33,'Jan-Aug I&amp;E'!$P$33,'Jan-Aug I&amp;E'!$V$33,'Jan-Aug I&amp;E'!$X$33,'Jan-Aug I&amp;E'!$Z$33,'Jan-Aug I&amp;E'!$AB$33,'Jan-Aug I&amp;E'!$AD$33,'Jan-Aug I&amp;E'!$AF$33,'Jan-Aug I&amp;E'!$V$34,'Jan-Aug I&amp;E'!$X$34</definedName>
    <definedName name="QB_FORMULA_11" localSheetId="7" hidden="1">'NEW RPT'!$T$61,'NEW RPT'!$V$61,'NEW RPT'!$X$61,'NEW RPT'!$Z$61,'NEW RPT'!$N$62,'NEW RPT'!$P$62,'NEW RPT'!$V$62,'NEW RPT'!$X$62,'NEW RPT'!$N$65,'NEW RPT'!$P$65,'NEW RPT'!$V$65,'NEW RPT'!$X$65,'NEW RPT'!$N$66,'NEW RPT'!$P$66,'NEW RPT'!$V$66,'NEW RPT'!$X$66</definedName>
    <definedName name="QB_FORMULA_12" localSheetId="4" hidden="1">'Aug I&amp;E'!#REF!,'Aug I&amp;E'!#REF!,'Aug I&amp;E'!#REF!,'Aug I&amp;E'!#REF!,'Aug I&amp;E'!$N$46,'Aug I&amp;E'!$P$46,'Aug I&amp;E'!#REF!,'Aug I&amp;E'!#REF!,'Aug I&amp;E'!#REF!,'Aug I&amp;E'!#REF!,'Aug I&amp;E'!$N$47,'Aug I&amp;E'!$P$47,'Aug I&amp;E'!#REF!,'Aug I&amp;E'!#REF!,'Aug I&amp;E'!#REF!,'Aug I&amp;E'!#REF!</definedName>
    <definedName name="QB_FORMULA_12" localSheetId="6" hidden="1">BVA!$N$116,BVA!$P$116,BVA!$J$117,BVA!$L$117,BVA!$N$117,BVA!$P$117,BVA!$J$118,BVA!$L$118,BVA!$N$118,BVA!$P$118,BVA!$N$120,BVA!$P$120,BVA!$N$121,BVA!$P$121,BVA!$J$123,BVA!$L$123</definedName>
    <definedName name="QB_FORMULA_12" localSheetId="5" hidden="1">'Jan-Aug I&amp;E'!$Z$34,'Jan-Aug I&amp;E'!$AB$34,'Jan-Aug I&amp;E'!$AD$34,'Jan-Aug I&amp;E'!$AF$34,'Jan-Aug I&amp;E'!$J$35,'Jan-Aug I&amp;E'!$L$35,'Jan-Aug I&amp;E'!$N$35,'Jan-Aug I&amp;E'!$P$35,'Jan-Aug I&amp;E'!$R$35,'Jan-Aug I&amp;E'!$T$35,'Jan-Aug I&amp;E'!$V$35,'Jan-Aug I&amp;E'!$X$35,'Jan-Aug I&amp;E'!$Z$35,'Jan-Aug I&amp;E'!$AB$35,'Jan-Aug I&amp;E'!$AD$35,'Jan-Aug I&amp;E'!$AF$35</definedName>
    <definedName name="QB_FORMULA_12" localSheetId="7" hidden="1">'NEW RPT'!$N$67,'NEW RPT'!$P$67,'NEW RPT'!$V$67,'NEW RPT'!$X$67,'NEW RPT'!$N$68,'NEW RPT'!$P$68,'NEW RPT'!$V$68,'NEW RPT'!$X$68,'NEW RPT'!$J$69,'NEW RPT'!$L$69,'NEW RPT'!$N$69,'NEW RPT'!$P$69,'NEW RPT'!$R$69,'NEW RPT'!$T$69,'NEW RPT'!$V$69,'NEW RPT'!$X$69</definedName>
    <definedName name="QB_FORMULA_13" localSheetId="4" hidden="1">'Aug I&amp;E'!$N$48,'Aug I&amp;E'!$P$48,'Aug I&amp;E'!#REF!,'Aug I&amp;E'!#REF!,'Aug I&amp;E'!#REF!,'Aug I&amp;E'!#REF!,'Aug I&amp;E'!#REF!,'Aug I&amp;E'!#REF!,'Aug I&amp;E'!#REF!,'Aug I&amp;E'!#REF!,'Aug I&amp;E'!#REF!,'Aug I&amp;E'!#REF!,'Aug I&amp;E'!#REF!,'Aug I&amp;E'!#REF!,'Aug I&amp;E'!$N$51,'Aug I&amp;E'!$P$51</definedName>
    <definedName name="QB_FORMULA_13" localSheetId="6" hidden="1">BVA!$N$123,BVA!$P$123,BVA!$N$125,BVA!$P$125,BVA!$N$126,BVA!$P$126,BVA!$N$127,BVA!$P$127,BVA!$N$128,BVA!$P$128,BVA!$N$129,BVA!$P$129,BVA!$N$130,BVA!$P$130,BVA!$J$132,BVA!$L$132</definedName>
    <definedName name="QB_FORMULA_13" localSheetId="5" hidden="1">'Jan-Aug I&amp;E'!$N$37,'Jan-Aug I&amp;E'!$P$37,'Jan-Aug I&amp;E'!$V$37,'Jan-Aug I&amp;E'!$X$37,'Jan-Aug I&amp;E'!$Z$37,'Jan-Aug I&amp;E'!$AB$37,'Jan-Aug I&amp;E'!$AD$37,'Jan-Aug I&amp;E'!$AF$37,'Jan-Aug I&amp;E'!$N$38,'Jan-Aug I&amp;E'!$P$38,'Jan-Aug I&amp;E'!$V$38,'Jan-Aug I&amp;E'!$X$38,'Jan-Aug I&amp;E'!$Z$38,'Jan-Aug I&amp;E'!$AB$38,'Jan-Aug I&amp;E'!$AD$38,'Jan-Aug I&amp;E'!$AF$38</definedName>
    <definedName name="QB_FORMULA_13" localSheetId="7" hidden="1">'NEW RPT'!$Z$69,'NEW RPT'!$N$71,'NEW RPT'!$P$71,'NEW RPT'!$V$71,'NEW RPT'!$X$71,'NEW RPT'!$N$72,'NEW RPT'!$P$72,'NEW RPT'!$V$72,'NEW RPT'!$X$72,'NEW RPT'!$N$73,'NEW RPT'!$P$73,'NEW RPT'!$V$73,'NEW RPT'!$X$73,'NEW RPT'!$N$74,'NEW RPT'!$P$74,'NEW RPT'!$V$74</definedName>
    <definedName name="QB_FORMULA_14" localSheetId="4" hidden="1">'Aug I&amp;E'!#REF!,'Aug I&amp;E'!#REF!,'Aug I&amp;E'!#REF!,'Aug I&amp;E'!#REF!,'Aug I&amp;E'!$N$52,'Aug I&amp;E'!$P$52,'Aug I&amp;E'!#REF!,'Aug I&amp;E'!#REF!,'Aug I&amp;E'!#REF!,'Aug I&amp;E'!#REF!,'Aug I&amp;E'!$J$53,'Aug I&amp;E'!$L$53,'Aug I&amp;E'!$N$53,'Aug I&amp;E'!$P$53,'Aug I&amp;E'!#REF!,'Aug I&amp;E'!#REF!</definedName>
    <definedName name="QB_FORMULA_14" localSheetId="6" hidden="1">BVA!$N$132,BVA!$P$132,BVA!$N$134,BVA!$P$134,BVA!$N$135,BVA!$P$135,BVA!$N$139,BVA!$P$139,BVA!$N$140,BVA!$P$140,BVA!$N$141,BVA!$P$141,BVA!$N$142,BVA!$P$142,BVA!$N$143,BVA!$P$143</definedName>
    <definedName name="QB_FORMULA_14" localSheetId="5" hidden="1">'Jan-Aug I&amp;E'!$N$39,'Jan-Aug I&amp;E'!$P$39,'Jan-Aug I&amp;E'!$V$39,'Jan-Aug I&amp;E'!$X$39,'Jan-Aug I&amp;E'!$Z$39,'Jan-Aug I&amp;E'!$AB$39,'Jan-Aug I&amp;E'!$AD$39,'Jan-Aug I&amp;E'!$AF$39,'Jan-Aug I&amp;E'!$N$40,'Jan-Aug I&amp;E'!$P$40,'Jan-Aug I&amp;E'!$V$40,'Jan-Aug I&amp;E'!$X$40,'Jan-Aug I&amp;E'!$Z$40,'Jan-Aug I&amp;E'!$AB$40,'Jan-Aug I&amp;E'!$AD$40,'Jan-Aug I&amp;E'!$AF$40</definedName>
    <definedName name="QB_FORMULA_14" localSheetId="7" hidden="1">'NEW RPT'!$X$74,'NEW RPT'!$N$75,'NEW RPT'!$P$75,'NEW RPT'!$V$75,'NEW RPT'!$X$75,'NEW RPT'!$N$76,'NEW RPT'!$P$76,'NEW RPT'!$V$76,'NEW RPT'!$X$76,'NEW RPT'!$N$77,'NEW RPT'!$P$77,'NEW RPT'!$V$77,'NEW RPT'!$X$77,'NEW RPT'!$N$78,'NEW RPT'!$P$78,'NEW RPT'!$V$78</definedName>
    <definedName name="QB_FORMULA_15" localSheetId="4" hidden="1">'Aug I&amp;E'!#REF!,'Aug I&amp;E'!#REF!,'Aug I&amp;E'!$N$54,'Aug I&amp;E'!$P$54,'Aug I&amp;E'!#REF!,'Aug I&amp;E'!#REF!,'Aug I&amp;E'!#REF!,'Aug I&amp;E'!#REF!,'Aug I&amp;E'!$N$55,'Aug I&amp;E'!$P$55,'Aug I&amp;E'!#REF!,'Aug I&amp;E'!#REF!,'Aug I&amp;E'!#REF!,'Aug I&amp;E'!#REF!,'Aug I&amp;E'!$N$56,'Aug I&amp;E'!$P$56</definedName>
    <definedName name="QB_FORMULA_15" localSheetId="6" hidden="1">BVA!$N$145,BVA!$P$145,BVA!$J$146,BVA!$L$146,BVA!$N$146,BVA!$P$146,BVA!$N$147,BVA!$P$147,BVA!$N$148,BVA!$P$148,BVA!$N$168,BVA!$P$168,BVA!$J$169,BVA!$L$169,BVA!$N$169,BVA!$P$169</definedName>
    <definedName name="QB_FORMULA_15" localSheetId="5" hidden="1">'Jan-Aug I&amp;E'!$N$41,'Jan-Aug I&amp;E'!$P$41,'Jan-Aug I&amp;E'!$V$41,'Jan-Aug I&amp;E'!$X$41,'Jan-Aug I&amp;E'!$Z$41,'Jan-Aug I&amp;E'!$AB$41,'Jan-Aug I&amp;E'!$AD$41,'Jan-Aug I&amp;E'!$AF$41,'Jan-Aug I&amp;E'!$J$42,'Jan-Aug I&amp;E'!$L$42,'Jan-Aug I&amp;E'!$N$42,'Jan-Aug I&amp;E'!$P$42,'Jan-Aug I&amp;E'!$R$42,'Jan-Aug I&amp;E'!$T$42,'Jan-Aug I&amp;E'!$V$42,'Jan-Aug I&amp;E'!$X$42</definedName>
    <definedName name="QB_FORMULA_15" localSheetId="7" hidden="1">'NEW RPT'!$X$78,'NEW RPT'!$J$79,'NEW RPT'!$L$79,'NEW RPT'!$N$79,'NEW RPT'!$P$79,'NEW RPT'!$R$79,'NEW RPT'!$T$79,'NEW RPT'!$V$79,'NEW RPT'!$X$79,'NEW RPT'!$Z$79,'NEW RPT'!$N$81,'NEW RPT'!$P$81,'NEW RPT'!$V$81,'NEW RPT'!$X$81,'NEW RPT'!$N$82,'NEW RPT'!$P$82</definedName>
    <definedName name="QB_FORMULA_16" localSheetId="4" hidden="1">'Aug I&amp;E'!#REF!,'Aug I&amp;E'!#REF!,'Aug I&amp;E'!#REF!,'Aug I&amp;E'!#REF!,'Aug I&amp;E'!$N$57,'Aug I&amp;E'!$P$57,'Aug I&amp;E'!#REF!,'Aug I&amp;E'!#REF!,'Aug I&amp;E'!#REF!,'Aug I&amp;E'!#REF!,'Aug I&amp;E'!$N$58,'Aug I&amp;E'!$P$58,'Aug I&amp;E'!#REF!,'Aug I&amp;E'!#REF!,'Aug I&amp;E'!#REF!,'Aug I&amp;E'!#REF!</definedName>
    <definedName name="QB_FORMULA_16" localSheetId="6" hidden="1">BVA!$J$170,BVA!$L$170,BVA!$N$170,BVA!$P$170,BVA!$N$172,BVA!$P$172,BVA!$J$174,BVA!$L$174,BVA!$N$174,BVA!$P$174,BVA!$N$176,BVA!$P$176,BVA!$N$177,BVA!$P$177,BVA!$N$179,BVA!$P$179</definedName>
    <definedName name="QB_FORMULA_16" localSheetId="5" hidden="1">'Jan-Aug I&amp;E'!$Z$42,'Jan-Aug I&amp;E'!$AB$42,'Jan-Aug I&amp;E'!$AD$42,'Jan-Aug I&amp;E'!$AF$42,'Jan-Aug I&amp;E'!$N$43,'Jan-Aug I&amp;E'!$P$43,'Jan-Aug I&amp;E'!$V$43,'Jan-Aug I&amp;E'!$X$43,'Jan-Aug I&amp;E'!$Z$43,'Jan-Aug I&amp;E'!$AB$43,'Jan-Aug I&amp;E'!$AD$43,'Jan-Aug I&amp;E'!$AF$43,'Jan-Aug I&amp;E'!$N$45,'Jan-Aug I&amp;E'!$P$45,'Jan-Aug I&amp;E'!$V$45,'Jan-Aug I&amp;E'!$X$45</definedName>
    <definedName name="QB_FORMULA_16" localSheetId="7" hidden="1">'NEW RPT'!$V$82,'NEW RPT'!$X$82,'NEW RPT'!$N$83,'NEW RPT'!$P$83,'NEW RPT'!$V$83,'NEW RPT'!$X$83,'NEW RPT'!$J$84,'NEW RPT'!$L$84,'NEW RPT'!$N$84,'NEW RPT'!$P$84,'NEW RPT'!$R$84,'NEW RPT'!$T$84,'NEW RPT'!$V$84,'NEW RPT'!$X$84,'NEW RPT'!$Z$84,'NEW RPT'!$J$85</definedName>
    <definedName name="QB_FORMULA_17" localSheetId="4" hidden="1">'Aug I&amp;E'!$J$59,'Aug I&amp;E'!$L$59,'Aug I&amp;E'!$N$59,'Aug I&amp;E'!$P$59,'Aug I&amp;E'!#REF!,'Aug I&amp;E'!#REF!,'Aug I&amp;E'!#REF!,'Aug I&amp;E'!#REF!,'Aug I&amp;E'!$N$61,'Aug I&amp;E'!$P$61,'Aug I&amp;E'!#REF!,'Aug I&amp;E'!#REF!,'Aug I&amp;E'!#REF!,'Aug I&amp;E'!#REF!,'Aug I&amp;E'!$N$62,'Aug I&amp;E'!$P$62</definedName>
    <definedName name="QB_FORMULA_17" localSheetId="6" hidden="1">BVA!$N$180,BVA!$P$180,BVA!$J$181,BVA!$L$181,BVA!$N$181,BVA!$P$181,BVA!$N$182,BVA!$P$182,BVA!$N$183,BVA!$P$183,BVA!$N$186,BVA!$P$186,BVA!$J$187,BVA!$L$187,BVA!$N$187,BVA!$P$187</definedName>
    <definedName name="QB_FORMULA_17" localSheetId="5" hidden="1">'Jan-Aug I&amp;E'!$Z$45,'Jan-Aug I&amp;E'!$AB$45,'Jan-Aug I&amp;E'!$AD$45,'Jan-Aug I&amp;E'!$AF$45,'Jan-Aug I&amp;E'!$N$46,'Jan-Aug I&amp;E'!$P$46,'Jan-Aug I&amp;E'!$V$46,'Jan-Aug I&amp;E'!$X$46,'Jan-Aug I&amp;E'!$Z$46,'Jan-Aug I&amp;E'!$AB$46,'Jan-Aug I&amp;E'!$AD$46,'Jan-Aug I&amp;E'!$AF$46,'Jan-Aug I&amp;E'!$N$47,'Jan-Aug I&amp;E'!$P$47,'Jan-Aug I&amp;E'!$V$47,'Jan-Aug I&amp;E'!$X$47</definedName>
    <definedName name="QB_FORMULA_17" localSheetId="7" hidden="1">'NEW RPT'!$L$85,'NEW RPT'!$N$85,'NEW RPT'!$P$85,'NEW RPT'!$R$85,'NEW RPT'!$T$85,'NEW RPT'!$V$85,'NEW RPT'!$X$85,'NEW RPT'!$Z$85,'NEW RPT'!$N$86,'NEW RPT'!$P$86,'NEW RPT'!$V$86,'NEW RPT'!$X$86,'NEW RPT'!$N$87,'NEW RPT'!$P$87,'NEW RPT'!$V$87,'NEW RPT'!$X$87</definedName>
    <definedName name="QB_FORMULA_18" localSheetId="4" hidden="1">'Aug I&amp;E'!#REF!,'Aug I&amp;E'!#REF!,'Aug I&amp;E'!#REF!,'Aug I&amp;E'!#REF!,'Aug I&amp;E'!$N$63,'Aug I&amp;E'!$P$63,'Aug I&amp;E'!#REF!,'Aug I&amp;E'!#REF!,'Aug I&amp;E'!#REF!,'Aug I&amp;E'!#REF!,'Aug I&amp;E'!$N$64,'Aug I&amp;E'!$P$64,'Aug I&amp;E'!#REF!,'Aug I&amp;E'!#REF!,'Aug I&amp;E'!#REF!,'Aug I&amp;E'!#REF!</definedName>
    <definedName name="QB_FORMULA_18" localSheetId="6" hidden="1">BVA!$J$188,BVA!$L$188,BVA!$N$188,BVA!$P$188,BVA!$N$191,BVA!$P$191,BVA!$N$192,BVA!$P$192,BVA!$J$193,BVA!$L$193,BVA!$N$193,BVA!$P$193,BVA!$N$194,BVA!$P$194,BVA!$J$195,BVA!$L$195</definedName>
    <definedName name="QB_FORMULA_18" localSheetId="5" hidden="1">'Jan-Aug I&amp;E'!$Z$47,'Jan-Aug I&amp;E'!$AB$47,'Jan-Aug I&amp;E'!$AD$47,'Jan-Aug I&amp;E'!$AF$47,'Jan-Aug I&amp;E'!$N$48,'Jan-Aug I&amp;E'!$P$48,'Jan-Aug I&amp;E'!$V$48,'Jan-Aug I&amp;E'!$X$48,'Jan-Aug I&amp;E'!$Z$48,'Jan-Aug I&amp;E'!$AB$48,'Jan-Aug I&amp;E'!$AD$48,'Jan-Aug I&amp;E'!$AF$48,'Jan-Aug I&amp;E'!$J$49,'Jan-Aug I&amp;E'!$L$49,'Jan-Aug I&amp;E'!$N$49,'Jan-Aug I&amp;E'!$P$49</definedName>
    <definedName name="QB_FORMULA_18" localSheetId="7" hidden="1">'NEW RPT'!$N$89,'NEW RPT'!$P$89,'NEW RPT'!$V$89,'NEW RPT'!$X$89,'NEW RPT'!$N$90,'NEW RPT'!$P$90,'NEW RPT'!$V$90,'NEW RPT'!$X$90,'NEW RPT'!$N$91,'NEW RPT'!$P$91,'NEW RPT'!$V$91,'NEW RPT'!$X$91,'NEW RPT'!$J$92,'NEW RPT'!$L$92,'NEW RPT'!$N$92,'NEW RPT'!$P$92</definedName>
    <definedName name="QB_FORMULA_19" localSheetId="4" hidden="1">'Aug I&amp;E'!$N$65,'Aug I&amp;E'!$P$65,'Aug I&amp;E'!#REF!,'Aug I&amp;E'!#REF!,'Aug I&amp;E'!#REF!,'Aug I&amp;E'!#REF!,'Aug I&amp;E'!$N$66,'Aug I&amp;E'!$P$66,'Aug I&amp;E'!#REF!,'Aug I&amp;E'!#REF!,'Aug I&amp;E'!#REF!,'Aug I&amp;E'!#REF!,'Aug I&amp;E'!$N$67,'Aug I&amp;E'!$P$67,'Aug I&amp;E'!#REF!,'Aug I&amp;E'!#REF!</definedName>
    <definedName name="QB_FORMULA_19" localSheetId="6" hidden="1">BVA!$N$195,BVA!$P$195,BVA!$J$196,BVA!$L$196,BVA!$N$196,BVA!$P$196,BVA!$J$197,BVA!$L$197,BVA!$N$197,BVA!$P$197,BVA!$J$208,BVA!$J$218,BVA!$J$220,BVA!$J$221,BVA!$N$226,BVA!$P$226</definedName>
    <definedName name="QB_FORMULA_19" localSheetId="5" hidden="1">'Jan-Aug I&amp;E'!$R$49,'Jan-Aug I&amp;E'!$T$49,'Jan-Aug I&amp;E'!$V$49,'Jan-Aug I&amp;E'!$X$49,'Jan-Aug I&amp;E'!$Z$49,'Jan-Aug I&amp;E'!$AB$49,'Jan-Aug I&amp;E'!$AD$49,'Jan-Aug I&amp;E'!$AF$49,'Jan-Aug I&amp;E'!$N$50,'Jan-Aug I&amp;E'!$P$50,'Jan-Aug I&amp;E'!$V$50,'Jan-Aug I&amp;E'!$X$50,'Jan-Aug I&amp;E'!$Z$50,'Jan-Aug I&amp;E'!$AB$50,'Jan-Aug I&amp;E'!$AD$50,'Jan-Aug I&amp;E'!$AF$50</definedName>
    <definedName name="QB_FORMULA_19" localSheetId="7" hidden="1">'NEW RPT'!$R$92,'NEW RPT'!$T$92,'NEW RPT'!$V$92,'NEW RPT'!$X$92,'NEW RPT'!$Z$92,'NEW RPT'!$N$95,'NEW RPT'!$P$95,'NEW RPT'!$V$95,'NEW RPT'!$X$95,'NEW RPT'!$N$96,'NEW RPT'!$P$96,'NEW RPT'!$V$96,'NEW RPT'!$X$96,'NEW RPT'!$N$97,'NEW RPT'!$P$97,'NEW RPT'!$V$97</definedName>
    <definedName name="QB_FORMULA_2" localSheetId="4" hidden="1">'Aug I&amp;E'!#REF!,'Aug I&amp;E'!#REF!,'Aug I&amp;E'!$N$12,'Aug I&amp;E'!$P$12,'Aug I&amp;E'!#REF!,'Aug I&amp;E'!#REF!,'Aug I&amp;E'!#REF!,'Aug I&amp;E'!#REF!,'Aug I&amp;E'!$N$13,'Aug I&amp;E'!$P$13,'Aug I&amp;E'!#REF!,'Aug I&amp;E'!#REF!,'Aug I&amp;E'!#REF!,'Aug I&amp;E'!#REF!,'Aug I&amp;E'!#REF!,'Aug I&amp;E'!#REF!</definedName>
    <definedName name="QB_FORMULA_2" localSheetId="6" hidden="1">BVA!$N$30,BVA!$P$30,BVA!$N$32,BVA!$P$32,BVA!$N$33,BVA!$P$33,BVA!$J$35,BVA!$L$35,BVA!$N$35,BVA!$P$35,BVA!$N$37,BVA!$P$37,BVA!$N$38,BVA!$P$38,BVA!$N$39,BVA!$P$39</definedName>
    <definedName name="QB_FORMULA_2" localSheetId="5" hidden="1">'Jan-Aug I&amp;E'!$V$10,'Jan-Aug I&amp;E'!$X$10,'Jan-Aug I&amp;E'!$Z$10,'Jan-Aug I&amp;E'!$AB$10,'Jan-Aug I&amp;E'!$AD$10,'Jan-Aug I&amp;E'!$AF$10,'Jan-Aug I&amp;E'!$N$11,'Jan-Aug I&amp;E'!$P$11,'Jan-Aug I&amp;E'!$V$11,'Jan-Aug I&amp;E'!$X$11,'Jan-Aug I&amp;E'!$Z$11,'Jan-Aug I&amp;E'!$AB$11,'Jan-Aug I&amp;E'!$AD$11,'Jan-Aug I&amp;E'!$AF$11,'Jan-Aug I&amp;E'!$N$12,'Jan-Aug I&amp;E'!$P$12</definedName>
    <definedName name="QB_FORMULA_2" localSheetId="7" hidden="1">'NEW RPT'!$J$22,'NEW RPT'!$L$22,'NEW RPT'!$N$22,'NEW RPT'!$P$22,'NEW RPT'!$R$22,'NEW RPT'!$T$22,'NEW RPT'!$V$22,'NEW RPT'!$X$22,'NEW RPT'!$Z$22,'NEW RPT'!$J$23,'NEW RPT'!$L$23,'NEW RPT'!$N$23,'NEW RPT'!$P$23,'NEW RPT'!$R$23,'NEW RPT'!$T$23,'NEW RPT'!$V$23</definedName>
    <definedName name="QB_FORMULA_20" localSheetId="4" hidden="1">'Aug I&amp;E'!#REF!,'Aug I&amp;E'!#REF!,'Aug I&amp;E'!$N$68,'Aug I&amp;E'!$P$68,'Aug I&amp;E'!#REF!,'Aug I&amp;E'!#REF!,'Aug I&amp;E'!#REF!,'Aug I&amp;E'!#REF!,'Aug I&amp;E'!$J$69,'Aug I&amp;E'!$L$69,'Aug I&amp;E'!$N$69,'Aug I&amp;E'!$P$69,'Aug I&amp;E'!#REF!,'Aug I&amp;E'!#REF!,'Aug I&amp;E'!#REF!,'Aug I&amp;E'!#REF!</definedName>
    <definedName name="QB_FORMULA_20" localSheetId="6" hidden="1">BVA!$N$227,BVA!$P$227,BVA!$N$228,BVA!$P$228,BVA!$N$229,BVA!$P$229,BVA!$J$230,BVA!$L$230,BVA!$N$230,BVA!$P$230,BVA!$J$234,BVA!$J$237,BVA!$J$243,BVA!$J$244,BVA!$J$245,BVA!$L$245</definedName>
    <definedName name="QB_FORMULA_20" localSheetId="5" hidden="1">'Jan-Aug I&amp;E'!$N$54,'Jan-Aug I&amp;E'!$P$54,'Jan-Aug I&amp;E'!$V$54,'Jan-Aug I&amp;E'!$X$54,'Jan-Aug I&amp;E'!$Z$54,'Jan-Aug I&amp;E'!$AB$54,'Jan-Aug I&amp;E'!$AD$54,'Jan-Aug I&amp;E'!$AF$54,'Jan-Aug I&amp;E'!$N$55,'Jan-Aug I&amp;E'!$P$55,'Jan-Aug I&amp;E'!$V$55,'Jan-Aug I&amp;E'!$X$55,'Jan-Aug I&amp;E'!$Z$55,'Jan-Aug I&amp;E'!$AB$55,'Jan-Aug I&amp;E'!$AD$55,'Jan-Aug I&amp;E'!$AF$55</definedName>
    <definedName name="QB_FORMULA_20" localSheetId="7" hidden="1">'NEW RPT'!$X$97,'NEW RPT'!$N$98,'NEW RPT'!$P$98,'NEW RPT'!$V$98,'NEW RPT'!$X$98,'NEW RPT'!$J$99,'NEW RPT'!$L$99,'NEW RPT'!$N$99,'NEW RPT'!$P$99,'NEW RPT'!$R$99,'NEW RPT'!$T$99,'NEW RPT'!$V$99,'NEW RPT'!$X$99,'NEW RPT'!$Z$99,'NEW RPT'!$N$101,'NEW RPT'!$P$101</definedName>
    <definedName name="QB_FORMULA_21" localSheetId="4" hidden="1">'Aug I&amp;E'!$N$71,'Aug I&amp;E'!$P$71,'Aug I&amp;E'!#REF!,'Aug I&amp;E'!#REF!,'Aug I&amp;E'!#REF!,'Aug I&amp;E'!#REF!,'Aug I&amp;E'!$N$72,'Aug I&amp;E'!$P$72,'Aug I&amp;E'!#REF!,'Aug I&amp;E'!#REF!,'Aug I&amp;E'!#REF!,'Aug I&amp;E'!#REF!,'Aug I&amp;E'!$N$73,'Aug I&amp;E'!$P$73,'Aug I&amp;E'!#REF!,'Aug I&amp;E'!#REF!</definedName>
    <definedName name="QB_FORMULA_21" localSheetId="6" hidden="1">BVA!$N$245,BVA!$P$245,BVA!$J$246,BVA!$L$246,BVA!$N$246,BVA!$P$246,BVA!$J$247,BVA!$L$247,BVA!$N$247,BVA!$P$247</definedName>
    <definedName name="QB_FORMULA_21" localSheetId="5" hidden="1">'Jan-Aug I&amp;E'!$N$56,'Jan-Aug I&amp;E'!$P$56,'Jan-Aug I&amp;E'!$V$56,'Jan-Aug I&amp;E'!$X$56,'Jan-Aug I&amp;E'!$Z$56,'Jan-Aug I&amp;E'!$AB$56,'Jan-Aug I&amp;E'!$AD$56,'Jan-Aug I&amp;E'!$AF$56,'Jan-Aug I&amp;E'!$V$57,'Jan-Aug I&amp;E'!$X$57,'Jan-Aug I&amp;E'!$Z$57,'Jan-Aug I&amp;E'!$AB$57,'Jan-Aug I&amp;E'!$AD$57,'Jan-Aug I&amp;E'!$AF$57,'Jan-Aug I&amp;E'!$V$58,'Jan-Aug I&amp;E'!$X$58</definedName>
    <definedName name="QB_FORMULA_21" localSheetId="7" hidden="1">'NEW RPT'!$V$101,'NEW RPT'!$X$101,'NEW RPT'!$N$102,'NEW RPT'!$P$102,'NEW RPT'!$V$102,'NEW RPT'!$X$102,'NEW RPT'!$N$103,'NEW RPT'!$P$103,'NEW RPT'!$V$103,'NEW RPT'!$X$103,'NEW RPT'!$N$104,'NEW RPT'!$P$104,'NEW RPT'!$V$104,'NEW RPT'!$X$104,'NEW RPT'!$N$105,'NEW RPT'!$P$105</definedName>
    <definedName name="QB_FORMULA_22" localSheetId="4" hidden="1">'Aug I&amp;E'!#REF!,'Aug I&amp;E'!#REF!,'Aug I&amp;E'!$J$74,'Aug I&amp;E'!$L$74,'Aug I&amp;E'!$N$74,'Aug I&amp;E'!$P$74,'Aug I&amp;E'!#REF!,'Aug I&amp;E'!#REF!,'Aug I&amp;E'!#REF!,'Aug I&amp;E'!#REF!,'Aug I&amp;E'!$J$75,'Aug I&amp;E'!$L$75,'Aug I&amp;E'!$N$75,'Aug I&amp;E'!$P$75,'Aug I&amp;E'!#REF!,'Aug I&amp;E'!#REF!</definedName>
    <definedName name="QB_FORMULA_22" localSheetId="5" hidden="1">'Jan-Aug I&amp;E'!$Z$58,'Jan-Aug I&amp;E'!$AB$58,'Jan-Aug I&amp;E'!$AD$58,'Jan-Aug I&amp;E'!$AF$58,'Jan-Aug I&amp;E'!$N$59,'Jan-Aug I&amp;E'!$P$59,'Jan-Aug I&amp;E'!$V$59,'Jan-Aug I&amp;E'!$X$59,'Jan-Aug I&amp;E'!$Z$59,'Jan-Aug I&amp;E'!$AB$59,'Jan-Aug I&amp;E'!$AD$59,'Jan-Aug I&amp;E'!$AF$59,'Jan-Aug I&amp;E'!$N$60,'Jan-Aug I&amp;E'!$P$60,'Jan-Aug I&amp;E'!$V$60,'Jan-Aug I&amp;E'!$X$60</definedName>
    <definedName name="QB_FORMULA_22" localSheetId="7" hidden="1">'NEW RPT'!$V$105,'NEW RPT'!$X$105,'NEW RPT'!$J$106,'NEW RPT'!$L$106,'NEW RPT'!$N$106,'NEW RPT'!$P$106,'NEW RPT'!$R$106,'NEW RPT'!$T$106,'NEW RPT'!$V$106,'NEW RPT'!$X$106,'NEW RPT'!$Z$106,'NEW RPT'!$N$108,'NEW RPT'!$P$108,'NEW RPT'!$V$108,'NEW RPT'!$X$108,'NEW RPT'!$N$110</definedName>
    <definedName name="QB_FORMULA_23" localSheetId="4" hidden="1">'Aug I&amp;E'!#REF!,'Aug I&amp;E'!#REF!,'Aug I&amp;E'!$N$76,'Aug I&amp;E'!$P$76,'Aug I&amp;E'!#REF!,'Aug I&amp;E'!#REF!,'Aug I&amp;E'!#REF!,'Aug I&amp;E'!#REF!,'Aug I&amp;E'!$N$77,'Aug I&amp;E'!$P$77,'Aug I&amp;E'!#REF!,'Aug I&amp;E'!#REF!,'Aug I&amp;E'!#REF!,'Aug I&amp;E'!#REF!,'Aug I&amp;E'!$N$79,'Aug I&amp;E'!$P$79</definedName>
    <definedName name="QB_FORMULA_23" localSheetId="5" hidden="1">'Jan-Aug I&amp;E'!$Z$60,'Jan-Aug I&amp;E'!$AB$60,'Jan-Aug I&amp;E'!$AD$60,'Jan-Aug I&amp;E'!$AF$60,'Jan-Aug I&amp;E'!$J$61,'Jan-Aug I&amp;E'!$L$61,'Jan-Aug I&amp;E'!$N$61,'Jan-Aug I&amp;E'!$P$61,'Jan-Aug I&amp;E'!$R$61,'Jan-Aug I&amp;E'!$T$61,'Jan-Aug I&amp;E'!$V$61,'Jan-Aug I&amp;E'!$X$61,'Jan-Aug I&amp;E'!$Z$61,'Jan-Aug I&amp;E'!$AB$61,'Jan-Aug I&amp;E'!$AD$61,'Jan-Aug I&amp;E'!$AF$61</definedName>
    <definedName name="QB_FORMULA_23" localSheetId="7" hidden="1">'NEW RPT'!$P$110,'NEW RPT'!$V$110,'NEW RPT'!$X$110,'NEW RPT'!$N$111,'NEW RPT'!$P$111,'NEW RPT'!$V$111,'NEW RPT'!$X$111,'NEW RPT'!$N$112,'NEW RPT'!$P$112,'NEW RPT'!$V$112,'NEW RPT'!$X$112,'NEW RPT'!$J$113,'NEW RPT'!$L$113,'NEW RPT'!$N$113,'NEW RPT'!$P$113,'NEW RPT'!$R$113</definedName>
    <definedName name="QB_FORMULA_24" localSheetId="4" hidden="1">'Aug I&amp;E'!#REF!,'Aug I&amp;E'!#REF!,'Aug I&amp;E'!#REF!,'Aug I&amp;E'!#REF!,'Aug I&amp;E'!$N$80,'Aug I&amp;E'!$P$80,'Aug I&amp;E'!#REF!,'Aug I&amp;E'!#REF!,'Aug I&amp;E'!#REF!,'Aug I&amp;E'!#REF!,'Aug I&amp;E'!$J$81,'Aug I&amp;E'!$L$81,'Aug I&amp;E'!$N$81,'Aug I&amp;E'!$P$81,'Aug I&amp;E'!#REF!,'Aug I&amp;E'!#REF!</definedName>
    <definedName name="QB_FORMULA_24" localSheetId="5" hidden="1">'Jan-Aug I&amp;E'!$N$62,'Jan-Aug I&amp;E'!$P$62,'Jan-Aug I&amp;E'!$V$62,'Jan-Aug I&amp;E'!$X$62,'Jan-Aug I&amp;E'!$Z$62,'Jan-Aug I&amp;E'!$AB$62,'Jan-Aug I&amp;E'!$AD$62,'Jan-Aug I&amp;E'!$AF$62,'Jan-Aug I&amp;E'!$V$63,'Jan-Aug I&amp;E'!$X$63,'Jan-Aug I&amp;E'!$Z$63,'Jan-Aug I&amp;E'!$AB$63,'Jan-Aug I&amp;E'!$AD$63,'Jan-Aug I&amp;E'!$AF$63,'Jan-Aug I&amp;E'!$V$64,'Jan-Aug I&amp;E'!$X$64</definedName>
    <definedName name="QB_FORMULA_24" localSheetId="7" hidden="1">'NEW RPT'!$T$113,'NEW RPT'!$V$113,'NEW RPT'!$X$113,'NEW RPT'!$Z$113,'NEW RPT'!$N$114,'NEW RPT'!$P$114,'NEW RPT'!$V$114,'NEW RPT'!$X$114,'NEW RPT'!$J$115,'NEW RPT'!$L$115,'NEW RPT'!$N$115,'NEW RPT'!$P$115,'NEW RPT'!$R$115,'NEW RPT'!$T$115,'NEW RPT'!$V$115,'NEW RPT'!$X$115</definedName>
    <definedName name="QB_FORMULA_25" localSheetId="4" hidden="1">'Aug I&amp;E'!#REF!,'Aug I&amp;E'!#REF!,'Aug I&amp;E'!$N$84,'Aug I&amp;E'!$P$84,'Aug I&amp;E'!#REF!,'Aug I&amp;E'!#REF!,'Aug I&amp;E'!#REF!,'Aug I&amp;E'!#REF!,'Aug I&amp;E'!$N$85,'Aug I&amp;E'!$P$85,'Aug I&amp;E'!#REF!,'Aug I&amp;E'!#REF!,'Aug I&amp;E'!#REF!,'Aug I&amp;E'!#REF!,'Aug I&amp;E'!$N$86,'Aug I&amp;E'!$P$86</definedName>
    <definedName name="QB_FORMULA_25" localSheetId="5" hidden="1">'Jan-Aug I&amp;E'!$Z$64,'Jan-Aug I&amp;E'!$AB$64,'Jan-Aug I&amp;E'!$AD$64,'Jan-Aug I&amp;E'!$AF$64,'Jan-Aug I&amp;E'!$N$65,'Jan-Aug I&amp;E'!$P$65,'Jan-Aug I&amp;E'!$V$65,'Jan-Aug I&amp;E'!$X$65,'Jan-Aug I&amp;E'!$Z$65,'Jan-Aug I&amp;E'!$AB$65,'Jan-Aug I&amp;E'!$AD$65,'Jan-Aug I&amp;E'!$AF$65,'Jan-Aug I&amp;E'!$N$66,'Jan-Aug I&amp;E'!$P$66,'Jan-Aug I&amp;E'!$V$66,'Jan-Aug I&amp;E'!$X$66</definedName>
    <definedName name="QB_FORMULA_25" localSheetId="7" hidden="1">'NEW RPT'!$Z$115,'NEW RPT'!$N$116,'NEW RPT'!$P$116,'NEW RPT'!$V$116,'NEW RPT'!$X$116,'NEW RPT'!$J$117,'NEW RPT'!$L$117,'NEW RPT'!$N$117,'NEW RPT'!$P$117,'NEW RPT'!$R$117,'NEW RPT'!$T$117,'NEW RPT'!$V$117,'NEW RPT'!$X$117,'NEW RPT'!$Z$117,'NEW RPT'!$J$118,'NEW RPT'!$L$118</definedName>
    <definedName name="QB_FORMULA_26" localSheetId="4" hidden="1">'Aug I&amp;E'!#REF!,'Aug I&amp;E'!#REF!,'Aug I&amp;E'!#REF!,'Aug I&amp;E'!#REF!,'Aug I&amp;E'!$N$87,'Aug I&amp;E'!$P$87,'Aug I&amp;E'!#REF!,'Aug I&amp;E'!#REF!,'Aug I&amp;E'!#REF!,'Aug I&amp;E'!#REF!,'Aug I&amp;E'!$J$88,'Aug I&amp;E'!$L$88,'Aug I&amp;E'!$N$88,'Aug I&amp;E'!$P$88,'Aug I&amp;E'!#REF!,'Aug I&amp;E'!#REF!</definedName>
    <definedName name="QB_FORMULA_26" localSheetId="5" hidden="1">'Jan-Aug I&amp;E'!$Z$66,'Jan-Aug I&amp;E'!$AB$66,'Jan-Aug I&amp;E'!$AD$66,'Jan-Aug I&amp;E'!$AF$66,'Jan-Aug I&amp;E'!$N$67,'Jan-Aug I&amp;E'!$P$67,'Jan-Aug I&amp;E'!$V$67,'Jan-Aug I&amp;E'!$X$67,'Jan-Aug I&amp;E'!$Z$67,'Jan-Aug I&amp;E'!$AB$67,'Jan-Aug I&amp;E'!$AD$67,'Jan-Aug I&amp;E'!$AF$67,'Jan-Aug I&amp;E'!$N$68,'Jan-Aug I&amp;E'!$P$68,'Jan-Aug I&amp;E'!$V$68,'Jan-Aug I&amp;E'!$X$68</definedName>
    <definedName name="QB_FORMULA_26" localSheetId="7" hidden="1">'NEW RPT'!$N$118,'NEW RPT'!$P$118,'NEW RPT'!$R$118,'NEW RPT'!$T$118,'NEW RPT'!$V$118,'NEW RPT'!$X$118,'NEW RPT'!$Z$118,'NEW RPT'!$N$120,'NEW RPT'!$P$120,'NEW RPT'!$V$120,'NEW RPT'!$X$120,'NEW RPT'!$N$121,'NEW RPT'!$P$121,'NEW RPT'!$V$121,'NEW RPT'!$X$121,'NEW RPT'!$J$123</definedName>
    <definedName name="QB_FORMULA_27" localSheetId="4" hidden="1">'Aug I&amp;E'!#REF!,'Aug I&amp;E'!#REF!,'Aug I&amp;E'!$N$90,'Aug I&amp;E'!$P$90,'Aug I&amp;E'!#REF!,'Aug I&amp;E'!#REF!,'Aug I&amp;E'!#REF!,'Aug I&amp;E'!#REF!,'Aug I&amp;E'!$N$91,'Aug I&amp;E'!$P$91,'Aug I&amp;E'!#REF!,'Aug I&amp;E'!#REF!,'Aug I&amp;E'!#REF!,'Aug I&amp;E'!#REF!,'Aug I&amp;E'!$N$92,'Aug I&amp;E'!$P$92</definedName>
    <definedName name="QB_FORMULA_27" localSheetId="5" hidden="1">'Jan-Aug I&amp;E'!$Z$68,'Jan-Aug I&amp;E'!$AB$68,'Jan-Aug I&amp;E'!$AD$68,'Jan-Aug I&amp;E'!$AF$68,'Jan-Aug I&amp;E'!$J$69,'Jan-Aug I&amp;E'!$L$69,'Jan-Aug I&amp;E'!$N$69,'Jan-Aug I&amp;E'!$P$69,'Jan-Aug I&amp;E'!$R$69,'Jan-Aug I&amp;E'!$T$69,'Jan-Aug I&amp;E'!$V$69,'Jan-Aug I&amp;E'!$X$69,'Jan-Aug I&amp;E'!$Z$69,'Jan-Aug I&amp;E'!$AB$69,'Jan-Aug I&amp;E'!$AD$69,'Jan-Aug I&amp;E'!$AF$69</definedName>
    <definedName name="QB_FORMULA_27" localSheetId="7" hidden="1">'NEW RPT'!$L$123,'NEW RPT'!$N$123,'NEW RPT'!$P$123,'NEW RPT'!$R$123,'NEW RPT'!$T$123,'NEW RPT'!$V$123,'NEW RPT'!$X$123,'NEW RPT'!$Z$123,'NEW RPT'!$N$125,'NEW RPT'!$P$125,'NEW RPT'!$V$125,'NEW RPT'!$X$125,'NEW RPT'!$N$126,'NEW RPT'!$P$126,'NEW RPT'!$V$126,'NEW RPT'!$X$126</definedName>
    <definedName name="QB_FORMULA_28" localSheetId="4" hidden="1">'Aug I&amp;E'!#REF!,'Aug I&amp;E'!#REF!,'Aug I&amp;E'!#REF!,'Aug I&amp;E'!#REF!,'Aug I&amp;E'!$N$93,'Aug I&amp;E'!$P$93,'Aug I&amp;E'!#REF!,'Aug I&amp;E'!#REF!,'Aug I&amp;E'!#REF!,'Aug I&amp;E'!#REF!,'Aug I&amp;E'!$N$94,'Aug I&amp;E'!$P$94,'Aug I&amp;E'!#REF!,'Aug I&amp;E'!#REF!,'Aug I&amp;E'!#REF!,'Aug I&amp;E'!#REF!</definedName>
    <definedName name="QB_FORMULA_28" localSheetId="5" hidden="1">'Jan-Aug I&amp;E'!$N$71,'Jan-Aug I&amp;E'!$P$71,'Jan-Aug I&amp;E'!$V$71,'Jan-Aug I&amp;E'!$X$71,'Jan-Aug I&amp;E'!$Z$71,'Jan-Aug I&amp;E'!$AB$71,'Jan-Aug I&amp;E'!$AD$71,'Jan-Aug I&amp;E'!$AF$71,'Jan-Aug I&amp;E'!$N$72,'Jan-Aug I&amp;E'!$P$72,'Jan-Aug I&amp;E'!$V$72,'Jan-Aug I&amp;E'!$X$72,'Jan-Aug I&amp;E'!$Z$72,'Jan-Aug I&amp;E'!$AB$72,'Jan-Aug I&amp;E'!$AD$72,'Jan-Aug I&amp;E'!$AF$72</definedName>
    <definedName name="QB_FORMULA_28" localSheetId="7" hidden="1">'NEW RPT'!$N$127,'NEW RPT'!$P$127,'NEW RPT'!$V$127,'NEW RPT'!$X$127,'NEW RPT'!$N$128,'NEW RPT'!$P$128,'NEW RPT'!$V$128,'NEW RPT'!$X$128,'NEW RPT'!$N$129,'NEW RPT'!$P$129,'NEW RPT'!$V$129,'NEW RPT'!$X$129,'NEW RPT'!$N$130,'NEW RPT'!$P$130,'NEW RPT'!$V$130,'NEW RPT'!$X$130</definedName>
    <definedName name="QB_FORMULA_29" localSheetId="4" hidden="1">'Aug I&amp;E'!$J$95,'Aug I&amp;E'!$L$95,'Aug I&amp;E'!$N$95,'Aug I&amp;E'!$P$95,'Aug I&amp;E'!#REF!,'Aug I&amp;E'!#REF!,'Aug I&amp;E'!#REF!,'Aug I&amp;E'!#REF!,'Aug I&amp;E'!$N$97,'Aug I&amp;E'!$P$97,'Aug I&amp;E'!#REF!,'Aug I&amp;E'!#REF!,'Aug I&amp;E'!#REF!,'Aug I&amp;E'!#REF!,'Aug I&amp;E'!$N$99,'Aug I&amp;E'!$P$99</definedName>
    <definedName name="QB_FORMULA_29" localSheetId="5" hidden="1">'Jan-Aug I&amp;E'!$N$73,'Jan-Aug I&amp;E'!$P$73,'Jan-Aug I&amp;E'!$V$73,'Jan-Aug I&amp;E'!$X$73,'Jan-Aug I&amp;E'!$Z$73,'Jan-Aug I&amp;E'!$AB$73,'Jan-Aug I&amp;E'!$AD$73,'Jan-Aug I&amp;E'!$AF$73,'Jan-Aug I&amp;E'!$N$74,'Jan-Aug I&amp;E'!$P$74,'Jan-Aug I&amp;E'!$V$74,'Jan-Aug I&amp;E'!$X$74,'Jan-Aug I&amp;E'!$Z$74,'Jan-Aug I&amp;E'!$AB$74,'Jan-Aug I&amp;E'!$AD$74,'Jan-Aug I&amp;E'!$AF$74</definedName>
    <definedName name="QB_FORMULA_29" localSheetId="7" hidden="1">'NEW RPT'!$J$132,'NEW RPT'!$L$132,'NEW RPT'!$N$132,'NEW RPT'!$P$132,'NEW RPT'!$R$132,'NEW RPT'!$T$132,'NEW RPT'!$V$132,'NEW RPT'!$X$132,'NEW RPT'!$Z$132,'NEW RPT'!$N$134,'NEW RPT'!$P$134,'NEW RPT'!$V$134,'NEW RPT'!$X$134,'NEW RPT'!$N$135,'NEW RPT'!$P$135,'NEW RPT'!$V$135</definedName>
    <definedName name="QB_FORMULA_3" localSheetId="4" hidden="1">'Aug I&amp;E'!#REF!,'Aug I&amp;E'!#REF!,'Aug I&amp;E'!#REF!,'Aug I&amp;E'!#REF!,'Aug I&amp;E'!#REF!,'Aug I&amp;E'!#REF!,'Aug I&amp;E'!#REF!,'Aug I&amp;E'!#REF!,'Aug I&amp;E'!#REF!,'Aug I&amp;E'!#REF!,'Aug I&amp;E'!$N$17,'Aug I&amp;E'!$P$17,'Aug I&amp;E'!#REF!,'Aug I&amp;E'!#REF!,'Aug I&amp;E'!#REF!,'Aug I&amp;E'!#REF!</definedName>
    <definedName name="QB_FORMULA_3" localSheetId="6" hidden="1">BVA!$N$40,BVA!$P$40,BVA!$N$41,BVA!$P$41,BVA!$J$42,BVA!$L$42,BVA!$N$42,BVA!$P$42,BVA!$N$43,BVA!$P$43,BVA!$N$45,BVA!$P$45,BVA!$N$46,BVA!$P$46,BVA!$N$47,BVA!$P$47</definedName>
    <definedName name="QB_FORMULA_3" localSheetId="5" hidden="1">'Jan-Aug I&amp;E'!$V$12,'Jan-Aug I&amp;E'!$X$12,'Jan-Aug I&amp;E'!$Z$12,'Jan-Aug I&amp;E'!$AB$12,'Jan-Aug I&amp;E'!$AD$12,'Jan-Aug I&amp;E'!$AF$12,'Jan-Aug I&amp;E'!$N$13,'Jan-Aug I&amp;E'!$P$13,'Jan-Aug I&amp;E'!$V$13,'Jan-Aug I&amp;E'!$X$13,'Jan-Aug I&amp;E'!$Z$13,'Jan-Aug I&amp;E'!$AB$13,'Jan-Aug I&amp;E'!$AD$13,'Jan-Aug I&amp;E'!$AF$13,'Jan-Aug I&amp;E'!$V$14,'Jan-Aug I&amp;E'!$X$14</definedName>
    <definedName name="QB_FORMULA_3" localSheetId="7" hidden="1">'NEW RPT'!$X$23,'NEW RPT'!$Z$23,'NEW RPT'!$J$24,'NEW RPT'!$L$24,'NEW RPT'!$N$24,'NEW RPT'!$P$24,'NEW RPT'!$R$24,'NEW RPT'!$T$24,'NEW RPT'!$V$24,'NEW RPT'!$X$24,'NEW RPT'!$Z$24,'NEW RPT'!$N$29,'NEW RPT'!$P$29,'NEW RPT'!$V$29,'NEW RPT'!$X$29,'NEW RPT'!$J$30</definedName>
    <definedName name="QB_FORMULA_30" localSheetId="4" hidden="1">'Aug I&amp;E'!#REF!,'Aug I&amp;E'!#REF!,'Aug I&amp;E'!#REF!,'Aug I&amp;E'!#REF!,'Aug I&amp;E'!$N$100,'Aug I&amp;E'!$P$100,'Aug I&amp;E'!#REF!,'Aug I&amp;E'!#REF!,'Aug I&amp;E'!#REF!,'Aug I&amp;E'!#REF!,'Aug I&amp;E'!$N$101,'Aug I&amp;E'!$P$101,'Aug I&amp;E'!#REF!,'Aug I&amp;E'!#REF!,'Aug I&amp;E'!#REF!,'Aug I&amp;E'!#REF!</definedName>
    <definedName name="QB_FORMULA_30" localSheetId="5" hidden="1">'Jan-Aug I&amp;E'!$N$75,'Jan-Aug I&amp;E'!$P$75,'Jan-Aug I&amp;E'!$V$75,'Jan-Aug I&amp;E'!$X$75,'Jan-Aug I&amp;E'!$Z$75,'Jan-Aug I&amp;E'!$AB$75,'Jan-Aug I&amp;E'!$AD$75,'Jan-Aug I&amp;E'!$AF$75,'Jan-Aug I&amp;E'!$N$76,'Jan-Aug I&amp;E'!$P$76,'Jan-Aug I&amp;E'!$V$76,'Jan-Aug I&amp;E'!$X$76,'Jan-Aug I&amp;E'!$Z$76,'Jan-Aug I&amp;E'!$AB$76,'Jan-Aug I&amp;E'!$AD$76,'Jan-Aug I&amp;E'!$AF$76</definedName>
    <definedName name="QB_FORMULA_30" localSheetId="7" hidden="1">'NEW RPT'!$X$135,'NEW RPT'!$N$139,'NEW RPT'!$P$139,'NEW RPT'!$V$139,'NEW RPT'!$X$139,'NEW RPT'!$N$140,'NEW RPT'!$P$140,'NEW RPT'!$V$140,'NEW RPT'!$X$140,'NEW RPT'!$N$141,'NEW RPT'!$P$141,'NEW RPT'!$V$141,'NEW RPT'!$X$141,'NEW RPT'!$N$142,'NEW RPT'!$P$142,'NEW RPT'!$V$142</definedName>
    <definedName name="QB_FORMULA_31" localSheetId="4" hidden="1">'Aug I&amp;E'!$J$102,'Aug I&amp;E'!$L$102,'Aug I&amp;E'!$N$102,'Aug I&amp;E'!$P$102,'Aug I&amp;E'!#REF!,'Aug I&amp;E'!#REF!,'Aug I&amp;E'!#REF!,'Aug I&amp;E'!#REF!,'Aug I&amp;E'!$N$103,'Aug I&amp;E'!$P$103,'Aug I&amp;E'!#REF!,'Aug I&amp;E'!#REF!,'Aug I&amp;E'!#REF!,'Aug I&amp;E'!#REF!,'Aug I&amp;E'!$J$104,'Aug I&amp;E'!$L$104</definedName>
    <definedName name="QB_FORMULA_31" localSheetId="5" hidden="1">'Jan-Aug I&amp;E'!$N$77,'Jan-Aug I&amp;E'!$P$77,'Jan-Aug I&amp;E'!$V$77,'Jan-Aug I&amp;E'!$X$77,'Jan-Aug I&amp;E'!$Z$77,'Jan-Aug I&amp;E'!$AB$77,'Jan-Aug I&amp;E'!$AD$77,'Jan-Aug I&amp;E'!$AF$77,'Jan-Aug I&amp;E'!$N$78,'Jan-Aug I&amp;E'!$P$78,'Jan-Aug I&amp;E'!$V$78,'Jan-Aug I&amp;E'!$X$78,'Jan-Aug I&amp;E'!$Z$78,'Jan-Aug I&amp;E'!$AB$78,'Jan-Aug I&amp;E'!$AD$78,'Jan-Aug I&amp;E'!$AF$78</definedName>
    <definedName name="QB_FORMULA_31" localSheetId="7" hidden="1">'NEW RPT'!$X$142,'NEW RPT'!$N$143,'NEW RPT'!$P$143,'NEW RPT'!$V$143,'NEW RPT'!$X$143,'NEW RPT'!$N$145,'NEW RPT'!$P$145,'NEW RPT'!$V$145,'NEW RPT'!$X$145,'NEW RPT'!$J$146,'NEW RPT'!$L$146,'NEW RPT'!$N$146,'NEW RPT'!$P$146,'NEW RPT'!$R$146,'NEW RPT'!$T$146,'NEW RPT'!$V$146</definedName>
    <definedName name="QB_FORMULA_32" localSheetId="4" hidden="1">'Aug I&amp;E'!$N$104,'Aug I&amp;E'!$P$104,'Aug I&amp;E'!#REF!,'Aug I&amp;E'!#REF!,'Aug I&amp;E'!#REF!,'Aug I&amp;E'!#REF!,'Aug I&amp;E'!$N$105,'Aug I&amp;E'!$P$105,'Aug I&amp;E'!#REF!,'Aug I&amp;E'!#REF!,'Aug I&amp;E'!#REF!,'Aug I&amp;E'!#REF!,'Aug I&amp;E'!$J$106,'Aug I&amp;E'!$L$106,'Aug I&amp;E'!$N$106,'Aug I&amp;E'!$P$106</definedName>
    <definedName name="QB_FORMULA_32" localSheetId="5" hidden="1">'Jan-Aug I&amp;E'!$J$79,'Jan-Aug I&amp;E'!$L$79,'Jan-Aug I&amp;E'!$N$79,'Jan-Aug I&amp;E'!$P$79,'Jan-Aug I&amp;E'!$R$79,'Jan-Aug I&amp;E'!$T$79,'Jan-Aug I&amp;E'!$V$79,'Jan-Aug I&amp;E'!$X$79,'Jan-Aug I&amp;E'!$Z$79,'Jan-Aug I&amp;E'!$AB$79,'Jan-Aug I&amp;E'!$AD$79,'Jan-Aug I&amp;E'!$AF$79,'Jan-Aug I&amp;E'!$N$81,'Jan-Aug I&amp;E'!$P$81,'Jan-Aug I&amp;E'!$V$81,'Jan-Aug I&amp;E'!$X$81</definedName>
    <definedName name="QB_FORMULA_32" localSheetId="7" hidden="1">'NEW RPT'!$X$146,'NEW RPT'!$Z$146,'NEW RPT'!$N$147,'NEW RPT'!$P$147,'NEW RPT'!$V$147,'NEW RPT'!$X$147,'NEW RPT'!$N$148,'NEW RPT'!$P$148,'NEW RPT'!$V$148,'NEW RPT'!$X$148,'NEW RPT'!$N$168,'NEW RPT'!$P$168,'NEW RPT'!$V$168,'NEW RPT'!$X$168,'NEW RPT'!$J$169,'NEW RPT'!$L$169</definedName>
    <definedName name="QB_FORMULA_33" localSheetId="4" hidden="1">'Aug I&amp;E'!#REF!,'Aug I&amp;E'!#REF!,'Aug I&amp;E'!#REF!,'Aug I&amp;E'!#REF!,'Aug I&amp;E'!$J$107,'Aug I&amp;E'!$L$107,'Aug I&amp;E'!$N$107,'Aug I&amp;E'!$P$107,'Aug I&amp;E'!#REF!,'Aug I&amp;E'!#REF!,'Aug I&amp;E'!#REF!,'Aug I&amp;E'!#REF!,'Aug I&amp;E'!$N$109,'Aug I&amp;E'!$P$109,'Aug I&amp;E'!#REF!,'Aug I&amp;E'!#REF!</definedName>
    <definedName name="QB_FORMULA_33" localSheetId="5" hidden="1">'Jan-Aug I&amp;E'!$Z$81,'Jan-Aug I&amp;E'!$AB$81,'Jan-Aug I&amp;E'!$AD$81,'Jan-Aug I&amp;E'!$AF$81,'Jan-Aug I&amp;E'!$N$82,'Jan-Aug I&amp;E'!$P$82,'Jan-Aug I&amp;E'!$V$82,'Jan-Aug I&amp;E'!$X$82,'Jan-Aug I&amp;E'!$Z$82,'Jan-Aug I&amp;E'!$AB$82,'Jan-Aug I&amp;E'!$AD$82,'Jan-Aug I&amp;E'!$AF$82,'Jan-Aug I&amp;E'!$N$83,'Jan-Aug I&amp;E'!$P$83,'Jan-Aug I&amp;E'!$V$83,'Jan-Aug I&amp;E'!$X$83</definedName>
    <definedName name="QB_FORMULA_33" localSheetId="7" hidden="1">'NEW RPT'!$N$169,'NEW RPT'!$P$169,'NEW RPT'!$R$169,'NEW RPT'!$T$169,'NEW RPT'!$V$169,'NEW RPT'!$X$169,'NEW RPT'!$Z$169,'NEW RPT'!$J$170,'NEW RPT'!$L$170,'NEW RPT'!$N$170,'NEW RPT'!$P$170,'NEW RPT'!$R$170,'NEW RPT'!$T$170,'NEW RPT'!$V$170,'NEW RPT'!$X$170,'NEW RPT'!$Z$170</definedName>
    <definedName name="QB_FORMULA_34" localSheetId="4" hidden="1">'Aug I&amp;E'!#REF!,'Aug I&amp;E'!#REF!,'Aug I&amp;E'!$N$110,'Aug I&amp;E'!$P$110,'Aug I&amp;E'!#REF!,'Aug I&amp;E'!#REF!,'Aug I&amp;E'!#REF!,'Aug I&amp;E'!#REF!,'Aug I&amp;E'!#REF!,'Aug I&amp;E'!#REF!,'Aug I&amp;E'!#REF!,'Aug I&amp;E'!#REF!,'Aug I&amp;E'!$J$112,'Aug I&amp;E'!$L$112,'Aug I&amp;E'!$N$112,'Aug I&amp;E'!$P$112</definedName>
    <definedName name="QB_FORMULA_34" localSheetId="5" hidden="1">'Jan-Aug I&amp;E'!$Z$83,'Jan-Aug I&amp;E'!$AB$83,'Jan-Aug I&amp;E'!$AD$83,'Jan-Aug I&amp;E'!$AF$83,'Jan-Aug I&amp;E'!$J$84,'Jan-Aug I&amp;E'!$L$84,'Jan-Aug I&amp;E'!$N$84,'Jan-Aug I&amp;E'!$P$84,'Jan-Aug I&amp;E'!$R$84,'Jan-Aug I&amp;E'!$T$84,'Jan-Aug I&amp;E'!$V$84,'Jan-Aug I&amp;E'!$X$84,'Jan-Aug I&amp;E'!$Z$84,'Jan-Aug I&amp;E'!$AB$84,'Jan-Aug I&amp;E'!$AD$84,'Jan-Aug I&amp;E'!$AF$84</definedName>
    <definedName name="QB_FORMULA_34" localSheetId="7" hidden="1">'NEW RPT'!$N$172,'NEW RPT'!$P$172,'NEW RPT'!$V$172,'NEW RPT'!$X$172,'NEW RPT'!$J$174,'NEW RPT'!$L$174,'NEW RPT'!$N$174,'NEW RPT'!$P$174,'NEW RPT'!$R$174,'NEW RPT'!$T$174,'NEW RPT'!$V$174,'NEW RPT'!$X$174,'NEW RPT'!$Z$174,'NEW RPT'!$N$176,'NEW RPT'!$P$176,'NEW RPT'!$V$176</definedName>
    <definedName name="QB_FORMULA_35" localSheetId="4" hidden="1">'Aug I&amp;E'!#REF!,'Aug I&amp;E'!#REF!,'Aug I&amp;E'!#REF!,'Aug I&amp;E'!#REF!,'Aug I&amp;E'!$N$114,'Aug I&amp;E'!$P$114,'Aug I&amp;E'!#REF!,'Aug I&amp;E'!#REF!,'Aug I&amp;E'!#REF!,'Aug I&amp;E'!#REF!,'Aug I&amp;E'!$N$115,'Aug I&amp;E'!$P$115,'Aug I&amp;E'!#REF!,'Aug I&amp;E'!#REF!,'Aug I&amp;E'!#REF!,'Aug I&amp;E'!#REF!</definedName>
    <definedName name="QB_FORMULA_35" localSheetId="5" hidden="1">'Jan-Aug I&amp;E'!$J$85,'Jan-Aug I&amp;E'!$L$85,'Jan-Aug I&amp;E'!$N$85,'Jan-Aug I&amp;E'!$P$85,'Jan-Aug I&amp;E'!$R$85,'Jan-Aug I&amp;E'!$T$85,'Jan-Aug I&amp;E'!$V$85,'Jan-Aug I&amp;E'!$X$85,'Jan-Aug I&amp;E'!$Z$85,'Jan-Aug I&amp;E'!$AB$85,'Jan-Aug I&amp;E'!$AD$85,'Jan-Aug I&amp;E'!$AF$85,'Jan-Aug I&amp;E'!$N$86,'Jan-Aug I&amp;E'!$P$86,'Jan-Aug I&amp;E'!$V$86,'Jan-Aug I&amp;E'!$X$86</definedName>
    <definedName name="QB_FORMULA_35" localSheetId="7" hidden="1">'NEW RPT'!$X$176,'NEW RPT'!$N$177,'NEW RPT'!$P$177,'NEW RPT'!$V$177,'NEW RPT'!$X$177,'NEW RPT'!$N$179,'NEW RPT'!$P$179,'NEW RPT'!$V$179,'NEW RPT'!$X$179,'NEW RPT'!$N$180,'NEW RPT'!$P$180,'NEW RPT'!$V$180,'NEW RPT'!$X$180,'NEW RPT'!$J$181,'NEW RPT'!$L$181,'NEW RPT'!$N$181</definedName>
    <definedName name="QB_FORMULA_36" localSheetId="4" hidden="1">'Aug I&amp;E'!$N$116,'Aug I&amp;E'!$P$116,'Aug I&amp;E'!#REF!,'Aug I&amp;E'!#REF!,'Aug I&amp;E'!#REF!,'Aug I&amp;E'!#REF!,'Aug I&amp;E'!$N$117,'Aug I&amp;E'!$P$117,'Aug I&amp;E'!#REF!,'Aug I&amp;E'!#REF!,'Aug I&amp;E'!#REF!,'Aug I&amp;E'!#REF!,'Aug I&amp;E'!$N$118,'Aug I&amp;E'!$P$118,'Aug I&amp;E'!#REF!,'Aug I&amp;E'!#REF!</definedName>
    <definedName name="QB_FORMULA_36" localSheetId="5" hidden="1">'Jan-Aug I&amp;E'!$Z$86,'Jan-Aug I&amp;E'!$AB$86,'Jan-Aug I&amp;E'!$AD$86,'Jan-Aug I&amp;E'!$AF$86,'Jan-Aug I&amp;E'!$N$87,'Jan-Aug I&amp;E'!$P$87,'Jan-Aug I&amp;E'!$V$87,'Jan-Aug I&amp;E'!$X$87,'Jan-Aug I&amp;E'!$Z$87,'Jan-Aug I&amp;E'!$AB$87,'Jan-Aug I&amp;E'!$AD$87,'Jan-Aug I&amp;E'!$AF$87,'Jan-Aug I&amp;E'!$N$89,'Jan-Aug I&amp;E'!$P$89,'Jan-Aug I&amp;E'!$V$89,'Jan-Aug I&amp;E'!$X$89</definedName>
    <definedName name="QB_FORMULA_36" localSheetId="7" hidden="1">'NEW RPT'!$P$181,'NEW RPT'!$R$181,'NEW RPT'!$T$181,'NEW RPT'!$V$181,'NEW RPT'!$X$181,'NEW RPT'!$Z$181,'NEW RPT'!$N$182,'NEW RPT'!$P$182,'NEW RPT'!$V$182,'NEW RPT'!$X$182,'NEW RPT'!$N$183,'NEW RPT'!$P$183,'NEW RPT'!$V$183,'NEW RPT'!$X$183,'NEW RPT'!$N$186,'NEW RPT'!$P$186</definedName>
    <definedName name="QB_FORMULA_37" localSheetId="4" hidden="1">'Aug I&amp;E'!#REF!,'Aug I&amp;E'!#REF!,'Aug I&amp;E'!$N$119,'Aug I&amp;E'!$P$119,'Aug I&amp;E'!#REF!,'Aug I&amp;E'!#REF!,'Aug I&amp;E'!#REF!,'Aug I&amp;E'!#REF!,'Aug I&amp;E'!#REF!,'Aug I&amp;E'!#REF!,'Aug I&amp;E'!#REF!,'Aug I&amp;E'!#REF!,'Aug I&amp;E'!$J$121,'Aug I&amp;E'!$L$121,'Aug I&amp;E'!$N$121,'Aug I&amp;E'!$P$121</definedName>
    <definedName name="QB_FORMULA_37" localSheetId="5" hidden="1">'Jan-Aug I&amp;E'!$Z$89,'Jan-Aug I&amp;E'!$AB$89,'Jan-Aug I&amp;E'!$AD$89,'Jan-Aug I&amp;E'!$AF$89,'Jan-Aug I&amp;E'!$N$90,'Jan-Aug I&amp;E'!$P$90,'Jan-Aug I&amp;E'!$V$90,'Jan-Aug I&amp;E'!$X$90,'Jan-Aug I&amp;E'!$Z$90,'Jan-Aug I&amp;E'!$AB$90,'Jan-Aug I&amp;E'!$AD$90,'Jan-Aug I&amp;E'!$AF$90,'Jan-Aug I&amp;E'!$N$91,'Jan-Aug I&amp;E'!$P$91,'Jan-Aug I&amp;E'!$V$91,'Jan-Aug I&amp;E'!$X$91</definedName>
    <definedName name="QB_FORMULA_37" localSheetId="7" hidden="1">'NEW RPT'!$V$186,'NEW RPT'!$X$186,'NEW RPT'!$J$187,'NEW RPT'!$L$187,'NEW RPT'!$N$187,'NEW RPT'!$P$187,'NEW RPT'!$R$187,'NEW RPT'!$T$187,'NEW RPT'!$V$187,'NEW RPT'!$X$187,'NEW RPT'!$Z$187,'NEW RPT'!$J$188,'NEW RPT'!$L$188,'NEW RPT'!$N$188,'NEW RPT'!$P$188,'NEW RPT'!$R$188</definedName>
    <definedName name="QB_FORMULA_38" localSheetId="4" hidden="1">'Aug I&amp;E'!#REF!,'Aug I&amp;E'!#REF!,'Aug I&amp;E'!#REF!,'Aug I&amp;E'!#REF!,'Aug I&amp;E'!$N$123,'Aug I&amp;E'!$P$123,'Aug I&amp;E'!#REF!,'Aug I&amp;E'!#REF!,'Aug I&amp;E'!#REF!,'Aug I&amp;E'!#REF!,'Aug I&amp;E'!$N$124,'Aug I&amp;E'!$P$124,'Aug I&amp;E'!#REF!,'Aug I&amp;E'!#REF!,'Aug I&amp;E'!#REF!,'Aug I&amp;E'!#REF!</definedName>
    <definedName name="QB_FORMULA_38" localSheetId="5" hidden="1">'Jan-Aug I&amp;E'!$Z$91,'Jan-Aug I&amp;E'!$AB$91,'Jan-Aug I&amp;E'!$AD$91,'Jan-Aug I&amp;E'!$AF$91,'Jan-Aug I&amp;E'!$J$92,'Jan-Aug I&amp;E'!$L$92,'Jan-Aug I&amp;E'!$N$92,'Jan-Aug I&amp;E'!$P$92,'Jan-Aug I&amp;E'!$R$92,'Jan-Aug I&amp;E'!$T$92,'Jan-Aug I&amp;E'!$V$92,'Jan-Aug I&amp;E'!$X$92,'Jan-Aug I&amp;E'!$Z$92,'Jan-Aug I&amp;E'!$AB$92,'Jan-Aug I&amp;E'!$AD$92,'Jan-Aug I&amp;E'!$AF$92</definedName>
    <definedName name="QB_FORMULA_38" localSheetId="7" hidden="1">'NEW RPT'!$T$188,'NEW RPT'!$V$188,'NEW RPT'!$X$188,'NEW RPT'!$Z$188,'NEW RPT'!$N$191,'NEW RPT'!$P$191,'NEW RPT'!$V$191,'NEW RPT'!$X$191,'NEW RPT'!$N$192,'NEW RPT'!$P$192,'NEW RPT'!$V$192,'NEW RPT'!$X$192,'NEW RPT'!$J$193,'NEW RPT'!$L$193,'NEW RPT'!$N$193,'NEW RPT'!$P$193</definedName>
    <definedName name="QB_FORMULA_39" localSheetId="4" hidden="1">'Aug I&amp;E'!$N$126,'Aug I&amp;E'!$P$126,'Aug I&amp;E'!#REF!,'Aug I&amp;E'!#REF!,'Aug I&amp;E'!#REF!,'Aug I&amp;E'!#REF!,'Aug I&amp;E'!$N$127,'Aug I&amp;E'!$P$127,'Aug I&amp;E'!#REF!,'Aug I&amp;E'!#REF!,'Aug I&amp;E'!#REF!,'Aug I&amp;E'!#REF!,'Aug I&amp;E'!$N$128,'Aug I&amp;E'!$P$128,'Aug I&amp;E'!#REF!,'Aug I&amp;E'!#REF!</definedName>
    <definedName name="QB_FORMULA_39" localSheetId="5" hidden="1">'Jan-Aug I&amp;E'!$N$95,'Jan-Aug I&amp;E'!$P$95,'Jan-Aug I&amp;E'!$V$95,'Jan-Aug I&amp;E'!$X$95,'Jan-Aug I&amp;E'!$Z$95,'Jan-Aug I&amp;E'!$AB$95,'Jan-Aug I&amp;E'!$AD$95,'Jan-Aug I&amp;E'!$AF$95,'Jan-Aug I&amp;E'!$N$96,'Jan-Aug I&amp;E'!$P$96,'Jan-Aug I&amp;E'!$V$96,'Jan-Aug I&amp;E'!$X$96,'Jan-Aug I&amp;E'!$Z$96,'Jan-Aug I&amp;E'!$AB$96,'Jan-Aug I&amp;E'!$AD$96,'Jan-Aug I&amp;E'!$AF$96</definedName>
    <definedName name="QB_FORMULA_39" localSheetId="7" hidden="1">'NEW RPT'!$R$193,'NEW RPT'!$T$193,'NEW RPT'!$V$193,'NEW RPT'!$X$193,'NEW RPT'!$Z$193,'NEW RPT'!$N$194,'NEW RPT'!$P$194,'NEW RPT'!$V$194,'NEW RPT'!$X$194,'NEW RPT'!$J$195,'NEW RPT'!$L$195,'NEW RPT'!$N$195,'NEW RPT'!$P$195,'NEW RPT'!$R$195,'NEW RPT'!$T$195,'NEW RPT'!$V$195</definedName>
    <definedName name="QB_FORMULA_4" localSheetId="4" hidden="1">'Aug I&amp;E'!$J$18,'Aug I&amp;E'!$L$18,'Aug I&amp;E'!$N$18,'Aug I&amp;E'!$P$18,'Aug I&amp;E'!#REF!,'Aug I&amp;E'!#REF!,'Aug I&amp;E'!#REF!,'Aug I&amp;E'!#REF!,'Aug I&amp;E'!$J$19,'Aug I&amp;E'!$L$19,'Aug I&amp;E'!$N$19,'Aug I&amp;E'!$P$19,'Aug I&amp;E'!#REF!,'Aug I&amp;E'!#REF!,'Aug I&amp;E'!#REF!,'Aug I&amp;E'!#REF!</definedName>
    <definedName name="QB_FORMULA_4" localSheetId="6" hidden="1">BVA!$N$48,BVA!$P$48,BVA!$J$49,BVA!$L$49,BVA!$N$49,BVA!$P$49,BVA!$N$50,BVA!$P$50,BVA!$N$54,BVA!$P$54,BVA!$N$55,BVA!$P$55,BVA!$N$56,BVA!$P$56,BVA!$N$59,BVA!$P$59</definedName>
    <definedName name="QB_FORMULA_4" localSheetId="5" hidden="1">'Jan-Aug I&amp;E'!$Z$14,'Jan-Aug I&amp;E'!$AB$14,'Jan-Aug I&amp;E'!$AD$14,'Jan-Aug I&amp;E'!$AF$14,'Jan-Aug I&amp;E'!$V$15,'Jan-Aug I&amp;E'!$X$15,'Jan-Aug I&amp;E'!$Z$15,'Jan-Aug I&amp;E'!$AB$15,'Jan-Aug I&amp;E'!$AD$15,'Jan-Aug I&amp;E'!$AF$15,'Jan-Aug I&amp;E'!$V$16,'Jan-Aug I&amp;E'!$X$16,'Jan-Aug I&amp;E'!$Z$16,'Jan-Aug I&amp;E'!$AB$16,'Jan-Aug I&amp;E'!$AD$16,'Jan-Aug I&amp;E'!$AF$16</definedName>
    <definedName name="QB_FORMULA_4" localSheetId="7" hidden="1">'NEW RPT'!$L$30,'NEW RPT'!$N$30,'NEW RPT'!$P$30,'NEW RPT'!$R$30,'NEW RPT'!$T$30,'NEW RPT'!$V$30,'NEW RPT'!$X$30,'NEW RPT'!$Z$30,'NEW RPT'!$N$32,'NEW RPT'!$P$32,'NEW RPT'!$V$32,'NEW RPT'!$X$32,'NEW RPT'!$N$33,'NEW RPT'!$P$33,'NEW RPT'!$V$33,'NEW RPT'!$X$33</definedName>
    <definedName name="QB_FORMULA_40" localSheetId="4" hidden="1">'Aug I&amp;E'!#REF!,'Aug I&amp;E'!#REF!,'Aug I&amp;E'!$N$129,'Aug I&amp;E'!$P$129,'Aug I&amp;E'!#REF!,'Aug I&amp;E'!#REF!,'Aug I&amp;E'!#REF!,'Aug I&amp;E'!#REF!,'Aug I&amp;E'!$N$130,'Aug I&amp;E'!$P$130,'Aug I&amp;E'!#REF!,'Aug I&amp;E'!#REF!,'Aug I&amp;E'!#REF!,'Aug I&amp;E'!#REF!,'Aug I&amp;E'!#REF!,'Aug I&amp;E'!#REF!</definedName>
    <definedName name="QB_FORMULA_40" localSheetId="5" hidden="1">'Jan-Aug I&amp;E'!$N$97,'Jan-Aug I&amp;E'!$P$97,'Jan-Aug I&amp;E'!$V$97,'Jan-Aug I&amp;E'!$X$97,'Jan-Aug I&amp;E'!$Z$97,'Jan-Aug I&amp;E'!$AB$97,'Jan-Aug I&amp;E'!$AD$97,'Jan-Aug I&amp;E'!$AF$97,'Jan-Aug I&amp;E'!$N$98,'Jan-Aug I&amp;E'!$P$98,'Jan-Aug I&amp;E'!$V$98,'Jan-Aug I&amp;E'!$X$98,'Jan-Aug I&amp;E'!$Z$98,'Jan-Aug I&amp;E'!$AB$98,'Jan-Aug I&amp;E'!$AD$98,'Jan-Aug I&amp;E'!$AF$98</definedName>
    <definedName name="QB_FORMULA_40" localSheetId="7" hidden="1">'NEW RPT'!$X$195,'NEW RPT'!$Z$195,'NEW RPT'!$J$196,'NEW RPT'!$L$196,'NEW RPT'!$N$196,'NEW RPT'!$P$196,'NEW RPT'!$R$196,'NEW RPT'!$T$196,'NEW RPT'!$V$196,'NEW RPT'!$X$196,'NEW RPT'!$Z$196,'NEW RPT'!$J$197,'NEW RPT'!$L$197,'NEW RPT'!$N$197,'NEW RPT'!$P$197,'NEW RPT'!$R$197</definedName>
    <definedName name="QB_FORMULA_41" localSheetId="4" hidden="1">'Aug I&amp;E'!#REF!,'Aug I&amp;E'!#REF!,'Aug I&amp;E'!$N$132,'Aug I&amp;E'!$P$132,'Aug I&amp;E'!#REF!,'Aug I&amp;E'!#REF!,'Aug I&amp;E'!#REF!,'Aug I&amp;E'!#REF!,'Aug I&amp;E'!$J$133,'Aug I&amp;E'!$L$133,'Aug I&amp;E'!$N$133,'Aug I&amp;E'!$P$133,'Aug I&amp;E'!#REF!,'Aug I&amp;E'!#REF!,'Aug I&amp;E'!#REF!,'Aug I&amp;E'!#REF!</definedName>
    <definedName name="QB_FORMULA_41" localSheetId="5" hidden="1">'Jan-Aug I&amp;E'!$J$99,'Jan-Aug I&amp;E'!$L$99,'Jan-Aug I&amp;E'!$N$99,'Jan-Aug I&amp;E'!$P$99,'Jan-Aug I&amp;E'!$R$99,'Jan-Aug I&amp;E'!$T$99,'Jan-Aug I&amp;E'!$V$99,'Jan-Aug I&amp;E'!$X$99,'Jan-Aug I&amp;E'!$Z$99,'Jan-Aug I&amp;E'!$AB$99,'Jan-Aug I&amp;E'!$AD$99,'Jan-Aug I&amp;E'!$AF$99,'Jan-Aug I&amp;E'!$N$101,'Jan-Aug I&amp;E'!$P$101,'Jan-Aug I&amp;E'!$V$101,'Jan-Aug I&amp;E'!$X$101</definedName>
    <definedName name="QB_FORMULA_41" localSheetId="7" hidden="1">'NEW RPT'!$T$197,'NEW RPT'!$V$197,'NEW RPT'!$X$197,'NEW RPT'!$Z$197,'NEW RPT'!$J$208,'NEW RPT'!$R$208,'NEW RPT'!$J$218,'NEW RPT'!$R$218,'NEW RPT'!$J$220,'NEW RPT'!$R$220,'NEW RPT'!$J$221,'NEW RPT'!$R$221,'NEW RPT'!$N$226,'NEW RPT'!$P$226,'NEW RPT'!$V$226,'NEW RPT'!$X$226</definedName>
    <definedName name="QB_FORMULA_42" localSheetId="4" hidden="1">'Aug I&amp;E'!$N$134,'Aug I&amp;E'!$P$134,'Aug I&amp;E'!#REF!,'Aug I&amp;E'!#REF!,'Aug I&amp;E'!#REF!,'Aug I&amp;E'!#REF!,'Aug I&amp;E'!$N$135,'Aug I&amp;E'!$P$135,'Aug I&amp;E'!#REF!,'Aug I&amp;E'!#REF!,'Aug I&amp;E'!#REF!,'Aug I&amp;E'!#REF!,'Aug I&amp;E'!#REF!,'Aug I&amp;E'!#REF!,'Aug I&amp;E'!#REF!,'Aug I&amp;E'!#REF!</definedName>
    <definedName name="QB_FORMULA_42" localSheetId="5" hidden="1">'Jan-Aug I&amp;E'!$Z$101,'Jan-Aug I&amp;E'!$AB$101,'Jan-Aug I&amp;E'!$AD$101,'Jan-Aug I&amp;E'!$AF$101,'Jan-Aug I&amp;E'!$N$102,'Jan-Aug I&amp;E'!$P$102,'Jan-Aug I&amp;E'!$V$102,'Jan-Aug I&amp;E'!$X$102,'Jan-Aug I&amp;E'!$Z$102,'Jan-Aug I&amp;E'!$AB$102,'Jan-Aug I&amp;E'!$AD$102,'Jan-Aug I&amp;E'!$AF$102,'Jan-Aug I&amp;E'!$N$103,'Jan-Aug I&amp;E'!$P$103,'Jan-Aug I&amp;E'!$V$103,'Jan-Aug I&amp;E'!$X$103</definedName>
    <definedName name="QB_FORMULA_42" localSheetId="7" hidden="1">'NEW RPT'!$N$227,'NEW RPT'!$P$227,'NEW RPT'!$V$227,'NEW RPT'!$X$227,'NEW RPT'!$N$228,'NEW RPT'!$P$228,'NEW RPT'!$V$228,'NEW RPT'!$X$228,'NEW RPT'!$N$229,'NEW RPT'!$P$229,'NEW RPT'!$V$229,'NEW RPT'!$X$229,'NEW RPT'!$J$230,'NEW RPT'!$L$230,'NEW RPT'!$N$230,'NEW RPT'!$P$230</definedName>
    <definedName name="QB_FORMULA_43" localSheetId="4" hidden="1">'Aug I&amp;E'!#REF!,'Aug I&amp;E'!#REF!,'Aug I&amp;E'!#REF!,'Aug I&amp;E'!#REF!,'Aug I&amp;E'!#REF!,'Aug I&amp;E'!#REF!,'Aug I&amp;E'!#REF!,'Aug I&amp;E'!#REF!,'Aug I&amp;E'!#REF!,'Aug I&amp;E'!#REF!,'Aug I&amp;E'!#REF!,'Aug I&amp;E'!#REF!,'Aug I&amp;E'!$N$141,'Aug I&amp;E'!$P$141,'Aug I&amp;E'!#REF!,'Aug I&amp;E'!#REF!</definedName>
    <definedName name="QB_FORMULA_43" localSheetId="5" hidden="1">'Jan-Aug I&amp;E'!$Z$103,'Jan-Aug I&amp;E'!$AB$103,'Jan-Aug I&amp;E'!$AD$103,'Jan-Aug I&amp;E'!$AF$103,'Jan-Aug I&amp;E'!$N$104,'Jan-Aug I&amp;E'!$P$104,'Jan-Aug I&amp;E'!$V$104,'Jan-Aug I&amp;E'!$X$104,'Jan-Aug I&amp;E'!$Z$104,'Jan-Aug I&amp;E'!$AB$104,'Jan-Aug I&amp;E'!$AD$104,'Jan-Aug I&amp;E'!$AF$104,'Jan-Aug I&amp;E'!$N$105,'Jan-Aug I&amp;E'!$P$105,'Jan-Aug I&amp;E'!$V$105,'Jan-Aug I&amp;E'!$X$105</definedName>
    <definedName name="QB_FORMULA_43" localSheetId="7" hidden="1">'NEW RPT'!$R$230,'NEW RPT'!$T$230,'NEW RPT'!$V$230,'NEW RPT'!$X$230,'NEW RPT'!$Z$230,'NEW RPT'!$J$234,'NEW RPT'!$R$234,'NEW RPT'!$J$237,'NEW RPT'!$R$237,'NEW RPT'!$J$243,'NEW RPT'!$R$243,'NEW RPT'!$J$244,'NEW RPT'!$R$244,'NEW RPT'!$J$245,'NEW RPT'!$L$245,'NEW RPT'!$N$245</definedName>
    <definedName name="QB_FORMULA_44" localSheetId="4" hidden="1">'Aug I&amp;E'!#REF!,'Aug I&amp;E'!#REF!,'Aug I&amp;E'!$J$142,'Aug I&amp;E'!$L$142,'Aug I&amp;E'!$N$142,'Aug I&amp;E'!$P$142,'Aug I&amp;E'!#REF!,'Aug I&amp;E'!#REF!,'Aug I&amp;E'!#REF!,'Aug I&amp;E'!#REF!,'Aug I&amp;E'!$J$143,'Aug I&amp;E'!$L$143,'Aug I&amp;E'!$N$143,'Aug I&amp;E'!$P$143,'Aug I&amp;E'!#REF!,'Aug I&amp;E'!#REF!</definedName>
    <definedName name="QB_FORMULA_44" localSheetId="5" hidden="1">'Jan-Aug I&amp;E'!$Z$105,'Jan-Aug I&amp;E'!$AB$105,'Jan-Aug I&amp;E'!$AD$105,'Jan-Aug I&amp;E'!$AF$105,'Jan-Aug I&amp;E'!$J$106,'Jan-Aug I&amp;E'!$L$106,'Jan-Aug I&amp;E'!$N$106,'Jan-Aug I&amp;E'!$P$106,'Jan-Aug I&amp;E'!$R$106,'Jan-Aug I&amp;E'!$T$106,'Jan-Aug I&amp;E'!$V$106,'Jan-Aug I&amp;E'!$X$106,'Jan-Aug I&amp;E'!$Z$106,'Jan-Aug I&amp;E'!$AB$106,'Jan-Aug I&amp;E'!$AD$106,'Jan-Aug I&amp;E'!$AF$106</definedName>
    <definedName name="QB_FORMULA_44" localSheetId="7" hidden="1">'NEW RPT'!$P$245,'NEW RPT'!$R$245,'NEW RPT'!$T$245,'NEW RPT'!$V$245,'NEW RPT'!$X$245,'NEW RPT'!$Z$245,'NEW RPT'!$J$246,'NEW RPT'!$L$246,'NEW RPT'!$N$246,'NEW RPT'!$P$246,'NEW RPT'!$R$246,'NEW RPT'!$T$246,'NEW RPT'!$V$246,'NEW RPT'!$X$246,'NEW RPT'!$Z$246,'NEW RPT'!$J$247</definedName>
    <definedName name="QB_FORMULA_45" localSheetId="4" hidden="1">'Aug I&amp;E'!#REF!,'Aug I&amp;E'!#REF!,'Aug I&amp;E'!$N$145,'Aug I&amp;E'!$P$145,'Aug I&amp;E'!#REF!,'Aug I&amp;E'!#REF!,'Aug I&amp;E'!#REF!,'Aug I&amp;E'!#REF!,'Aug I&amp;E'!$J$146,'Aug I&amp;E'!$L$146,'Aug I&amp;E'!$N$146,'Aug I&amp;E'!$P$146,'Aug I&amp;E'!#REF!,'Aug I&amp;E'!#REF!,'Aug I&amp;E'!#REF!,'Aug I&amp;E'!#REF!</definedName>
    <definedName name="QB_FORMULA_45" localSheetId="5" hidden="1">'Jan-Aug I&amp;E'!$N$108,'Jan-Aug I&amp;E'!$P$108,'Jan-Aug I&amp;E'!$V$108,'Jan-Aug I&amp;E'!$X$108,'Jan-Aug I&amp;E'!$Z$108,'Jan-Aug I&amp;E'!$AB$108,'Jan-Aug I&amp;E'!$AD$108,'Jan-Aug I&amp;E'!$AF$108,'Jan-Aug I&amp;E'!$N$110,'Jan-Aug I&amp;E'!$P$110,'Jan-Aug I&amp;E'!$V$110,'Jan-Aug I&amp;E'!$X$110,'Jan-Aug I&amp;E'!$Z$110,'Jan-Aug I&amp;E'!$AB$110,'Jan-Aug I&amp;E'!$AD$110,'Jan-Aug I&amp;E'!$AF$110</definedName>
    <definedName name="QB_FORMULA_45" localSheetId="7" hidden="1">'NEW RPT'!$L$247,'NEW RPT'!$N$247,'NEW RPT'!$P$247,'NEW RPT'!$R$247,'NEW RPT'!$T$247,'NEW RPT'!$V$247,'NEW RPT'!$X$247,'NEW RPT'!$Z$247</definedName>
    <definedName name="QB_FORMULA_46" localSheetId="4" hidden="1">'Aug I&amp;E'!$N$148,'Aug I&amp;E'!$P$148,'Aug I&amp;E'!#REF!,'Aug I&amp;E'!#REF!,'Aug I&amp;E'!#REF!,'Aug I&amp;E'!#REF!,'Aug I&amp;E'!$N$149,'Aug I&amp;E'!$P$149,'Aug I&amp;E'!#REF!,'Aug I&amp;E'!#REF!,'Aug I&amp;E'!#REF!,'Aug I&amp;E'!#REF!,'Aug I&amp;E'!$N$151,'Aug I&amp;E'!$P$151,'Aug I&amp;E'!#REF!,'Aug I&amp;E'!#REF!</definedName>
    <definedName name="QB_FORMULA_46" localSheetId="5" hidden="1">'Jan-Aug I&amp;E'!$N$111,'Jan-Aug I&amp;E'!$P$111,'Jan-Aug I&amp;E'!$V$111,'Jan-Aug I&amp;E'!$X$111,'Jan-Aug I&amp;E'!$Z$111,'Jan-Aug I&amp;E'!$AB$111,'Jan-Aug I&amp;E'!$AD$111,'Jan-Aug I&amp;E'!$AF$111,'Jan-Aug I&amp;E'!$N$112,'Jan-Aug I&amp;E'!$P$112,'Jan-Aug I&amp;E'!$V$112,'Jan-Aug I&amp;E'!$X$112,'Jan-Aug I&amp;E'!$Z$112,'Jan-Aug I&amp;E'!$AB$112,'Jan-Aug I&amp;E'!$AD$112,'Jan-Aug I&amp;E'!$AF$112</definedName>
    <definedName name="QB_FORMULA_47" localSheetId="4" hidden="1">'Aug I&amp;E'!#REF!,'Aug I&amp;E'!#REF!,'Aug I&amp;E'!$N$152,'Aug I&amp;E'!$P$152,'Aug I&amp;E'!#REF!,'Aug I&amp;E'!#REF!,'Aug I&amp;E'!#REF!,'Aug I&amp;E'!#REF!,'Aug I&amp;E'!$J$153,'Aug I&amp;E'!$L$153,'Aug I&amp;E'!$N$153,'Aug I&amp;E'!$P$153,'Aug I&amp;E'!#REF!,'Aug I&amp;E'!#REF!,'Aug I&amp;E'!#REF!,'Aug I&amp;E'!#REF!</definedName>
    <definedName name="QB_FORMULA_47" localSheetId="5" hidden="1">'Jan-Aug I&amp;E'!$J$113,'Jan-Aug I&amp;E'!$L$113,'Jan-Aug I&amp;E'!$N$113,'Jan-Aug I&amp;E'!$P$113,'Jan-Aug I&amp;E'!$R$113,'Jan-Aug I&amp;E'!$T$113,'Jan-Aug I&amp;E'!$V$113,'Jan-Aug I&amp;E'!$X$113,'Jan-Aug I&amp;E'!$Z$113,'Jan-Aug I&amp;E'!$AB$113,'Jan-Aug I&amp;E'!$AD$113,'Jan-Aug I&amp;E'!$AF$113,'Jan-Aug I&amp;E'!$N$114,'Jan-Aug I&amp;E'!$P$114,'Jan-Aug I&amp;E'!$V$114,'Jan-Aug I&amp;E'!$X$114</definedName>
    <definedName name="QB_FORMULA_48" localSheetId="4" hidden="1">'Aug I&amp;E'!$N$154,'Aug I&amp;E'!$P$154,'Aug I&amp;E'!#REF!,'Aug I&amp;E'!#REF!,'Aug I&amp;E'!#REF!,'Aug I&amp;E'!#REF!,'Aug I&amp;E'!$N$155,'Aug I&amp;E'!$P$155,'Aug I&amp;E'!#REF!,'Aug I&amp;E'!#REF!,'Aug I&amp;E'!#REF!,'Aug I&amp;E'!#REF!,'Aug I&amp;E'!$N$157,'Aug I&amp;E'!$P$157,'Aug I&amp;E'!#REF!,'Aug I&amp;E'!#REF!</definedName>
    <definedName name="QB_FORMULA_48" localSheetId="5" hidden="1">'Jan-Aug I&amp;E'!$Z$114,'Jan-Aug I&amp;E'!$AB$114,'Jan-Aug I&amp;E'!$AD$114,'Jan-Aug I&amp;E'!$AF$114,'Jan-Aug I&amp;E'!$J$115,'Jan-Aug I&amp;E'!$L$115,'Jan-Aug I&amp;E'!$N$115,'Jan-Aug I&amp;E'!$P$115,'Jan-Aug I&amp;E'!$R$115,'Jan-Aug I&amp;E'!$T$115,'Jan-Aug I&amp;E'!$V$115,'Jan-Aug I&amp;E'!$X$115,'Jan-Aug I&amp;E'!$Z$115,'Jan-Aug I&amp;E'!$AB$115,'Jan-Aug I&amp;E'!$AD$115,'Jan-Aug I&amp;E'!$AF$115</definedName>
    <definedName name="QB_FORMULA_49" localSheetId="4" hidden="1">'Aug I&amp;E'!#REF!,'Aug I&amp;E'!#REF!,'Aug I&amp;E'!$J$158,'Aug I&amp;E'!$L$158,'Aug I&amp;E'!$N$158,'Aug I&amp;E'!$P$158,'Aug I&amp;E'!#REF!,'Aug I&amp;E'!#REF!,'Aug I&amp;E'!#REF!,'Aug I&amp;E'!#REF!,'Aug I&amp;E'!$J$159,'Aug I&amp;E'!$L$159,'Aug I&amp;E'!$N$159,'Aug I&amp;E'!$P$159,'Aug I&amp;E'!#REF!,'Aug I&amp;E'!#REF!</definedName>
    <definedName name="QB_FORMULA_49" localSheetId="5" hidden="1">'Jan-Aug I&amp;E'!$N$116,'Jan-Aug I&amp;E'!$P$116,'Jan-Aug I&amp;E'!$V$116,'Jan-Aug I&amp;E'!$X$116,'Jan-Aug I&amp;E'!$Z$116,'Jan-Aug I&amp;E'!$AB$116,'Jan-Aug I&amp;E'!$AD$116,'Jan-Aug I&amp;E'!$AF$116,'Jan-Aug I&amp;E'!$J$117,'Jan-Aug I&amp;E'!$L$117,'Jan-Aug I&amp;E'!$N$117,'Jan-Aug I&amp;E'!$P$117,'Jan-Aug I&amp;E'!$R$117,'Jan-Aug I&amp;E'!$T$117,'Jan-Aug I&amp;E'!$V$117,'Jan-Aug I&amp;E'!$X$117</definedName>
    <definedName name="QB_FORMULA_5" localSheetId="4" hidden="1">'Aug I&amp;E'!$J$20,'Aug I&amp;E'!$L$20,'Aug I&amp;E'!$N$20,'Aug I&amp;E'!$P$20,'Aug I&amp;E'!#REF!,'Aug I&amp;E'!#REF!,'Aug I&amp;E'!#REF!,'Aug I&amp;E'!#REF!,'Aug I&amp;E'!$N$23,'Aug I&amp;E'!$P$23,'Aug I&amp;E'!#REF!,'Aug I&amp;E'!#REF!,'Aug I&amp;E'!#REF!,'Aug I&amp;E'!#REF!,'Aug I&amp;E'!$N$25,'Aug I&amp;E'!$P$25</definedName>
    <definedName name="QB_FORMULA_5" localSheetId="6" hidden="1">BVA!$N$60,BVA!$P$60,BVA!$J$61,BVA!$L$61,BVA!$N$61,BVA!$P$61,BVA!$N$62,BVA!$P$62,BVA!$N$65,BVA!$P$65,BVA!$N$66,BVA!$P$66,BVA!$N$67,BVA!$P$67,BVA!$N$68,BVA!$P$68</definedName>
    <definedName name="QB_FORMULA_5" localSheetId="5" hidden="1">'Jan-Aug I&amp;E'!$V$17,'Jan-Aug I&amp;E'!$X$17,'Jan-Aug I&amp;E'!$Z$17,'Jan-Aug I&amp;E'!$AB$17,'Jan-Aug I&amp;E'!$AD$17,'Jan-Aug I&amp;E'!$AF$17,'Jan-Aug I&amp;E'!$V$18,'Jan-Aug I&amp;E'!$X$18,'Jan-Aug I&amp;E'!$Z$18,'Jan-Aug I&amp;E'!$AB$18,'Jan-Aug I&amp;E'!$AD$18,'Jan-Aug I&amp;E'!$AF$18,'Jan-Aug I&amp;E'!$V$19,'Jan-Aug I&amp;E'!$X$19,'Jan-Aug I&amp;E'!$Z$19,'Jan-Aug I&amp;E'!$AB$19</definedName>
    <definedName name="QB_FORMULA_5" localSheetId="7" hidden="1">'NEW RPT'!$J$35,'NEW RPT'!$L$35,'NEW RPT'!$N$35,'NEW RPT'!$P$35,'NEW RPT'!$R$35,'NEW RPT'!$T$35,'NEW RPT'!$V$35,'NEW RPT'!$X$35,'NEW RPT'!$Z$35,'NEW RPT'!$N$37,'NEW RPT'!$P$37,'NEW RPT'!$V$37,'NEW RPT'!$X$37,'NEW RPT'!$N$38,'NEW RPT'!$P$38,'NEW RPT'!$V$38</definedName>
    <definedName name="QB_FORMULA_50" localSheetId="4" hidden="1">'Aug I&amp;E'!#REF!,'Aug I&amp;E'!#REF!,'Aug I&amp;E'!$N$162,'Aug I&amp;E'!$P$162,'Aug I&amp;E'!#REF!,'Aug I&amp;E'!#REF!,'Aug I&amp;E'!#REF!,'Aug I&amp;E'!#REF!,'Aug I&amp;E'!$N$163,'Aug I&amp;E'!$P$163,'Aug I&amp;E'!#REF!,'Aug I&amp;E'!#REF!,'Aug I&amp;E'!#REF!,'Aug I&amp;E'!#REF!,'Aug I&amp;E'!$J$164,'Aug I&amp;E'!$L$164</definedName>
    <definedName name="QB_FORMULA_50" localSheetId="5" hidden="1">'Jan-Aug I&amp;E'!$Z$117,'Jan-Aug I&amp;E'!$AB$117,'Jan-Aug I&amp;E'!$AD$117,'Jan-Aug I&amp;E'!$AF$117,'Jan-Aug I&amp;E'!$J$118,'Jan-Aug I&amp;E'!$L$118,'Jan-Aug I&amp;E'!$N$118,'Jan-Aug I&amp;E'!$P$118,'Jan-Aug I&amp;E'!$R$118,'Jan-Aug I&amp;E'!$T$118,'Jan-Aug I&amp;E'!$V$118,'Jan-Aug I&amp;E'!$X$118,'Jan-Aug I&amp;E'!$Z$118,'Jan-Aug I&amp;E'!$AB$118,'Jan-Aug I&amp;E'!$AD$118,'Jan-Aug I&amp;E'!$AF$118</definedName>
    <definedName name="QB_FORMULA_51" localSheetId="4" hidden="1">'Aug I&amp;E'!$N$164,'Aug I&amp;E'!$P$164,'Aug I&amp;E'!#REF!,'Aug I&amp;E'!#REF!,'Aug I&amp;E'!#REF!,'Aug I&amp;E'!#REF!,'Aug I&amp;E'!$N$165,'Aug I&amp;E'!$P$165,'Aug I&amp;E'!#REF!,'Aug I&amp;E'!#REF!,'Aug I&amp;E'!#REF!,'Aug I&amp;E'!#REF!,'Aug I&amp;E'!$J$166,'Aug I&amp;E'!$L$166,'Aug I&amp;E'!$N$166,'Aug I&amp;E'!$P$166</definedName>
    <definedName name="QB_FORMULA_51" localSheetId="5" hidden="1">'Jan-Aug I&amp;E'!$N$120,'Jan-Aug I&amp;E'!$P$120,'Jan-Aug I&amp;E'!$V$120,'Jan-Aug I&amp;E'!$X$120,'Jan-Aug I&amp;E'!$Z$120,'Jan-Aug I&amp;E'!$AB$120,'Jan-Aug I&amp;E'!$AD$120,'Jan-Aug I&amp;E'!$AF$120,'Jan-Aug I&amp;E'!$N$121,'Jan-Aug I&amp;E'!$P$121,'Jan-Aug I&amp;E'!$V$121,'Jan-Aug I&amp;E'!$X$121,'Jan-Aug I&amp;E'!$Z$121,'Jan-Aug I&amp;E'!$AB$121,'Jan-Aug I&amp;E'!$AD$121,'Jan-Aug I&amp;E'!$AF$121</definedName>
    <definedName name="QB_FORMULA_52" localSheetId="4" hidden="1">'Aug I&amp;E'!#REF!,'Aug I&amp;E'!#REF!,'Aug I&amp;E'!#REF!,'Aug I&amp;E'!#REF!,'Aug I&amp;E'!$J$167,'Aug I&amp;E'!$L$167,'Aug I&amp;E'!$N$167,'Aug I&amp;E'!$P$167,'Aug I&amp;E'!#REF!,'Aug I&amp;E'!#REF!,'Aug I&amp;E'!#REF!,'Aug I&amp;E'!#REF!,'Aug I&amp;E'!$J$168,'Aug I&amp;E'!$L$168,'Aug I&amp;E'!$N$168,'Aug I&amp;E'!$P$168</definedName>
    <definedName name="QB_FORMULA_52" localSheetId="5" hidden="1">'Jan-Aug I&amp;E'!$V$122,'Jan-Aug I&amp;E'!$X$122,'Jan-Aug I&amp;E'!$Z$122,'Jan-Aug I&amp;E'!$AB$122,'Jan-Aug I&amp;E'!$AD$122,'Jan-Aug I&amp;E'!$AF$122,'Jan-Aug I&amp;E'!$J$123,'Jan-Aug I&amp;E'!$L$123,'Jan-Aug I&amp;E'!$N$123,'Jan-Aug I&amp;E'!$P$123,'Jan-Aug I&amp;E'!$R$123,'Jan-Aug I&amp;E'!$T$123,'Jan-Aug I&amp;E'!$V$123,'Jan-Aug I&amp;E'!$X$123,'Jan-Aug I&amp;E'!$Z$123,'Jan-Aug I&amp;E'!$AB$123</definedName>
    <definedName name="QB_FORMULA_53" localSheetId="4" hidden="1">'Aug I&amp;E'!#REF!,'Aug I&amp;E'!#REF!,'Aug I&amp;E'!#REF!,'Aug I&amp;E'!#REF!,'Aug I&amp;E'!#REF!,'Aug I&amp;E'!#REF!,'Aug I&amp;E'!#REF!,'Aug I&amp;E'!#REF!,'Aug I&amp;E'!#REF!,'Aug I&amp;E'!#REF!,'Aug I&amp;E'!#REF!,'Aug I&amp;E'!#REF!,'Aug I&amp;E'!#REF!,'Aug I&amp;E'!#REF!,'Aug I&amp;E'!#REF!,'Aug I&amp;E'!#REF!</definedName>
    <definedName name="QB_FORMULA_53" localSheetId="5" hidden="1">'Jan-Aug I&amp;E'!$AD$123,'Jan-Aug I&amp;E'!$AF$123,'Jan-Aug I&amp;E'!$N$125,'Jan-Aug I&amp;E'!$P$125,'Jan-Aug I&amp;E'!$V$125,'Jan-Aug I&amp;E'!$X$125,'Jan-Aug I&amp;E'!$Z$125,'Jan-Aug I&amp;E'!$AB$125,'Jan-Aug I&amp;E'!$AD$125,'Jan-Aug I&amp;E'!$AF$125,'Jan-Aug I&amp;E'!$N$126,'Jan-Aug I&amp;E'!$P$126,'Jan-Aug I&amp;E'!$V$126,'Jan-Aug I&amp;E'!$X$126,'Jan-Aug I&amp;E'!$Z$126,'Jan-Aug I&amp;E'!$AB$126</definedName>
    <definedName name="QB_FORMULA_54" localSheetId="4" hidden="1">'Aug I&amp;E'!#REF!,'Aug I&amp;E'!#REF!,'Aug I&amp;E'!#REF!,'Aug I&amp;E'!#REF!,'Aug I&amp;E'!#REF!,'Aug I&amp;E'!#REF!,'Aug I&amp;E'!#REF!,'Aug I&amp;E'!#REF!,'Aug I&amp;E'!#REF!,'Aug I&amp;E'!#REF!,'Aug I&amp;E'!#REF!,'Aug I&amp;E'!#REF!,'Aug I&amp;E'!$J$179,'Aug I&amp;E'!#REF!,'Aug I&amp;E'!#REF!,'Aug I&amp;E'!#REF!</definedName>
    <definedName name="QB_FORMULA_54" localSheetId="5" hidden="1">'Jan-Aug I&amp;E'!$AD$126,'Jan-Aug I&amp;E'!$AF$126,'Jan-Aug I&amp;E'!$N$127,'Jan-Aug I&amp;E'!$P$127,'Jan-Aug I&amp;E'!$V$127,'Jan-Aug I&amp;E'!$X$127,'Jan-Aug I&amp;E'!$Z$127,'Jan-Aug I&amp;E'!$AB$127,'Jan-Aug I&amp;E'!$AD$127,'Jan-Aug I&amp;E'!$AF$127,'Jan-Aug I&amp;E'!$N$128,'Jan-Aug I&amp;E'!$P$128,'Jan-Aug I&amp;E'!$V$128,'Jan-Aug I&amp;E'!$X$128,'Jan-Aug I&amp;E'!$Z$128,'Jan-Aug I&amp;E'!$AB$128</definedName>
    <definedName name="QB_FORMULA_55" localSheetId="4" hidden="1">'Aug I&amp;E'!#REF!,'Aug I&amp;E'!$J$180,'Aug I&amp;E'!#REF!,'Aug I&amp;E'!#REF!,'Aug I&amp;E'!#REF!,'Aug I&amp;E'!#REF!,'Aug I&amp;E'!$J$181,'Aug I&amp;E'!#REF!,'Aug I&amp;E'!#REF!,'Aug I&amp;E'!#REF!,'Aug I&amp;E'!#REF!,'Aug I&amp;E'!$N$184,'Aug I&amp;E'!$P$184,'Aug I&amp;E'!#REF!,'Aug I&amp;E'!#REF!,'Aug I&amp;E'!#REF!</definedName>
    <definedName name="QB_FORMULA_55" localSheetId="5" hidden="1">'Jan-Aug I&amp;E'!$AD$128,'Jan-Aug I&amp;E'!$AF$128,'Jan-Aug I&amp;E'!$N$129,'Jan-Aug I&amp;E'!$P$129,'Jan-Aug I&amp;E'!$V$129,'Jan-Aug I&amp;E'!$X$129,'Jan-Aug I&amp;E'!$Z$129,'Jan-Aug I&amp;E'!$AB$129,'Jan-Aug I&amp;E'!$AD$129,'Jan-Aug I&amp;E'!$AF$129,'Jan-Aug I&amp;E'!$N$130,'Jan-Aug I&amp;E'!$P$130,'Jan-Aug I&amp;E'!$V$130,'Jan-Aug I&amp;E'!$X$130,'Jan-Aug I&amp;E'!$Z$130,'Jan-Aug I&amp;E'!$AB$130</definedName>
    <definedName name="QB_FORMULA_56" localSheetId="4" hidden="1">'Aug I&amp;E'!#REF!,'Aug I&amp;E'!$N$185,'Aug I&amp;E'!$P$185,'Aug I&amp;E'!#REF!,'Aug I&amp;E'!#REF!,'Aug I&amp;E'!#REF!,'Aug I&amp;E'!#REF!,'Aug I&amp;E'!$N$186,'Aug I&amp;E'!$P$186,'Aug I&amp;E'!#REF!,'Aug I&amp;E'!#REF!,'Aug I&amp;E'!#REF!,'Aug I&amp;E'!#REF!,'Aug I&amp;E'!$N$187,'Aug I&amp;E'!$P$187,'Aug I&amp;E'!#REF!</definedName>
    <definedName name="QB_FORMULA_56" localSheetId="5" hidden="1">'Jan-Aug I&amp;E'!$AD$130,'Jan-Aug I&amp;E'!$AF$130,'Jan-Aug I&amp;E'!$V$131,'Jan-Aug I&amp;E'!$X$131,'Jan-Aug I&amp;E'!$Z$131,'Jan-Aug I&amp;E'!$AB$131,'Jan-Aug I&amp;E'!$AD$131,'Jan-Aug I&amp;E'!$AF$131,'Jan-Aug I&amp;E'!$J$132,'Jan-Aug I&amp;E'!$L$132,'Jan-Aug I&amp;E'!$N$132,'Jan-Aug I&amp;E'!$P$132,'Jan-Aug I&amp;E'!$R$132,'Jan-Aug I&amp;E'!$T$132,'Jan-Aug I&amp;E'!$V$132,'Jan-Aug I&amp;E'!$X$132</definedName>
    <definedName name="QB_FORMULA_57" localSheetId="4" hidden="1">'Aug I&amp;E'!#REF!,'Aug I&amp;E'!#REF!,'Aug I&amp;E'!#REF!,'Aug I&amp;E'!$J$188,'Aug I&amp;E'!$L$188,'Aug I&amp;E'!$N$188,'Aug I&amp;E'!$P$188,'Aug I&amp;E'!#REF!,'Aug I&amp;E'!#REF!,'Aug I&amp;E'!#REF!,'Aug I&amp;E'!#REF!,'Aug I&amp;E'!#REF!,'Aug I&amp;E'!#REF!,'Aug I&amp;E'!#REF!,'Aug I&amp;E'!#REF!,'Aug I&amp;E'!#REF!</definedName>
    <definedName name="QB_FORMULA_57" localSheetId="5" hidden="1">'Jan-Aug I&amp;E'!$Z$132,'Jan-Aug I&amp;E'!$AB$132,'Jan-Aug I&amp;E'!$AD$132,'Jan-Aug I&amp;E'!$AF$132,'Jan-Aug I&amp;E'!$N$134,'Jan-Aug I&amp;E'!$P$134,'Jan-Aug I&amp;E'!$V$134,'Jan-Aug I&amp;E'!$X$134,'Jan-Aug I&amp;E'!$Z$134,'Jan-Aug I&amp;E'!$AB$134,'Jan-Aug I&amp;E'!$AD$134,'Jan-Aug I&amp;E'!$AF$134,'Jan-Aug I&amp;E'!$N$135,'Jan-Aug I&amp;E'!$P$135,'Jan-Aug I&amp;E'!$V$135,'Jan-Aug I&amp;E'!$X$135</definedName>
    <definedName name="QB_FORMULA_58" localSheetId="4" hidden="1">'Aug I&amp;E'!#REF!,'Aug I&amp;E'!#REF!,'Aug I&amp;E'!#REF!,'Aug I&amp;E'!#REF!,'Aug I&amp;E'!#REF!,'Aug I&amp;E'!#REF!,'Aug I&amp;E'!#REF!,'Aug I&amp;E'!$J$194,'Aug I&amp;E'!#REF!,'Aug I&amp;E'!#REF!,'Aug I&amp;E'!#REF!,'Aug I&amp;E'!#REF!,'Aug I&amp;E'!$J$195,'Aug I&amp;E'!#REF!,'Aug I&amp;E'!#REF!,'Aug I&amp;E'!#REF!</definedName>
    <definedName name="QB_FORMULA_58" localSheetId="5" hidden="1">'Jan-Aug I&amp;E'!$Z$135,'Jan-Aug I&amp;E'!$AB$135,'Jan-Aug I&amp;E'!$AD$135,'Jan-Aug I&amp;E'!$AF$135,'Jan-Aug I&amp;E'!$V$136,'Jan-Aug I&amp;E'!$X$136,'Jan-Aug I&amp;E'!$Z$136,'Jan-Aug I&amp;E'!$AB$136,'Jan-Aug I&amp;E'!$AD$136,'Jan-Aug I&amp;E'!$AF$136,'Jan-Aug I&amp;E'!$V$138,'Jan-Aug I&amp;E'!$X$138,'Jan-Aug I&amp;E'!$Z$138,'Jan-Aug I&amp;E'!$AB$138,'Jan-Aug I&amp;E'!$AD$138,'Jan-Aug I&amp;E'!$AF$138</definedName>
    <definedName name="QB_FORMULA_59" localSheetId="4" hidden="1">'Aug I&amp;E'!#REF!,'Aug I&amp;E'!$J$196,'Aug I&amp;E'!$L$196,'Aug I&amp;E'!$N$196,'Aug I&amp;E'!$P$196,'Aug I&amp;E'!#REF!,'Aug I&amp;E'!#REF!,'Aug I&amp;E'!#REF!,'Aug I&amp;E'!#REF!,'Aug I&amp;E'!$J$197,'Aug I&amp;E'!$L$197,'Aug I&amp;E'!$N$197,'Aug I&amp;E'!$P$197,'Aug I&amp;E'!#REF!,'Aug I&amp;E'!#REF!,'Aug I&amp;E'!#REF!</definedName>
    <definedName name="QB_FORMULA_59" localSheetId="5" hidden="1">'Jan-Aug I&amp;E'!$N$139,'Jan-Aug I&amp;E'!$P$139,'Jan-Aug I&amp;E'!$V$139,'Jan-Aug I&amp;E'!$X$139,'Jan-Aug I&amp;E'!$Z$139,'Jan-Aug I&amp;E'!$AB$139,'Jan-Aug I&amp;E'!$AD$139,'Jan-Aug I&amp;E'!$AF$139,'Jan-Aug I&amp;E'!$N$140,'Jan-Aug I&amp;E'!$P$140,'Jan-Aug I&amp;E'!$V$140,'Jan-Aug I&amp;E'!$X$140,'Jan-Aug I&amp;E'!$Z$140,'Jan-Aug I&amp;E'!$AB$140,'Jan-Aug I&amp;E'!$AD$140,'Jan-Aug I&amp;E'!$AF$140</definedName>
    <definedName name="QB_FORMULA_6" localSheetId="4" hidden="1">'Aug I&amp;E'!#REF!,'Aug I&amp;E'!#REF!,'Aug I&amp;E'!#REF!,'Aug I&amp;E'!#REF!,'Aug I&amp;E'!$N$26,'Aug I&amp;E'!$P$26,'Aug I&amp;E'!#REF!,'Aug I&amp;E'!#REF!,'Aug I&amp;E'!#REF!,'Aug I&amp;E'!#REF!,'Aug I&amp;E'!$J$27,'Aug I&amp;E'!$L$27,'Aug I&amp;E'!$N$27,'Aug I&amp;E'!$P$27,'Aug I&amp;E'!#REF!,'Aug I&amp;E'!#REF!</definedName>
    <definedName name="QB_FORMULA_6" localSheetId="6" hidden="1">BVA!$J$69,BVA!$L$69,BVA!$N$69,BVA!$P$69,BVA!$N$71,BVA!$P$71,BVA!$N$72,BVA!$P$72,BVA!$N$73,BVA!$P$73,BVA!$N$74,BVA!$P$74,BVA!$N$75,BVA!$P$75,BVA!$N$76,BVA!$P$76</definedName>
    <definedName name="QB_FORMULA_6" localSheetId="5" hidden="1">'Jan-Aug I&amp;E'!$AD$19,'Jan-Aug I&amp;E'!$AF$19,'Jan-Aug I&amp;E'!$V$20,'Jan-Aug I&amp;E'!$X$20,'Jan-Aug I&amp;E'!$Z$20,'Jan-Aug I&amp;E'!$AB$20,'Jan-Aug I&amp;E'!$AD$20,'Jan-Aug I&amp;E'!$AF$20,'Jan-Aug I&amp;E'!$N$21,'Jan-Aug I&amp;E'!$P$21,'Jan-Aug I&amp;E'!$V$21,'Jan-Aug I&amp;E'!$X$21,'Jan-Aug I&amp;E'!$Z$21,'Jan-Aug I&amp;E'!$AB$21,'Jan-Aug I&amp;E'!$AD$21,'Jan-Aug I&amp;E'!$AF$21</definedName>
    <definedName name="QB_FORMULA_6" localSheetId="7" hidden="1">'NEW RPT'!$X$38,'NEW RPT'!$N$39,'NEW RPT'!$P$39,'NEW RPT'!$V$39,'NEW RPT'!$X$39,'NEW RPT'!$N$40,'NEW RPT'!$P$40,'NEW RPT'!$V$40,'NEW RPT'!$X$40,'NEW RPT'!$N$41,'NEW RPT'!$P$41,'NEW RPT'!$V$41,'NEW RPT'!$X$41,'NEW RPT'!$J$42,'NEW RPT'!$L$42,'NEW RPT'!$N$42</definedName>
    <definedName name="QB_FORMULA_60" localSheetId="4" hidden="1">'Aug I&amp;E'!#REF!,'Aug I&amp;E'!$J$198,'Aug I&amp;E'!$L$198,'Aug I&amp;E'!$N$198,'Aug I&amp;E'!$P$198,'Aug I&amp;E'!#REF!,'Aug I&amp;E'!#REF!,'Aug I&amp;E'!#REF!,'Aug I&amp;E'!#REF!</definedName>
    <definedName name="QB_FORMULA_60" localSheetId="5" hidden="1">'Jan-Aug I&amp;E'!$N$141,'Jan-Aug I&amp;E'!$P$141,'Jan-Aug I&amp;E'!$V$141,'Jan-Aug I&amp;E'!$X$141,'Jan-Aug I&amp;E'!$Z$141,'Jan-Aug I&amp;E'!$AB$141,'Jan-Aug I&amp;E'!$AD$141,'Jan-Aug I&amp;E'!$AF$141,'Jan-Aug I&amp;E'!$N$142,'Jan-Aug I&amp;E'!$P$142,'Jan-Aug I&amp;E'!$V$142,'Jan-Aug I&amp;E'!$X$142,'Jan-Aug I&amp;E'!$Z$142,'Jan-Aug I&amp;E'!$AB$142,'Jan-Aug I&amp;E'!$AD$142,'Jan-Aug I&amp;E'!$AF$142</definedName>
    <definedName name="QB_FORMULA_61" localSheetId="5" hidden="1">'Jan-Aug I&amp;E'!$N$143,'Jan-Aug I&amp;E'!$P$143,'Jan-Aug I&amp;E'!$V$143,'Jan-Aug I&amp;E'!$X$143,'Jan-Aug I&amp;E'!$Z$143,'Jan-Aug I&amp;E'!$AB$143,'Jan-Aug I&amp;E'!$AD$143,'Jan-Aug I&amp;E'!$AF$143,'Jan-Aug I&amp;E'!$V$144,'Jan-Aug I&amp;E'!$X$144,'Jan-Aug I&amp;E'!$Z$144,'Jan-Aug I&amp;E'!$AB$144,'Jan-Aug I&amp;E'!$AD$144,'Jan-Aug I&amp;E'!$AF$144,'Jan-Aug I&amp;E'!$N$145,'Jan-Aug I&amp;E'!$P$145</definedName>
    <definedName name="QB_FORMULA_62" localSheetId="5" hidden="1">'Jan-Aug I&amp;E'!$V$145,'Jan-Aug I&amp;E'!$X$145,'Jan-Aug I&amp;E'!$Z$145,'Jan-Aug I&amp;E'!$AB$145,'Jan-Aug I&amp;E'!$AD$145,'Jan-Aug I&amp;E'!$AF$145,'Jan-Aug I&amp;E'!$J$146,'Jan-Aug I&amp;E'!$L$146,'Jan-Aug I&amp;E'!$N$146,'Jan-Aug I&amp;E'!$P$146,'Jan-Aug I&amp;E'!$R$146,'Jan-Aug I&amp;E'!$T$146,'Jan-Aug I&amp;E'!$V$146,'Jan-Aug I&amp;E'!$X$146,'Jan-Aug I&amp;E'!$Z$146,'Jan-Aug I&amp;E'!$AB$146</definedName>
    <definedName name="QB_FORMULA_63" localSheetId="5" hidden="1">'Jan-Aug I&amp;E'!$AD$146,'Jan-Aug I&amp;E'!$AF$146,'Jan-Aug I&amp;E'!$N$147,'Jan-Aug I&amp;E'!$P$147,'Jan-Aug I&amp;E'!$V$147,'Jan-Aug I&amp;E'!$X$147,'Jan-Aug I&amp;E'!$Z$147,'Jan-Aug I&amp;E'!$AB$147,'Jan-Aug I&amp;E'!$AD$147,'Jan-Aug I&amp;E'!$AF$147,'Jan-Aug I&amp;E'!$N$148,'Jan-Aug I&amp;E'!$P$148,'Jan-Aug I&amp;E'!$V$148,'Jan-Aug I&amp;E'!$X$148,'Jan-Aug I&amp;E'!$Z$148,'Jan-Aug I&amp;E'!$AB$148</definedName>
    <definedName name="QB_FORMULA_64" localSheetId="5" hidden="1">'Jan-Aug I&amp;E'!$AD$148,'Jan-Aug I&amp;E'!$AF$148,'Jan-Aug I&amp;E'!$V$150,'Jan-Aug I&amp;E'!$X$150,'Jan-Aug I&amp;E'!$Z$150,'Jan-Aug I&amp;E'!$AB$150,'Jan-Aug I&amp;E'!$AD$150,'Jan-Aug I&amp;E'!$AF$150,'Jan-Aug I&amp;E'!$V$151,'Jan-Aug I&amp;E'!$X$151,'Jan-Aug I&amp;E'!$Z$151,'Jan-Aug I&amp;E'!$AB$151,'Jan-Aug I&amp;E'!$AD$151,'Jan-Aug I&amp;E'!$AF$151,'Jan-Aug I&amp;E'!$V$152,'Jan-Aug I&amp;E'!$X$152</definedName>
    <definedName name="QB_FORMULA_65" localSheetId="5" hidden="1">'Jan-Aug I&amp;E'!$Z$152,'Jan-Aug I&amp;E'!$AB$152,'Jan-Aug I&amp;E'!$AD$152,'Jan-Aug I&amp;E'!$AF$152,'Jan-Aug I&amp;E'!$V$153,'Jan-Aug I&amp;E'!$X$153,'Jan-Aug I&amp;E'!$Z$153,'Jan-Aug I&amp;E'!$AB$153,'Jan-Aug I&amp;E'!$AD$153,'Jan-Aug I&amp;E'!$AF$153,'Jan-Aug I&amp;E'!$V$154,'Jan-Aug I&amp;E'!$X$154,'Jan-Aug I&amp;E'!$Z$154,'Jan-Aug I&amp;E'!$AB$154,'Jan-Aug I&amp;E'!$AD$154,'Jan-Aug I&amp;E'!$AF$154</definedName>
    <definedName name="QB_FORMULA_66" localSheetId="5" hidden="1">'Jan-Aug I&amp;E'!$V$155,'Jan-Aug I&amp;E'!$X$155,'Jan-Aug I&amp;E'!$Z$155,'Jan-Aug I&amp;E'!$AB$155,'Jan-Aug I&amp;E'!$AD$155,'Jan-Aug I&amp;E'!$AF$155,'Jan-Aug I&amp;E'!$V$156,'Jan-Aug I&amp;E'!$X$156,'Jan-Aug I&amp;E'!$Z$156,'Jan-Aug I&amp;E'!$AB$156,'Jan-Aug I&amp;E'!$AD$156,'Jan-Aug I&amp;E'!$AF$156,'Jan-Aug I&amp;E'!$V$157,'Jan-Aug I&amp;E'!$X$157,'Jan-Aug I&amp;E'!$Z$157,'Jan-Aug I&amp;E'!$AB$157</definedName>
    <definedName name="QB_FORMULA_67" localSheetId="5" hidden="1">'Jan-Aug I&amp;E'!$AD$157,'Jan-Aug I&amp;E'!$AF$157,'Jan-Aug I&amp;E'!$V$158,'Jan-Aug I&amp;E'!$X$158,'Jan-Aug I&amp;E'!$Z$158,'Jan-Aug I&amp;E'!$AB$158,'Jan-Aug I&amp;E'!$AD$158,'Jan-Aug I&amp;E'!$AF$158,'Jan-Aug I&amp;E'!$V$159,'Jan-Aug I&amp;E'!$X$159,'Jan-Aug I&amp;E'!$Z$159,'Jan-Aug I&amp;E'!$AB$159,'Jan-Aug I&amp;E'!$AD$159,'Jan-Aug I&amp;E'!$AF$159,'Jan-Aug I&amp;E'!$V$160,'Jan-Aug I&amp;E'!$X$160</definedName>
    <definedName name="QB_FORMULA_68" localSheetId="5" hidden="1">'Jan-Aug I&amp;E'!$Z$160,'Jan-Aug I&amp;E'!$AB$160,'Jan-Aug I&amp;E'!$AD$160,'Jan-Aug I&amp;E'!$AF$160,'Jan-Aug I&amp;E'!$V$161,'Jan-Aug I&amp;E'!$X$161,'Jan-Aug I&amp;E'!$Z$161,'Jan-Aug I&amp;E'!$AB$161,'Jan-Aug I&amp;E'!$AD$161,'Jan-Aug I&amp;E'!$AF$161,'Jan-Aug I&amp;E'!$V$162,'Jan-Aug I&amp;E'!$X$162,'Jan-Aug I&amp;E'!$Z$162,'Jan-Aug I&amp;E'!$AB$162,'Jan-Aug I&amp;E'!$AD$162,'Jan-Aug I&amp;E'!$AF$162</definedName>
    <definedName name="QB_FORMULA_69" localSheetId="5" hidden="1">'Jan-Aug I&amp;E'!$V$163,'Jan-Aug I&amp;E'!$X$163,'Jan-Aug I&amp;E'!$Z$163,'Jan-Aug I&amp;E'!$AB$163,'Jan-Aug I&amp;E'!$AD$163,'Jan-Aug I&amp;E'!$AF$163,'Jan-Aug I&amp;E'!$V$164,'Jan-Aug I&amp;E'!$X$164,'Jan-Aug I&amp;E'!$Z$164,'Jan-Aug I&amp;E'!$AB$164,'Jan-Aug I&amp;E'!$AD$164,'Jan-Aug I&amp;E'!$AF$164,'Jan-Aug I&amp;E'!$V$165,'Jan-Aug I&amp;E'!$X$165,'Jan-Aug I&amp;E'!$Z$165,'Jan-Aug I&amp;E'!$AB$165</definedName>
    <definedName name="QB_FORMULA_7" localSheetId="4" hidden="1">'Aug I&amp;E'!#REF!,'Aug I&amp;E'!#REF!,'Aug I&amp;E'!$N$29,'Aug I&amp;E'!$P$29,'Aug I&amp;E'!#REF!,'Aug I&amp;E'!#REF!,'Aug I&amp;E'!#REF!,'Aug I&amp;E'!#REF!,'Aug I&amp;E'!$N$30,'Aug I&amp;E'!$P$30,'Aug I&amp;E'!#REF!,'Aug I&amp;E'!#REF!,'Aug I&amp;E'!#REF!,'Aug I&amp;E'!#REF!,'Aug I&amp;E'!$N$31,'Aug I&amp;E'!$P$31</definedName>
    <definedName name="QB_FORMULA_7" localSheetId="6" hidden="1">BVA!$N$77,BVA!$P$77,BVA!$N$78,BVA!$P$78,BVA!$J$79,BVA!$L$79,BVA!$N$79,BVA!$P$79,BVA!$N$81,BVA!$P$81,BVA!$N$82,BVA!$P$82,BVA!$N$83,BVA!$P$83,BVA!$J$84,BVA!$L$84</definedName>
    <definedName name="QB_FORMULA_7" localSheetId="5" hidden="1">'Jan-Aug I&amp;E'!$J$22,'Jan-Aug I&amp;E'!$L$22,'Jan-Aug I&amp;E'!$N$22,'Jan-Aug I&amp;E'!$P$22,'Jan-Aug I&amp;E'!$R$22,'Jan-Aug I&amp;E'!$T$22,'Jan-Aug I&amp;E'!$V$22,'Jan-Aug I&amp;E'!$X$22,'Jan-Aug I&amp;E'!$Z$22,'Jan-Aug I&amp;E'!$AB$22,'Jan-Aug I&amp;E'!$AD$22,'Jan-Aug I&amp;E'!$AF$22,'Jan-Aug I&amp;E'!$J$23,'Jan-Aug I&amp;E'!$L$23,'Jan-Aug I&amp;E'!$N$23,'Jan-Aug I&amp;E'!$P$23</definedName>
    <definedName name="QB_FORMULA_7" localSheetId="7" hidden="1">'NEW RPT'!$P$42,'NEW RPT'!$R$42,'NEW RPT'!$T$42,'NEW RPT'!$V$42,'NEW RPT'!$X$42,'NEW RPT'!$Z$42,'NEW RPT'!$N$43,'NEW RPT'!$P$43,'NEW RPT'!$V$43,'NEW RPT'!$X$43,'NEW RPT'!$N$45,'NEW RPT'!$P$45,'NEW RPT'!$V$45,'NEW RPT'!$X$45,'NEW RPT'!$N$46,'NEW RPT'!$P$46</definedName>
    <definedName name="QB_FORMULA_70" localSheetId="5" hidden="1">'Jan-Aug I&amp;E'!$AD$165,'Jan-Aug I&amp;E'!$AF$165,'Jan-Aug I&amp;E'!$V$166,'Jan-Aug I&amp;E'!$X$166,'Jan-Aug I&amp;E'!$Z$166,'Jan-Aug I&amp;E'!$AB$166,'Jan-Aug I&amp;E'!$AD$166,'Jan-Aug I&amp;E'!$AF$166,'Jan-Aug I&amp;E'!$V$167,'Jan-Aug I&amp;E'!$X$167,'Jan-Aug I&amp;E'!$Z$167,'Jan-Aug I&amp;E'!$AB$167,'Jan-Aug I&amp;E'!$AD$167,'Jan-Aug I&amp;E'!$AF$167,'Jan-Aug I&amp;E'!$N$168,'Jan-Aug I&amp;E'!$P$168</definedName>
    <definedName name="QB_FORMULA_71" localSheetId="5" hidden="1">'Jan-Aug I&amp;E'!$V$168,'Jan-Aug I&amp;E'!$X$168,'Jan-Aug I&amp;E'!$Z$168,'Jan-Aug I&amp;E'!$AB$168,'Jan-Aug I&amp;E'!$AD$168,'Jan-Aug I&amp;E'!$AF$168,'Jan-Aug I&amp;E'!$J$169,'Jan-Aug I&amp;E'!$L$169,'Jan-Aug I&amp;E'!$N$169,'Jan-Aug I&amp;E'!$P$169,'Jan-Aug I&amp;E'!$R$169,'Jan-Aug I&amp;E'!$T$169,'Jan-Aug I&amp;E'!$V$169,'Jan-Aug I&amp;E'!$X$169,'Jan-Aug I&amp;E'!$Z$169,'Jan-Aug I&amp;E'!$AB$169</definedName>
    <definedName name="QB_FORMULA_72" localSheetId="5" hidden="1">'Jan-Aug I&amp;E'!$AD$169,'Jan-Aug I&amp;E'!$AF$169,'Jan-Aug I&amp;E'!$J$170,'Jan-Aug I&amp;E'!$L$170,'Jan-Aug I&amp;E'!$N$170,'Jan-Aug I&amp;E'!$P$170,'Jan-Aug I&amp;E'!$R$170,'Jan-Aug I&amp;E'!$T$170,'Jan-Aug I&amp;E'!$V$170,'Jan-Aug I&amp;E'!$X$170,'Jan-Aug I&amp;E'!$Z$170,'Jan-Aug I&amp;E'!$AB$170,'Jan-Aug I&amp;E'!$AD$170,'Jan-Aug I&amp;E'!$AF$170,'Jan-Aug I&amp;E'!$N$172,'Jan-Aug I&amp;E'!$P$172</definedName>
    <definedName name="QB_FORMULA_73" localSheetId="5" hidden="1">'Jan-Aug I&amp;E'!$V$172,'Jan-Aug I&amp;E'!$X$172,'Jan-Aug I&amp;E'!$Z$172,'Jan-Aug I&amp;E'!$AB$172,'Jan-Aug I&amp;E'!$AD$172,'Jan-Aug I&amp;E'!$AF$172,'Jan-Aug I&amp;E'!$V$173,'Jan-Aug I&amp;E'!$X$173,'Jan-Aug I&amp;E'!$Z$173,'Jan-Aug I&amp;E'!$AB$173,'Jan-Aug I&amp;E'!$AD$173,'Jan-Aug I&amp;E'!$AF$173,'Jan-Aug I&amp;E'!$J$174,'Jan-Aug I&amp;E'!$L$174,'Jan-Aug I&amp;E'!$N$174,'Jan-Aug I&amp;E'!$P$174</definedName>
    <definedName name="QB_FORMULA_74" localSheetId="5" hidden="1">'Jan-Aug I&amp;E'!$R$174,'Jan-Aug I&amp;E'!$T$174,'Jan-Aug I&amp;E'!$V$174,'Jan-Aug I&amp;E'!$X$174,'Jan-Aug I&amp;E'!$Z$174,'Jan-Aug I&amp;E'!$AB$174,'Jan-Aug I&amp;E'!$AD$174,'Jan-Aug I&amp;E'!$AF$174,'Jan-Aug I&amp;E'!$N$176,'Jan-Aug I&amp;E'!$P$176,'Jan-Aug I&amp;E'!$V$176,'Jan-Aug I&amp;E'!$X$176,'Jan-Aug I&amp;E'!$Z$176,'Jan-Aug I&amp;E'!$AB$176,'Jan-Aug I&amp;E'!$AD$176,'Jan-Aug I&amp;E'!$AF$176</definedName>
    <definedName name="QB_FORMULA_75" localSheetId="5" hidden="1">'Jan-Aug I&amp;E'!$N$177,'Jan-Aug I&amp;E'!$P$177,'Jan-Aug I&amp;E'!$V$177,'Jan-Aug I&amp;E'!$X$177,'Jan-Aug I&amp;E'!$Z$177,'Jan-Aug I&amp;E'!$AB$177,'Jan-Aug I&amp;E'!$AD$177,'Jan-Aug I&amp;E'!$AF$177,'Jan-Aug I&amp;E'!$N$179,'Jan-Aug I&amp;E'!$P$179,'Jan-Aug I&amp;E'!$V$179,'Jan-Aug I&amp;E'!$X$179,'Jan-Aug I&amp;E'!$Z$179,'Jan-Aug I&amp;E'!$AB$179,'Jan-Aug I&amp;E'!$AD$179,'Jan-Aug I&amp;E'!$AF$179</definedName>
    <definedName name="QB_FORMULA_76" localSheetId="5" hidden="1">'Jan-Aug I&amp;E'!$N$180,'Jan-Aug I&amp;E'!$P$180,'Jan-Aug I&amp;E'!$V$180,'Jan-Aug I&amp;E'!$X$180,'Jan-Aug I&amp;E'!$Z$180,'Jan-Aug I&amp;E'!$AB$180,'Jan-Aug I&amp;E'!$AD$180,'Jan-Aug I&amp;E'!$AF$180,'Jan-Aug I&amp;E'!$J$181,'Jan-Aug I&amp;E'!$L$181,'Jan-Aug I&amp;E'!$N$181,'Jan-Aug I&amp;E'!$P$181,'Jan-Aug I&amp;E'!$R$181,'Jan-Aug I&amp;E'!$T$181,'Jan-Aug I&amp;E'!$V$181,'Jan-Aug I&amp;E'!$X$181</definedName>
    <definedName name="QB_FORMULA_77" localSheetId="5" hidden="1">'Jan-Aug I&amp;E'!$Z$181,'Jan-Aug I&amp;E'!$AB$181,'Jan-Aug I&amp;E'!$AD$181,'Jan-Aug I&amp;E'!$AF$181,'Jan-Aug I&amp;E'!$N$182,'Jan-Aug I&amp;E'!$P$182,'Jan-Aug I&amp;E'!$V$182,'Jan-Aug I&amp;E'!$X$182,'Jan-Aug I&amp;E'!$Z$182,'Jan-Aug I&amp;E'!$AB$182,'Jan-Aug I&amp;E'!$AD$182,'Jan-Aug I&amp;E'!$AF$182,'Jan-Aug I&amp;E'!$N$183,'Jan-Aug I&amp;E'!$P$183,'Jan-Aug I&amp;E'!$V$183,'Jan-Aug I&amp;E'!$X$183</definedName>
    <definedName name="QB_FORMULA_78" localSheetId="5" hidden="1">'Jan-Aug I&amp;E'!$Z$183,'Jan-Aug I&amp;E'!$AB$183,'Jan-Aug I&amp;E'!$AD$183,'Jan-Aug I&amp;E'!$AF$183,'Jan-Aug I&amp;E'!$V$184,'Jan-Aug I&amp;E'!$X$184,'Jan-Aug I&amp;E'!$Z$184,'Jan-Aug I&amp;E'!$AB$184,'Jan-Aug I&amp;E'!$AD$184,'Jan-Aug I&amp;E'!$AF$184,'Jan-Aug I&amp;E'!$N$186,'Jan-Aug I&amp;E'!$P$186,'Jan-Aug I&amp;E'!$V$186,'Jan-Aug I&amp;E'!$X$186,'Jan-Aug I&amp;E'!$Z$186,'Jan-Aug I&amp;E'!$AB$186</definedName>
    <definedName name="QB_FORMULA_79" localSheetId="5" hidden="1">'Jan-Aug I&amp;E'!$AD$186,'Jan-Aug I&amp;E'!$AF$186,'Jan-Aug I&amp;E'!$J$187,'Jan-Aug I&amp;E'!$L$187,'Jan-Aug I&amp;E'!$N$187,'Jan-Aug I&amp;E'!$P$187,'Jan-Aug I&amp;E'!$R$187,'Jan-Aug I&amp;E'!$T$187,'Jan-Aug I&amp;E'!$V$187,'Jan-Aug I&amp;E'!$X$187,'Jan-Aug I&amp;E'!$Z$187,'Jan-Aug I&amp;E'!$AB$187,'Jan-Aug I&amp;E'!$AD$187,'Jan-Aug I&amp;E'!$AF$187,'Jan-Aug I&amp;E'!$J$188,'Jan-Aug I&amp;E'!$L$188</definedName>
    <definedName name="QB_FORMULA_8" localSheetId="4" hidden="1">'Aug I&amp;E'!#REF!,'Aug I&amp;E'!#REF!,'Aug I&amp;E'!#REF!,'Aug I&amp;E'!#REF!,'Aug I&amp;E'!$N$32,'Aug I&amp;E'!$P$32,'Aug I&amp;E'!#REF!,'Aug I&amp;E'!#REF!,'Aug I&amp;E'!#REF!,'Aug I&amp;E'!#REF!,'Aug I&amp;E'!$N$33,'Aug I&amp;E'!$P$33,'Aug I&amp;E'!#REF!,'Aug I&amp;E'!#REF!,'Aug I&amp;E'!#REF!,'Aug I&amp;E'!#REF!</definedName>
    <definedName name="QB_FORMULA_8" localSheetId="6" hidden="1">BVA!$N$84,BVA!$P$84,BVA!$J$85,BVA!$L$85,BVA!$N$85,BVA!$P$85,BVA!$N$86,BVA!$P$86,BVA!$N$87,BVA!$P$87,BVA!$N$89,BVA!$P$89,BVA!$N$90,BVA!$P$90,BVA!$N$91,BVA!$P$91</definedName>
    <definedName name="QB_FORMULA_8" localSheetId="5" hidden="1">'Jan-Aug I&amp;E'!$R$23,'Jan-Aug I&amp;E'!$T$23,'Jan-Aug I&amp;E'!$V$23,'Jan-Aug I&amp;E'!$X$23,'Jan-Aug I&amp;E'!$Z$23,'Jan-Aug I&amp;E'!$AB$23,'Jan-Aug I&amp;E'!$AD$23,'Jan-Aug I&amp;E'!$AF$23,'Jan-Aug I&amp;E'!$J$24,'Jan-Aug I&amp;E'!$L$24,'Jan-Aug I&amp;E'!$N$24,'Jan-Aug I&amp;E'!$P$24,'Jan-Aug I&amp;E'!$R$24,'Jan-Aug I&amp;E'!$T$24,'Jan-Aug I&amp;E'!$V$24,'Jan-Aug I&amp;E'!$X$24</definedName>
    <definedName name="QB_FORMULA_8" localSheetId="7" hidden="1">'NEW RPT'!$V$46,'NEW RPT'!$X$46,'NEW RPT'!$N$47,'NEW RPT'!$P$47,'NEW RPT'!$V$47,'NEW RPT'!$X$47,'NEW RPT'!$N$48,'NEW RPT'!$P$48,'NEW RPT'!$V$48,'NEW RPT'!$X$48,'NEW RPT'!$J$49,'NEW RPT'!$L$49,'NEW RPT'!$N$49,'NEW RPT'!$P$49,'NEW RPT'!$R$49,'NEW RPT'!$T$49</definedName>
    <definedName name="QB_FORMULA_80" localSheetId="5" hidden="1">'Jan-Aug I&amp;E'!$N$188,'Jan-Aug I&amp;E'!$P$188,'Jan-Aug I&amp;E'!$R$188,'Jan-Aug I&amp;E'!$T$188,'Jan-Aug I&amp;E'!$V$188,'Jan-Aug I&amp;E'!$X$188,'Jan-Aug I&amp;E'!$Z$188,'Jan-Aug I&amp;E'!$AB$188,'Jan-Aug I&amp;E'!$AD$188,'Jan-Aug I&amp;E'!$AF$188,'Jan-Aug I&amp;E'!$N$191,'Jan-Aug I&amp;E'!$P$191,'Jan-Aug I&amp;E'!$V$191,'Jan-Aug I&amp;E'!$X$191,'Jan-Aug I&amp;E'!$Z$191,'Jan-Aug I&amp;E'!$AB$191</definedName>
    <definedName name="QB_FORMULA_81" localSheetId="5" hidden="1">'Jan-Aug I&amp;E'!$AD$191,'Jan-Aug I&amp;E'!$AF$191,'Jan-Aug I&amp;E'!$N$192,'Jan-Aug I&amp;E'!$P$192,'Jan-Aug I&amp;E'!$V$192,'Jan-Aug I&amp;E'!$X$192,'Jan-Aug I&amp;E'!$Z$192,'Jan-Aug I&amp;E'!$AB$192,'Jan-Aug I&amp;E'!$AD$192,'Jan-Aug I&amp;E'!$AF$192,'Jan-Aug I&amp;E'!$J$193,'Jan-Aug I&amp;E'!$L$193,'Jan-Aug I&amp;E'!$N$193,'Jan-Aug I&amp;E'!$P$193,'Jan-Aug I&amp;E'!$R$193,'Jan-Aug I&amp;E'!$T$193</definedName>
    <definedName name="QB_FORMULA_82" localSheetId="5" hidden="1">'Jan-Aug I&amp;E'!$V$193,'Jan-Aug I&amp;E'!$X$193,'Jan-Aug I&amp;E'!$Z$193,'Jan-Aug I&amp;E'!$AB$193,'Jan-Aug I&amp;E'!$AD$193,'Jan-Aug I&amp;E'!$AF$193,'Jan-Aug I&amp;E'!$N$194,'Jan-Aug I&amp;E'!$P$194,'Jan-Aug I&amp;E'!$V$194,'Jan-Aug I&amp;E'!$X$194,'Jan-Aug I&amp;E'!$Z$194,'Jan-Aug I&amp;E'!$AB$194,'Jan-Aug I&amp;E'!$AD$194,'Jan-Aug I&amp;E'!$AF$194,'Jan-Aug I&amp;E'!$J$195,'Jan-Aug I&amp;E'!$L$195</definedName>
    <definedName name="QB_FORMULA_83" localSheetId="5" hidden="1">'Jan-Aug I&amp;E'!$N$195,'Jan-Aug I&amp;E'!$P$195,'Jan-Aug I&amp;E'!$R$195,'Jan-Aug I&amp;E'!$T$195,'Jan-Aug I&amp;E'!$V$195,'Jan-Aug I&amp;E'!$X$195,'Jan-Aug I&amp;E'!$Z$195,'Jan-Aug I&amp;E'!$AB$195,'Jan-Aug I&amp;E'!$AD$195,'Jan-Aug I&amp;E'!$AF$195,'Jan-Aug I&amp;E'!$J$196,'Jan-Aug I&amp;E'!$L$196,'Jan-Aug I&amp;E'!$N$196,'Jan-Aug I&amp;E'!$P$196,'Jan-Aug I&amp;E'!$R$196,'Jan-Aug I&amp;E'!$T$196</definedName>
    <definedName name="QB_FORMULA_84" localSheetId="5" hidden="1">'Jan-Aug I&amp;E'!$V$196,'Jan-Aug I&amp;E'!$X$196,'Jan-Aug I&amp;E'!$Z$196,'Jan-Aug I&amp;E'!$AB$196,'Jan-Aug I&amp;E'!$AD$196,'Jan-Aug I&amp;E'!$AF$196,'Jan-Aug I&amp;E'!$J$197,'Jan-Aug I&amp;E'!$L$197,'Jan-Aug I&amp;E'!$N$197,'Jan-Aug I&amp;E'!$P$197,'Jan-Aug I&amp;E'!$R$197,'Jan-Aug I&amp;E'!$T$197,'Jan-Aug I&amp;E'!$V$197,'Jan-Aug I&amp;E'!$X$197,'Jan-Aug I&amp;E'!$Z$197,'Jan-Aug I&amp;E'!$AB$197</definedName>
    <definedName name="QB_FORMULA_85" localSheetId="5" hidden="1">'Jan-Aug I&amp;E'!$AD$197,'Jan-Aug I&amp;E'!$AF$197,'Jan-Aug I&amp;E'!$V$200,'Jan-Aug I&amp;E'!$X$200,'Jan-Aug I&amp;E'!$Z$200,'Jan-Aug I&amp;E'!$AB$200,'Jan-Aug I&amp;E'!$AD$200,'Jan-Aug I&amp;E'!$AF$200,'Jan-Aug I&amp;E'!$V$201,'Jan-Aug I&amp;E'!$X$201,'Jan-Aug I&amp;E'!$Z$201,'Jan-Aug I&amp;E'!$AB$201,'Jan-Aug I&amp;E'!$AD$201,'Jan-Aug I&amp;E'!$AF$201,'Jan-Aug I&amp;E'!$V$203,'Jan-Aug I&amp;E'!$X$203</definedName>
    <definedName name="QB_FORMULA_86" localSheetId="5" hidden="1">'Jan-Aug I&amp;E'!$Z$203,'Jan-Aug I&amp;E'!$AB$203,'Jan-Aug I&amp;E'!$AD$203,'Jan-Aug I&amp;E'!$AF$203,'Jan-Aug I&amp;E'!$V$204,'Jan-Aug I&amp;E'!$X$204,'Jan-Aug I&amp;E'!$Z$204,'Jan-Aug I&amp;E'!$AB$204,'Jan-Aug I&amp;E'!$AD$204,'Jan-Aug I&amp;E'!$AF$204,'Jan-Aug I&amp;E'!$V$205,'Jan-Aug I&amp;E'!$X$205,'Jan-Aug I&amp;E'!$Z$205,'Jan-Aug I&amp;E'!$AB$205,'Jan-Aug I&amp;E'!$AD$205,'Jan-Aug I&amp;E'!$AF$205</definedName>
    <definedName name="QB_FORMULA_87" localSheetId="5" hidden="1">'Jan-Aug I&amp;E'!$V$206,'Jan-Aug I&amp;E'!$X$206,'Jan-Aug I&amp;E'!$Z$206,'Jan-Aug I&amp;E'!$AB$206,'Jan-Aug I&amp;E'!$AD$206,'Jan-Aug I&amp;E'!$AF$206,'Jan-Aug I&amp;E'!$V$207,'Jan-Aug I&amp;E'!$X$207,'Jan-Aug I&amp;E'!$Z$207,'Jan-Aug I&amp;E'!$AB$207,'Jan-Aug I&amp;E'!$AD$207,'Jan-Aug I&amp;E'!$AF$207,'Jan-Aug I&amp;E'!$J$208,'Jan-Aug I&amp;E'!$R$208,'Jan-Aug I&amp;E'!$T$208,'Jan-Aug I&amp;E'!$V$208</definedName>
    <definedName name="QB_FORMULA_88" localSheetId="5" hidden="1">'Jan-Aug I&amp;E'!$X$208,'Jan-Aug I&amp;E'!$Z$208,'Jan-Aug I&amp;E'!$AB$208,'Jan-Aug I&amp;E'!$AD$208,'Jan-Aug I&amp;E'!$AF$208,'Jan-Aug I&amp;E'!$V$211,'Jan-Aug I&amp;E'!$X$211,'Jan-Aug I&amp;E'!$Z$211,'Jan-Aug I&amp;E'!$AB$211,'Jan-Aug I&amp;E'!$AD$211,'Jan-Aug I&amp;E'!$AF$211,'Jan-Aug I&amp;E'!$V$212,'Jan-Aug I&amp;E'!$X$212,'Jan-Aug I&amp;E'!$Z$212,'Jan-Aug I&amp;E'!$AB$212,'Jan-Aug I&amp;E'!$AD$212</definedName>
    <definedName name="QB_FORMULA_89" localSheetId="5" hidden="1">'Jan-Aug I&amp;E'!$AF$212,'Jan-Aug I&amp;E'!$V$213,'Jan-Aug I&amp;E'!$X$213,'Jan-Aug I&amp;E'!$Z$213,'Jan-Aug I&amp;E'!$AB$213,'Jan-Aug I&amp;E'!$AD$213,'Jan-Aug I&amp;E'!$AF$213,'Jan-Aug I&amp;E'!$V$214,'Jan-Aug I&amp;E'!$X$214,'Jan-Aug I&amp;E'!$Z$214,'Jan-Aug I&amp;E'!$AB$214,'Jan-Aug I&amp;E'!$AD$214,'Jan-Aug I&amp;E'!$AF$214,'Jan-Aug I&amp;E'!$V$215,'Jan-Aug I&amp;E'!$X$215,'Jan-Aug I&amp;E'!$Z$215</definedName>
    <definedName name="QB_FORMULA_9" localSheetId="4" hidden="1">'Aug I&amp;E'!$J$34,'Aug I&amp;E'!$L$34,'Aug I&amp;E'!$N$34,'Aug I&amp;E'!$P$34,'Aug I&amp;E'!#REF!,'Aug I&amp;E'!#REF!,'Aug I&amp;E'!#REF!,'Aug I&amp;E'!#REF!,'Aug I&amp;E'!$N$35,'Aug I&amp;E'!$P$35,'Aug I&amp;E'!#REF!,'Aug I&amp;E'!#REF!,'Aug I&amp;E'!#REF!,'Aug I&amp;E'!#REF!,'Aug I&amp;E'!$N$37,'Aug I&amp;E'!$P$37</definedName>
    <definedName name="QB_FORMULA_9" localSheetId="6" hidden="1">BVA!$J$92,BVA!$L$92,BVA!$N$92,BVA!$P$92,BVA!$N$95,BVA!$P$95,BVA!$N$96,BVA!$P$96,BVA!$N$97,BVA!$P$97,BVA!$N$98,BVA!$P$98,BVA!$J$99,BVA!$L$99,BVA!$N$99,BVA!$P$99</definedName>
    <definedName name="QB_FORMULA_9" localSheetId="5" hidden="1">'Jan-Aug I&amp;E'!$Z$24,'Jan-Aug I&amp;E'!$AB$24,'Jan-Aug I&amp;E'!$AD$24,'Jan-Aug I&amp;E'!$AF$24,'Jan-Aug I&amp;E'!$V$28,'Jan-Aug I&amp;E'!$X$28,'Jan-Aug I&amp;E'!$Z$28,'Jan-Aug I&amp;E'!$AB$28,'Jan-Aug I&amp;E'!$AD$28,'Jan-Aug I&amp;E'!$AF$28,'Jan-Aug I&amp;E'!$N$29,'Jan-Aug I&amp;E'!$P$29,'Jan-Aug I&amp;E'!$V$29,'Jan-Aug I&amp;E'!$X$29,'Jan-Aug I&amp;E'!$Z$29,'Jan-Aug I&amp;E'!$AB$29</definedName>
    <definedName name="QB_FORMULA_9" localSheetId="7" hidden="1">'NEW RPT'!$V$49,'NEW RPT'!$X$49,'NEW RPT'!$Z$49,'NEW RPT'!$N$50,'NEW RPT'!$P$50,'NEW RPT'!$V$50,'NEW RPT'!$X$50,'NEW RPT'!$N$54,'NEW RPT'!$P$54,'NEW RPT'!$V$54,'NEW RPT'!$X$54,'NEW RPT'!$N$55,'NEW RPT'!$P$55,'NEW RPT'!$V$55,'NEW RPT'!$X$55,'NEW RPT'!$N$56</definedName>
    <definedName name="QB_FORMULA_90" localSheetId="5" hidden="1">'Jan-Aug I&amp;E'!$AB$215,'Jan-Aug I&amp;E'!$AD$215,'Jan-Aug I&amp;E'!$AF$215,'Jan-Aug I&amp;E'!$V$216,'Jan-Aug I&amp;E'!$X$216,'Jan-Aug I&amp;E'!$Z$216,'Jan-Aug I&amp;E'!$AB$216,'Jan-Aug I&amp;E'!$AD$216,'Jan-Aug I&amp;E'!$AF$216,'Jan-Aug I&amp;E'!$V$217,'Jan-Aug I&amp;E'!$X$217,'Jan-Aug I&amp;E'!$Z$217,'Jan-Aug I&amp;E'!$AB$217,'Jan-Aug I&amp;E'!$AD$217,'Jan-Aug I&amp;E'!$AF$217,'Jan-Aug I&amp;E'!$J$218</definedName>
    <definedName name="QB_FORMULA_91" localSheetId="5" hidden="1">'Jan-Aug I&amp;E'!$R$218,'Jan-Aug I&amp;E'!$T$218,'Jan-Aug I&amp;E'!$V$218,'Jan-Aug I&amp;E'!$X$218,'Jan-Aug I&amp;E'!$Z$218,'Jan-Aug I&amp;E'!$AB$218,'Jan-Aug I&amp;E'!$AD$218,'Jan-Aug I&amp;E'!$AF$218,'Jan-Aug I&amp;E'!$V$219,'Jan-Aug I&amp;E'!$X$219,'Jan-Aug I&amp;E'!$Z$219,'Jan-Aug I&amp;E'!$AB$219,'Jan-Aug I&amp;E'!$AD$219,'Jan-Aug I&amp;E'!$AF$219,'Jan-Aug I&amp;E'!$J$220,'Jan-Aug I&amp;E'!$R$220</definedName>
    <definedName name="QB_FORMULA_92" localSheetId="5" hidden="1">'Jan-Aug I&amp;E'!$T$220,'Jan-Aug I&amp;E'!$V$220,'Jan-Aug I&amp;E'!$X$220,'Jan-Aug I&amp;E'!$Z$220,'Jan-Aug I&amp;E'!$AB$220,'Jan-Aug I&amp;E'!$AD$220,'Jan-Aug I&amp;E'!$AF$220,'Jan-Aug I&amp;E'!$J$221,'Jan-Aug I&amp;E'!$R$221,'Jan-Aug I&amp;E'!$T$221,'Jan-Aug I&amp;E'!$V$221,'Jan-Aug I&amp;E'!$X$221,'Jan-Aug I&amp;E'!$Z$221,'Jan-Aug I&amp;E'!$AB$221,'Jan-Aug I&amp;E'!$AD$221,'Jan-Aug I&amp;E'!$AF$221</definedName>
    <definedName name="QB_FORMULA_93" localSheetId="5" hidden="1">'Jan-Aug I&amp;E'!$V$223,'Jan-Aug I&amp;E'!$X$223,'Jan-Aug I&amp;E'!$Z$223,'Jan-Aug I&amp;E'!$AB$223,'Jan-Aug I&amp;E'!$AD$223,'Jan-Aug I&amp;E'!$AF$223,'Jan-Aug I&amp;E'!$V$224,'Jan-Aug I&amp;E'!$X$224,'Jan-Aug I&amp;E'!$Z$224,'Jan-Aug I&amp;E'!$AB$224,'Jan-Aug I&amp;E'!$AD$224,'Jan-Aug I&amp;E'!$AF$224,'Jan-Aug I&amp;E'!$N$226,'Jan-Aug I&amp;E'!$P$226,'Jan-Aug I&amp;E'!$V$226,'Jan-Aug I&amp;E'!$X$226</definedName>
    <definedName name="QB_FORMULA_94" localSheetId="5" hidden="1">'Jan-Aug I&amp;E'!$Z$226,'Jan-Aug I&amp;E'!$AB$226,'Jan-Aug I&amp;E'!$AD$226,'Jan-Aug I&amp;E'!$AF$226,'Jan-Aug I&amp;E'!$N$227,'Jan-Aug I&amp;E'!$P$227,'Jan-Aug I&amp;E'!$V$227,'Jan-Aug I&amp;E'!$X$227,'Jan-Aug I&amp;E'!$Z$227,'Jan-Aug I&amp;E'!$AB$227,'Jan-Aug I&amp;E'!$AD$227,'Jan-Aug I&amp;E'!$AF$227,'Jan-Aug I&amp;E'!$N$228,'Jan-Aug I&amp;E'!$P$228,'Jan-Aug I&amp;E'!$V$228,'Jan-Aug I&amp;E'!$X$228</definedName>
    <definedName name="QB_FORMULA_95" localSheetId="5" hidden="1">'Jan-Aug I&amp;E'!$Z$228,'Jan-Aug I&amp;E'!$AB$228,'Jan-Aug I&amp;E'!$AD$228,'Jan-Aug I&amp;E'!$AF$228,'Jan-Aug I&amp;E'!$N$229,'Jan-Aug I&amp;E'!$P$229,'Jan-Aug I&amp;E'!$V$229,'Jan-Aug I&amp;E'!$X$229,'Jan-Aug I&amp;E'!$Z$229,'Jan-Aug I&amp;E'!$AB$229,'Jan-Aug I&amp;E'!$AD$229,'Jan-Aug I&amp;E'!$AF$229,'Jan-Aug I&amp;E'!$J$230,'Jan-Aug I&amp;E'!$L$230,'Jan-Aug I&amp;E'!$N$230,'Jan-Aug I&amp;E'!$P$230</definedName>
    <definedName name="QB_FORMULA_96" localSheetId="5" hidden="1">'Jan-Aug I&amp;E'!$R$230,'Jan-Aug I&amp;E'!$T$230,'Jan-Aug I&amp;E'!$V$230,'Jan-Aug I&amp;E'!$X$230,'Jan-Aug I&amp;E'!$Z$230,'Jan-Aug I&amp;E'!$AB$230,'Jan-Aug I&amp;E'!$AD$230,'Jan-Aug I&amp;E'!$AF$230,'Jan-Aug I&amp;E'!$V$233,'Jan-Aug I&amp;E'!$X$233,'Jan-Aug I&amp;E'!$Z$233,'Jan-Aug I&amp;E'!$AB$233,'Jan-Aug I&amp;E'!$AD$233,'Jan-Aug I&amp;E'!$AF$233,'Jan-Aug I&amp;E'!$J$234,'Jan-Aug I&amp;E'!$R$234</definedName>
    <definedName name="QB_FORMULA_97" localSheetId="5" hidden="1">'Jan-Aug I&amp;E'!$T$234,'Jan-Aug I&amp;E'!$V$234,'Jan-Aug I&amp;E'!$X$234,'Jan-Aug I&amp;E'!$Z$234,'Jan-Aug I&amp;E'!$AB$234,'Jan-Aug I&amp;E'!$AD$234,'Jan-Aug I&amp;E'!$AF$234,'Jan-Aug I&amp;E'!$V$235,'Jan-Aug I&amp;E'!$X$235,'Jan-Aug I&amp;E'!$Z$235,'Jan-Aug I&amp;E'!$AB$235,'Jan-Aug I&amp;E'!$AD$235,'Jan-Aug I&amp;E'!$AF$235,'Jan-Aug I&amp;E'!$V$236,'Jan-Aug I&amp;E'!$X$236,'Jan-Aug I&amp;E'!$Z$236</definedName>
    <definedName name="QB_FORMULA_98" localSheetId="5" hidden="1">'Jan-Aug I&amp;E'!$AB$236,'Jan-Aug I&amp;E'!$AD$236,'Jan-Aug I&amp;E'!$AF$236,'Jan-Aug I&amp;E'!$J$237,'Jan-Aug I&amp;E'!$R$237,'Jan-Aug I&amp;E'!$T$237,'Jan-Aug I&amp;E'!$V$237,'Jan-Aug I&amp;E'!$X$237,'Jan-Aug I&amp;E'!$Z$237,'Jan-Aug I&amp;E'!$AB$237,'Jan-Aug I&amp;E'!$AD$237,'Jan-Aug I&amp;E'!$AF$237,'Jan-Aug I&amp;E'!$V$240,'Jan-Aug I&amp;E'!$X$240,'Jan-Aug I&amp;E'!$Z$240,'Jan-Aug I&amp;E'!$AB$240</definedName>
    <definedName name="QB_FORMULA_99" localSheetId="5" hidden="1">'Jan-Aug I&amp;E'!$AD$240,'Jan-Aug I&amp;E'!$AF$240,'Jan-Aug I&amp;E'!$V$241,'Jan-Aug I&amp;E'!$X$241,'Jan-Aug I&amp;E'!$Z$241,'Jan-Aug I&amp;E'!$AB$241,'Jan-Aug I&amp;E'!$AD$241,'Jan-Aug I&amp;E'!$AF$241,'Jan-Aug I&amp;E'!$V$242,'Jan-Aug I&amp;E'!$X$242,'Jan-Aug I&amp;E'!$Z$242,'Jan-Aug I&amp;E'!$AB$242,'Jan-Aug I&amp;E'!$AD$242,'Jan-Aug I&amp;E'!$AF$242,'Jan-Aug I&amp;E'!$J$243,'Jan-Aug I&amp;E'!$R$243</definedName>
    <definedName name="QB_ROW_1" localSheetId="3" hidden="1">'August Balance Sheet'!$A$2</definedName>
    <definedName name="QB_ROW_10031" localSheetId="3" hidden="1">'August Balance Sheet'!$D$32</definedName>
    <definedName name="QB_ROW_1011" localSheetId="3" hidden="1">'August Balance Sheet'!$B$3</definedName>
    <definedName name="QB_ROW_10331" localSheetId="3" hidden="1">'August Balance Sheet'!$D$34</definedName>
    <definedName name="QB_ROW_105250" localSheetId="4" hidden="1">'Aug I&amp;E'!$F$145</definedName>
    <definedName name="QB_ROW_105250" localSheetId="6" hidden="1">BVA!$F$172</definedName>
    <definedName name="QB_ROW_105250" localSheetId="5" hidden="1">'Jan-Aug I&amp;E'!$F$172</definedName>
    <definedName name="QB_ROW_105250" localSheetId="7" hidden="1">'NEW RPT'!$F$172</definedName>
    <definedName name="QB_ROW_106250" localSheetId="4" hidden="1">'Aug I&amp;E'!$F$165</definedName>
    <definedName name="QB_ROW_106250" localSheetId="6" hidden="1">BVA!$F$194</definedName>
    <definedName name="QB_ROW_106250" localSheetId="5" hidden="1">'Jan-Aug I&amp;E'!$F$194</definedName>
    <definedName name="QB_ROW_106250" localSheetId="7" hidden="1">'NEW RPT'!$F$194</definedName>
    <definedName name="QB_ROW_107050" localSheetId="4" hidden="1">'Aug I&amp;E'!$F$161</definedName>
    <definedName name="QB_ROW_107050" localSheetId="6" hidden="1">BVA!$F$190</definedName>
    <definedName name="QB_ROW_107050" localSheetId="5" hidden="1">'Jan-Aug I&amp;E'!$F$190</definedName>
    <definedName name="QB_ROW_107050" localSheetId="7" hidden="1">'NEW RPT'!$F$190</definedName>
    <definedName name="QB_ROW_107260" localSheetId="4" hidden="1">'Aug I&amp;E'!$G$163</definedName>
    <definedName name="QB_ROW_107260" localSheetId="6" hidden="1">BVA!$G$192</definedName>
    <definedName name="QB_ROW_107260" localSheetId="5" hidden="1">'Jan-Aug I&amp;E'!$G$192</definedName>
    <definedName name="QB_ROW_107260" localSheetId="7" hidden="1">'NEW RPT'!$G$192</definedName>
    <definedName name="QB_ROW_107350" localSheetId="4" hidden="1">'Aug I&amp;E'!$F$164</definedName>
    <definedName name="QB_ROW_107350" localSheetId="6" hidden="1">BVA!$F$193</definedName>
    <definedName name="QB_ROW_107350" localSheetId="5" hidden="1">'Jan-Aug I&amp;E'!$F$193</definedName>
    <definedName name="QB_ROW_107350" localSheetId="7" hidden="1">'NEW RPT'!$F$193</definedName>
    <definedName name="QB_ROW_108260" localSheetId="4" hidden="1">'Aug I&amp;E'!$G$129</definedName>
    <definedName name="QB_ROW_108260" localSheetId="6" hidden="1">BVA!$G$142</definedName>
    <definedName name="QB_ROW_108260" localSheetId="5" hidden="1">'Jan-Aug I&amp;E'!$G$142</definedName>
    <definedName name="QB_ROW_108260" localSheetId="7" hidden="1">'NEW RPT'!$G$142</definedName>
    <definedName name="QB_ROW_109260" localSheetId="6" hidden="1">BVA!$G$28</definedName>
    <definedName name="QB_ROW_109260" localSheetId="5" hidden="1">'Jan-Aug I&amp;E'!$G$28</definedName>
    <definedName name="QB_ROW_109260" localSheetId="7" hidden="1">'NEW RPT'!$G$28</definedName>
    <definedName name="QB_ROW_11031" localSheetId="3" hidden="1">'August Balance Sheet'!$D$35</definedName>
    <definedName name="QB_ROW_11050" localSheetId="3" hidden="1">'August Balance Sheet'!$F$51</definedName>
    <definedName name="QB_ROW_111240" localSheetId="4" hidden="1">'Aug I&amp;E'!$E$5</definedName>
    <definedName name="QB_ROW_111240" localSheetId="6" hidden="1">BVA!$E$5</definedName>
    <definedName name="QB_ROW_111240" localSheetId="5" hidden="1">'Jan-Aug I&amp;E'!$E$5</definedName>
    <definedName name="QB_ROW_111240" localSheetId="7" hidden="1">'NEW RPT'!$E$5</definedName>
    <definedName name="QB_ROW_112250" localSheetId="4" hidden="1">'Aug I&amp;E'!$F$116</definedName>
    <definedName name="QB_ROW_112250" localSheetId="6" hidden="1">BVA!$F$127</definedName>
    <definedName name="QB_ROW_112250" localSheetId="5" hidden="1">'Jan-Aug I&amp;E'!$F$127</definedName>
    <definedName name="QB_ROW_112250" localSheetId="7" hidden="1">'NEW RPT'!$F$127</definedName>
    <definedName name="QB_ROW_113240" localSheetId="4" hidden="1">'Aug I&amp;E'!$E$6</definedName>
    <definedName name="QB_ROW_113240" localSheetId="6" hidden="1">BVA!$E$6</definedName>
    <definedName name="QB_ROW_113240" localSheetId="5" hidden="1">'Jan-Aug I&amp;E'!$E$6</definedName>
    <definedName name="QB_ROW_113240" localSheetId="7" hidden="1">'NEW RPT'!$E$6</definedName>
    <definedName name="QB_ROW_11331" localSheetId="3" hidden="1">'August Balance Sheet'!$D$37</definedName>
    <definedName name="QB_ROW_11350" localSheetId="3" hidden="1">'August Balance Sheet'!$F$54</definedName>
    <definedName name="QB_ROW_114030" localSheetId="6" hidden="1">BVA!$D$202</definedName>
    <definedName name="QB_ROW_114030" localSheetId="5" hidden="1">'Jan-Aug I&amp;E'!$D$202</definedName>
    <definedName name="QB_ROW_114030" localSheetId="7" hidden="1">'NEW RPT'!$D$202</definedName>
    <definedName name="QB_ROW_114330" localSheetId="6" hidden="1">BVA!$D$208</definedName>
    <definedName name="QB_ROW_114330" localSheetId="5" hidden="1">'Jan-Aug I&amp;E'!$D$208</definedName>
    <definedName name="QB_ROW_114330" localSheetId="7" hidden="1">'NEW RPT'!$D$208</definedName>
    <definedName name="QB_ROW_117220" localSheetId="3" hidden="1">'August Balance Sheet'!$C$18</definedName>
    <definedName name="QB_ROW_118220" localSheetId="3" hidden="1">'August Balance Sheet'!$C$24</definedName>
    <definedName name="QB_ROW_12031" localSheetId="3" hidden="1">'August Balance Sheet'!$D$38</definedName>
    <definedName name="QB_ROW_1220" localSheetId="3" hidden="1">'August Balance Sheet'!$C$78</definedName>
    <definedName name="QB_ROW_12260" localSheetId="3" hidden="1">'August Balance Sheet'!$G$52</definedName>
    <definedName name="QB_ROW_12331" localSheetId="3" hidden="1">'August Balance Sheet'!$D$65</definedName>
    <definedName name="QB_ROW_124270" localSheetId="4" hidden="1">'Aug I&amp;E'!$H$57</definedName>
    <definedName name="QB_ROW_124270" localSheetId="6" hidden="1">BVA!$H$67</definedName>
    <definedName name="QB_ROW_124270" localSheetId="5" hidden="1">'Jan-Aug I&amp;E'!$H$67</definedName>
    <definedName name="QB_ROW_124270" localSheetId="7" hidden="1">'NEW RPT'!$H$67</definedName>
    <definedName name="QB_ROW_125260" localSheetId="6" hidden="1">BVA!$G$158</definedName>
    <definedName name="QB_ROW_125260" localSheetId="5" hidden="1">'Jan-Aug I&amp;E'!$G$158</definedName>
    <definedName name="QB_ROW_125260" localSheetId="7" hidden="1">'NEW RPT'!$G$158</definedName>
    <definedName name="QB_ROW_127220" localSheetId="3" hidden="1">'August Balance Sheet'!$C$26</definedName>
    <definedName name="QB_ROW_128260" localSheetId="6" hidden="1">BVA!$G$164</definedName>
    <definedName name="QB_ROW_128260" localSheetId="5" hidden="1">'Jan-Aug I&amp;E'!$G$164</definedName>
    <definedName name="QB_ROW_128260" localSheetId="7" hidden="1">'NEW RPT'!$G$164</definedName>
    <definedName name="QB_ROW_129220" localSheetId="3" hidden="1">'August Balance Sheet'!$C$79</definedName>
    <definedName name="QB_ROW_130040" localSheetId="4" hidden="1">'Aug I&amp;E'!$E$22</definedName>
    <definedName name="QB_ROW_130040" localSheetId="6" hidden="1">BVA!$E$26</definedName>
    <definedName name="QB_ROW_130040" localSheetId="5" hidden="1">'Jan-Aug I&amp;E'!$E$26</definedName>
    <definedName name="QB_ROW_130040" localSheetId="7" hidden="1">'NEW RPT'!$E$26</definedName>
    <definedName name="QB_ROW_130340" localSheetId="4" hidden="1">'Aug I&amp;E'!$E$107</definedName>
    <definedName name="QB_ROW_130340" localSheetId="6" hidden="1">BVA!$E$118</definedName>
    <definedName name="QB_ROW_130340" localSheetId="5" hidden="1">'Jan-Aug I&amp;E'!$E$118</definedName>
    <definedName name="QB_ROW_130340" localSheetId="7" hidden="1">'NEW RPT'!$E$118</definedName>
    <definedName name="QB_ROW_131050" localSheetId="4" hidden="1">'Aug I&amp;E'!$F$82</definedName>
    <definedName name="QB_ROW_131050" localSheetId="6" hidden="1">BVA!$F$93</definedName>
    <definedName name="QB_ROW_131050" localSheetId="5" hidden="1">'Jan-Aug I&amp;E'!$F$93</definedName>
    <definedName name="QB_ROW_131050" localSheetId="7" hidden="1">'NEW RPT'!$F$93</definedName>
    <definedName name="QB_ROW_1311" localSheetId="3" hidden="1">'August Balance Sheet'!$B$16</definedName>
    <definedName name="QB_ROW_131350" localSheetId="4" hidden="1">'Aug I&amp;E'!$F$106</definedName>
    <definedName name="QB_ROW_131350" localSheetId="6" hidden="1">BVA!$F$117</definedName>
    <definedName name="QB_ROW_131350" localSheetId="5" hidden="1">'Jan-Aug I&amp;E'!$F$117</definedName>
    <definedName name="QB_ROW_131350" localSheetId="7" hidden="1">'NEW RPT'!$F$117</definedName>
    <definedName name="QB_ROW_132040" localSheetId="4" hidden="1">'Aug I&amp;E'!$E$108</definedName>
    <definedName name="QB_ROW_132040" localSheetId="6" hidden="1">BVA!$E$119</definedName>
    <definedName name="QB_ROW_132040" localSheetId="5" hidden="1">'Jan-Aug I&amp;E'!$E$119</definedName>
    <definedName name="QB_ROW_132040" localSheetId="7" hidden="1">'NEW RPT'!$E$119</definedName>
    <definedName name="QB_ROW_132250" localSheetId="4" hidden="1">'Aug I&amp;E'!$F$111</definedName>
    <definedName name="QB_ROW_132250" localSheetId="6" hidden="1">BVA!$F$122</definedName>
    <definedName name="QB_ROW_132250" localSheetId="5" hidden="1">'Jan-Aug I&amp;E'!$F$122</definedName>
    <definedName name="QB_ROW_132250" localSheetId="7" hidden="1">'NEW RPT'!$F$122</definedName>
    <definedName name="QB_ROW_132340" localSheetId="4" hidden="1">'Aug I&amp;E'!$E$112</definedName>
    <definedName name="QB_ROW_132340" localSheetId="6" hidden="1">BVA!$E$123</definedName>
    <definedName name="QB_ROW_132340" localSheetId="5" hidden="1">'Jan-Aug I&amp;E'!$E$123</definedName>
    <definedName name="QB_ROW_132340" localSheetId="7" hidden="1">'NEW RPT'!$E$123</definedName>
    <definedName name="QB_ROW_13260" localSheetId="3" hidden="1">'August Balance Sheet'!$G$53</definedName>
    <definedName name="QB_ROW_133040" localSheetId="4" hidden="1">'Aug I&amp;E'!$E$113</definedName>
    <definedName name="QB_ROW_133040" localSheetId="6" hidden="1">BVA!$E$124</definedName>
    <definedName name="QB_ROW_133040" localSheetId="5" hidden="1">'Jan-Aug I&amp;E'!$E$124</definedName>
    <definedName name="QB_ROW_133040" localSheetId="7" hidden="1">'NEW RPT'!$E$124</definedName>
    <definedName name="QB_ROW_133250" localSheetId="4" hidden="1">'Aug I&amp;E'!$F$120</definedName>
    <definedName name="QB_ROW_133250" localSheetId="6" hidden="1">BVA!$F$131</definedName>
    <definedName name="QB_ROW_133250" localSheetId="5" hidden="1">'Jan-Aug I&amp;E'!$F$131</definedName>
    <definedName name="QB_ROW_133250" localSheetId="7" hidden="1">'NEW RPT'!$F$131</definedName>
    <definedName name="QB_ROW_133340" localSheetId="4" hidden="1">'Aug I&amp;E'!$E$121</definedName>
    <definedName name="QB_ROW_133340" localSheetId="6" hidden="1">BVA!$E$132</definedName>
    <definedName name="QB_ROW_133340" localSheetId="5" hidden="1">'Jan-Aug I&amp;E'!$E$132</definedName>
    <definedName name="QB_ROW_133340" localSheetId="7" hidden="1">'NEW RPT'!$E$132</definedName>
    <definedName name="QB_ROW_134040" localSheetId="4" hidden="1">'Aug I&amp;E'!$E$122</definedName>
    <definedName name="QB_ROW_134040" localSheetId="6" hidden="1">BVA!$E$133</definedName>
    <definedName name="QB_ROW_134040" localSheetId="5" hidden="1">'Jan-Aug I&amp;E'!$E$133</definedName>
    <definedName name="QB_ROW_134040" localSheetId="7" hidden="1">'NEW RPT'!$E$133</definedName>
    <definedName name="QB_ROW_134340" localSheetId="4" hidden="1">'Aug I&amp;E'!$E$143</definedName>
    <definedName name="QB_ROW_134340" localSheetId="6" hidden="1">BVA!$E$170</definedName>
    <definedName name="QB_ROW_134340" localSheetId="5" hidden="1">'Jan-Aug I&amp;E'!$E$170</definedName>
    <definedName name="QB_ROW_134340" localSheetId="7" hidden="1">'NEW RPT'!$E$170</definedName>
    <definedName name="QB_ROW_136260" localSheetId="4" hidden="1">'Aug I&amp;E'!$G$26</definedName>
    <definedName name="QB_ROW_136260" localSheetId="6" hidden="1">BVA!$G$33</definedName>
    <definedName name="QB_ROW_136260" localSheetId="5" hidden="1">'Jan-Aug I&amp;E'!$G$33</definedName>
    <definedName name="QB_ROW_136260" localSheetId="7" hidden="1">'NEW RPT'!$G$33</definedName>
    <definedName name="QB_ROW_137270" localSheetId="4" hidden="1">'Aug I&amp;E'!$H$85</definedName>
    <definedName name="QB_ROW_137270" localSheetId="6" hidden="1">BVA!$H$96</definedName>
    <definedName name="QB_ROW_137270" localSheetId="5" hidden="1">'Jan-Aug I&amp;E'!$H$96</definedName>
    <definedName name="QB_ROW_137270" localSheetId="7" hidden="1">'NEW RPT'!$H$96</definedName>
    <definedName name="QB_ROW_14011" localSheetId="3" hidden="1">'August Balance Sheet'!$B$68</definedName>
    <definedName name="QB_ROW_14250" localSheetId="3" hidden="1">'August Balance Sheet'!$F$56</definedName>
    <definedName name="QB_ROW_14311" localSheetId="3" hidden="1">'August Balance Sheet'!$B$81</definedName>
    <definedName name="QB_ROW_143260" localSheetId="4" hidden="1">'Aug I&amp;E'!$G$40</definedName>
    <definedName name="QB_ROW_143260" localSheetId="6" hidden="1">BVA!$G$48</definedName>
    <definedName name="QB_ROW_143260" localSheetId="5" hidden="1">'Jan-Aug I&amp;E'!$G$48</definedName>
    <definedName name="QB_ROW_143260" localSheetId="7" hidden="1">'NEW RPT'!$G$48</definedName>
    <definedName name="QB_ROW_144260" localSheetId="6" hidden="1">BVA!$G$150</definedName>
    <definedName name="QB_ROW_144260" localSheetId="5" hidden="1">'Jan-Aug I&amp;E'!$G$150</definedName>
    <definedName name="QB_ROW_144260" localSheetId="7" hidden="1">'NEW RPT'!$G$150</definedName>
    <definedName name="QB_ROW_145260" localSheetId="6" hidden="1">BVA!$G$151</definedName>
    <definedName name="QB_ROW_145260" localSheetId="5" hidden="1">'Jan-Aug I&amp;E'!$G$151</definedName>
    <definedName name="QB_ROW_145260" localSheetId="7" hidden="1">'NEW RPT'!$G$151</definedName>
    <definedName name="QB_ROW_147260" localSheetId="6" hidden="1">BVA!$G$160</definedName>
    <definedName name="QB_ROW_147260" localSheetId="5" hidden="1">'Jan-Aug I&amp;E'!$G$160</definedName>
    <definedName name="QB_ROW_147260" localSheetId="7" hidden="1">'NEW RPT'!$G$160</definedName>
    <definedName name="QB_ROW_148030" localSheetId="3" hidden="1">'August Balance Sheet'!$D$5</definedName>
    <definedName name="QB_ROW_148330" localSheetId="3" hidden="1">'August Balance Sheet'!$D$9</definedName>
    <definedName name="QB_ROW_15250" localSheetId="3" hidden="1">'August Balance Sheet'!$F$55</definedName>
    <definedName name="QB_ROW_153260" localSheetId="6" hidden="1">BVA!$G$157</definedName>
    <definedName name="QB_ROW_153260" localSheetId="5" hidden="1">'Jan-Aug I&amp;E'!$G$157</definedName>
    <definedName name="QB_ROW_153260" localSheetId="7" hidden="1">'NEW RPT'!$G$157</definedName>
    <definedName name="QB_ROW_154260" localSheetId="4" hidden="1">'Aug I&amp;E'!$G$137</definedName>
    <definedName name="QB_ROW_154260" localSheetId="6" hidden="1">BVA!$G$155</definedName>
    <definedName name="QB_ROW_154260" localSheetId="5" hidden="1">'Jan-Aug I&amp;E'!$G$155</definedName>
    <definedName name="QB_ROW_154260" localSheetId="7" hidden="1">'NEW RPT'!$G$155</definedName>
    <definedName name="QB_ROW_155260" localSheetId="6" hidden="1">BVA!$G$156</definedName>
    <definedName name="QB_ROW_155260" localSheetId="5" hidden="1">'Jan-Aug I&amp;E'!$G$156</definedName>
    <definedName name="QB_ROW_155260" localSheetId="7" hidden="1">'NEW RPT'!$G$156</definedName>
    <definedName name="QB_ROW_156270" localSheetId="4" hidden="1">'Aug I&amp;E'!$H$84</definedName>
    <definedName name="QB_ROW_156270" localSheetId="6" hidden="1">BVA!$H$95</definedName>
    <definedName name="QB_ROW_156270" localSheetId="5" hidden="1">'Jan-Aug I&amp;E'!$H$95</definedName>
    <definedName name="QB_ROW_156270" localSheetId="7" hidden="1">'NEW RPT'!$H$95</definedName>
    <definedName name="QB_ROW_157270" localSheetId="4" hidden="1">'Aug I&amp;E'!$H$86</definedName>
    <definedName name="QB_ROW_157270" localSheetId="6" hidden="1">BVA!$H$97</definedName>
    <definedName name="QB_ROW_157270" localSheetId="5" hidden="1">'Jan-Aug I&amp;E'!$H$97</definedName>
    <definedName name="QB_ROW_157270" localSheetId="7" hidden="1">'NEW RPT'!$H$97</definedName>
    <definedName name="QB_ROW_161250" localSheetId="6" hidden="1">BVA!$F$173</definedName>
    <definedName name="QB_ROW_161250" localSheetId="5" hidden="1">'Jan-Aug I&amp;E'!$F$173</definedName>
    <definedName name="QB_ROW_161250" localSheetId="7" hidden="1">'NEW RPT'!$F$173</definedName>
    <definedName name="QB_ROW_164270" localSheetId="4" hidden="1">'Aug I&amp;E'!$H$92</definedName>
    <definedName name="QB_ROW_164270" localSheetId="6" hidden="1">BVA!$H$103</definedName>
    <definedName name="QB_ROW_164270" localSheetId="5" hidden="1">'Jan-Aug I&amp;E'!$H$103</definedName>
    <definedName name="QB_ROW_164270" localSheetId="7" hidden="1">'NEW RPT'!$H$103</definedName>
    <definedName name="QB_ROW_165270" localSheetId="4" hidden="1">'Aug I&amp;E'!$H$55</definedName>
    <definedName name="QB_ROW_165270" localSheetId="6" hidden="1">BVA!$H$65</definedName>
    <definedName name="QB_ROW_165270" localSheetId="5" hidden="1">'Jan-Aug I&amp;E'!$H$65</definedName>
    <definedName name="QB_ROW_165270" localSheetId="7" hidden="1">'NEW RPT'!$H$65</definedName>
    <definedName name="QB_ROW_167280" localSheetId="4" hidden="1">'Aug I&amp;E'!$I$100</definedName>
    <definedName name="QB_ROW_167280" localSheetId="6" hidden="1">BVA!$I$111</definedName>
    <definedName name="QB_ROW_167280" localSheetId="5" hidden="1">'Jan-Aug I&amp;E'!$I$111</definedName>
    <definedName name="QB_ROW_167280" localSheetId="7" hidden="1">'NEW RPT'!$I$111</definedName>
    <definedName name="QB_ROW_169240" localSheetId="3" hidden="1">'August Balance Sheet'!$E$33</definedName>
    <definedName name="QB_ROW_17221" localSheetId="3" hidden="1">'August Balance Sheet'!$C$80</definedName>
    <definedName name="QB_ROW_17250" localSheetId="3" hidden="1">'August Balance Sheet'!$F$46</definedName>
    <definedName name="QB_ROW_174230" localSheetId="3" hidden="1">'August Balance Sheet'!$D$75</definedName>
    <definedName name="QB_ROW_177260" localSheetId="4" hidden="1">'Aug I&amp;E'!$G$37</definedName>
    <definedName name="QB_ROW_177260" localSheetId="6" hidden="1">BVA!$G$45</definedName>
    <definedName name="QB_ROW_177260" localSheetId="5" hidden="1">'Jan-Aug I&amp;E'!$G$45</definedName>
    <definedName name="QB_ROW_177260" localSheetId="7" hidden="1">'NEW RPT'!$G$45</definedName>
    <definedName name="QB_ROW_178260" localSheetId="4" hidden="1">'Aug I&amp;E'!$G$25</definedName>
    <definedName name="QB_ROW_178260" localSheetId="6" hidden="1">BVA!$G$32</definedName>
    <definedName name="QB_ROW_178260" localSheetId="5" hidden="1">'Jan-Aug I&amp;E'!$G$32</definedName>
    <definedName name="QB_ROW_178260" localSheetId="7" hidden="1">'NEW RPT'!$G$32</definedName>
    <definedName name="QB_ROW_18220" localSheetId="3" hidden="1">'August Balance Sheet'!$C$23</definedName>
    <definedName name="QB_ROW_18301" localSheetId="4" hidden="1">'Aug I&amp;E'!$A$198</definedName>
    <definedName name="QB_ROW_18301" localSheetId="6" hidden="1">BVA!$A$247</definedName>
    <definedName name="QB_ROW_18301" localSheetId="5" hidden="1">'Jan-Aug I&amp;E'!$A$247</definedName>
    <definedName name="QB_ROW_18301" localSheetId="7" hidden="1">'NEW RPT'!$A$247</definedName>
    <definedName name="QB_ROW_184260" localSheetId="6" hidden="1">BVA!$G$152</definedName>
    <definedName name="QB_ROW_184260" localSheetId="5" hidden="1">'Jan-Aug I&amp;E'!$G$152</definedName>
    <definedName name="QB_ROW_184260" localSheetId="7" hidden="1">'NEW RPT'!$G$152</definedName>
    <definedName name="QB_ROW_185270" localSheetId="4" hidden="1">'Aug I&amp;E'!$H$93</definedName>
    <definedName name="QB_ROW_185270" localSheetId="6" hidden="1">BVA!$H$104</definedName>
    <definedName name="QB_ROW_185270" localSheetId="5" hidden="1">'Jan-Aug I&amp;E'!$H$104</definedName>
    <definedName name="QB_ROW_185270" localSheetId="7" hidden="1">'NEW RPT'!$H$104</definedName>
    <definedName name="QB_ROW_187020" localSheetId="3" hidden="1">'August Balance Sheet'!$C$70</definedName>
    <definedName name="QB_ROW_187320" localSheetId="3" hidden="1">'August Balance Sheet'!$C$77</definedName>
    <definedName name="QB_ROW_189240" localSheetId="6" hidden="1">BVA!$E$207</definedName>
    <definedName name="QB_ROW_189240" localSheetId="5" hidden="1">'Jan-Aug I&amp;E'!$E$207</definedName>
    <definedName name="QB_ROW_189240" localSheetId="7" hidden="1">'NEW RPT'!$E$207</definedName>
    <definedName name="QB_ROW_190040" localSheetId="4" hidden="1">'Aug I&amp;E'!$E$147</definedName>
    <definedName name="QB_ROW_190040" localSheetId="6" hidden="1">BVA!$E$175</definedName>
    <definedName name="QB_ROW_190040" localSheetId="5" hidden="1">'Jan-Aug I&amp;E'!$E$175</definedName>
    <definedName name="QB_ROW_190040" localSheetId="7" hidden="1">'NEW RPT'!$E$175</definedName>
    <definedName name="QB_ROW_19011" localSheetId="4" hidden="1">'Aug I&amp;E'!$B$3</definedName>
    <definedName name="QB_ROW_19011" localSheetId="6" hidden="1">BVA!$B$3</definedName>
    <definedName name="QB_ROW_19011" localSheetId="5" hidden="1">'Jan-Aug I&amp;E'!$B$3</definedName>
    <definedName name="QB_ROW_19011" localSheetId="7" hidden="1">'NEW RPT'!$B$3</definedName>
    <definedName name="QB_ROW_190340" localSheetId="4" hidden="1">'Aug I&amp;E'!$E$159</definedName>
    <definedName name="QB_ROW_190340" localSheetId="6" hidden="1">BVA!$E$188</definedName>
    <definedName name="QB_ROW_190340" localSheetId="5" hidden="1">'Jan-Aug I&amp;E'!$E$188</definedName>
    <definedName name="QB_ROW_190340" localSheetId="7" hidden="1">'NEW RPT'!$E$188</definedName>
    <definedName name="QB_ROW_19050" localSheetId="6" hidden="1">BVA!$F$27</definedName>
    <definedName name="QB_ROW_19050" localSheetId="5" hidden="1">'Jan-Aug I&amp;E'!$F$27</definedName>
    <definedName name="QB_ROW_19050" localSheetId="7" hidden="1">'NEW RPT'!$F$27</definedName>
    <definedName name="QB_ROW_191250" localSheetId="4" hidden="1">'Aug I&amp;E'!$F$149</definedName>
    <definedName name="QB_ROW_191250" localSheetId="6" hidden="1">BVA!$F$177</definedName>
    <definedName name="QB_ROW_191250" localSheetId="5" hidden="1">'Jan-Aug I&amp;E'!$F$177</definedName>
    <definedName name="QB_ROW_191250" localSheetId="7" hidden="1">'NEW RPT'!$F$177</definedName>
    <definedName name="QB_ROW_192250" localSheetId="6" hidden="1">BVA!$F$184</definedName>
    <definedName name="QB_ROW_192250" localSheetId="5" hidden="1">'Jan-Aug I&amp;E'!$F$184</definedName>
    <definedName name="QB_ROW_192250" localSheetId="7" hidden="1">'NEW RPT'!$F$184</definedName>
    <definedName name="QB_ROW_19260" localSheetId="6" hidden="1">BVA!$G$29</definedName>
    <definedName name="QB_ROW_19260" localSheetId="5" hidden="1">'Jan-Aug I&amp;E'!$G$29</definedName>
    <definedName name="QB_ROW_19260" localSheetId="7" hidden="1">'NEW RPT'!$G$29</definedName>
    <definedName name="QB_ROW_19311" localSheetId="4" hidden="1">'Aug I&amp;E'!$B$168</definedName>
    <definedName name="QB_ROW_19311" localSheetId="6" hidden="1">BVA!$B$197</definedName>
    <definedName name="QB_ROW_19311" localSheetId="5" hidden="1">'Jan-Aug I&amp;E'!$B$197</definedName>
    <definedName name="QB_ROW_19311" localSheetId="7" hidden="1">'NEW RPT'!$B$197</definedName>
    <definedName name="QB_ROW_193220" localSheetId="3" hidden="1">'August Balance Sheet'!$C$69</definedName>
    <definedName name="QB_ROW_19350" localSheetId="4" hidden="1">'Aug I&amp;E'!$F$23</definedName>
    <definedName name="QB_ROW_19350" localSheetId="6" hidden="1">BVA!$F$30</definedName>
    <definedName name="QB_ROW_19350" localSheetId="5" hidden="1">'Jan-Aug I&amp;E'!$F$30</definedName>
    <definedName name="QB_ROW_19350" localSheetId="7" hidden="1">'NEW RPT'!$F$30</definedName>
    <definedName name="QB_ROW_198070" localSheetId="4" hidden="1">'Aug I&amp;E'!$H$45</definedName>
    <definedName name="QB_ROW_198070" localSheetId="6" hidden="1">BVA!$H$53</definedName>
    <definedName name="QB_ROW_198070" localSheetId="5" hidden="1">'Jan-Aug I&amp;E'!$H$53</definedName>
    <definedName name="QB_ROW_198070" localSheetId="7" hidden="1">'NEW RPT'!$H$53</definedName>
    <definedName name="QB_ROW_198370" localSheetId="4" hidden="1">'Aug I&amp;E'!$H$53</definedName>
    <definedName name="QB_ROW_198370" localSheetId="6" hidden="1">BVA!$H$61</definedName>
    <definedName name="QB_ROW_198370" localSheetId="5" hidden="1">'Jan-Aug I&amp;E'!$H$61</definedName>
    <definedName name="QB_ROW_198370" localSheetId="7" hidden="1">'NEW RPT'!$H$61</definedName>
    <definedName name="QB_ROW_199250" localSheetId="4" hidden="1">'Aug I&amp;E'!$F$155</definedName>
    <definedName name="QB_ROW_199250" localSheetId="6" hidden="1">BVA!$F$183</definedName>
    <definedName name="QB_ROW_199250" localSheetId="5" hidden="1">'Jan-Aug I&amp;E'!$F$183</definedName>
    <definedName name="QB_ROW_199250" localSheetId="7" hidden="1">'NEW RPT'!$F$183</definedName>
    <definedName name="QB_ROW_200270" localSheetId="4" hidden="1">'Aug I&amp;E'!$H$103</definedName>
    <definedName name="QB_ROW_200270" localSheetId="6" hidden="1">BVA!$H$114</definedName>
    <definedName name="QB_ROW_200270" localSheetId="5" hidden="1">'Jan-Aug I&amp;E'!$H$114</definedName>
    <definedName name="QB_ROW_200270" localSheetId="7" hidden="1">'NEW RPT'!$H$114</definedName>
    <definedName name="QB_ROW_20031" localSheetId="4" hidden="1">'Aug I&amp;E'!$D$4</definedName>
    <definedName name="QB_ROW_20031" localSheetId="6" hidden="1">BVA!$D$4</definedName>
    <definedName name="QB_ROW_20031" localSheetId="5" hidden="1">'Jan-Aug I&amp;E'!$D$4</definedName>
    <definedName name="QB_ROW_20031" localSheetId="7" hidden="1">'NEW RPT'!$D$4</definedName>
    <definedName name="QB_ROW_2021" localSheetId="3" hidden="1">'August Balance Sheet'!$C$4</definedName>
    <definedName name="QB_ROW_20331" localSheetId="4" hidden="1">'Aug I&amp;E'!$D$19</definedName>
    <definedName name="QB_ROW_20331" localSheetId="6" hidden="1">BVA!$D$23</definedName>
    <definedName name="QB_ROW_20331" localSheetId="5" hidden="1">'Jan-Aug I&amp;E'!$D$23</definedName>
    <definedName name="QB_ROW_20331" localSheetId="7" hidden="1">'NEW RPT'!$D$23</definedName>
    <definedName name="QB_ROW_206280" localSheetId="4" hidden="1">'Aug I&amp;E'!$I$48</definedName>
    <definedName name="QB_ROW_206280" localSheetId="6" hidden="1">BVA!$I$56</definedName>
    <definedName name="QB_ROW_206280" localSheetId="5" hidden="1">'Jan-Aug I&amp;E'!$I$56</definedName>
    <definedName name="QB_ROW_206280" localSheetId="7" hidden="1">'NEW RPT'!$I$56</definedName>
    <definedName name="QB_ROW_207050" localSheetId="4" hidden="1">'Aug I&amp;E'!$F$150</definedName>
    <definedName name="QB_ROW_207050" localSheetId="6" hidden="1">BVA!$F$178</definedName>
    <definedName name="QB_ROW_207050" localSheetId="5" hidden="1">'Jan-Aug I&amp;E'!$F$178</definedName>
    <definedName name="QB_ROW_207050" localSheetId="7" hidden="1">'NEW RPT'!$F$178</definedName>
    <definedName name="QB_ROW_207260" localSheetId="4" hidden="1">'Aug I&amp;E'!$G$152</definedName>
    <definedName name="QB_ROW_207260" localSheetId="6" hidden="1">BVA!$G$180</definedName>
    <definedName name="QB_ROW_207260" localSheetId="5" hidden="1">'Jan-Aug I&amp;E'!$G$180</definedName>
    <definedName name="QB_ROW_207260" localSheetId="7" hidden="1">'NEW RPT'!$G$180</definedName>
    <definedName name="QB_ROW_207350" localSheetId="4" hidden="1">'Aug I&amp;E'!$F$153</definedName>
    <definedName name="QB_ROW_207350" localSheetId="6" hidden="1">BVA!$F$181</definedName>
    <definedName name="QB_ROW_207350" localSheetId="5" hidden="1">'Jan-Aug I&amp;E'!$F$181</definedName>
    <definedName name="QB_ROW_207350" localSheetId="7" hidden="1">'NEW RPT'!$F$181</definedName>
    <definedName name="QB_ROW_208250" localSheetId="4" hidden="1">'Aug I&amp;E'!$F$148</definedName>
    <definedName name="QB_ROW_208250" localSheetId="6" hidden="1">BVA!$F$176</definedName>
    <definedName name="QB_ROW_208250" localSheetId="5" hidden="1">'Jan-Aug I&amp;E'!$F$176</definedName>
    <definedName name="QB_ROW_208250" localSheetId="7" hidden="1">'NEW RPT'!$F$176</definedName>
    <definedName name="QB_ROW_210040" localSheetId="4" hidden="1">'Aug I&amp;E'!$E$144</definedName>
    <definedName name="QB_ROW_210040" localSheetId="6" hidden="1">BVA!$E$171</definedName>
    <definedName name="QB_ROW_210040" localSheetId="5" hidden="1">'Jan-Aug I&amp;E'!$E$171</definedName>
    <definedName name="QB_ROW_210040" localSheetId="7" hidden="1">'NEW RPT'!$E$171</definedName>
    <definedName name="QB_ROW_21031" localSheetId="4" hidden="1">'Aug I&amp;E'!$D$21</definedName>
    <definedName name="QB_ROW_21031" localSheetId="6" hidden="1">BVA!$D$25</definedName>
    <definedName name="QB_ROW_21031" localSheetId="5" hidden="1">'Jan-Aug I&amp;E'!$D$25</definedName>
    <definedName name="QB_ROW_21031" localSheetId="7" hidden="1">'NEW RPT'!$D$25</definedName>
    <definedName name="QB_ROW_210340" localSheetId="4" hidden="1">'Aug I&amp;E'!$E$146</definedName>
    <definedName name="QB_ROW_210340" localSheetId="6" hidden="1">BVA!$E$174</definedName>
    <definedName name="QB_ROW_210340" localSheetId="5" hidden="1">'Jan-Aug I&amp;E'!$E$174</definedName>
    <definedName name="QB_ROW_210340" localSheetId="7" hidden="1">'NEW RPT'!$E$174</definedName>
    <definedName name="QB_ROW_212250" localSheetId="6" hidden="1">BVA!$F$18</definedName>
    <definedName name="QB_ROW_212250" localSheetId="5" hidden="1">'Jan-Aug I&amp;E'!$F$18</definedName>
    <definedName name="QB_ROW_212250" localSheetId="7" hidden="1">'NEW RPT'!$F$18</definedName>
    <definedName name="QB_ROW_21331" localSheetId="4" hidden="1">'Aug I&amp;E'!$D$167</definedName>
    <definedName name="QB_ROW_21331" localSheetId="6" hidden="1">BVA!$D$196</definedName>
    <definedName name="QB_ROW_21331" localSheetId="5" hidden="1">'Jan-Aug I&amp;E'!$D$196</definedName>
    <definedName name="QB_ROW_21331" localSheetId="7" hidden="1">'NEW RPT'!$D$196</definedName>
    <definedName name="QB_ROW_214260" localSheetId="6" hidden="1">BVA!$G$138</definedName>
    <definedName name="QB_ROW_214260" localSheetId="5" hidden="1">'Jan-Aug I&amp;E'!$G$138</definedName>
    <definedName name="QB_ROW_214260" localSheetId="7" hidden="1">'NEW RPT'!$G$138</definedName>
    <definedName name="QB_ROW_215260" localSheetId="4" hidden="1">'Aug I&amp;E'!$G$131</definedName>
    <definedName name="QB_ROW_215260" localSheetId="6" hidden="1">BVA!$G$144</definedName>
    <definedName name="QB_ROW_215260" localSheetId="5" hidden="1">'Jan-Aug I&amp;E'!$G$144</definedName>
    <definedName name="QB_ROW_215260" localSheetId="7" hidden="1">'NEW RPT'!$G$144</definedName>
    <definedName name="QB_ROW_218280" localSheetId="4" hidden="1">'Aug I&amp;E'!$I$47</definedName>
    <definedName name="QB_ROW_218280" localSheetId="6" hidden="1">BVA!$I$55</definedName>
    <definedName name="QB_ROW_218280" localSheetId="5" hidden="1">'Jan-Aug I&amp;E'!$I$55</definedName>
    <definedName name="QB_ROW_218280" localSheetId="7" hidden="1">'NEW RPT'!$I$55</definedName>
    <definedName name="QB_ROW_22011" localSheetId="4" hidden="1">'Aug I&amp;E'!$B$169</definedName>
    <definedName name="QB_ROW_22011" localSheetId="6" hidden="1">BVA!$B$198</definedName>
    <definedName name="QB_ROW_22011" localSheetId="5" hidden="1">'Jan-Aug I&amp;E'!$B$198</definedName>
    <definedName name="QB_ROW_22011" localSheetId="7" hidden="1">'NEW RPT'!$B$198</definedName>
    <definedName name="QB_ROW_220270" localSheetId="4" hidden="1">'Aug I&amp;E'!$H$94</definedName>
    <definedName name="QB_ROW_220270" localSheetId="6" hidden="1">BVA!$H$105</definedName>
    <definedName name="QB_ROW_220270" localSheetId="5" hidden="1">'Jan-Aug I&amp;E'!$H$105</definedName>
    <definedName name="QB_ROW_220270" localSheetId="7" hidden="1">'NEW RPT'!$H$105</definedName>
    <definedName name="QB_ROW_221270" localSheetId="4" hidden="1">'Aug I&amp;E'!$H$90</definedName>
    <definedName name="QB_ROW_221270" localSheetId="6" hidden="1">BVA!$H$101</definedName>
    <definedName name="QB_ROW_221270" localSheetId="5" hidden="1">'Jan-Aug I&amp;E'!$H$101</definedName>
    <definedName name="QB_ROW_221270" localSheetId="7" hidden="1">'NEW RPT'!$H$101</definedName>
    <definedName name="QB_ROW_222250" localSheetId="4" hidden="1">'Aug I&amp;E'!$F$17</definedName>
    <definedName name="QB_ROW_222250" localSheetId="6" hidden="1">BVA!$F$21</definedName>
    <definedName name="QB_ROW_222250" localSheetId="5" hidden="1">'Jan-Aug I&amp;E'!$F$21</definedName>
    <definedName name="QB_ROW_222250" localSheetId="7" hidden="1">'NEW RPT'!$F$21</definedName>
    <definedName name="QB_ROW_22311" localSheetId="4" hidden="1">'Aug I&amp;E'!$B$197</definedName>
    <definedName name="QB_ROW_22311" localSheetId="6" hidden="1">BVA!$B$246</definedName>
    <definedName name="QB_ROW_22311" localSheetId="5" hidden="1">'Jan-Aug I&amp;E'!$B$246</definedName>
    <definedName name="QB_ROW_22311" localSheetId="7" hidden="1">'NEW RPT'!$B$246</definedName>
    <definedName name="QB_ROW_2240" localSheetId="3" hidden="1">'August Balance Sheet'!$E$7</definedName>
    <definedName name="QB_ROW_226260" localSheetId="6" hidden="1">BVA!$G$159</definedName>
    <definedName name="QB_ROW_226260" localSheetId="5" hidden="1">'Jan-Aug I&amp;E'!$G$159</definedName>
    <definedName name="QB_ROW_226260" localSheetId="7" hidden="1">'NEW RPT'!$G$159</definedName>
    <definedName name="QB_ROW_227250" localSheetId="4" hidden="1">'Aug I&amp;E'!$F$119</definedName>
    <definedName name="QB_ROW_227250" localSheetId="6" hidden="1">BVA!$F$130</definedName>
    <definedName name="QB_ROW_227250" localSheetId="5" hidden="1">'Jan-Aug I&amp;E'!$F$130</definedName>
    <definedName name="QB_ROW_227250" localSheetId="7" hidden="1">'NEW RPT'!$F$130</definedName>
    <definedName name="QB_ROW_229250" localSheetId="3" hidden="1">'August Balance Sheet'!$F$62</definedName>
    <definedName name="QB_ROW_23021" localSheetId="4" hidden="1">'Aug I&amp;E'!$C$170</definedName>
    <definedName name="QB_ROW_23021" localSheetId="6" hidden="1">BVA!$C$199</definedName>
    <definedName name="QB_ROW_23021" localSheetId="5" hidden="1">'Jan-Aug I&amp;E'!$C$199</definedName>
    <definedName name="QB_ROW_23021" localSheetId="7" hidden="1">'NEW RPT'!$C$199</definedName>
    <definedName name="QB_ROW_231240" localSheetId="6" hidden="1">BVA!$E$219</definedName>
    <definedName name="QB_ROW_231240" localSheetId="5" hidden="1">'Jan-Aug I&amp;E'!$E$219</definedName>
    <definedName name="QB_ROW_231240" localSheetId="7" hidden="1">'NEW RPT'!$E$219</definedName>
    <definedName name="QB_ROW_2321" localSheetId="3" hidden="1">'August Balance Sheet'!$C$10</definedName>
    <definedName name="QB_ROW_23250" localSheetId="4" hidden="1">'Aug I&amp;E'!$F$11</definedName>
    <definedName name="QB_ROW_23250" localSheetId="6" hidden="1">BVA!$F$11</definedName>
    <definedName name="QB_ROW_23250" localSheetId="5" hidden="1">'Jan-Aug I&amp;E'!$F$11</definedName>
    <definedName name="QB_ROW_23250" localSheetId="7" hidden="1">'NEW RPT'!$F$11</definedName>
    <definedName name="QB_ROW_23321" localSheetId="4" hidden="1">'Aug I&amp;E'!$C$181</definedName>
    <definedName name="QB_ROW_23321" localSheetId="6" hidden="1">BVA!$C$221</definedName>
    <definedName name="QB_ROW_23321" localSheetId="5" hidden="1">'Jan-Aug I&amp;E'!$C$221</definedName>
    <definedName name="QB_ROW_23321" localSheetId="7" hidden="1">'NEW RPT'!$C$221</definedName>
    <definedName name="QB_ROW_233260" localSheetId="4" hidden="1">'Aug I&amp;E'!$G$31</definedName>
    <definedName name="QB_ROW_233260" localSheetId="6" hidden="1">BVA!$G$39</definedName>
    <definedName name="QB_ROW_233260" localSheetId="5" hidden="1">'Jan-Aug I&amp;E'!$G$39</definedName>
    <definedName name="QB_ROW_233260" localSheetId="7" hidden="1">'NEW RPT'!$G$39</definedName>
    <definedName name="QB_ROW_237230" localSheetId="3" hidden="1">'August Balance Sheet'!$D$14</definedName>
    <definedName name="QB_ROW_24021" localSheetId="4" hidden="1">'Aug I&amp;E'!$C$182</definedName>
    <definedName name="QB_ROW_24021" localSheetId="6" hidden="1">BVA!$C$222</definedName>
    <definedName name="QB_ROW_24021" localSheetId="5" hidden="1">'Jan-Aug I&amp;E'!$C$222</definedName>
    <definedName name="QB_ROW_24021" localSheetId="7" hidden="1">'NEW RPT'!$C$222</definedName>
    <definedName name="QB_ROW_24250" localSheetId="4" hidden="1">'Aug I&amp;E'!$F$13</definedName>
    <definedName name="QB_ROW_24250" localSheetId="6" hidden="1">BVA!$F$13</definedName>
    <definedName name="QB_ROW_24250" localSheetId="5" hidden="1">'Jan-Aug I&amp;E'!$F$13</definedName>
    <definedName name="QB_ROW_24250" localSheetId="7" hidden="1">'NEW RPT'!$F$13</definedName>
    <definedName name="QB_ROW_24321" localSheetId="4" hidden="1">'Aug I&amp;E'!$C$196</definedName>
    <definedName name="QB_ROW_24321" localSheetId="6" hidden="1">BVA!$C$245</definedName>
    <definedName name="QB_ROW_24321" localSheetId="5" hidden="1">'Jan-Aug I&amp;E'!$C$245</definedName>
    <definedName name="QB_ROW_24321" localSheetId="7" hidden="1">'NEW RPT'!$C$245</definedName>
    <definedName name="QB_ROW_243240" localSheetId="3" hidden="1">'August Balance Sheet'!$E$39</definedName>
    <definedName name="QB_ROW_244230" localSheetId="3" hidden="1">'August Balance Sheet'!$D$76</definedName>
    <definedName name="QB_ROW_25050" localSheetId="4" hidden="1">'Aug I&amp;E'!$F$28</definedName>
    <definedName name="QB_ROW_25050" localSheetId="6" hidden="1">BVA!$F$36</definedName>
    <definedName name="QB_ROW_25050" localSheetId="5" hidden="1">'Jan-Aug I&amp;E'!$F$36</definedName>
    <definedName name="QB_ROW_25050" localSheetId="7" hidden="1">'NEW RPT'!$F$36</definedName>
    <definedName name="QB_ROW_251220" localSheetId="3" hidden="1">'August Balance Sheet'!$C$19</definedName>
    <definedName name="QB_ROW_25260" localSheetId="4" hidden="1">'Aug I&amp;E'!$G$33</definedName>
    <definedName name="QB_ROW_25260" localSheetId="6" hidden="1">BVA!$G$41</definedName>
    <definedName name="QB_ROW_25260" localSheetId="5" hidden="1">'Jan-Aug I&amp;E'!$G$41</definedName>
    <definedName name="QB_ROW_25260" localSheetId="7" hidden="1">'NEW RPT'!$G$41</definedName>
    <definedName name="QB_ROW_25350" localSheetId="4" hidden="1">'Aug I&amp;E'!$F$34</definedName>
    <definedName name="QB_ROW_25350" localSheetId="6" hidden="1">BVA!$F$42</definedName>
    <definedName name="QB_ROW_25350" localSheetId="5" hidden="1">'Jan-Aug I&amp;E'!$F$42</definedName>
    <definedName name="QB_ROW_25350" localSheetId="7" hidden="1">'NEW RPT'!$F$42</definedName>
    <definedName name="QB_ROW_259270" localSheetId="4" hidden="1">'Aug I&amp;E'!$H$56</definedName>
    <definedName name="QB_ROW_259270" localSheetId="6" hidden="1">BVA!$H$66</definedName>
    <definedName name="QB_ROW_259270" localSheetId="5" hidden="1">'Jan-Aug I&amp;E'!$H$66</definedName>
    <definedName name="QB_ROW_259270" localSheetId="7" hidden="1">'NEW RPT'!$H$66</definedName>
    <definedName name="QB_ROW_260270" localSheetId="4" hidden="1">'Aug I&amp;E'!$H$58</definedName>
    <definedName name="QB_ROW_260270" localSheetId="6" hidden="1">BVA!$H$68</definedName>
    <definedName name="QB_ROW_260270" localSheetId="5" hidden="1">'Jan-Aug I&amp;E'!$H$68</definedName>
    <definedName name="QB_ROW_260270" localSheetId="7" hidden="1">'NEW RPT'!$H$68</definedName>
    <definedName name="QB_ROW_261260" localSheetId="4" hidden="1">'Aug I&amp;E'!$G$162</definedName>
    <definedName name="QB_ROW_261260" localSheetId="6" hidden="1">BVA!$G$191</definedName>
    <definedName name="QB_ROW_261260" localSheetId="5" hidden="1">'Jan-Aug I&amp;E'!$G$191</definedName>
    <definedName name="QB_ROW_261260" localSheetId="7" hidden="1">'NEW RPT'!$G$191</definedName>
    <definedName name="QB_ROW_264250" localSheetId="4" hidden="1">'Aug I&amp;E'!$F$154</definedName>
    <definedName name="QB_ROW_264250" localSheetId="6" hidden="1">BVA!$F$182</definedName>
    <definedName name="QB_ROW_264250" localSheetId="5" hidden="1">'Jan-Aug I&amp;E'!$F$182</definedName>
    <definedName name="QB_ROW_264250" localSheetId="7" hidden="1">'NEW RPT'!$F$182</definedName>
    <definedName name="QB_ROW_270220" localSheetId="3" hidden="1">'August Balance Sheet'!$C$21</definedName>
    <definedName name="QB_ROW_27050" localSheetId="4" hidden="1">'Aug I&amp;E'!$F$36</definedName>
    <definedName name="QB_ROW_27050" localSheetId="6" hidden="1">BVA!$F$44</definedName>
    <definedName name="QB_ROW_27050" localSheetId="5" hidden="1">'Jan-Aug I&amp;E'!$F$44</definedName>
    <definedName name="QB_ROW_27050" localSheetId="7" hidden="1">'NEW RPT'!$F$44</definedName>
    <definedName name="QB_ROW_272220" localSheetId="3" hidden="1">'August Balance Sheet'!$C$25</definedName>
    <definedName name="QB_ROW_27350" localSheetId="4" hidden="1">'Aug I&amp;E'!$F$41</definedName>
    <definedName name="QB_ROW_27350" localSheetId="6" hidden="1">BVA!$F$49</definedName>
    <definedName name="QB_ROW_27350" localSheetId="5" hidden="1">'Jan-Aug I&amp;E'!$F$49</definedName>
    <definedName name="QB_ROW_27350" localSheetId="7" hidden="1">'NEW RPT'!$F$49</definedName>
    <definedName name="QB_ROW_278270" localSheetId="4" hidden="1">'Aug I&amp;E'!$H$66</definedName>
    <definedName name="QB_ROW_278270" localSheetId="6" hidden="1">BVA!$H$76</definedName>
    <definedName name="QB_ROW_278270" localSheetId="5" hidden="1">'Jan-Aug I&amp;E'!$H$76</definedName>
    <definedName name="QB_ROW_278270" localSheetId="7" hidden="1">'NEW RPT'!$H$76</definedName>
    <definedName name="QB_ROW_287280" localSheetId="4" hidden="1">'Aug I&amp;E'!$I$52</definedName>
    <definedName name="QB_ROW_287280" localSheetId="6" hidden="1">BVA!$I$60</definedName>
    <definedName name="QB_ROW_287280" localSheetId="5" hidden="1">'Jan-Aug I&amp;E'!$I$60</definedName>
    <definedName name="QB_ROW_287280" localSheetId="7" hidden="1">'NEW RPT'!$I$60</definedName>
    <definedName name="QB_ROW_290" localSheetId="0" hidden="1">'Check Register'!$A$2</definedName>
    <definedName name="QB_ROW_290220" localSheetId="3" hidden="1">'August Balance Sheet'!$C$20</definedName>
    <definedName name="QB_ROW_293" localSheetId="0" hidden="1">'Check Register'!$A$482</definedName>
    <definedName name="QB_ROW_293230" localSheetId="3" hidden="1">'August Balance Sheet'!$D$73</definedName>
    <definedName name="QB_ROW_294250" localSheetId="4" hidden="1">'Aug I&amp;E'!$F$134</definedName>
    <definedName name="QB_ROW_294250" localSheetId="6" hidden="1">BVA!$F$147</definedName>
    <definedName name="QB_ROW_294250" localSheetId="5" hidden="1">'Jan-Aug I&amp;E'!$F$147</definedName>
    <definedName name="QB_ROW_294250" localSheetId="7" hidden="1">'NEW RPT'!$F$147</definedName>
    <definedName name="QB_ROW_301" localSheetId="3" hidden="1">'August Balance Sheet'!$A$28</definedName>
    <definedName name="QB_ROW_301240" localSheetId="6" hidden="1">BVA!$E$206</definedName>
    <definedName name="QB_ROW_301240" localSheetId="5" hidden="1">'Jan-Aug I&amp;E'!$E$206</definedName>
    <definedName name="QB_ROW_301240" localSheetId="7" hidden="1">'NEW RPT'!$E$206</definedName>
    <definedName name="QB_ROW_3021" localSheetId="3" hidden="1">'August Balance Sheet'!$C$11</definedName>
    <definedName name="QB_ROW_305250" localSheetId="4" hidden="1">'Aug I&amp;E'!$F$14</definedName>
    <definedName name="QB_ROW_305250" localSheetId="6" hidden="1">BVA!$F$14</definedName>
    <definedName name="QB_ROW_305250" localSheetId="5" hidden="1">'Jan-Aug I&amp;E'!$F$14</definedName>
    <definedName name="QB_ROW_305250" localSheetId="7" hidden="1">'NEW RPT'!$F$14</definedName>
    <definedName name="QB_ROW_306260" localSheetId="4" hidden="1">'Aug I&amp;E'!$G$29</definedName>
    <definedName name="QB_ROW_306260" localSheetId="6" hidden="1">BVA!$G$37</definedName>
    <definedName name="QB_ROW_306260" localSheetId="5" hidden="1">'Jan-Aug I&amp;E'!$G$37</definedName>
    <definedName name="QB_ROW_306260" localSheetId="7" hidden="1">'NEW RPT'!$G$37</definedName>
    <definedName name="QB_ROW_307030" localSheetId="6" hidden="1">BVA!$D$231</definedName>
    <definedName name="QB_ROW_307030" localSheetId="5" hidden="1">'Jan-Aug I&amp;E'!$D$231</definedName>
    <definedName name="QB_ROW_307030" localSheetId="7" hidden="1">'NEW RPT'!$D$231</definedName>
    <definedName name="QB_ROW_307240" localSheetId="6" hidden="1">BVA!$E$236</definedName>
    <definedName name="QB_ROW_307240" localSheetId="5" hidden="1">'Jan-Aug I&amp;E'!$E$236</definedName>
    <definedName name="QB_ROW_307240" localSheetId="7" hidden="1">'NEW RPT'!$E$236</definedName>
    <definedName name="QB_ROW_307330" localSheetId="4" hidden="1">'Aug I&amp;E'!$D$189</definedName>
    <definedName name="QB_ROW_307330" localSheetId="6" hidden="1">BVA!$D$237</definedName>
    <definedName name="QB_ROW_307330" localSheetId="5" hidden="1">'Jan-Aug I&amp;E'!$D$237</definedName>
    <definedName name="QB_ROW_307330" localSheetId="7" hidden="1">'NEW RPT'!$D$237</definedName>
    <definedName name="QB_ROW_308250" localSheetId="4" hidden="1">'Aug I&amp;E'!$F$35</definedName>
    <definedName name="QB_ROW_308250" localSheetId="6" hidden="1">BVA!$F$43</definedName>
    <definedName name="QB_ROW_308250" localSheetId="5" hidden="1">'Jan-Aug I&amp;E'!$F$43</definedName>
    <definedName name="QB_ROW_308250" localSheetId="7" hidden="1">'NEW RPT'!$F$43</definedName>
    <definedName name="QB_ROW_316230" localSheetId="3" hidden="1">'August Balance Sheet'!$D$72</definedName>
    <definedName name="QB_ROW_317240" localSheetId="6" hidden="1">BVA!$E$235</definedName>
    <definedName name="QB_ROW_317240" localSheetId="5" hidden="1">'Jan-Aug I&amp;E'!$E$235</definedName>
    <definedName name="QB_ROW_317240" localSheetId="7" hidden="1">'NEW RPT'!$E$235</definedName>
    <definedName name="QB_ROW_318240" localSheetId="4" hidden="1">'Aug I&amp;E'!$E$184</definedName>
    <definedName name="QB_ROW_318240" localSheetId="6" hidden="1">BVA!$E$226</definedName>
    <definedName name="QB_ROW_318240" localSheetId="5" hidden="1">'Jan-Aug I&amp;E'!$E$226</definedName>
    <definedName name="QB_ROW_318240" localSheetId="7" hidden="1">'NEW RPT'!$E$226</definedName>
    <definedName name="QB_ROW_319270" localSheetId="4" hidden="1">'Aug I&amp;E'!$H$54</definedName>
    <definedName name="QB_ROW_319270" localSheetId="6" hidden="1">BVA!$H$62</definedName>
    <definedName name="QB_ROW_319270" localSheetId="5" hidden="1">'Jan-Aug I&amp;E'!$H$62</definedName>
    <definedName name="QB_ROW_319270" localSheetId="7" hidden="1">'NEW RPT'!$H$62</definedName>
    <definedName name="QB_ROW_321060" localSheetId="4" hidden="1">'Aug I&amp;E'!$G$60</definedName>
    <definedName name="QB_ROW_321060" localSheetId="6" hidden="1">BVA!$G$70</definedName>
    <definedName name="QB_ROW_321060" localSheetId="5" hidden="1">'Jan-Aug I&amp;E'!$G$70</definedName>
    <definedName name="QB_ROW_321060" localSheetId="7" hidden="1">'NEW RPT'!$G$70</definedName>
    <definedName name="QB_ROW_321360" localSheetId="4" hidden="1">'Aug I&amp;E'!$G$69</definedName>
    <definedName name="QB_ROW_321360" localSheetId="6" hidden="1">BVA!$G$79</definedName>
    <definedName name="QB_ROW_321360" localSheetId="5" hidden="1">'Jan-Aug I&amp;E'!$G$79</definedName>
    <definedName name="QB_ROW_321360" localSheetId="7" hidden="1">'NEW RPT'!$G$79</definedName>
    <definedName name="QB_ROW_322270" localSheetId="4" hidden="1">'Aug I&amp;E'!$H$65</definedName>
    <definedName name="QB_ROW_322270" localSheetId="6" hidden="1">BVA!$H$75</definedName>
    <definedName name="QB_ROW_322270" localSheetId="5" hidden="1">'Jan-Aug I&amp;E'!$H$75</definedName>
    <definedName name="QB_ROW_322270" localSheetId="7" hidden="1">'NEW RPT'!$H$75</definedName>
    <definedName name="QB_ROW_323270" localSheetId="4" hidden="1">'Aug I&amp;E'!$H$63</definedName>
    <definedName name="QB_ROW_323270" localSheetId="6" hidden="1">BVA!$H$73</definedName>
    <definedName name="QB_ROW_323270" localSheetId="5" hidden="1">'Jan-Aug I&amp;E'!$H$73</definedName>
    <definedName name="QB_ROW_323270" localSheetId="7" hidden="1">'NEW RPT'!$H$73</definedName>
    <definedName name="QB_ROW_324270" localSheetId="4" hidden="1">'Aug I&amp;E'!$H$64</definedName>
    <definedName name="QB_ROW_324270" localSheetId="6" hidden="1">BVA!$H$74</definedName>
    <definedName name="QB_ROW_324270" localSheetId="5" hidden="1">'Jan-Aug I&amp;E'!$H$74</definedName>
    <definedName name="QB_ROW_324270" localSheetId="7" hidden="1">'NEW RPT'!$H$74</definedName>
    <definedName name="QB_ROW_325250" localSheetId="3" hidden="1">'August Balance Sheet'!$F$63</definedName>
    <definedName name="QB_ROW_327040" localSheetId="3" hidden="1">'August Balance Sheet'!$E$59</definedName>
    <definedName name="QB_ROW_327340" localSheetId="3" hidden="1">'August Balance Sheet'!$E$64</definedName>
    <definedName name="QB_ROW_329260" localSheetId="4" hidden="1">'Aug I&amp;E'!$G$130</definedName>
    <definedName name="QB_ROW_329260" localSheetId="6" hidden="1">BVA!$G$143</definedName>
    <definedName name="QB_ROW_329260" localSheetId="5" hidden="1">'Jan-Aug I&amp;E'!$G$143</definedName>
    <definedName name="QB_ROW_329260" localSheetId="7" hidden="1">'NEW RPT'!$G$143</definedName>
    <definedName name="QB_ROW_3321" localSheetId="3" hidden="1">'August Balance Sheet'!$C$15</definedName>
    <definedName name="QB_ROW_332250" localSheetId="3" hidden="1">'August Balance Sheet'!$F$61</definedName>
    <definedName name="QB_ROW_33250" localSheetId="4" hidden="1">'Aug I&amp;E'!$F$16</definedName>
    <definedName name="QB_ROW_33250" localSheetId="6" hidden="1">BVA!$F$16</definedName>
    <definedName name="QB_ROW_33250" localSheetId="5" hidden="1">'Jan-Aug I&amp;E'!$F$16</definedName>
    <definedName name="QB_ROW_33250" localSheetId="7" hidden="1">'NEW RPT'!$F$16</definedName>
    <definedName name="QB_ROW_336230" localSheetId="3" hidden="1">'August Balance Sheet'!$D$74</definedName>
    <definedName name="QB_ROW_339040" localSheetId="3" hidden="1">'August Balance Sheet'!$E$40</definedName>
    <definedName name="QB_ROW_339340" localSheetId="3" hidden="1">'August Balance Sheet'!$E$42</definedName>
    <definedName name="QB_ROW_34050" localSheetId="4" hidden="1">'Aug I&amp;E'!$F$43</definedName>
    <definedName name="QB_ROW_34050" localSheetId="6" hidden="1">BVA!$F$51</definedName>
    <definedName name="QB_ROW_34050" localSheetId="5" hidden="1">'Jan-Aug I&amp;E'!$F$51</definedName>
    <definedName name="QB_ROW_34050" localSheetId="7" hidden="1">'NEW RPT'!$F$51</definedName>
    <definedName name="QB_ROW_341270" localSheetId="4" hidden="1">'Aug I&amp;E'!$H$67</definedName>
    <definedName name="QB_ROW_341270" localSheetId="6" hidden="1">BVA!$H$77</definedName>
    <definedName name="QB_ROW_341270" localSheetId="5" hidden="1">'Jan-Aug I&amp;E'!$H$77</definedName>
    <definedName name="QB_ROW_341270" localSheetId="7" hidden="1">'NEW RPT'!$H$77</definedName>
    <definedName name="QB_ROW_34350" localSheetId="4" hidden="1">'Aug I&amp;E'!$F$75</definedName>
    <definedName name="QB_ROW_34350" localSheetId="6" hidden="1">BVA!$F$85</definedName>
    <definedName name="QB_ROW_34350" localSheetId="5" hidden="1">'Jan-Aug I&amp;E'!$F$85</definedName>
    <definedName name="QB_ROW_34350" localSheetId="7" hidden="1">'NEW RPT'!$F$85</definedName>
    <definedName name="QB_ROW_353260" localSheetId="6" hidden="1">BVA!$G$166</definedName>
    <definedName name="QB_ROW_353260" localSheetId="5" hidden="1">'Jan-Aug I&amp;E'!$G$166</definedName>
    <definedName name="QB_ROW_353260" localSheetId="7" hidden="1">'NEW RPT'!$G$166</definedName>
    <definedName name="QB_ROW_354270" localSheetId="4" hidden="1">'Aug I&amp;E'!$H$68</definedName>
    <definedName name="QB_ROW_354270" localSheetId="6" hidden="1">BVA!$H$78</definedName>
    <definedName name="QB_ROW_354270" localSheetId="5" hidden="1">'Jan-Aug I&amp;E'!$H$78</definedName>
    <definedName name="QB_ROW_354270" localSheetId="7" hidden="1">'NEW RPT'!$H$78</definedName>
    <definedName name="QB_ROW_355220" localSheetId="3" hidden="1">'August Balance Sheet'!$C$22</definedName>
    <definedName name="QB_ROW_356280" localSheetId="4" hidden="1">'Aug I&amp;E'!$I$49</definedName>
    <definedName name="QB_ROW_356280" localSheetId="6" hidden="1">BVA!$I$57</definedName>
    <definedName name="QB_ROW_356280" localSheetId="5" hidden="1">'Jan-Aug I&amp;E'!$I$57</definedName>
    <definedName name="QB_ROW_356280" localSheetId="7" hidden="1">'NEW RPT'!$I$57</definedName>
    <definedName name="QB_ROW_365260" localSheetId="6" hidden="1">BVA!$G$154</definedName>
    <definedName name="QB_ROW_365260" localSheetId="5" hidden="1">'Jan-Aug I&amp;E'!$G$154</definedName>
    <definedName name="QB_ROW_365260" localSheetId="7" hidden="1">'NEW RPT'!$G$154</definedName>
    <definedName name="QB_ROW_369040" localSheetId="4" hidden="1">'Aug I&amp;E'!$E$160</definedName>
    <definedName name="QB_ROW_369040" localSheetId="6" hidden="1">BVA!$E$189</definedName>
    <definedName name="QB_ROW_369040" localSheetId="5" hidden="1">'Jan-Aug I&amp;E'!$E$189</definedName>
    <definedName name="QB_ROW_369040" localSheetId="7" hidden="1">'NEW RPT'!$E$189</definedName>
    <definedName name="QB_ROW_369340" localSheetId="4" hidden="1">'Aug I&amp;E'!$E$166</definedName>
    <definedName name="QB_ROW_369340" localSheetId="6" hidden="1">BVA!$E$195</definedName>
    <definedName name="QB_ROW_369340" localSheetId="5" hidden="1">'Jan-Aug I&amp;E'!$E$195</definedName>
    <definedName name="QB_ROW_369340" localSheetId="7" hidden="1">'NEW RPT'!$E$195</definedName>
    <definedName name="QB_ROW_370050" localSheetId="4" hidden="1">'Aug I&amp;E'!$F$24</definedName>
    <definedName name="QB_ROW_370050" localSheetId="6" hidden="1">BVA!$F$31</definedName>
    <definedName name="QB_ROW_370050" localSheetId="5" hidden="1">'Jan-Aug I&amp;E'!$F$31</definedName>
    <definedName name="QB_ROW_370050" localSheetId="7" hidden="1">'NEW RPT'!$F$31</definedName>
    <definedName name="QB_ROW_370260" localSheetId="6" hidden="1">BVA!$G$34</definedName>
    <definedName name="QB_ROW_370260" localSheetId="5" hidden="1">'Jan-Aug I&amp;E'!$G$34</definedName>
    <definedName name="QB_ROW_370260" localSheetId="7" hidden="1">'NEW RPT'!$G$34</definedName>
    <definedName name="QB_ROW_370350" localSheetId="4" hidden="1">'Aug I&amp;E'!$F$27</definedName>
    <definedName name="QB_ROW_370350" localSheetId="6" hidden="1">BVA!$F$35</definedName>
    <definedName name="QB_ROW_370350" localSheetId="5" hidden="1">'Jan-Aug I&amp;E'!$F$35</definedName>
    <definedName name="QB_ROW_370350" localSheetId="7" hidden="1">'NEW RPT'!$F$35</definedName>
    <definedName name="QB_ROW_374250" localSheetId="6" hidden="1">BVA!$F$242</definedName>
    <definedName name="QB_ROW_374250" localSheetId="5" hidden="1">'Jan-Aug I&amp;E'!$F$242</definedName>
    <definedName name="QB_ROW_374250" localSheetId="7" hidden="1">'NEW RPT'!$F$242</definedName>
    <definedName name="QB_ROW_375040" localSheetId="4" hidden="1">'Aug I&amp;E'!$E$172</definedName>
    <definedName name="QB_ROW_375040" localSheetId="6" hidden="1">BVA!$E$210</definedName>
    <definedName name="QB_ROW_375040" localSheetId="5" hidden="1">'Jan-Aug I&amp;E'!$E$210</definedName>
    <definedName name="QB_ROW_375040" localSheetId="7" hidden="1">'NEW RPT'!$E$210</definedName>
    <definedName name="QB_ROW_375340" localSheetId="4" hidden="1">'Aug I&amp;E'!$E$179</definedName>
    <definedName name="QB_ROW_375340" localSheetId="6" hidden="1">BVA!$E$218</definedName>
    <definedName name="QB_ROW_375340" localSheetId="5" hidden="1">'Jan-Aug I&amp;E'!$E$218</definedName>
    <definedName name="QB_ROW_375340" localSheetId="7" hidden="1">'NEW RPT'!$E$218</definedName>
    <definedName name="QB_ROW_379250" localSheetId="6" hidden="1">BVA!$F$20</definedName>
    <definedName name="QB_ROW_379250" localSheetId="5" hidden="1">'Jan-Aug I&amp;E'!$F$20</definedName>
    <definedName name="QB_ROW_379250" localSheetId="7" hidden="1">'NEW RPT'!$F$20</definedName>
    <definedName name="QB_ROW_38060" localSheetId="4" hidden="1">'Aug I&amp;E'!$G$70</definedName>
    <definedName name="QB_ROW_38060" localSheetId="6" hidden="1">BVA!$G$80</definedName>
    <definedName name="QB_ROW_38060" localSheetId="5" hidden="1">'Jan-Aug I&amp;E'!$G$80</definedName>
    <definedName name="QB_ROW_38060" localSheetId="7" hidden="1">'NEW RPT'!$G$80</definedName>
    <definedName name="QB_ROW_381250" localSheetId="3" hidden="1">'August Balance Sheet'!$F$45</definedName>
    <definedName name="QB_ROW_382260" localSheetId="4" hidden="1">'Aug I&amp;E'!$G$139</definedName>
    <definedName name="QB_ROW_382260" localSheetId="6" hidden="1">BVA!$G$163</definedName>
    <definedName name="QB_ROW_382260" localSheetId="5" hidden="1">'Jan-Aug I&amp;E'!$G$163</definedName>
    <definedName name="QB_ROW_382260" localSheetId="7" hidden="1">'NEW RPT'!$G$163</definedName>
    <definedName name="QB_ROW_383260" localSheetId="6" hidden="1">BVA!$G$167</definedName>
    <definedName name="QB_ROW_383260" localSheetId="5" hidden="1">'Jan-Aug I&amp;E'!$G$167</definedName>
    <definedName name="QB_ROW_383260" localSheetId="7" hidden="1">'NEW RPT'!$G$167</definedName>
    <definedName name="QB_ROW_38360" localSheetId="4" hidden="1">'Aug I&amp;E'!$G$74</definedName>
    <definedName name="QB_ROW_38360" localSheetId="6" hidden="1">BVA!$G$84</definedName>
    <definedName name="QB_ROW_38360" localSheetId="5" hidden="1">'Jan-Aug I&amp;E'!$G$84</definedName>
    <definedName name="QB_ROW_38360" localSheetId="7" hidden="1">'NEW RPT'!$G$84</definedName>
    <definedName name="QB_ROW_384250" localSheetId="4" hidden="1">'Aug I&amp;E'!$F$192</definedName>
    <definedName name="QB_ROW_384250" localSheetId="6" hidden="1">BVA!$F$240</definedName>
    <definedName name="QB_ROW_384250" localSheetId="5" hidden="1">'Jan-Aug I&amp;E'!$F$240</definedName>
    <definedName name="QB_ROW_384250" localSheetId="7" hidden="1">'NEW RPT'!$F$240</definedName>
    <definedName name="QB_ROW_386270" localSheetId="6" hidden="1">BVA!$H$63</definedName>
    <definedName name="QB_ROW_386270" localSheetId="5" hidden="1">'Jan-Aug I&amp;E'!$H$63</definedName>
    <definedName name="QB_ROW_386270" localSheetId="7" hidden="1">'NEW RPT'!$H$63</definedName>
    <definedName name="QB_ROW_387270" localSheetId="4" hidden="1">'Aug I&amp;E'!$H$62</definedName>
    <definedName name="QB_ROW_387270" localSheetId="6" hidden="1">BVA!$H$72</definedName>
    <definedName name="QB_ROW_387270" localSheetId="5" hidden="1">'Jan-Aug I&amp;E'!$H$72</definedName>
    <definedName name="QB_ROW_387270" localSheetId="7" hidden="1">'NEW RPT'!$H$72</definedName>
    <definedName name="QB_ROW_388260" localSheetId="4" hidden="1">'Aug I&amp;E'!$G$151</definedName>
    <definedName name="QB_ROW_388260" localSheetId="6" hidden="1">BVA!$G$179</definedName>
    <definedName name="QB_ROW_388260" localSheetId="5" hidden="1">'Jan-Aug I&amp;E'!$G$179</definedName>
    <definedName name="QB_ROW_388260" localSheetId="7" hidden="1">'NEW RPT'!$G$179</definedName>
    <definedName name="QB_ROW_390270" localSheetId="4" hidden="1">'Aug I&amp;E'!$H$97</definedName>
    <definedName name="QB_ROW_390270" localSheetId="6" hidden="1">BVA!$H$108</definedName>
    <definedName name="QB_ROW_390270" localSheetId="5" hidden="1">'Jan-Aug I&amp;E'!$H$108</definedName>
    <definedName name="QB_ROW_390270" localSheetId="7" hidden="1">'NEW RPT'!$H$108</definedName>
    <definedName name="QB_ROW_391250" localSheetId="4" hidden="1">'Aug I&amp;E'!$F$15</definedName>
    <definedName name="QB_ROW_391250" localSheetId="6" hidden="1">BVA!$F$15</definedName>
    <definedName name="QB_ROW_391250" localSheetId="5" hidden="1">'Jan-Aug I&amp;E'!$F$15</definedName>
    <definedName name="QB_ROW_391250" localSheetId="7" hidden="1">'NEW RPT'!$F$15</definedName>
    <definedName name="QB_ROW_392250" localSheetId="6" hidden="1">BVA!$F$136</definedName>
    <definedName name="QB_ROW_392250" localSheetId="5" hidden="1">'Jan-Aug I&amp;E'!$F$136</definedName>
    <definedName name="QB_ROW_392250" localSheetId="7" hidden="1">'NEW RPT'!$F$136</definedName>
    <definedName name="QB_ROW_39270" localSheetId="4" hidden="1">'Aug I&amp;E'!$H$71</definedName>
    <definedName name="QB_ROW_39270" localSheetId="6" hidden="1">BVA!$H$81</definedName>
    <definedName name="QB_ROW_39270" localSheetId="5" hidden="1">'Jan-Aug I&amp;E'!$H$81</definedName>
    <definedName name="QB_ROW_39270" localSheetId="7" hidden="1">'NEW RPT'!$H$81</definedName>
    <definedName name="QB_ROW_393240" localSheetId="3" hidden="1">'August Balance Sheet'!$E$36</definedName>
    <definedName name="QB_ROW_394260" localSheetId="4" hidden="1">'Aug I&amp;E'!$G$38</definedName>
    <definedName name="QB_ROW_394260" localSheetId="6" hidden="1">BVA!$G$46</definedName>
    <definedName name="QB_ROW_394260" localSheetId="5" hidden="1">'Jan-Aug I&amp;E'!$G$46</definedName>
    <definedName name="QB_ROW_394260" localSheetId="7" hidden="1">'NEW RPT'!$G$46</definedName>
    <definedName name="QB_ROW_401250" localSheetId="6" hidden="1">BVA!$F$233</definedName>
    <definedName name="QB_ROW_401250" localSheetId="5" hidden="1">'Jan-Aug I&amp;E'!$F$233</definedName>
    <definedName name="QB_ROW_401250" localSheetId="7" hidden="1">'NEW RPT'!$F$233</definedName>
    <definedName name="QB_ROW_403040" localSheetId="6" hidden="1">BVA!$E$232</definedName>
    <definedName name="QB_ROW_403040" localSheetId="5" hidden="1">'Jan-Aug I&amp;E'!$E$232</definedName>
    <definedName name="QB_ROW_403040" localSheetId="7" hidden="1">'NEW RPT'!$E$232</definedName>
    <definedName name="QB_ROW_403340" localSheetId="6" hidden="1">BVA!$E$234</definedName>
    <definedName name="QB_ROW_403340" localSheetId="5" hidden="1">'Jan-Aug I&amp;E'!$E$234</definedName>
    <definedName name="QB_ROW_403340" localSheetId="7" hidden="1">'NEW RPT'!$E$234</definedName>
    <definedName name="QB_ROW_404260" localSheetId="4" hidden="1">'Aug I&amp;E'!$G$140</definedName>
    <definedName name="QB_ROW_404260" localSheetId="6" hidden="1">BVA!$G$165</definedName>
    <definedName name="QB_ROW_404260" localSheetId="5" hidden="1">'Jan-Aug I&amp;E'!$G$165</definedName>
    <definedName name="QB_ROW_404260" localSheetId="7" hidden="1">'NEW RPT'!$G$165</definedName>
    <definedName name="QB_ROW_409250" localSheetId="3" hidden="1">'August Balance Sheet'!$F$41</definedName>
    <definedName name="QB_ROW_412260" localSheetId="6" hidden="1">BVA!$G$153</definedName>
    <definedName name="QB_ROW_412260" localSheetId="5" hidden="1">'Jan-Aug I&amp;E'!$G$153</definedName>
    <definedName name="QB_ROW_412260" localSheetId="7" hidden="1">'NEW RPT'!$G$153</definedName>
    <definedName name="QB_ROW_41270" localSheetId="4" hidden="1">'Aug I&amp;E'!$H$72</definedName>
    <definedName name="QB_ROW_41270" localSheetId="6" hidden="1">BVA!$H$82</definedName>
    <definedName name="QB_ROW_41270" localSheetId="5" hidden="1">'Jan-Aug I&amp;E'!$H$82</definedName>
    <definedName name="QB_ROW_41270" localSheetId="7" hidden="1">'NEW RPT'!$H$82</definedName>
    <definedName name="QB_ROW_413230" localSheetId="6" hidden="1">BVA!$D$201</definedName>
    <definedName name="QB_ROW_413230" localSheetId="5" hidden="1">'Jan-Aug I&amp;E'!$D$201</definedName>
    <definedName name="QB_ROW_413230" localSheetId="7" hidden="1">'NEW RPT'!$D$201</definedName>
    <definedName name="QB_ROW_415270" localSheetId="4" hidden="1">'Aug I&amp;E'!$H$91</definedName>
    <definedName name="QB_ROW_415270" localSheetId="6" hidden="1">BVA!$H$102</definedName>
    <definedName name="QB_ROW_415270" localSheetId="5" hidden="1">'Jan-Aug I&amp;E'!$H$102</definedName>
    <definedName name="QB_ROW_415270" localSheetId="7" hidden="1">'NEW RPT'!$H$102</definedName>
    <definedName name="QB_ROW_417280" localSheetId="4" hidden="1">'Aug I&amp;E'!$I$51</definedName>
    <definedName name="QB_ROW_417280" localSheetId="6" hidden="1">BVA!$I$59</definedName>
    <definedName name="QB_ROW_417280" localSheetId="5" hidden="1">'Jan-Aug I&amp;E'!$I$59</definedName>
    <definedName name="QB_ROW_417280" localSheetId="7" hidden="1">'NEW RPT'!$I$59</definedName>
    <definedName name="QB_ROW_418250" localSheetId="4" hidden="1">'Aug I&amp;E'!$F$115</definedName>
    <definedName name="QB_ROW_418250" localSheetId="6" hidden="1">BVA!$F$126</definedName>
    <definedName name="QB_ROW_418250" localSheetId="5" hidden="1">'Jan-Aug I&amp;E'!$F$126</definedName>
    <definedName name="QB_ROW_418250" localSheetId="7" hidden="1">'NEW RPT'!$F$126</definedName>
    <definedName name="QB_ROW_421250" localSheetId="3" hidden="1">'August Balance Sheet'!$F$44</definedName>
    <definedName name="QB_ROW_422250" localSheetId="3" hidden="1">'August Balance Sheet'!$F$60</definedName>
    <definedName name="QB_ROW_423230" localSheetId="3" hidden="1">'August Balance Sheet'!$D$71</definedName>
    <definedName name="QB_ROW_424240" localSheetId="3" hidden="1">'August Balance Sheet'!$E$8</definedName>
    <definedName name="QB_ROW_425260" localSheetId="6" hidden="1">BVA!$G$161</definedName>
    <definedName name="QB_ROW_425260" localSheetId="5" hidden="1">'Jan-Aug I&amp;E'!$G$161</definedName>
    <definedName name="QB_ROW_425260" localSheetId="7" hidden="1">'NEW RPT'!$G$161</definedName>
    <definedName name="QB_ROW_429250" localSheetId="4" hidden="1">'Aug I&amp;E'!$F$177</definedName>
    <definedName name="QB_ROW_429250" localSheetId="6" hidden="1">BVA!$F$216</definedName>
    <definedName name="QB_ROW_429250" localSheetId="5" hidden="1">'Jan-Aug I&amp;E'!$F$216</definedName>
    <definedName name="QB_ROW_429250" localSheetId="7" hidden="1">'NEW RPT'!$F$216</definedName>
    <definedName name="QB_ROW_43270" localSheetId="4" hidden="1">'Aug I&amp;E'!$H$73</definedName>
    <definedName name="QB_ROW_43270" localSheetId="6" hidden="1">BVA!$H$83</definedName>
    <definedName name="QB_ROW_43270" localSheetId="5" hidden="1">'Jan-Aug I&amp;E'!$H$83</definedName>
    <definedName name="QB_ROW_43270" localSheetId="7" hidden="1">'NEW RPT'!$H$83</definedName>
    <definedName name="QB_ROW_436250" localSheetId="4" hidden="1">'Aug I&amp;E'!$F$178</definedName>
    <definedName name="QB_ROW_436250" localSheetId="6" hidden="1">BVA!$F$217</definedName>
    <definedName name="QB_ROW_436250" localSheetId="5" hidden="1">'Jan-Aug I&amp;E'!$F$217</definedName>
    <definedName name="QB_ROW_436250" localSheetId="7" hidden="1">'NEW RPT'!$F$217</definedName>
    <definedName name="QB_ROW_437040" localSheetId="4" hidden="1">'Aug I&amp;E'!$E$191</definedName>
    <definedName name="QB_ROW_437040" localSheetId="6" hidden="1">BVA!$E$239</definedName>
    <definedName name="QB_ROW_437040" localSheetId="5" hidden="1">'Jan-Aug I&amp;E'!$E$239</definedName>
    <definedName name="QB_ROW_437040" localSheetId="7" hidden="1">'NEW RPT'!$E$239</definedName>
    <definedName name="QB_ROW_437340" localSheetId="4" hidden="1">'Aug I&amp;E'!$E$194</definedName>
    <definedName name="QB_ROW_437340" localSheetId="6" hidden="1">BVA!$E$243</definedName>
    <definedName name="QB_ROW_437340" localSheetId="5" hidden="1">'Jan-Aug I&amp;E'!$E$243</definedName>
    <definedName name="QB_ROW_437340" localSheetId="7" hidden="1">'NEW RPT'!$E$243</definedName>
    <definedName name="QB_ROW_438250" localSheetId="4" hidden="1">'Aug I&amp;E'!$F$193</definedName>
    <definedName name="QB_ROW_438250" localSheetId="6" hidden="1">BVA!$F$241</definedName>
    <definedName name="QB_ROW_438250" localSheetId="5" hidden="1">'Jan-Aug I&amp;E'!$F$241</definedName>
    <definedName name="QB_ROW_438250" localSheetId="7" hidden="1">'NEW RPT'!$F$241</definedName>
    <definedName name="QB_ROW_441250" localSheetId="4" hidden="1">'Aug I&amp;E'!$F$9</definedName>
    <definedName name="QB_ROW_441250" localSheetId="6" hidden="1">BVA!$F$9</definedName>
    <definedName name="QB_ROW_441250" localSheetId="5" hidden="1">'Jan-Aug I&amp;E'!$F$9</definedName>
    <definedName name="QB_ROW_441250" localSheetId="7" hidden="1">'NEW RPT'!$F$9</definedName>
    <definedName name="QB_ROW_44250" localSheetId="4" hidden="1">'Aug I&amp;E'!$F$76</definedName>
    <definedName name="QB_ROW_44250" localSheetId="6" hidden="1">BVA!$F$86</definedName>
    <definedName name="QB_ROW_44250" localSheetId="5" hidden="1">'Jan-Aug I&amp;E'!$F$86</definedName>
    <definedName name="QB_ROW_44250" localSheetId="7" hidden="1">'NEW RPT'!$F$86</definedName>
    <definedName name="QB_ROW_443230" localSheetId="6" hidden="1">BVA!$D$200</definedName>
    <definedName name="QB_ROW_443230" localSheetId="5" hidden="1">'Jan-Aug I&amp;E'!$D$200</definedName>
    <definedName name="QB_ROW_443230" localSheetId="7" hidden="1">'NEW RPT'!$D$200</definedName>
    <definedName name="QB_ROW_445260" localSheetId="4" hidden="1">'Aug I&amp;E'!$G$79</definedName>
    <definedName name="QB_ROW_445260" localSheetId="6" hidden="1">BVA!$G$89</definedName>
    <definedName name="QB_ROW_445260" localSheetId="5" hidden="1">'Jan-Aug I&amp;E'!$G$89</definedName>
    <definedName name="QB_ROW_445260" localSheetId="7" hidden="1">'NEW RPT'!$G$89</definedName>
    <definedName name="QB_ROW_446230" localSheetId="3" hidden="1">'August Balance Sheet'!$D$13</definedName>
    <definedName name="QB_ROW_447260" localSheetId="4" hidden="1">'Aug I&amp;E'!$G$30</definedName>
    <definedName name="QB_ROW_447260" localSheetId="6" hidden="1">BVA!$G$38</definedName>
    <definedName name="QB_ROW_447260" localSheetId="5" hidden="1">'Jan-Aug I&amp;E'!$G$38</definedName>
    <definedName name="QB_ROW_447260" localSheetId="7" hidden="1">'NEW RPT'!$G$38</definedName>
    <definedName name="QB_ROW_448270" localSheetId="4" hidden="1">'Aug I&amp;E'!$H$61</definedName>
    <definedName name="QB_ROW_448270" localSheetId="6" hidden="1">BVA!$H$71</definedName>
    <definedName name="QB_ROW_448270" localSheetId="5" hidden="1">'Jan-Aug I&amp;E'!$H$71</definedName>
    <definedName name="QB_ROW_448270" localSheetId="7" hidden="1">'NEW RPT'!$H$71</definedName>
    <definedName name="QB_ROW_449030" localSheetId="4" hidden="1">'Aug I&amp;E'!$D$183</definedName>
    <definedName name="QB_ROW_449030" localSheetId="6" hidden="1">BVA!$D$225</definedName>
    <definedName name="QB_ROW_449030" localSheetId="5" hidden="1">'Jan-Aug I&amp;E'!$D$225</definedName>
    <definedName name="QB_ROW_449030" localSheetId="7" hidden="1">'NEW RPT'!$D$225</definedName>
    <definedName name="QB_ROW_449330" localSheetId="4" hidden="1">'Aug I&amp;E'!$D$188</definedName>
    <definedName name="QB_ROW_449330" localSheetId="6" hidden="1">BVA!$D$230</definedName>
    <definedName name="QB_ROW_449330" localSheetId="5" hidden="1">'Jan-Aug I&amp;E'!$D$230</definedName>
    <definedName name="QB_ROW_449330" localSheetId="7" hidden="1">'NEW RPT'!$D$230</definedName>
    <definedName name="QB_ROW_450240" localSheetId="4" hidden="1">'Aug I&amp;E'!$E$187</definedName>
    <definedName name="QB_ROW_450240" localSheetId="6" hidden="1">BVA!$E$229</definedName>
    <definedName name="QB_ROW_450240" localSheetId="5" hidden="1">'Jan-Aug I&amp;E'!$E$229</definedName>
    <definedName name="QB_ROW_450240" localSheetId="7" hidden="1">'NEW RPT'!$E$229</definedName>
    <definedName name="QB_ROW_451240" localSheetId="4" hidden="1">'Aug I&amp;E'!$E$186</definedName>
    <definedName name="QB_ROW_451240" localSheetId="6" hidden="1">BVA!$E$228</definedName>
    <definedName name="QB_ROW_451240" localSheetId="5" hidden="1">'Jan-Aug I&amp;E'!$E$228</definedName>
    <definedName name="QB_ROW_451240" localSheetId="7" hidden="1">'NEW RPT'!$E$228</definedName>
    <definedName name="QB_ROW_452240" localSheetId="4" hidden="1">'Aug I&amp;E'!$E$185</definedName>
    <definedName name="QB_ROW_452240" localSheetId="6" hidden="1">BVA!$E$227</definedName>
    <definedName name="QB_ROW_452240" localSheetId="5" hidden="1">'Jan-Aug I&amp;E'!$E$227</definedName>
    <definedName name="QB_ROW_452240" localSheetId="7" hidden="1">'NEW RPT'!$E$227</definedName>
    <definedName name="QB_ROW_45250" localSheetId="4" hidden="1">'Aug I&amp;E'!$F$77</definedName>
    <definedName name="QB_ROW_45250" localSheetId="6" hidden="1">BVA!$F$87</definedName>
    <definedName name="QB_ROW_45250" localSheetId="5" hidden="1">'Jan-Aug I&amp;E'!$F$87</definedName>
    <definedName name="QB_ROW_45250" localSheetId="7" hidden="1">'NEW RPT'!$F$87</definedName>
    <definedName name="QB_ROW_454250" localSheetId="4" hidden="1">'Aug I&amp;E'!$F$124</definedName>
    <definedName name="QB_ROW_454250" localSheetId="6" hidden="1">BVA!$F$135</definedName>
    <definedName name="QB_ROW_454250" localSheetId="5" hidden="1">'Jan-Aug I&amp;E'!$F$135</definedName>
    <definedName name="QB_ROW_454250" localSheetId="7" hidden="1">'NEW RPT'!$F$135</definedName>
    <definedName name="QB_ROW_455260" localSheetId="4" hidden="1">'Aug I&amp;E'!$G$128</definedName>
    <definedName name="QB_ROW_455260" localSheetId="6" hidden="1">BVA!$G$141</definedName>
    <definedName name="QB_ROW_455260" localSheetId="5" hidden="1">'Jan-Aug I&amp;E'!$G$141</definedName>
    <definedName name="QB_ROW_455260" localSheetId="7" hidden="1">'NEW RPT'!$G$141</definedName>
    <definedName name="QB_ROW_456250" localSheetId="4" hidden="1">'Aug I&amp;E'!$F$123</definedName>
    <definedName name="QB_ROW_456250" localSheetId="6" hidden="1">BVA!$F$134</definedName>
    <definedName name="QB_ROW_456250" localSheetId="5" hidden="1">'Jan-Aug I&amp;E'!$F$134</definedName>
    <definedName name="QB_ROW_456250" localSheetId="7" hidden="1">'NEW RPT'!$F$134</definedName>
    <definedName name="QB_ROW_457260" localSheetId="4" hidden="1">'Aug I&amp;E'!$G$127</definedName>
    <definedName name="QB_ROW_457260" localSheetId="6" hidden="1">BVA!$G$140</definedName>
    <definedName name="QB_ROW_457260" localSheetId="5" hidden="1">'Jan-Aug I&amp;E'!$G$140</definedName>
    <definedName name="QB_ROW_457260" localSheetId="7" hidden="1">'NEW RPT'!$G$140</definedName>
    <definedName name="QB_ROW_458260" localSheetId="4" hidden="1">'Aug I&amp;E'!$G$126</definedName>
    <definedName name="QB_ROW_458260" localSheetId="6" hidden="1">BVA!$G$139</definedName>
    <definedName name="QB_ROW_458260" localSheetId="5" hidden="1">'Jan-Aug I&amp;E'!$G$139</definedName>
    <definedName name="QB_ROW_458260" localSheetId="7" hidden="1">'NEW RPT'!$G$139</definedName>
    <definedName name="QB_ROW_459250" localSheetId="4" hidden="1">'Aug I&amp;E'!$F$114</definedName>
    <definedName name="QB_ROW_459250" localSheetId="6" hidden="1">BVA!$F$125</definedName>
    <definedName name="QB_ROW_459250" localSheetId="5" hidden="1">'Jan-Aug I&amp;E'!$F$125</definedName>
    <definedName name="QB_ROW_459250" localSheetId="7" hidden="1">'NEW RPT'!$F$125</definedName>
    <definedName name="QB_ROW_46050" localSheetId="4" hidden="1">'Aug I&amp;E'!$F$78</definedName>
    <definedName name="QB_ROW_46050" localSheetId="6" hidden="1">BVA!$F$88</definedName>
    <definedName name="QB_ROW_46050" localSheetId="5" hidden="1">'Jan-Aug I&amp;E'!$F$88</definedName>
    <definedName name="QB_ROW_46050" localSheetId="7" hidden="1">'NEW RPT'!$F$88</definedName>
    <definedName name="QB_ROW_462230" localSheetId="6" hidden="1">BVA!$D$224</definedName>
    <definedName name="QB_ROW_462230" localSheetId="5" hidden="1">'Jan-Aug I&amp;E'!$D$224</definedName>
    <definedName name="QB_ROW_462230" localSheetId="7" hidden="1">'NEW RPT'!$D$224</definedName>
    <definedName name="QB_ROW_463250" localSheetId="4" hidden="1">'Aug I&amp;E'!$F$173</definedName>
    <definedName name="QB_ROW_463250" localSheetId="6" hidden="1">BVA!$F$212</definedName>
    <definedName name="QB_ROW_463250" localSheetId="5" hidden="1">'Jan-Aug I&amp;E'!$F$212</definedName>
    <definedName name="QB_ROW_463250" localSheetId="7" hidden="1">'NEW RPT'!$F$212</definedName>
    <definedName name="QB_ROW_46350" localSheetId="4" hidden="1">'Aug I&amp;E'!$F$81</definedName>
    <definedName name="QB_ROW_46350" localSheetId="6" hidden="1">BVA!$F$92</definedName>
    <definedName name="QB_ROW_46350" localSheetId="5" hidden="1">'Jan-Aug I&amp;E'!$F$92</definedName>
    <definedName name="QB_ROW_46350" localSheetId="7" hidden="1">'NEW RPT'!$F$92</definedName>
    <definedName name="QB_ROW_464250" localSheetId="4" hidden="1">'Aug I&amp;E'!$F$176</definedName>
    <definedName name="QB_ROW_464250" localSheetId="6" hidden="1">BVA!$F$215</definedName>
    <definedName name="QB_ROW_464250" localSheetId="5" hidden="1">'Jan-Aug I&amp;E'!$F$215</definedName>
    <definedName name="QB_ROW_464250" localSheetId="7" hidden="1">'NEW RPT'!$F$215</definedName>
    <definedName name="QB_ROW_465230" localSheetId="3" hidden="1">'August Balance Sheet'!$D$12</definedName>
    <definedName name="QB_ROW_466250" localSheetId="4" hidden="1">'Aug I&amp;E'!$F$174</definedName>
    <definedName name="QB_ROW_466250" localSheetId="6" hidden="1">BVA!$F$213</definedName>
    <definedName name="QB_ROW_466250" localSheetId="5" hidden="1">'Jan-Aug I&amp;E'!$F$213</definedName>
    <definedName name="QB_ROW_466250" localSheetId="7" hidden="1">'NEW RPT'!$F$213</definedName>
    <definedName name="QB_ROW_467250" localSheetId="6" hidden="1">BVA!$F$211</definedName>
    <definedName name="QB_ROW_467250" localSheetId="5" hidden="1">'Jan-Aug I&amp;E'!$F$211</definedName>
    <definedName name="QB_ROW_467250" localSheetId="7" hidden="1">'NEW RPT'!$F$211</definedName>
    <definedName name="QB_ROW_468270" localSheetId="6" hidden="1">BVA!$H$64</definedName>
    <definedName name="QB_ROW_468270" localSheetId="5" hidden="1">'Jan-Aug I&amp;E'!$H$64</definedName>
    <definedName name="QB_ROW_468270" localSheetId="7" hidden="1">'NEW RPT'!$H$64</definedName>
    <definedName name="QB_ROW_469240" localSheetId="6" hidden="1">BVA!$E$205</definedName>
    <definedName name="QB_ROW_469240" localSheetId="5" hidden="1">'Jan-Aug I&amp;E'!$E$205</definedName>
    <definedName name="QB_ROW_469240" localSheetId="7" hidden="1">'NEW RPT'!$E$205</definedName>
    <definedName name="QB_ROW_470260" localSheetId="4" hidden="1">'Aug I&amp;E'!$G$138</definedName>
    <definedName name="QB_ROW_470260" localSheetId="6" hidden="1">BVA!$G$162</definedName>
    <definedName name="QB_ROW_470260" localSheetId="5" hidden="1">'Jan-Aug I&amp;E'!$G$162</definedName>
    <definedName name="QB_ROW_470260" localSheetId="7" hidden="1">'NEW RPT'!$G$162</definedName>
    <definedName name="QB_ROW_471230" localSheetId="6" hidden="1">BVA!$D$223</definedName>
    <definedName name="QB_ROW_471230" localSheetId="5" hidden="1">'Jan-Aug I&amp;E'!$D$223</definedName>
    <definedName name="QB_ROW_471230" localSheetId="7" hidden="1">'NEW RPT'!$D$223</definedName>
    <definedName name="QB_ROW_472240" localSheetId="6" hidden="1">BVA!$E$204</definedName>
    <definedName name="QB_ROW_472240" localSheetId="5" hidden="1">'Jan-Aug I&amp;E'!$E$204</definedName>
    <definedName name="QB_ROW_472240" localSheetId="7" hidden="1">'NEW RPT'!$E$204</definedName>
    <definedName name="QB_ROW_47260" localSheetId="4" hidden="1">'Aug I&amp;E'!$G$80</definedName>
    <definedName name="QB_ROW_47260" localSheetId="6" hidden="1">BVA!$G$91</definedName>
    <definedName name="QB_ROW_47260" localSheetId="5" hidden="1">'Jan-Aug I&amp;E'!$G$91</definedName>
    <definedName name="QB_ROW_47260" localSheetId="7" hidden="1">'NEW RPT'!$G$91</definedName>
    <definedName name="QB_ROW_473240" localSheetId="6" hidden="1">BVA!$E$203</definedName>
    <definedName name="QB_ROW_473240" localSheetId="5" hidden="1">'Jan-Aug I&amp;E'!$E$203</definedName>
    <definedName name="QB_ROW_473240" localSheetId="7" hidden="1">'NEW RPT'!$E$203</definedName>
    <definedName name="QB_ROW_475250" localSheetId="4" hidden="1">'Aug I&amp;E'!$F$175</definedName>
    <definedName name="QB_ROW_475250" localSheetId="6" hidden="1">BVA!$F$214</definedName>
    <definedName name="QB_ROW_475250" localSheetId="5" hidden="1">'Jan-Aug I&amp;E'!$F$214</definedName>
    <definedName name="QB_ROW_475250" localSheetId="7" hidden="1">'NEW RPT'!$F$214</definedName>
    <definedName name="QB_ROW_476280" localSheetId="4" hidden="1">'Aug I&amp;E'!$I$50</definedName>
    <definedName name="QB_ROW_476280" localSheetId="6" hidden="1">BVA!$I$58</definedName>
    <definedName name="QB_ROW_476280" localSheetId="5" hidden="1">'Jan-Aug I&amp;E'!$I$58</definedName>
    <definedName name="QB_ROW_476280" localSheetId="7" hidden="1">'NEW RPT'!$I$58</definedName>
    <definedName name="QB_ROW_5011" localSheetId="3" hidden="1">'August Balance Sheet'!$B$17</definedName>
    <definedName name="QB_ROW_51250" localSheetId="6" hidden="1">BVA!$F$17</definedName>
    <definedName name="QB_ROW_51250" localSheetId="5" hidden="1">'Jan-Aug I&amp;E'!$F$17</definedName>
    <definedName name="QB_ROW_51250" localSheetId="7" hidden="1">'NEW RPT'!$F$17</definedName>
    <definedName name="QB_ROW_5260" localSheetId="4" hidden="1">'Aug I&amp;E'!$G$32</definedName>
    <definedName name="QB_ROW_5260" localSheetId="6" hidden="1">BVA!$G$40</definedName>
    <definedName name="QB_ROW_5260" localSheetId="5" hidden="1">'Jan-Aug I&amp;E'!$G$40</definedName>
    <definedName name="QB_ROW_5260" localSheetId="7" hidden="1">'NEW RPT'!$G$40</definedName>
    <definedName name="QB_ROW_53060" localSheetId="4" hidden="1">'Aug I&amp;E'!$G$89</definedName>
    <definedName name="QB_ROW_53060" localSheetId="6" hidden="1">BVA!$G$100</definedName>
    <definedName name="QB_ROW_53060" localSheetId="5" hidden="1">'Jan-Aug I&amp;E'!$G$100</definedName>
    <definedName name="QB_ROW_53060" localSheetId="7" hidden="1">'NEW RPT'!$G$100</definedName>
    <definedName name="QB_ROW_5311" localSheetId="3" hidden="1">'August Balance Sheet'!$B$27</definedName>
    <definedName name="QB_ROW_53360" localSheetId="4" hidden="1">'Aug I&amp;E'!$G$95</definedName>
    <definedName name="QB_ROW_53360" localSheetId="6" hidden="1">BVA!$G$106</definedName>
    <definedName name="QB_ROW_53360" localSheetId="5" hidden="1">'Jan-Aug I&amp;E'!$G$106</definedName>
    <definedName name="QB_ROW_53360" localSheetId="7" hidden="1">'NEW RPT'!$G$106</definedName>
    <definedName name="QB_ROW_54050" localSheetId="4" hidden="1">'Aug I&amp;E'!$F$156</definedName>
    <definedName name="QB_ROW_54050" localSheetId="6" hidden="1">BVA!$F$185</definedName>
    <definedName name="QB_ROW_54050" localSheetId="5" hidden="1">'Jan-Aug I&amp;E'!$F$185</definedName>
    <definedName name="QB_ROW_54050" localSheetId="7" hidden="1">'NEW RPT'!$F$185</definedName>
    <definedName name="QB_ROW_54350" localSheetId="4" hidden="1">'Aug I&amp;E'!$F$158</definedName>
    <definedName name="QB_ROW_54350" localSheetId="6" hidden="1">BVA!$F$187</definedName>
    <definedName name="QB_ROW_54350" localSheetId="5" hidden="1">'Jan-Aug I&amp;E'!$F$187</definedName>
    <definedName name="QB_ROW_54350" localSheetId="7" hidden="1">'NEW RPT'!$F$187</definedName>
    <definedName name="QB_ROW_55250" localSheetId="4" hidden="1">'Aug I&amp;E'!$F$12</definedName>
    <definedName name="QB_ROW_55250" localSheetId="6" hidden="1">BVA!$F$12</definedName>
    <definedName name="QB_ROW_55250" localSheetId="5" hidden="1">'Jan-Aug I&amp;E'!$F$12</definedName>
    <definedName name="QB_ROW_55250" localSheetId="7" hidden="1">'NEW RPT'!$F$12</definedName>
    <definedName name="QB_ROW_56260" localSheetId="4" hidden="1">'Aug I&amp;E'!$G$157</definedName>
    <definedName name="QB_ROW_56260" localSheetId="6" hidden="1">BVA!$G$186</definedName>
    <definedName name="QB_ROW_56260" localSheetId="5" hidden="1">'Jan-Aug I&amp;E'!$G$186</definedName>
    <definedName name="QB_ROW_56260" localSheetId="7" hidden="1">'NEW RPT'!$G$186</definedName>
    <definedName name="QB_ROW_58060" localSheetId="4" hidden="1">'Aug I&amp;E'!$G$96</definedName>
    <definedName name="QB_ROW_58060" localSheetId="6" hidden="1">BVA!$G$107</definedName>
    <definedName name="QB_ROW_58060" localSheetId="5" hidden="1">'Jan-Aug I&amp;E'!$G$107</definedName>
    <definedName name="QB_ROW_58060" localSheetId="7" hidden="1">'NEW RPT'!$G$107</definedName>
    <definedName name="QB_ROW_58360" localSheetId="4" hidden="1">'Aug I&amp;E'!$G$104</definedName>
    <definedName name="QB_ROW_58360" localSheetId="6" hidden="1">BVA!$G$115</definedName>
    <definedName name="QB_ROW_58360" localSheetId="5" hidden="1">'Jan-Aug I&amp;E'!$G$115</definedName>
    <definedName name="QB_ROW_58360" localSheetId="7" hidden="1">'NEW RPT'!$G$115</definedName>
    <definedName name="QB_ROW_59070" localSheetId="4" hidden="1">'Aug I&amp;E'!$H$98</definedName>
    <definedName name="QB_ROW_59070" localSheetId="6" hidden="1">BVA!$H$109</definedName>
    <definedName name="QB_ROW_59070" localSheetId="5" hidden="1">'Jan-Aug I&amp;E'!$H$109</definedName>
    <definedName name="QB_ROW_59070" localSheetId="7" hidden="1">'NEW RPT'!$H$109</definedName>
    <definedName name="QB_ROW_59370" localSheetId="4" hidden="1">'Aug I&amp;E'!$H$102</definedName>
    <definedName name="QB_ROW_59370" localSheetId="6" hidden="1">BVA!$H$113</definedName>
    <definedName name="QB_ROW_59370" localSheetId="5" hidden="1">'Jan-Aug I&amp;E'!$H$113</definedName>
    <definedName name="QB_ROW_59370" localSheetId="7" hidden="1">'NEW RPT'!$H$113</definedName>
    <definedName name="QB_ROW_6040" localSheetId="3" hidden="1">'August Balance Sheet'!$E$43</definedName>
    <definedName name="QB_ROW_61240" localSheetId="4" hidden="1">'Aug I&amp;E'!$E$7</definedName>
    <definedName name="QB_ROW_61240" localSheetId="6" hidden="1">BVA!$E$7</definedName>
    <definedName name="QB_ROW_61240" localSheetId="5" hidden="1">'Jan-Aug I&amp;E'!$E$7</definedName>
    <definedName name="QB_ROW_61240" localSheetId="7" hidden="1">'NEW RPT'!$E$7</definedName>
    <definedName name="QB_ROW_62030" localSheetId="4" hidden="1">'Aug I&amp;E'!$D$171</definedName>
    <definedName name="QB_ROW_62030" localSheetId="6" hidden="1">BVA!$D$209</definedName>
    <definedName name="QB_ROW_62030" localSheetId="5" hidden="1">'Jan-Aug I&amp;E'!$D$209</definedName>
    <definedName name="QB_ROW_62030" localSheetId="7" hidden="1">'NEW RPT'!$D$209</definedName>
    <definedName name="QB_ROW_62330" localSheetId="4" hidden="1">'Aug I&amp;E'!$D$180</definedName>
    <definedName name="QB_ROW_62330" localSheetId="6" hidden="1">BVA!$D$220</definedName>
    <definedName name="QB_ROW_62330" localSheetId="5" hidden="1">'Jan-Aug I&amp;E'!$D$220</definedName>
    <definedName name="QB_ROW_62330" localSheetId="7" hidden="1">'NEW RPT'!$D$220</definedName>
    <definedName name="QB_ROW_6250" localSheetId="3" hidden="1">'August Balance Sheet'!$F$57</definedName>
    <definedName name="QB_ROW_63030" localSheetId="4" hidden="1">'Aug I&amp;E'!$D$190</definedName>
    <definedName name="QB_ROW_63030" localSheetId="6" hidden="1">BVA!$D$238</definedName>
    <definedName name="QB_ROW_63030" localSheetId="5" hidden="1">'Jan-Aug I&amp;E'!$D$238</definedName>
    <definedName name="QB_ROW_63030" localSheetId="7" hidden="1">'NEW RPT'!$D$238</definedName>
    <definedName name="QB_ROW_63330" localSheetId="4" hidden="1">'Aug I&amp;E'!$D$195</definedName>
    <definedName name="QB_ROW_63330" localSheetId="6" hidden="1">BVA!$D$244</definedName>
    <definedName name="QB_ROW_63330" localSheetId="5" hidden="1">'Jan-Aug I&amp;E'!$D$244</definedName>
    <definedName name="QB_ROW_63330" localSheetId="7" hidden="1">'NEW RPT'!$D$244</definedName>
    <definedName name="QB_ROW_6340" localSheetId="3" hidden="1">'August Balance Sheet'!$E$58</definedName>
    <definedName name="QB_ROW_64250" localSheetId="6" hidden="1">BVA!$F$19</definedName>
    <definedName name="QB_ROW_64250" localSheetId="5" hidden="1">'Jan-Aug I&amp;E'!$F$19</definedName>
    <definedName name="QB_ROW_64250" localSheetId="7" hidden="1">'NEW RPT'!$F$19</definedName>
    <definedName name="QB_ROW_7001" localSheetId="3" hidden="1">'August Balance Sheet'!$A$29</definedName>
    <definedName name="QB_ROW_70040" localSheetId="4" hidden="1">'Aug I&amp;E'!$E$8</definedName>
    <definedName name="QB_ROW_70040" localSheetId="6" hidden="1">BVA!$E$8</definedName>
    <definedName name="QB_ROW_70040" localSheetId="5" hidden="1">'Jan-Aug I&amp;E'!$E$8</definedName>
    <definedName name="QB_ROW_70040" localSheetId="7" hidden="1">'NEW RPT'!$E$8</definedName>
    <definedName name="QB_ROW_70340" localSheetId="4" hidden="1">'Aug I&amp;E'!$E$18</definedName>
    <definedName name="QB_ROW_70340" localSheetId="6" hidden="1">BVA!$E$22</definedName>
    <definedName name="QB_ROW_70340" localSheetId="5" hidden="1">'Jan-Aug I&amp;E'!$E$22</definedName>
    <definedName name="QB_ROW_70340" localSheetId="7" hidden="1">'NEW RPT'!$E$22</definedName>
    <definedName name="QB_ROW_7050" localSheetId="3" hidden="1">'August Balance Sheet'!$F$47</definedName>
    <definedName name="QB_ROW_72250" localSheetId="4" hidden="1">'Aug I&amp;E'!$F$10</definedName>
    <definedName name="QB_ROW_72250" localSheetId="6" hidden="1">BVA!$F$10</definedName>
    <definedName name="QB_ROW_72250" localSheetId="5" hidden="1">'Jan-Aug I&amp;E'!$F$10</definedName>
    <definedName name="QB_ROW_72250" localSheetId="7" hidden="1">'NEW RPT'!$F$10</definedName>
    <definedName name="QB_ROW_7301" localSheetId="3" hidden="1">'August Balance Sheet'!$A$82</definedName>
    <definedName name="QB_ROW_7350" localSheetId="3" hidden="1">'August Balance Sheet'!$F$50</definedName>
    <definedName name="QB_ROW_75260" localSheetId="4" hidden="1">'Aug I&amp;E'!$G$39</definedName>
    <definedName name="QB_ROW_75260" localSheetId="6" hidden="1">BVA!$G$47</definedName>
    <definedName name="QB_ROW_75260" localSheetId="5" hidden="1">'Jan-Aug I&amp;E'!$G$47</definedName>
    <definedName name="QB_ROW_75260" localSheetId="7" hidden="1">'NEW RPT'!$G$47</definedName>
    <definedName name="QB_ROW_76250" localSheetId="4" hidden="1">'Aug I&amp;E'!$F$42</definedName>
    <definedName name="QB_ROW_76250" localSheetId="6" hidden="1">BVA!$F$50</definedName>
    <definedName name="QB_ROW_76250" localSheetId="5" hidden="1">'Jan-Aug I&amp;E'!$F$50</definedName>
    <definedName name="QB_ROW_76250" localSheetId="7" hidden="1">'NEW RPT'!$F$50</definedName>
    <definedName name="QB_ROW_77260" localSheetId="6" hidden="1">BVA!$G$90</definedName>
    <definedName name="QB_ROW_77260" localSheetId="5" hidden="1">'Jan-Aug I&amp;E'!$G$90</definedName>
    <definedName name="QB_ROW_77260" localSheetId="7" hidden="1">'NEW RPT'!$G$90</definedName>
    <definedName name="QB_ROW_8011" localSheetId="3" hidden="1">'August Balance Sheet'!$B$30</definedName>
    <definedName name="QB_ROW_80280" localSheetId="4" hidden="1">'Aug I&amp;E'!$I$46</definedName>
    <definedName name="QB_ROW_80280" localSheetId="6" hidden="1">BVA!$I$54</definedName>
    <definedName name="QB_ROW_80280" localSheetId="5" hidden="1">'Jan-Aug I&amp;E'!$I$54</definedName>
    <definedName name="QB_ROW_80280" localSheetId="7" hidden="1">'NEW RPT'!$I$54</definedName>
    <definedName name="QB_ROW_82060" localSheetId="4" hidden="1">'Aug I&amp;E'!$G$44</definedName>
    <definedName name="QB_ROW_82060" localSheetId="6" hidden="1">BVA!$G$52</definedName>
    <definedName name="QB_ROW_82060" localSheetId="5" hidden="1">'Jan-Aug I&amp;E'!$G$52</definedName>
    <definedName name="QB_ROW_82060" localSheetId="7" hidden="1">'NEW RPT'!$G$52</definedName>
    <definedName name="QB_ROW_82360" localSheetId="4" hidden="1">'Aug I&amp;E'!$G$59</definedName>
    <definedName name="QB_ROW_82360" localSheetId="6" hidden="1">BVA!$G$69</definedName>
    <definedName name="QB_ROW_82360" localSheetId="5" hidden="1">'Jan-Aug I&amp;E'!$G$69</definedName>
    <definedName name="QB_ROW_82360" localSheetId="7" hidden="1">'NEW RPT'!$G$69</definedName>
    <definedName name="QB_ROW_8260" localSheetId="3" hidden="1">'August Balance Sheet'!$G$48</definedName>
    <definedName name="QB_ROW_8311" localSheetId="3" hidden="1">'August Balance Sheet'!$B$67</definedName>
    <definedName name="QB_ROW_83280" localSheetId="4" hidden="1">'Aug I&amp;E'!$I$101</definedName>
    <definedName name="QB_ROW_83280" localSheetId="6" hidden="1">BVA!$I$112</definedName>
    <definedName name="QB_ROW_83280" localSheetId="5" hidden="1">'Jan-Aug I&amp;E'!$I$112</definedName>
    <definedName name="QB_ROW_83280" localSheetId="7" hidden="1">'NEW RPT'!$I$112</definedName>
    <definedName name="QB_ROW_84280" localSheetId="4" hidden="1">'Aug I&amp;E'!$I$99</definedName>
    <definedName name="QB_ROW_84280" localSheetId="6" hidden="1">BVA!$I$110</definedName>
    <definedName name="QB_ROW_84280" localSheetId="5" hidden="1">'Jan-Aug I&amp;E'!$I$110</definedName>
    <definedName name="QB_ROW_84280" localSheetId="7" hidden="1">'NEW RPT'!$I$110</definedName>
    <definedName name="QB_ROW_86260" localSheetId="4" hidden="1">'Aug I&amp;E'!$G$105</definedName>
    <definedName name="QB_ROW_86260" localSheetId="6" hidden="1">BVA!$G$116</definedName>
    <definedName name="QB_ROW_86260" localSheetId="5" hidden="1">'Jan-Aug I&amp;E'!$G$116</definedName>
    <definedName name="QB_ROW_86260" localSheetId="7" hidden="1">'NEW RPT'!$G$116</definedName>
    <definedName name="QB_ROW_86321" localSheetId="4" hidden="1">'Aug I&amp;E'!$C$20</definedName>
    <definedName name="QB_ROW_86321" localSheetId="6" hidden="1">BVA!$C$24</definedName>
    <definedName name="QB_ROW_86321" localSheetId="5" hidden="1">'Jan-Aug I&amp;E'!$C$24</definedName>
    <definedName name="QB_ROW_86321" localSheetId="7" hidden="1">'NEW RPT'!$C$24</definedName>
    <definedName name="QB_ROW_87250" localSheetId="4" hidden="1">'Aug I&amp;E'!$F$109</definedName>
    <definedName name="QB_ROW_87250" localSheetId="6" hidden="1">BVA!$F$120</definedName>
    <definedName name="QB_ROW_87250" localSheetId="5" hidden="1">'Jan-Aug I&amp;E'!$F$120</definedName>
    <definedName name="QB_ROW_87250" localSheetId="7" hidden="1">'NEW RPT'!$F$120</definedName>
    <definedName name="QB_ROW_88250" localSheetId="4" hidden="1">'Aug I&amp;E'!$F$110</definedName>
    <definedName name="QB_ROW_88250" localSheetId="6" hidden="1">BVA!$F$121</definedName>
    <definedName name="QB_ROW_88250" localSheetId="5" hidden="1">'Jan-Aug I&amp;E'!$F$121</definedName>
    <definedName name="QB_ROW_88250" localSheetId="7" hidden="1">'NEW RPT'!$F$121</definedName>
    <definedName name="QB_ROW_9021" localSheetId="3" hidden="1">'August Balance Sheet'!$C$31</definedName>
    <definedName name="QB_ROW_90250" localSheetId="4" hidden="1">'Aug I&amp;E'!$F$117</definedName>
    <definedName name="QB_ROW_90250" localSheetId="6" hidden="1">BVA!$F$128</definedName>
    <definedName name="QB_ROW_90250" localSheetId="5" hidden="1">'Jan-Aug I&amp;E'!$F$128</definedName>
    <definedName name="QB_ROW_90250" localSheetId="7" hidden="1">'NEW RPT'!$F$128</definedName>
    <definedName name="QB_ROW_91050" localSheetId="4" hidden="1">'Aug I&amp;E'!$F$136</definedName>
    <definedName name="QB_ROW_91050" localSheetId="6" hidden="1">BVA!$F$149</definedName>
    <definedName name="QB_ROW_91050" localSheetId="5" hidden="1">'Jan-Aug I&amp;E'!$F$149</definedName>
    <definedName name="QB_ROW_91050" localSheetId="7" hidden="1">'NEW RPT'!$F$149</definedName>
    <definedName name="QB_ROW_91260" localSheetId="4" hidden="1">'Aug I&amp;E'!$G$141</definedName>
    <definedName name="QB_ROW_91260" localSheetId="6" hidden="1">BVA!$G$168</definedName>
    <definedName name="QB_ROW_91260" localSheetId="5" hidden="1">'Jan-Aug I&amp;E'!$G$168</definedName>
    <definedName name="QB_ROW_91260" localSheetId="7" hidden="1">'NEW RPT'!$G$168</definedName>
    <definedName name="QB_ROW_91350" localSheetId="4" hidden="1">'Aug I&amp;E'!$F$142</definedName>
    <definedName name="QB_ROW_91350" localSheetId="6" hidden="1">BVA!$F$169</definedName>
    <definedName name="QB_ROW_91350" localSheetId="5" hidden="1">'Jan-Aug I&amp;E'!$F$169</definedName>
    <definedName name="QB_ROW_91350" localSheetId="7" hidden="1">'NEW RPT'!$F$169</definedName>
    <definedName name="QB_ROW_92060" localSheetId="4" hidden="1">'Aug I&amp;E'!$G$83</definedName>
    <definedName name="QB_ROW_92060" localSheetId="6" hidden="1">BVA!$G$94</definedName>
    <definedName name="QB_ROW_92060" localSheetId="5" hidden="1">'Jan-Aug I&amp;E'!$G$94</definedName>
    <definedName name="QB_ROW_92060" localSheetId="7" hidden="1">'NEW RPT'!$G$94</definedName>
    <definedName name="QB_ROW_92270" localSheetId="4" hidden="1">'Aug I&amp;E'!$H$87</definedName>
    <definedName name="QB_ROW_92270" localSheetId="6" hidden="1">BVA!$H$98</definedName>
    <definedName name="QB_ROW_92270" localSheetId="5" hidden="1">'Jan-Aug I&amp;E'!$H$98</definedName>
    <definedName name="QB_ROW_92270" localSheetId="7" hidden="1">'NEW RPT'!$H$98</definedName>
    <definedName name="QB_ROW_92360" localSheetId="4" hidden="1">'Aug I&amp;E'!$G$88</definedName>
    <definedName name="QB_ROW_92360" localSheetId="6" hidden="1">BVA!$G$99</definedName>
    <definedName name="QB_ROW_92360" localSheetId="5" hidden="1">'Jan-Aug I&amp;E'!$G$99</definedName>
    <definedName name="QB_ROW_92360" localSheetId="7" hidden="1">'NEW RPT'!$G$99</definedName>
    <definedName name="QB_ROW_9260" localSheetId="3" hidden="1">'August Balance Sheet'!$G$49</definedName>
    <definedName name="QB_ROW_9321" localSheetId="3" hidden="1">'August Balance Sheet'!$C$66</definedName>
    <definedName name="QB_ROW_93240" localSheetId="3" hidden="1">'August Balance Sheet'!$E$6</definedName>
    <definedName name="QB_ROW_94250" localSheetId="4" hidden="1">'Aug I&amp;E'!$F$135</definedName>
    <definedName name="QB_ROW_94250" localSheetId="6" hidden="1">BVA!$F$148</definedName>
    <definedName name="QB_ROW_94250" localSheetId="5" hidden="1">'Jan-Aug I&amp;E'!$F$148</definedName>
    <definedName name="QB_ROW_94250" localSheetId="7" hidden="1">'NEW RPT'!$F$148</definedName>
    <definedName name="QB_ROW_96250" localSheetId="4" hidden="1">'Aug I&amp;E'!$F$118</definedName>
    <definedName name="QB_ROW_96250" localSheetId="6" hidden="1">BVA!$F$129</definedName>
    <definedName name="QB_ROW_96250" localSheetId="5" hidden="1">'Jan-Aug I&amp;E'!$F$129</definedName>
    <definedName name="QB_ROW_96250" localSheetId="7" hidden="1">'NEW RPT'!$F$129</definedName>
    <definedName name="QB_ROW_97050" localSheetId="4" hidden="1">'Aug I&amp;E'!$F$125</definedName>
    <definedName name="QB_ROW_97050" localSheetId="6" hidden="1">BVA!$F$137</definedName>
    <definedName name="QB_ROW_97050" localSheetId="5" hidden="1">'Jan-Aug I&amp;E'!$F$137</definedName>
    <definedName name="QB_ROW_97050" localSheetId="7" hidden="1">'NEW RPT'!$F$137</definedName>
    <definedName name="QB_ROW_97260" localSheetId="4" hidden="1">'Aug I&amp;E'!$G$132</definedName>
    <definedName name="QB_ROW_97260" localSheetId="6" hidden="1">BVA!$G$145</definedName>
    <definedName name="QB_ROW_97260" localSheetId="5" hidden="1">'Jan-Aug I&amp;E'!$G$145</definedName>
    <definedName name="QB_ROW_97260" localSheetId="7" hidden="1">'NEW RPT'!$G$145</definedName>
    <definedName name="QB_ROW_97350" localSheetId="4" hidden="1">'Aug I&amp;E'!$F$133</definedName>
    <definedName name="QB_ROW_97350" localSheetId="6" hidden="1">BVA!$F$146</definedName>
    <definedName name="QB_ROW_97350" localSheetId="5" hidden="1">'Jan-Aug I&amp;E'!$F$146</definedName>
    <definedName name="QB_ROW_97350" localSheetId="7" hidden="1">'NEW RPT'!$F$146</definedName>
    <definedName name="QBCANSUPPORTUPDATE" localSheetId="4">TRUE</definedName>
    <definedName name="QBCANSUPPORTUPDATE" localSheetId="3">TRUE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7">TRUE</definedName>
    <definedName name="QBCOMPANYFILENAME" localSheetId="4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7">"C:\Documents and Settings\All Users\Documents\Intuit\QuickBooks\Company Files\NFPD.QBW"</definedName>
    <definedName name="QBENDDATE" localSheetId="4">20210831</definedName>
    <definedName name="QBENDDATE" localSheetId="3">20210831</definedName>
    <definedName name="QBENDDATE" localSheetId="6">20211231</definedName>
    <definedName name="QBENDDATE" localSheetId="0">20211231</definedName>
    <definedName name="QBENDDATE" localSheetId="5">20210831</definedName>
    <definedName name="QBENDDATE" localSheetId="7">20210831</definedName>
    <definedName name="QBHEADERSONSCREEN" localSheetId="4">FALSE</definedName>
    <definedName name="QBHEADERSONSCREEN" localSheetId="3">FALSE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7">FALSE</definedName>
    <definedName name="QBMETADATASIZE" localSheetId="4">5931</definedName>
    <definedName name="QBMETADATASIZE" localSheetId="3">5924</definedName>
    <definedName name="QBMETADATASIZE" localSheetId="6">5924</definedName>
    <definedName name="QBMETADATASIZE" localSheetId="0">7592</definedName>
    <definedName name="QBMETADATASIZE" localSheetId="5">5931</definedName>
    <definedName name="QBMETADATASIZE" localSheetId="7">5924</definedName>
    <definedName name="QBPRESERVECOLOR" localSheetId="4">TRUE</definedName>
    <definedName name="QBPRESERVECOLOR" localSheetId="3">TRUE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7">TRUE</definedName>
    <definedName name="QBPRESERVEFONT" localSheetId="4">TRUE</definedName>
    <definedName name="QBPRESERVEFONT" localSheetId="3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7">TRUE</definedName>
    <definedName name="QBPRESERVEROWHEIGHT" localSheetId="4">TRUE</definedName>
    <definedName name="QBPRESERVEROWHEIGHT" localSheetId="3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7">TRUE</definedName>
    <definedName name="QBPRESERVESPACE" localSheetId="4">TRUE</definedName>
    <definedName name="QBPRESERVESPACE" localSheetId="3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7">TRUE</definedName>
    <definedName name="QBREPORTCOLAXIS" localSheetId="4">19</definedName>
    <definedName name="QBREPORTCOLAXIS" localSheetId="3">0</definedName>
    <definedName name="QBREPORTCOLAXIS" localSheetId="6">0</definedName>
    <definedName name="QBREPORTCOLAXIS" localSheetId="0">0</definedName>
    <definedName name="QBREPORTCOLAXIS" localSheetId="5">19</definedName>
    <definedName name="QBREPORTCOLAXIS" localSheetId="7">0</definedName>
    <definedName name="QBREPORTCOMPANYID" localSheetId="4">"8485c3b05ade4270975b6060e7430806"</definedName>
    <definedName name="QBREPORTCOMPANYID" localSheetId="3">"8485c3b05ade4270975b6060e7430806"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7">"8485c3b05ade4270975b6060e7430806"</definedName>
    <definedName name="QBREPORTCOMPARECOL_ANNUALBUDGET" localSheetId="4">FALSE</definedName>
    <definedName name="QBREPORTCOMPARECOL_ANNUALBUDGET" localSheetId="3">FALSE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7">TRUE</definedName>
    <definedName name="QBREPORTCOMPARECOL_AVGCOGS" localSheetId="4">FALSE</definedName>
    <definedName name="QBREPORTCOMPARECOL_AVGCOGS" localSheetId="3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7">FALSE</definedName>
    <definedName name="QBREPORTCOMPARECOL_AVGPRICE" localSheetId="4">FALSE</definedName>
    <definedName name="QBREPORTCOMPARECOL_AVGPRICE" localSheetId="3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7">FALSE</definedName>
    <definedName name="QBREPORTCOMPARECOL_BUDDIFF" localSheetId="4">TRUE</definedName>
    <definedName name="QBREPORTCOMPARECOL_BUDDIFF" localSheetId="3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7">TRUE</definedName>
    <definedName name="QBREPORTCOMPARECOL_BUDGET" localSheetId="4">TRUE</definedName>
    <definedName name="QBREPORTCOMPARECOL_BUDGET" localSheetId="3">FALSE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7">TRUE</definedName>
    <definedName name="QBREPORTCOMPARECOL_BUDPCT" localSheetId="4">TRUE</definedName>
    <definedName name="QBREPORTCOMPARECOL_BUDPCT" localSheetId="3">FALSE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7">TRUE</definedName>
    <definedName name="QBREPORTCOMPARECOL_COGS" localSheetId="4">FALSE</definedName>
    <definedName name="QBREPORTCOMPARECOL_COGS" localSheetId="3">FALSE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7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7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7">FALSE</definedName>
    <definedName name="QBREPORTCOMPARECOL_FORECAST" localSheetId="4">FALSE</definedName>
    <definedName name="QBREPORTCOMPARECOL_FORECAST" localSheetId="3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7">FALSE</definedName>
    <definedName name="QBREPORTCOMPARECOL_GROSSMARGIN" localSheetId="4">FALSE</definedName>
    <definedName name="QBREPORTCOMPARECOL_GROSSMARGIN" localSheetId="3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7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7">FALSE</definedName>
    <definedName name="QBREPORTCOMPARECOL_HOURS" localSheetId="4">FALSE</definedName>
    <definedName name="QBREPORTCOMPARECOL_HOURS" localSheetId="3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7">FALSE</definedName>
    <definedName name="QBREPORTCOMPARECOL_PCTCOL" localSheetId="4">FALSE</definedName>
    <definedName name="QBREPORTCOMPARECOL_PCTCOL" localSheetId="3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7">FALSE</definedName>
    <definedName name="QBREPORTCOMPARECOL_PCTEXPENSE" localSheetId="4">FALSE</definedName>
    <definedName name="QBREPORTCOMPARECOL_PCTEXPENSE" localSheetId="3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7">FALSE</definedName>
    <definedName name="QBREPORTCOMPARECOL_PCTINCOME" localSheetId="4">FALSE</definedName>
    <definedName name="QBREPORTCOMPARECOL_PCTINCOME" localSheetId="3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7">FALSE</definedName>
    <definedName name="QBREPORTCOMPARECOL_PCTOFSALES" localSheetId="4">FALSE</definedName>
    <definedName name="QBREPORTCOMPARECOL_PCTOFSALES" localSheetId="3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7">FALSE</definedName>
    <definedName name="QBREPORTCOMPARECOL_PCTROW" localSheetId="4">FALSE</definedName>
    <definedName name="QBREPORTCOMPARECOL_PCTROW" localSheetId="3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7">FALSE</definedName>
    <definedName name="QBREPORTCOMPARECOL_PPDIFF" localSheetId="4">FALSE</definedName>
    <definedName name="QBREPORTCOMPARECOL_PPDIFF" localSheetId="3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7">FALSE</definedName>
    <definedName name="QBREPORTCOMPARECOL_PPPCT" localSheetId="4">FALSE</definedName>
    <definedName name="QBREPORTCOMPARECOL_PPPCT" localSheetId="3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7">FALSE</definedName>
    <definedName name="QBREPORTCOMPARECOL_PREVPERIOD" localSheetId="4">FALSE</definedName>
    <definedName name="QBREPORTCOMPARECOL_PREVPERIOD" localSheetId="3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7">FALSE</definedName>
    <definedName name="QBREPORTCOMPARECOL_PREVYEAR" localSheetId="4">FALSE</definedName>
    <definedName name="QBREPORTCOMPARECOL_PREVYEAR" localSheetId="3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7">FALSE</definedName>
    <definedName name="QBREPORTCOMPARECOL_PYDIFF" localSheetId="4">FALSE</definedName>
    <definedName name="QBREPORTCOMPARECOL_PYDIFF" localSheetId="3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7">FALSE</definedName>
    <definedName name="QBREPORTCOMPARECOL_PYPCT" localSheetId="4">FALSE</definedName>
    <definedName name="QBREPORTCOMPARECOL_PYPCT" localSheetId="3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7">FALSE</definedName>
    <definedName name="QBREPORTCOMPARECOL_QTY" localSheetId="4">FALSE</definedName>
    <definedName name="QBREPORTCOMPARECOL_QTY" localSheetId="3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7">FALSE</definedName>
    <definedName name="QBREPORTCOMPARECOL_RATE" localSheetId="4">FALSE</definedName>
    <definedName name="QBREPORTCOMPARECOL_RATE" localSheetId="3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7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7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7">FALSE</definedName>
    <definedName name="QBREPORTCOMPARECOL_TRIPMILES" localSheetId="4">FALSE</definedName>
    <definedName name="QBREPORTCOMPARECOL_TRIPMILES" localSheetId="3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7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7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7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7">FALSE</definedName>
    <definedName name="QBREPORTCOMPARECOL_YTD" localSheetId="4">FALSE</definedName>
    <definedName name="QBREPORTCOMPARECOL_YTD" localSheetId="3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7">TRUE</definedName>
    <definedName name="QBREPORTCOMPARECOL_YTDBUDGET" localSheetId="4">FALSE</definedName>
    <definedName name="QBREPORTCOMPARECOL_YTDBUDGET" localSheetId="3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7">TRUE</definedName>
    <definedName name="QBREPORTCOMPARECOL_YTDPCT" localSheetId="4">FALSE</definedName>
    <definedName name="QBREPORTCOMPARECOL_YTDPCT" localSheetId="3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7">FALSE</definedName>
    <definedName name="QBREPORTROWAXIS" localSheetId="4">11</definedName>
    <definedName name="QBREPORTROWAXIS" localSheetId="3">9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7">11</definedName>
    <definedName name="QBREPORTSUBCOLAXIS" localSheetId="4">24</definedName>
    <definedName name="QBREPORTSUBCOLAXIS" localSheetId="3">0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7">24</definedName>
    <definedName name="QBREPORTTYPE" localSheetId="4">288</definedName>
    <definedName name="QBREPORTTYPE" localSheetId="3">5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7">273</definedName>
    <definedName name="QBROWHEADERS" localSheetId="4">9</definedName>
    <definedName name="QBROWHEADERS" localSheetId="3">7</definedName>
    <definedName name="QBROWHEADERS" localSheetId="6">9</definedName>
    <definedName name="QBROWHEADERS" localSheetId="0">1</definedName>
    <definedName name="QBROWHEADERS" localSheetId="5">9</definedName>
    <definedName name="QBROWHEADERS" localSheetId="7">9</definedName>
    <definedName name="QBSTARTDATE" localSheetId="4">20210801</definedName>
    <definedName name="QBSTARTDATE" localSheetId="3">20210801</definedName>
    <definedName name="QBSTARTDATE" localSheetId="6">20210101</definedName>
    <definedName name="QBSTARTDATE" localSheetId="0">20210101</definedName>
    <definedName name="QBSTARTDATE" localSheetId="5">20210101</definedName>
    <definedName name="QBSTARTDATE" localSheetId="7">20210801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7" i="8" l="1"/>
  <c r="N247" i="8"/>
  <c r="L247" i="8"/>
  <c r="J247" i="8"/>
  <c r="P246" i="8"/>
  <c r="N246" i="8"/>
  <c r="L246" i="8"/>
  <c r="J246" i="8"/>
  <c r="P245" i="8"/>
  <c r="N245" i="8"/>
  <c r="L245" i="8"/>
  <c r="J245" i="8"/>
  <c r="J244" i="8"/>
  <c r="J243" i="8"/>
  <c r="J237" i="8"/>
  <c r="J234" i="8"/>
  <c r="P230" i="8"/>
  <c r="N230" i="8"/>
  <c r="L230" i="8"/>
  <c r="J230" i="8"/>
  <c r="P229" i="8"/>
  <c r="N229" i="8"/>
  <c r="P228" i="8"/>
  <c r="N228" i="8"/>
  <c r="P227" i="8"/>
  <c r="N227" i="8"/>
  <c r="P226" i="8"/>
  <c r="N226" i="8"/>
  <c r="J221" i="8"/>
  <c r="J220" i="8"/>
  <c r="J218" i="8"/>
  <c r="J208" i="8"/>
  <c r="P197" i="8"/>
  <c r="N197" i="8"/>
  <c r="L197" i="8"/>
  <c r="J197" i="8"/>
  <c r="P196" i="8"/>
  <c r="N196" i="8"/>
  <c r="L196" i="8"/>
  <c r="J196" i="8"/>
  <c r="P195" i="8"/>
  <c r="N195" i="8"/>
  <c r="L195" i="8"/>
  <c r="J195" i="8"/>
  <c r="P194" i="8"/>
  <c r="N194" i="8"/>
  <c r="P193" i="8"/>
  <c r="N193" i="8"/>
  <c r="L193" i="8"/>
  <c r="J193" i="8"/>
  <c r="P192" i="8"/>
  <c r="N192" i="8"/>
  <c r="P191" i="8"/>
  <c r="N191" i="8"/>
  <c r="P188" i="8"/>
  <c r="N188" i="8"/>
  <c r="L188" i="8"/>
  <c r="J188" i="8"/>
  <c r="P187" i="8"/>
  <c r="N187" i="8"/>
  <c r="L187" i="8"/>
  <c r="J187" i="8"/>
  <c r="P186" i="8"/>
  <c r="N186" i="8"/>
  <c r="P183" i="8"/>
  <c r="N183" i="8"/>
  <c r="P182" i="8"/>
  <c r="N182" i="8"/>
  <c r="P181" i="8"/>
  <c r="N181" i="8"/>
  <c r="L181" i="8"/>
  <c r="J181" i="8"/>
  <c r="P180" i="8"/>
  <c r="N180" i="8"/>
  <c r="P179" i="8"/>
  <c r="N179" i="8"/>
  <c r="P177" i="8"/>
  <c r="N177" i="8"/>
  <c r="P176" i="8"/>
  <c r="N176" i="8"/>
  <c r="P174" i="8"/>
  <c r="N174" i="8"/>
  <c r="L174" i="8"/>
  <c r="J174" i="8"/>
  <c r="P172" i="8"/>
  <c r="N172" i="8"/>
  <c r="P170" i="8"/>
  <c r="N170" i="8"/>
  <c r="L170" i="8"/>
  <c r="J170" i="8"/>
  <c r="P169" i="8"/>
  <c r="N169" i="8"/>
  <c r="L169" i="8"/>
  <c r="J169" i="8"/>
  <c r="P168" i="8"/>
  <c r="N168" i="8"/>
  <c r="P148" i="8"/>
  <c r="N148" i="8"/>
  <c r="P147" i="8"/>
  <c r="N147" i="8"/>
  <c r="P146" i="8"/>
  <c r="N146" i="8"/>
  <c r="L146" i="8"/>
  <c r="J146" i="8"/>
  <c r="P145" i="8"/>
  <c r="N145" i="8"/>
  <c r="P143" i="8"/>
  <c r="N143" i="8"/>
  <c r="P142" i="8"/>
  <c r="N142" i="8"/>
  <c r="P141" i="8"/>
  <c r="N141" i="8"/>
  <c r="P140" i="8"/>
  <c r="N140" i="8"/>
  <c r="P139" i="8"/>
  <c r="N139" i="8"/>
  <c r="P135" i="8"/>
  <c r="N135" i="8"/>
  <c r="P134" i="8"/>
  <c r="N134" i="8"/>
  <c r="P132" i="8"/>
  <c r="N132" i="8"/>
  <c r="L132" i="8"/>
  <c r="J132" i="8"/>
  <c r="P130" i="8"/>
  <c r="N130" i="8"/>
  <c r="P129" i="8"/>
  <c r="N129" i="8"/>
  <c r="P128" i="8"/>
  <c r="N128" i="8"/>
  <c r="P127" i="8"/>
  <c r="N127" i="8"/>
  <c r="P126" i="8"/>
  <c r="N126" i="8"/>
  <c r="P125" i="8"/>
  <c r="N125" i="8"/>
  <c r="P123" i="8"/>
  <c r="N123" i="8"/>
  <c r="L123" i="8"/>
  <c r="J123" i="8"/>
  <c r="P121" i="8"/>
  <c r="N121" i="8"/>
  <c r="P120" i="8"/>
  <c r="N120" i="8"/>
  <c r="P118" i="8"/>
  <c r="N118" i="8"/>
  <c r="L118" i="8"/>
  <c r="J118" i="8"/>
  <c r="P117" i="8"/>
  <c r="N117" i="8"/>
  <c r="L117" i="8"/>
  <c r="J117" i="8"/>
  <c r="P116" i="8"/>
  <c r="N116" i="8"/>
  <c r="P115" i="8"/>
  <c r="N115" i="8"/>
  <c r="L115" i="8"/>
  <c r="J115" i="8"/>
  <c r="P114" i="8"/>
  <c r="N114" i="8"/>
  <c r="P113" i="8"/>
  <c r="N113" i="8"/>
  <c r="L113" i="8"/>
  <c r="J113" i="8"/>
  <c r="P112" i="8"/>
  <c r="N112" i="8"/>
  <c r="P111" i="8"/>
  <c r="N111" i="8"/>
  <c r="P110" i="8"/>
  <c r="N110" i="8"/>
  <c r="P108" i="8"/>
  <c r="N108" i="8"/>
  <c r="P106" i="8"/>
  <c r="N106" i="8"/>
  <c r="L106" i="8"/>
  <c r="J106" i="8"/>
  <c r="P105" i="8"/>
  <c r="N105" i="8"/>
  <c r="P104" i="8"/>
  <c r="N104" i="8"/>
  <c r="P103" i="8"/>
  <c r="N103" i="8"/>
  <c r="P102" i="8"/>
  <c r="N102" i="8"/>
  <c r="P101" i="8"/>
  <c r="N101" i="8"/>
  <c r="P99" i="8"/>
  <c r="N99" i="8"/>
  <c r="L99" i="8"/>
  <c r="J99" i="8"/>
  <c r="P98" i="8"/>
  <c r="N98" i="8"/>
  <c r="P97" i="8"/>
  <c r="N97" i="8"/>
  <c r="P96" i="8"/>
  <c r="N96" i="8"/>
  <c r="P95" i="8"/>
  <c r="N95" i="8"/>
  <c r="P92" i="8"/>
  <c r="N92" i="8"/>
  <c r="L92" i="8"/>
  <c r="J92" i="8"/>
  <c r="P91" i="8"/>
  <c r="N91" i="8"/>
  <c r="P90" i="8"/>
  <c r="N90" i="8"/>
  <c r="P89" i="8"/>
  <c r="N89" i="8"/>
  <c r="P87" i="8"/>
  <c r="N87" i="8"/>
  <c r="P86" i="8"/>
  <c r="N86" i="8"/>
  <c r="P85" i="8"/>
  <c r="N85" i="8"/>
  <c r="L85" i="8"/>
  <c r="J85" i="8"/>
  <c r="P84" i="8"/>
  <c r="N84" i="8"/>
  <c r="L84" i="8"/>
  <c r="J84" i="8"/>
  <c r="P83" i="8"/>
  <c r="N83" i="8"/>
  <c r="P82" i="8"/>
  <c r="N82" i="8"/>
  <c r="P81" i="8"/>
  <c r="N81" i="8"/>
  <c r="P79" i="8"/>
  <c r="N79" i="8"/>
  <c r="L79" i="8"/>
  <c r="J79" i="8"/>
  <c r="P78" i="8"/>
  <c r="N78" i="8"/>
  <c r="P77" i="8"/>
  <c r="N77" i="8"/>
  <c r="P76" i="8"/>
  <c r="N76" i="8"/>
  <c r="P75" i="8"/>
  <c r="N75" i="8"/>
  <c r="P74" i="8"/>
  <c r="N74" i="8"/>
  <c r="P73" i="8"/>
  <c r="N73" i="8"/>
  <c r="P72" i="8"/>
  <c r="N72" i="8"/>
  <c r="P71" i="8"/>
  <c r="N71" i="8"/>
  <c r="P69" i="8"/>
  <c r="N69" i="8"/>
  <c r="L69" i="8"/>
  <c r="J69" i="8"/>
  <c r="P68" i="8"/>
  <c r="N68" i="8"/>
  <c r="P67" i="8"/>
  <c r="N67" i="8"/>
  <c r="P66" i="8"/>
  <c r="N66" i="8"/>
  <c r="P65" i="8"/>
  <c r="N65" i="8"/>
  <c r="P62" i="8"/>
  <c r="N62" i="8"/>
  <c r="P61" i="8"/>
  <c r="N61" i="8"/>
  <c r="L61" i="8"/>
  <c r="J61" i="8"/>
  <c r="P60" i="8"/>
  <c r="N60" i="8"/>
  <c r="P59" i="8"/>
  <c r="N59" i="8"/>
  <c r="P56" i="8"/>
  <c r="N56" i="8"/>
  <c r="P55" i="8"/>
  <c r="N55" i="8"/>
  <c r="P54" i="8"/>
  <c r="N54" i="8"/>
  <c r="P50" i="8"/>
  <c r="N50" i="8"/>
  <c r="P49" i="8"/>
  <c r="N49" i="8"/>
  <c r="L49" i="8"/>
  <c r="J49" i="8"/>
  <c r="P48" i="8"/>
  <c r="N48" i="8"/>
  <c r="P47" i="8"/>
  <c r="N47" i="8"/>
  <c r="P46" i="8"/>
  <c r="N46" i="8"/>
  <c r="P45" i="8"/>
  <c r="N45" i="8"/>
  <c r="P43" i="8"/>
  <c r="N43" i="8"/>
  <c r="P42" i="8"/>
  <c r="N42" i="8"/>
  <c r="L42" i="8"/>
  <c r="J42" i="8"/>
  <c r="P41" i="8"/>
  <c r="N41" i="8"/>
  <c r="P40" i="8"/>
  <c r="N40" i="8"/>
  <c r="P39" i="8"/>
  <c r="N39" i="8"/>
  <c r="P38" i="8"/>
  <c r="N38" i="8"/>
  <c r="P37" i="8"/>
  <c r="N37" i="8"/>
  <c r="P35" i="8"/>
  <c r="N35" i="8"/>
  <c r="L35" i="8"/>
  <c r="J35" i="8"/>
  <c r="P33" i="8"/>
  <c r="N33" i="8"/>
  <c r="P32" i="8"/>
  <c r="N32" i="8"/>
  <c r="P30" i="8"/>
  <c r="N30" i="8"/>
  <c r="L30" i="8"/>
  <c r="J30" i="8"/>
  <c r="P29" i="8"/>
  <c r="N29" i="8"/>
  <c r="P24" i="8"/>
  <c r="N24" i="8"/>
  <c r="L24" i="8"/>
  <c r="J24" i="8"/>
  <c r="P23" i="8"/>
  <c r="N23" i="8"/>
  <c r="L23" i="8"/>
  <c r="J23" i="8"/>
  <c r="P22" i="8"/>
  <c r="N22" i="8"/>
  <c r="L22" i="8"/>
  <c r="J22" i="8"/>
  <c r="P21" i="8"/>
  <c r="N21" i="8"/>
  <c r="P13" i="8"/>
  <c r="N13" i="8"/>
  <c r="P12" i="8"/>
  <c r="N12" i="8"/>
  <c r="P11" i="8"/>
  <c r="N11" i="8"/>
  <c r="P10" i="8"/>
  <c r="N10" i="8"/>
  <c r="P9" i="8"/>
  <c r="N9" i="8"/>
  <c r="P7" i="8"/>
  <c r="N7" i="8"/>
  <c r="P6" i="8"/>
  <c r="N6" i="8"/>
  <c r="V5" i="7"/>
  <c r="X5" i="7"/>
  <c r="N6" i="7"/>
  <c r="P6" i="7"/>
  <c r="V6" i="7"/>
  <c r="X6" i="7"/>
  <c r="N7" i="7"/>
  <c r="P7" i="7"/>
  <c r="V7" i="7"/>
  <c r="X7" i="7"/>
  <c r="N9" i="7"/>
  <c r="P9" i="7"/>
  <c r="V9" i="7"/>
  <c r="X9" i="7"/>
  <c r="N10" i="7"/>
  <c r="P10" i="7"/>
  <c r="V10" i="7"/>
  <c r="X10" i="7"/>
  <c r="N11" i="7"/>
  <c r="P11" i="7"/>
  <c r="V11" i="7"/>
  <c r="X11" i="7"/>
  <c r="N12" i="7"/>
  <c r="P12" i="7"/>
  <c r="V12" i="7"/>
  <c r="X12" i="7"/>
  <c r="N13" i="7"/>
  <c r="P13" i="7"/>
  <c r="V13" i="7"/>
  <c r="X13" i="7"/>
  <c r="V14" i="7"/>
  <c r="X14" i="7"/>
  <c r="V15" i="7"/>
  <c r="X15" i="7"/>
  <c r="V16" i="7"/>
  <c r="X16" i="7"/>
  <c r="V17" i="7"/>
  <c r="X17" i="7"/>
  <c r="V18" i="7"/>
  <c r="X18" i="7"/>
  <c r="V19" i="7"/>
  <c r="X19" i="7"/>
  <c r="V20" i="7"/>
  <c r="X20" i="7"/>
  <c r="N21" i="7"/>
  <c r="P21" i="7"/>
  <c r="V21" i="7"/>
  <c r="X21" i="7"/>
  <c r="J22" i="7"/>
  <c r="N22" i="7" s="1"/>
  <c r="L22" i="7"/>
  <c r="P22" i="7"/>
  <c r="R22" i="7"/>
  <c r="V22" i="7" s="1"/>
  <c r="T22" i="7"/>
  <c r="X22" i="7"/>
  <c r="J23" i="7"/>
  <c r="N23" i="7" s="1"/>
  <c r="L23" i="7"/>
  <c r="P23" i="7"/>
  <c r="R23" i="7"/>
  <c r="V23" i="7" s="1"/>
  <c r="T23" i="7"/>
  <c r="X23" i="7"/>
  <c r="J24" i="7"/>
  <c r="N24" i="7" s="1"/>
  <c r="L24" i="7"/>
  <c r="P24" i="7"/>
  <c r="R24" i="7"/>
  <c r="V24" i="7" s="1"/>
  <c r="T24" i="7"/>
  <c r="X24" i="7"/>
  <c r="V28" i="7"/>
  <c r="X28" i="7"/>
  <c r="N29" i="7"/>
  <c r="P29" i="7"/>
  <c r="V29" i="7"/>
  <c r="X29" i="7"/>
  <c r="J30" i="7"/>
  <c r="L30" i="7"/>
  <c r="R30" i="7"/>
  <c r="T30" i="7"/>
  <c r="N32" i="7"/>
  <c r="P32" i="7"/>
  <c r="V32" i="7"/>
  <c r="X32" i="7"/>
  <c r="N33" i="7"/>
  <c r="P33" i="7"/>
  <c r="V33" i="7"/>
  <c r="X33" i="7"/>
  <c r="V34" i="7"/>
  <c r="X34" i="7"/>
  <c r="J35" i="7"/>
  <c r="N35" i="7" s="1"/>
  <c r="L35" i="7"/>
  <c r="P35" i="7"/>
  <c r="R35" i="7"/>
  <c r="V35" i="7" s="1"/>
  <c r="T35" i="7"/>
  <c r="X35" i="7"/>
  <c r="N37" i="7"/>
  <c r="P37" i="7"/>
  <c r="V37" i="7"/>
  <c r="X37" i="7"/>
  <c r="N38" i="7"/>
  <c r="P38" i="7"/>
  <c r="V38" i="7"/>
  <c r="X38" i="7"/>
  <c r="N39" i="7"/>
  <c r="P39" i="7"/>
  <c r="V39" i="7"/>
  <c r="X39" i="7"/>
  <c r="N40" i="7"/>
  <c r="P40" i="7"/>
  <c r="V40" i="7"/>
  <c r="X40" i="7"/>
  <c r="N41" i="7"/>
  <c r="P41" i="7"/>
  <c r="V41" i="7"/>
  <c r="X41" i="7"/>
  <c r="J42" i="7"/>
  <c r="N42" i="7" s="1"/>
  <c r="L42" i="7"/>
  <c r="P42" i="7"/>
  <c r="R42" i="7"/>
  <c r="V42" i="7" s="1"/>
  <c r="T42" i="7"/>
  <c r="X42" i="7"/>
  <c r="N43" i="7"/>
  <c r="P43" i="7"/>
  <c r="V43" i="7"/>
  <c r="X43" i="7"/>
  <c r="N45" i="7"/>
  <c r="P45" i="7"/>
  <c r="V45" i="7"/>
  <c r="X45" i="7"/>
  <c r="N46" i="7"/>
  <c r="P46" i="7"/>
  <c r="V46" i="7"/>
  <c r="X46" i="7"/>
  <c r="N47" i="7"/>
  <c r="P47" i="7"/>
  <c r="V47" i="7"/>
  <c r="X47" i="7"/>
  <c r="N48" i="7"/>
  <c r="P48" i="7"/>
  <c r="V48" i="7"/>
  <c r="X48" i="7"/>
  <c r="J49" i="7"/>
  <c r="N49" i="7" s="1"/>
  <c r="L49" i="7"/>
  <c r="P49" i="7"/>
  <c r="R49" i="7"/>
  <c r="V49" i="7" s="1"/>
  <c r="T49" i="7"/>
  <c r="X49" i="7"/>
  <c r="N50" i="7"/>
  <c r="P50" i="7"/>
  <c r="V50" i="7"/>
  <c r="X50" i="7"/>
  <c r="N54" i="7"/>
  <c r="P54" i="7"/>
  <c r="V54" i="7"/>
  <c r="X54" i="7"/>
  <c r="N55" i="7"/>
  <c r="P55" i="7"/>
  <c r="V55" i="7"/>
  <c r="X55" i="7"/>
  <c r="N56" i="7"/>
  <c r="P56" i="7"/>
  <c r="V56" i="7"/>
  <c r="X56" i="7"/>
  <c r="V57" i="7"/>
  <c r="X57" i="7"/>
  <c r="V58" i="7"/>
  <c r="X58" i="7"/>
  <c r="N59" i="7"/>
  <c r="P59" i="7"/>
  <c r="V59" i="7"/>
  <c r="X59" i="7"/>
  <c r="N60" i="7"/>
  <c r="P60" i="7"/>
  <c r="V60" i="7"/>
  <c r="X60" i="7"/>
  <c r="J61" i="7"/>
  <c r="N61" i="7" s="1"/>
  <c r="L61" i="7"/>
  <c r="P61" i="7"/>
  <c r="R61" i="7"/>
  <c r="V61" i="7" s="1"/>
  <c r="T61" i="7"/>
  <c r="X61" i="7"/>
  <c r="N62" i="7"/>
  <c r="P62" i="7"/>
  <c r="V62" i="7"/>
  <c r="X62" i="7"/>
  <c r="V63" i="7"/>
  <c r="X63" i="7"/>
  <c r="V64" i="7"/>
  <c r="X64" i="7"/>
  <c r="N65" i="7"/>
  <c r="P65" i="7"/>
  <c r="V65" i="7"/>
  <c r="X65" i="7"/>
  <c r="N66" i="7"/>
  <c r="P66" i="7"/>
  <c r="V66" i="7"/>
  <c r="X66" i="7"/>
  <c r="N67" i="7"/>
  <c r="P67" i="7"/>
  <c r="V67" i="7"/>
  <c r="X67" i="7"/>
  <c r="N68" i="7"/>
  <c r="P68" i="7"/>
  <c r="V68" i="7"/>
  <c r="X68" i="7"/>
  <c r="J69" i="7"/>
  <c r="N69" i="7" s="1"/>
  <c r="L69" i="7"/>
  <c r="P69" i="7"/>
  <c r="R69" i="7"/>
  <c r="V69" i="7" s="1"/>
  <c r="T69" i="7"/>
  <c r="X69" i="7"/>
  <c r="N71" i="7"/>
  <c r="P71" i="7"/>
  <c r="V71" i="7"/>
  <c r="X71" i="7"/>
  <c r="N72" i="7"/>
  <c r="P72" i="7"/>
  <c r="V72" i="7"/>
  <c r="X72" i="7"/>
  <c r="N73" i="7"/>
  <c r="P73" i="7"/>
  <c r="V73" i="7"/>
  <c r="X73" i="7"/>
  <c r="N74" i="7"/>
  <c r="P74" i="7"/>
  <c r="V74" i="7"/>
  <c r="X74" i="7"/>
  <c r="N75" i="7"/>
  <c r="P75" i="7"/>
  <c r="V75" i="7"/>
  <c r="X75" i="7"/>
  <c r="N76" i="7"/>
  <c r="P76" i="7"/>
  <c r="V76" i="7"/>
  <c r="X76" i="7"/>
  <c r="N77" i="7"/>
  <c r="P77" i="7"/>
  <c r="V77" i="7"/>
  <c r="X77" i="7"/>
  <c r="N78" i="7"/>
  <c r="P78" i="7"/>
  <c r="V78" i="7"/>
  <c r="X78" i="7"/>
  <c r="J79" i="7"/>
  <c r="N79" i="7" s="1"/>
  <c r="L79" i="7"/>
  <c r="P79" i="7"/>
  <c r="R79" i="7"/>
  <c r="V79" i="7" s="1"/>
  <c r="T79" i="7"/>
  <c r="X79" i="7"/>
  <c r="N81" i="7"/>
  <c r="P81" i="7"/>
  <c r="V81" i="7"/>
  <c r="X81" i="7"/>
  <c r="N82" i="7"/>
  <c r="P82" i="7"/>
  <c r="V82" i="7"/>
  <c r="X82" i="7"/>
  <c r="N83" i="7"/>
  <c r="P83" i="7"/>
  <c r="V83" i="7"/>
  <c r="X83" i="7"/>
  <c r="J84" i="7"/>
  <c r="N84" i="7" s="1"/>
  <c r="L84" i="7"/>
  <c r="P84" i="7"/>
  <c r="R84" i="7"/>
  <c r="V84" i="7" s="1"/>
  <c r="T84" i="7"/>
  <c r="X84" i="7"/>
  <c r="J85" i="7"/>
  <c r="N85" i="7" s="1"/>
  <c r="L85" i="7"/>
  <c r="P85" i="7"/>
  <c r="R85" i="7"/>
  <c r="V85" i="7" s="1"/>
  <c r="T85" i="7"/>
  <c r="X85" i="7"/>
  <c r="N86" i="7"/>
  <c r="P86" i="7"/>
  <c r="V86" i="7"/>
  <c r="X86" i="7"/>
  <c r="N87" i="7"/>
  <c r="P87" i="7"/>
  <c r="V87" i="7"/>
  <c r="X87" i="7"/>
  <c r="N89" i="7"/>
  <c r="P89" i="7"/>
  <c r="V89" i="7"/>
  <c r="X89" i="7"/>
  <c r="N90" i="7"/>
  <c r="P90" i="7"/>
  <c r="V90" i="7"/>
  <c r="X90" i="7"/>
  <c r="N91" i="7"/>
  <c r="P91" i="7"/>
  <c r="V91" i="7"/>
  <c r="X91" i="7"/>
  <c r="J92" i="7"/>
  <c r="N92" i="7" s="1"/>
  <c r="L92" i="7"/>
  <c r="P92" i="7"/>
  <c r="R92" i="7"/>
  <c r="V92" i="7" s="1"/>
  <c r="T92" i="7"/>
  <c r="X92" i="7"/>
  <c r="N95" i="7"/>
  <c r="P95" i="7"/>
  <c r="V95" i="7"/>
  <c r="X95" i="7"/>
  <c r="N96" i="7"/>
  <c r="P96" i="7"/>
  <c r="V96" i="7"/>
  <c r="X96" i="7"/>
  <c r="N97" i="7"/>
  <c r="P97" i="7"/>
  <c r="V97" i="7"/>
  <c r="X97" i="7"/>
  <c r="N98" i="7"/>
  <c r="P98" i="7"/>
  <c r="V98" i="7"/>
  <c r="X98" i="7"/>
  <c r="J99" i="7"/>
  <c r="N99" i="7" s="1"/>
  <c r="L99" i="7"/>
  <c r="P99" i="7"/>
  <c r="R99" i="7"/>
  <c r="V99" i="7" s="1"/>
  <c r="T99" i="7"/>
  <c r="X99" i="7"/>
  <c r="N101" i="7"/>
  <c r="P101" i="7"/>
  <c r="V101" i="7"/>
  <c r="X101" i="7"/>
  <c r="N102" i="7"/>
  <c r="P102" i="7"/>
  <c r="V102" i="7"/>
  <c r="X102" i="7"/>
  <c r="N103" i="7"/>
  <c r="P103" i="7"/>
  <c r="V103" i="7"/>
  <c r="X103" i="7"/>
  <c r="N104" i="7"/>
  <c r="P104" i="7"/>
  <c r="V104" i="7"/>
  <c r="X104" i="7"/>
  <c r="N105" i="7"/>
  <c r="P105" i="7"/>
  <c r="V105" i="7"/>
  <c r="X105" i="7"/>
  <c r="J106" i="7"/>
  <c r="N106" i="7" s="1"/>
  <c r="L106" i="7"/>
  <c r="P106" i="7"/>
  <c r="R106" i="7"/>
  <c r="V106" i="7" s="1"/>
  <c r="T106" i="7"/>
  <c r="X106" i="7"/>
  <c r="N108" i="7"/>
  <c r="P108" i="7"/>
  <c r="V108" i="7"/>
  <c r="X108" i="7"/>
  <c r="N110" i="7"/>
  <c r="P110" i="7"/>
  <c r="V110" i="7"/>
  <c r="X110" i="7"/>
  <c r="N111" i="7"/>
  <c r="P111" i="7"/>
  <c r="V111" i="7"/>
  <c r="X111" i="7"/>
  <c r="N112" i="7"/>
  <c r="P112" i="7"/>
  <c r="V112" i="7"/>
  <c r="X112" i="7"/>
  <c r="J113" i="7"/>
  <c r="N113" i="7" s="1"/>
  <c r="L113" i="7"/>
  <c r="P113" i="7"/>
  <c r="R113" i="7"/>
  <c r="V113" i="7" s="1"/>
  <c r="T113" i="7"/>
  <c r="X113" i="7"/>
  <c r="N114" i="7"/>
  <c r="P114" i="7"/>
  <c r="V114" i="7"/>
  <c r="X114" i="7"/>
  <c r="J115" i="7"/>
  <c r="N115" i="7" s="1"/>
  <c r="L115" i="7"/>
  <c r="P115" i="7"/>
  <c r="R115" i="7"/>
  <c r="V115" i="7" s="1"/>
  <c r="T115" i="7"/>
  <c r="X115" i="7"/>
  <c r="N116" i="7"/>
  <c r="P116" i="7"/>
  <c r="V116" i="7"/>
  <c r="X116" i="7"/>
  <c r="J117" i="7"/>
  <c r="N117" i="7" s="1"/>
  <c r="L117" i="7"/>
  <c r="P117" i="7"/>
  <c r="R117" i="7"/>
  <c r="V117" i="7" s="1"/>
  <c r="T117" i="7"/>
  <c r="X117" i="7"/>
  <c r="J118" i="7"/>
  <c r="R118" i="7"/>
  <c r="N120" i="7"/>
  <c r="P120" i="7"/>
  <c r="V120" i="7"/>
  <c r="X120" i="7"/>
  <c r="N121" i="7"/>
  <c r="P121" i="7"/>
  <c r="V121" i="7"/>
  <c r="X121" i="7"/>
  <c r="V122" i="7"/>
  <c r="X122" i="7"/>
  <c r="J123" i="7"/>
  <c r="L123" i="7"/>
  <c r="R123" i="7"/>
  <c r="T123" i="7"/>
  <c r="N125" i="7"/>
  <c r="P125" i="7"/>
  <c r="V125" i="7"/>
  <c r="X125" i="7"/>
  <c r="N126" i="7"/>
  <c r="P126" i="7"/>
  <c r="V126" i="7"/>
  <c r="X126" i="7"/>
  <c r="N127" i="7"/>
  <c r="P127" i="7"/>
  <c r="V127" i="7"/>
  <c r="X127" i="7"/>
  <c r="N128" i="7"/>
  <c r="P128" i="7"/>
  <c r="V128" i="7"/>
  <c r="X128" i="7"/>
  <c r="N129" i="7"/>
  <c r="P129" i="7"/>
  <c r="V129" i="7"/>
  <c r="X129" i="7"/>
  <c r="N130" i="7"/>
  <c r="P130" i="7"/>
  <c r="V130" i="7"/>
  <c r="X130" i="7"/>
  <c r="V131" i="7"/>
  <c r="X131" i="7"/>
  <c r="J132" i="7"/>
  <c r="N132" i="7" s="1"/>
  <c r="L132" i="7"/>
  <c r="P132" i="7"/>
  <c r="R132" i="7"/>
  <c r="V132" i="7" s="1"/>
  <c r="T132" i="7"/>
  <c r="X132" i="7"/>
  <c r="N134" i="7"/>
  <c r="P134" i="7"/>
  <c r="V134" i="7"/>
  <c r="X134" i="7"/>
  <c r="N135" i="7"/>
  <c r="P135" i="7"/>
  <c r="V135" i="7"/>
  <c r="X135" i="7"/>
  <c r="V136" i="7"/>
  <c r="X136" i="7"/>
  <c r="V138" i="7"/>
  <c r="X138" i="7"/>
  <c r="N139" i="7"/>
  <c r="P139" i="7"/>
  <c r="V139" i="7"/>
  <c r="X139" i="7"/>
  <c r="N140" i="7"/>
  <c r="P140" i="7"/>
  <c r="V140" i="7"/>
  <c r="X140" i="7"/>
  <c r="N141" i="7"/>
  <c r="P141" i="7"/>
  <c r="V141" i="7"/>
  <c r="X141" i="7"/>
  <c r="N142" i="7"/>
  <c r="P142" i="7"/>
  <c r="V142" i="7"/>
  <c r="X142" i="7"/>
  <c r="N143" i="7"/>
  <c r="P143" i="7"/>
  <c r="V143" i="7"/>
  <c r="X143" i="7"/>
  <c r="V144" i="7"/>
  <c r="X144" i="7"/>
  <c r="N145" i="7"/>
  <c r="P145" i="7"/>
  <c r="V145" i="7"/>
  <c r="X145" i="7"/>
  <c r="J146" i="7"/>
  <c r="L146" i="7"/>
  <c r="R146" i="7"/>
  <c r="T146" i="7"/>
  <c r="N147" i="7"/>
  <c r="P147" i="7"/>
  <c r="V147" i="7"/>
  <c r="X147" i="7"/>
  <c r="N148" i="7"/>
  <c r="P148" i="7"/>
  <c r="V148" i="7"/>
  <c r="X148" i="7"/>
  <c r="V150" i="7"/>
  <c r="X150" i="7"/>
  <c r="V151" i="7"/>
  <c r="X151" i="7"/>
  <c r="V152" i="7"/>
  <c r="X152" i="7"/>
  <c r="V153" i="7"/>
  <c r="X153" i="7"/>
  <c r="V154" i="7"/>
  <c r="X154" i="7"/>
  <c r="V155" i="7"/>
  <c r="X155" i="7"/>
  <c r="V156" i="7"/>
  <c r="X156" i="7"/>
  <c r="V157" i="7"/>
  <c r="X157" i="7"/>
  <c r="V158" i="7"/>
  <c r="X158" i="7"/>
  <c r="V159" i="7"/>
  <c r="X159" i="7"/>
  <c r="V160" i="7"/>
  <c r="X160" i="7"/>
  <c r="V161" i="7"/>
  <c r="X161" i="7"/>
  <c r="V162" i="7"/>
  <c r="X162" i="7"/>
  <c r="V163" i="7"/>
  <c r="X163" i="7"/>
  <c r="V164" i="7"/>
  <c r="X164" i="7"/>
  <c r="V165" i="7"/>
  <c r="X165" i="7"/>
  <c r="V166" i="7"/>
  <c r="X166" i="7"/>
  <c r="V167" i="7"/>
  <c r="X167" i="7"/>
  <c r="N168" i="7"/>
  <c r="P168" i="7"/>
  <c r="V168" i="7"/>
  <c r="X168" i="7"/>
  <c r="J169" i="7"/>
  <c r="L169" i="7"/>
  <c r="R169" i="7"/>
  <c r="T169" i="7"/>
  <c r="J170" i="7"/>
  <c r="L170" i="7"/>
  <c r="R170" i="7"/>
  <c r="T170" i="7"/>
  <c r="N172" i="7"/>
  <c r="P172" i="7"/>
  <c r="V172" i="7"/>
  <c r="X172" i="7"/>
  <c r="V173" i="7"/>
  <c r="X173" i="7"/>
  <c r="J174" i="7"/>
  <c r="N174" i="7" s="1"/>
  <c r="L174" i="7"/>
  <c r="P174" i="7"/>
  <c r="R174" i="7"/>
  <c r="V174" i="7" s="1"/>
  <c r="T174" i="7"/>
  <c r="X174" i="7"/>
  <c r="N176" i="7"/>
  <c r="P176" i="7"/>
  <c r="V176" i="7"/>
  <c r="X176" i="7"/>
  <c r="N177" i="7"/>
  <c r="P177" i="7"/>
  <c r="V177" i="7"/>
  <c r="X177" i="7"/>
  <c r="N179" i="7"/>
  <c r="P179" i="7"/>
  <c r="V179" i="7"/>
  <c r="X179" i="7"/>
  <c r="N180" i="7"/>
  <c r="P180" i="7"/>
  <c r="V180" i="7"/>
  <c r="X180" i="7"/>
  <c r="J181" i="7"/>
  <c r="N181" i="7" s="1"/>
  <c r="L181" i="7"/>
  <c r="P181" i="7"/>
  <c r="R181" i="7"/>
  <c r="V181" i="7" s="1"/>
  <c r="T181" i="7"/>
  <c r="X181" i="7"/>
  <c r="N182" i="7"/>
  <c r="P182" i="7"/>
  <c r="V182" i="7"/>
  <c r="X182" i="7"/>
  <c r="N183" i="7"/>
  <c r="P183" i="7"/>
  <c r="V183" i="7"/>
  <c r="X183" i="7"/>
  <c r="V184" i="7"/>
  <c r="X184" i="7"/>
  <c r="N186" i="7"/>
  <c r="P186" i="7"/>
  <c r="V186" i="7"/>
  <c r="X186" i="7"/>
  <c r="J187" i="7"/>
  <c r="L187" i="7"/>
  <c r="R187" i="7"/>
  <c r="T187" i="7"/>
  <c r="T188" i="7"/>
  <c r="N191" i="7"/>
  <c r="P191" i="7"/>
  <c r="V191" i="7"/>
  <c r="X191" i="7"/>
  <c r="N192" i="7"/>
  <c r="P192" i="7"/>
  <c r="V192" i="7"/>
  <c r="X192" i="7"/>
  <c r="J193" i="7"/>
  <c r="L193" i="7"/>
  <c r="R193" i="7"/>
  <c r="T193" i="7"/>
  <c r="N194" i="7"/>
  <c r="P194" i="7"/>
  <c r="V194" i="7"/>
  <c r="X194" i="7"/>
  <c r="J195" i="7"/>
  <c r="L195" i="7"/>
  <c r="R195" i="7"/>
  <c r="T195" i="7"/>
  <c r="V200" i="7"/>
  <c r="X200" i="7"/>
  <c r="V201" i="7"/>
  <c r="X201" i="7"/>
  <c r="V203" i="7"/>
  <c r="X203" i="7"/>
  <c r="V204" i="7"/>
  <c r="X204" i="7"/>
  <c r="V205" i="7"/>
  <c r="X205" i="7"/>
  <c r="V206" i="7"/>
  <c r="X206" i="7"/>
  <c r="V207" i="7"/>
  <c r="X207" i="7"/>
  <c r="J208" i="7"/>
  <c r="R208" i="7"/>
  <c r="T208" i="7"/>
  <c r="V211" i="7"/>
  <c r="X211" i="7"/>
  <c r="V212" i="7"/>
  <c r="X212" i="7"/>
  <c r="V213" i="7"/>
  <c r="X213" i="7"/>
  <c r="V214" i="7"/>
  <c r="X214" i="7"/>
  <c r="V215" i="7"/>
  <c r="X215" i="7"/>
  <c r="V216" i="7"/>
  <c r="X216" i="7"/>
  <c r="V217" i="7"/>
  <c r="X217" i="7"/>
  <c r="J218" i="7"/>
  <c r="J220" i="7" s="1"/>
  <c r="R218" i="7"/>
  <c r="V218" i="7" s="1"/>
  <c r="T218" i="7"/>
  <c r="X218" i="7"/>
  <c r="V219" i="7"/>
  <c r="X219" i="7"/>
  <c r="R220" i="7"/>
  <c r="J221" i="7"/>
  <c r="V223" i="7"/>
  <c r="X223" i="7"/>
  <c r="V224" i="7"/>
  <c r="X224" i="7"/>
  <c r="N226" i="7"/>
  <c r="P226" i="7"/>
  <c r="V226" i="7"/>
  <c r="X226" i="7"/>
  <c r="N227" i="7"/>
  <c r="P227" i="7"/>
  <c r="V227" i="7"/>
  <c r="X227" i="7"/>
  <c r="N228" i="7"/>
  <c r="P228" i="7"/>
  <c r="V228" i="7"/>
  <c r="X228" i="7"/>
  <c r="N229" i="7"/>
  <c r="P229" i="7"/>
  <c r="V229" i="7"/>
  <c r="X229" i="7"/>
  <c r="J230" i="7"/>
  <c r="L230" i="7"/>
  <c r="L245" i="7" s="1"/>
  <c r="R230" i="7"/>
  <c r="T230" i="7"/>
  <c r="V233" i="7"/>
  <c r="X233" i="7"/>
  <c r="J234" i="7"/>
  <c r="R234" i="7"/>
  <c r="V234" i="7" s="1"/>
  <c r="T234" i="7"/>
  <c r="X234" i="7" s="1"/>
  <c r="V235" i="7"/>
  <c r="X235" i="7"/>
  <c r="V236" i="7"/>
  <c r="X236" i="7"/>
  <c r="J237" i="7"/>
  <c r="Z237" i="7" s="1"/>
  <c r="R237" i="7"/>
  <c r="T237" i="7"/>
  <c r="AB237" i="7" s="1"/>
  <c r="AF237" i="7" s="1"/>
  <c r="V240" i="7"/>
  <c r="X240" i="7"/>
  <c r="V241" i="7"/>
  <c r="X241" i="7"/>
  <c r="V242" i="7"/>
  <c r="X242" i="7"/>
  <c r="J243" i="7"/>
  <c r="R243" i="7"/>
  <c r="T243" i="7"/>
  <c r="T244" i="7" s="1"/>
  <c r="J244" i="7"/>
  <c r="Z244" i="7" s="1"/>
  <c r="R244" i="7"/>
  <c r="R245" i="7"/>
  <c r="Z243" i="7"/>
  <c r="AB242" i="7"/>
  <c r="AF242" i="7" s="1"/>
  <c r="Z242" i="7"/>
  <c r="AD241" i="7"/>
  <c r="AB241" i="7"/>
  <c r="Z241" i="7"/>
  <c r="AB240" i="7"/>
  <c r="Z240" i="7"/>
  <c r="AD240" i="7" s="1"/>
  <c r="AB236" i="7"/>
  <c r="Z236" i="7"/>
  <c r="AD236" i="7" s="1"/>
  <c r="AB235" i="7"/>
  <c r="AF235" i="7" s="1"/>
  <c r="Z235" i="7"/>
  <c r="Z234" i="7"/>
  <c r="AB233" i="7"/>
  <c r="AF233" i="7" s="1"/>
  <c r="Z233" i="7"/>
  <c r="AB229" i="7"/>
  <c r="Z229" i="7"/>
  <c r="AB228" i="7"/>
  <c r="AF228" i="7" s="1"/>
  <c r="Z228" i="7"/>
  <c r="AB227" i="7"/>
  <c r="Z227" i="7"/>
  <c r="AD227" i="7" s="1"/>
  <c r="AD226" i="7"/>
  <c r="AB226" i="7"/>
  <c r="AF226" i="7" s="1"/>
  <c r="Z226" i="7"/>
  <c r="AB224" i="7"/>
  <c r="Z224" i="7"/>
  <c r="AB223" i="7"/>
  <c r="AF223" i="7" s="1"/>
  <c r="Z223" i="7"/>
  <c r="Z220" i="7"/>
  <c r="AB219" i="7"/>
  <c r="Z219" i="7"/>
  <c r="Z218" i="7"/>
  <c r="AB217" i="7"/>
  <c r="AF217" i="7" s="1"/>
  <c r="Z217" i="7"/>
  <c r="AB216" i="7"/>
  <c r="AF216" i="7" s="1"/>
  <c r="Z216" i="7"/>
  <c r="AB215" i="7"/>
  <c r="AF215" i="7" s="1"/>
  <c r="Z215" i="7"/>
  <c r="AB214" i="7"/>
  <c r="AF214" i="7" s="1"/>
  <c r="Z214" i="7"/>
  <c r="AB213" i="7"/>
  <c r="AF213" i="7" s="1"/>
  <c r="Z213" i="7"/>
  <c r="AD212" i="7"/>
  <c r="AB212" i="7"/>
  <c r="Z212" i="7"/>
  <c r="AB211" i="7"/>
  <c r="Z211" i="7"/>
  <c r="AB208" i="7"/>
  <c r="AB207" i="7"/>
  <c r="Z207" i="7"/>
  <c r="AD207" i="7" s="1"/>
  <c r="AB206" i="7"/>
  <c r="AF206" i="7" s="1"/>
  <c r="Z206" i="7"/>
  <c r="AB205" i="7"/>
  <c r="AF205" i="7" s="1"/>
  <c r="Z205" i="7"/>
  <c r="AB204" i="7"/>
  <c r="AF204" i="7" s="1"/>
  <c r="Z204" i="7"/>
  <c r="AB203" i="7"/>
  <c r="AF203" i="7" s="1"/>
  <c r="Z203" i="7"/>
  <c r="AB201" i="7"/>
  <c r="Z201" i="7"/>
  <c r="AD201" i="7" s="1"/>
  <c r="AB200" i="7"/>
  <c r="Z200" i="7"/>
  <c r="Z195" i="7"/>
  <c r="AB194" i="7"/>
  <c r="AF194" i="7" s="1"/>
  <c r="Z194" i="7"/>
  <c r="Z193" i="7"/>
  <c r="AB192" i="7"/>
  <c r="AF192" i="7" s="1"/>
  <c r="Z192" i="7"/>
  <c r="AB191" i="7"/>
  <c r="Z191" i="7"/>
  <c r="AD191" i="7" s="1"/>
  <c r="Z187" i="7"/>
  <c r="AB186" i="7"/>
  <c r="AF186" i="7" s="1"/>
  <c r="Z186" i="7"/>
  <c r="AB184" i="7"/>
  <c r="Z184" i="7"/>
  <c r="AD184" i="7" s="1"/>
  <c r="AB183" i="7"/>
  <c r="Z183" i="7"/>
  <c r="AB182" i="7"/>
  <c r="Z182" i="7"/>
  <c r="AD182" i="7" s="1"/>
  <c r="AB181" i="7"/>
  <c r="Z181" i="7"/>
  <c r="AD181" i="7" s="1"/>
  <c r="AB180" i="7"/>
  <c r="AF180" i="7" s="1"/>
  <c r="Z180" i="7"/>
  <c r="AD180" i="7" s="1"/>
  <c r="AB179" i="7"/>
  <c r="AF179" i="7" s="1"/>
  <c r="Z179" i="7"/>
  <c r="AB177" i="7"/>
  <c r="AF177" i="7" s="1"/>
  <c r="Z177" i="7"/>
  <c r="AB176" i="7"/>
  <c r="AF176" i="7" s="1"/>
  <c r="Z176" i="7"/>
  <c r="AD174" i="7"/>
  <c r="AB174" i="7"/>
  <c r="Z174" i="7"/>
  <c r="AB173" i="7"/>
  <c r="Z173" i="7"/>
  <c r="AB172" i="7"/>
  <c r="Z172" i="7"/>
  <c r="AD172" i="7" s="1"/>
  <c r="Z170" i="7"/>
  <c r="Z169" i="7"/>
  <c r="AB168" i="7"/>
  <c r="AF168" i="7" s="1"/>
  <c r="Z168" i="7"/>
  <c r="AB167" i="7"/>
  <c r="AF167" i="7" s="1"/>
  <c r="Z167" i="7"/>
  <c r="AB166" i="7"/>
  <c r="AF166" i="7" s="1"/>
  <c r="Z166" i="7"/>
  <c r="AB165" i="7"/>
  <c r="Z165" i="7"/>
  <c r="AD165" i="7" s="1"/>
  <c r="AB164" i="7"/>
  <c r="Z164" i="7"/>
  <c r="AB163" i="7"/>
  <c r="Z163" i="7"/>
  <c r="AD163" i="7" s="1"/>
  <c r="AB162" i="7"/>
  <c r="Z162" i="7"/>
  <c r="AD162" i="7" s="1"/>
  <c r="AB161" i="7"/>
  <c r="AF161" i="7" s="1"/>
  <c r="Z161" i="7"/>
  <c r="AD161" i="7" s="1"/>
  <c r="AB160" i="7"/>
  <c r="AF160" i="7" s="1"/>
  <c r="Z160" i="7"/>
  <c r="AB159" i="7"/>
  <c r="AF159" i="7" s="1"/>
  <c r="Z159" i="7"/>
  <c r="AB158" i="7"/>
  <c r="AF158" i="7" s="1"/>
  <c r="Z158" i="7"/>
  <c r="AD157" i="7"/>
  <c r="AB157" i="7"/>
  <c r="Z157" i="7"/>
  <c r="AB156" i="7"/>
  <c r="Z156" i="7"/>
  <c r="AB155" i="7"/>
  <c r="Z155" i="7"/>
  <c r="AD155" i="7" s="1"/>
  <c r="AB154" i="7"/>
  <c r="Z154" i="7"/>
  <c r="AD154" i="7" s="1"/>
  <c r="AB153" i="7"/>
  <c r="AF153" i="7" s="1"/>
  <c r="Z153" i="7"/>
  <c r="AB152" i="7"/>
  <c r="AF152" i="7" s="1"/>
  <c r="Z152" i="7"/>
  <c r="AB151" i="7"/>
  <c r="AF151" i="7" s="1"/>
  <c r="Z151" i="7"/>
  <c r="AB150" i="7"/>
  <c r="AF150" i="7" s="1"/>
  <c r="Z150" i="7"/>
  <c r="AB148" i="7"/>
  <c r="Z148" i="7"/>
  <c r="AD148" i="7" s="1"/>
  <c r="AB147" i="7"/>
  <c r="Z147" i="7"/>
  <c r="Z146" i="7"/>
  <c r="AB145" i="7"/>
  <c r="Z145" i="7"/>
  <c r="AD145" i="7" s="1"/>
  <c r="AB144" i="7"/>
  <c r="AF144" i="7" s="1"/>
  <c r="Z144" i="7"/>
  <c r="AB143" i="7"/>
  <c r="Z143" i="7"/>
  <c r="AB142" i="7"/>
  <c r="AF142" i="7" s="1"/>
  <c r="Z142" i="7"/>
  <c r="AF141" i="7"/>
  <c r="AB141" i="7"/>
  <c r="Z141" i="7"/>
  <c r="AD141" i="7" s="1"/>
  <c r="AB140" i="7"/>
  <c r="AF140" i="7" s="1"/>
  <c r="Z140" i="7"/>
  <c r="AB139" i="7"/>
  <c r="Z139" i="7"/>
  <c r="AB138" i="7"/>
  <c r="AF138" i="7" s="1"/>
  <c r="Z138" i="7"/>
  <c r="AF136" i="7"/>
  <c r="AB136" i="7"/>
  <c r="Z136" i="7"/>
  <c r="AD136" i="7" s="1"/>
  <c r="AB135" i="7"/>
  <c r="AF135" i="7" s="1"/>
  <c r="Z135" i="7"/>
  <c r="AB134" i="7"/>
  <c r="Z134" i="7"/>
  <c r="AB132" i="7"/>
  <c r="AF132" i="7" s="1"/>
  <c r="Z132" i="7"/>
  <c r="AF131" i="7"/>
  <c r="AB131" i="7"/>
  <c r="Z131" i="7"/>
  <c r="AD131" i="7" s="1"/>
  <c r="AB130" i="7"/>
  <c r="AF130" i="7" s="1"/>
  <c r="Z130" i="7"/>
  <c r="AB129" i="7"/>
  <c r="Z129" i="7"/>
  <c r="AB128" i="7"/>
  <c r="AF128" i="7" s="1"/>
  <c r="Z128" i="7"/>
  <c r="AF127" i="7"/>
  <c r="AB127" i="7"/>
  <c r="Z127" i="7"/>
  <c r="AD127" i="7" s="1"/>
  <c r="AB126" i="7"/>
  <c r="AF126" i="7" s="1"/>
  <c r="Z126" i="7"/>
  <c r="AB125" i="7"/>
  <c r="Z125" i="7"/>
  <c r="Z123" i="7"/>
  <c r="AF122" i="7"/>
  <c r="AB122" i="7"/>
  <c r="Z122" i="7"/>
  <c r="AD122" i="7" s="1"/>
  <c r="AB121" i="7"/>
  <c r="AF121" i="7" s="1"/>
  <c r="Z121" i="7"/>
  <c r="AB120" i="7"/>
  <c r="Z120" i="7"/>
  <c r="Z118" i="7"/>
  <c r="AF117" i="7"/>
  <c r="AB117" i="7"/>
  <c r="Z117" i="7"/>
  <c r="AD117" i="7" s="1"/>
  <c r="AB116" i="7"/>
  <c r="AF116" i="7" s="1"/>
  <c r="Z116" i="7"/>
  <c r="AB115" i="7"/>
  <c r="Z115" i="7"/>
  <c r="AB114" i="7"/>
  <c r="AF114" i="7" s="1"/>
  <c r="Z114" i="7"/>
  <c r="AF113" i="7"/>
  <c r="AB113" i="7"/>
  <c r="Z113" i="7"/>
  <c r="AD113" i="7" s="1"/>
  <c r="AB112" i="7"/>
  <c r="AF112" i="7" s="1"/>
  <c r="Z112" i="7"/>
  <c r="AB111" i="7"/>
  <c r="Z111" i="7"/>
  <c r="AB110" i="7"/>
  <c r="AF110" i="7" s="1"/>
  <c r="Z110" i="7"/>
  <c r="AF108" i="7"/>
  <c r="AB108" i="7"/>
  <c r="Z108" i="7"/>
  <c r="AD108" i="7" s="1"/>
  <c r="AB106" i="7"/>
  <c r="AF106" i="7" s="1"/>
  <c r="Z106" i="7"/>
  <c r="AB105" i="7"/>
  <c r="Z105" i="7"/>
  <c r="AB104" i="7"/>
  <c r="AF104" i="7" s="1"/>
  <c r="Z104" i="7"/>
  <c r="AF103" i="7"/>
  <c r="AB103" i="7"/>
  <c r="Z103" i="7"/>
  <c r="AD103" i="7" s="1"/>
  <c r="AB102" i="7"/>
  <c r="AF102" i="7" s="1"/>
  <c r="Z102" i="7"/>
  <c r="AB101" i="7"/>
  <c r="Z101" i="7"/>
  <c r="AB99" i="7"/>
  <c r="AF99" i="7" s="1"/>
  <c r="Z99" i="7"/>
  <c r="AF98" i="7"/>
  <c r="AB98" i="7"/>
  <c r="Z98" i="7"/>
  <c r="AD98" i="7" s="1"/>
  <c r="AB97" i="7"/>
  <c r="AF97" i="7" s="1"/>
  <c r="Z97" i="7"/>
  <c r="AB96" i="7"/>
  <c r="Z96" i="7"/>
  <c r="AB95" i="7"/>
  <c r="AF95" i="7" s="1"/>
  <c r="Z95" i="7"/>
  <c r="AF92" i="7"/>
  <c r="AB92" i="7"/>
  <c r="Z92" i="7"/>
  <c r="AD92" i="7" s="1"/>
  <c r="AB91" i="7"/>
  <c r="AF91" i="7" s="1"/>
  <c r="Z91" i="7"/>
  <c r="AB90" i="7"/>
  <c r="Z90" i="7"/>
  <c r="AB89" i="7"/>
  <c r="AF89" i="7" s="1"/>
  <c r="Z89" i="7"/>
  <c r="AB87" i="7"/>
  <c r="Z87" i="7"/>
  <c r="AD87" i="7" s="1"/>
  <c r="AB86" i="7"/>
  <c r="AF86" i="7" s="1"/>
  <c r="Z86" i="7"/>
  <c r="AB85" i="7"/>
  <c r="Z85" i="7"/>
  <c r="AD85" i="7" s="1"/>
  <c r="AB84" i="7"/>
  <c r="AF84" i="7" s="1"/>
  <c r="Z84" i="7"/>
  <c r="AF83" i="7"/>
  <c r="AB83" i="7"/>
  <c r="Z83" i="7"/>
  <c r="AD83" i="7" s="1"/>
  <c r="AB82" i="7"/>
  <c r="AF82" i="7" s="1"/>
  <c r="Z82" i="7"/>
  <c r="AF81" i="7"/>
  <c r="AB81" i="7"/>
  <c r="Z81" i="7"/>
  <c r="AD81" i="7" s="1"/>
  <c r="AB79" i="7"/>
  <c r="AF79" i="7" s="1"/>
  <c r="Z79" i="7"/>
  <c r="AB78" i="7"/>
  <c r="Z78" i="7"/>
  <c r="AD78" i="7" s="1"/>
  <c r="AB77" i="7"/>
  <c r="AF77" i="7" s="1"/>
  <c r="Z77" i="7"/>
  <c r="AB76" i="7"/>
  <c r="Z76" i="7"/>
  <c r="AD76" i="7" s="1"/>
  <c r="AB75" i="7"/>
  <c r="AF75" i="7" s="1"/>
  <c r="Z75" i="7"/>
  <c r="AF74" i="7"/>
  <c r="AB74" i="7"/>
  <c r="Z74" i="7"/>
  <c r="AD74" i="7" s="1"/>
  <c r="AB73" i="7"/>
  <c r="AF73" i="7" s="1"/>
  <c r="Z73" i="7"/>
  <c r="AF72" i="7"/>
  <c r="AB72" i="7"/>
  <c r="Z72" i="7"/>
  <c r="AD72" i="7" s="1"/>
  <c r="AB71" i="7"/>
  <c r="AF71" i="7" s="1"/>
  <c r="Z71" i="7"/>
  <c r="AB69" i="7"/>
  <c r="Z69" i="7"/>
  <c r="AD69" i="7" s="1"/>
  <c r="AB68" i="7"/>
  <c r="AF68" i="7" s="1"/>
  <c r="Z68" i="7"/>
  <c r="AB67" i="7"/>
  <c r="Z67" i="7"/>
  <c r="AD67" i="7" s="1"/>
  <c r="AB66" i="7"/>
  <c r="AF66" i="7" s="1"/>
  <c r="Z66" i="7"/>
  <c r="AF65" i="7"/>
  <c r="AB65" i="7"/>
  <c r="Z65" i="7"/>
  <c r="AD65" i="7" s="1"/>
  <c r="AB64" i="7"/>
  <c r="AF64" i="7" s="1"/>
  <c r="Z64" i="7"/>
  <c r="AF63" i="7"/>
  <c r="AB63" i="7"/>
  <c r="Z63" i="7"/>
  <c r="AD63" i="7" s="1"/>
  <c r="AB62" i="7"/>
  <c r="AF62" i="7" s="1"/>
  <c r="Z62" i="7"/>
  <c r="AB61" i="7"/>
  <c r="Z61" i="7"/>
  <c r="AD61" i="7" s="1"/>
  <c r="AB60" i="7"/>
  <c r="AF60" i="7" s="1"/>
  <c r="Z60" i="7"/>
  <c r="AB59" i="7"/>
  <c r="Z59" i="7"/>
  <c r="AD59" i="7" s="1"/>
  <c r="AB58" i="7"/>
  <c r="AF58" i="7" s="1"/>
  <c r="Z58" i="7"/>
  <c r="AF57" i="7"/>
  <c r="AB57" i="7"/>
  <c r="Z57" i="7"/>
  <c r="AD57" i="7" s="1"/>
  <c r="AB56" i="7"/>
  <c r="AF56" i="7" s="1"/>
  <c r="Z56" i="7"/>
  <c r="AF55" i="7"/>
  <c r="AB55" i="7"/>
  <c r="Z55" i="7"/>
  <c r="AD55" i="7" s="1"/>
  <c r="AB54" i="7"/>
  <c r="AF54" i="7" s="1"/>
  <c r="Z54" i="7"/>
  <c r="AB50" i="7"/>
  <c r="Z50" i="7"/>
  <c r="AD50" i="7" s="1"/>
  <c r="AB49" i="7"/>
  <c r="AF49" i="7" s="1"/>
  <c r="Z49" i="7"/>
  <c r="AB48" i="7"/>
  <c r="Z48" i="7"/>
  <c r="AD48" i="7" s="1"/>
  <c r="AF47" i="7"/>
  <c r="AB47" i="7"/>
  <c r="Z47" i="7"/>
  <c r="AF46" i="7"/>
  <c r="AB46" i="7"/>
  <c r="Z46" i="7"/>
  <c r="AB45" i="7"/>
  <c r="Z45" i="7"/>
  <c r="AD45" i="7" s="1"/>
  <c r="AB43" i="7"/>
  <c r="Z43" i="7"/>
  <c r="AD43" i="7" s="1"/>
  <c r="AF42" i="7"/>
  <c r="AB42" i="7"/>
  <c r="Z42" i="7"/>
  <c r="AB41" i="7"/>
  <c r="AF41" i="7" s="1"/>
  <c r="Z41" i="7"/>
  <c r="AB40" i="7"/>
  <c r="Z40" i="7"/>
  <c r="AD40" i="7" s="1"/>
  <c r="AF39" i="7"/>
  <c r="AB39" i="7"/>
  <c r="Z39" i="7"/>
  <c r="AD39" i="7" s="1"/>
  <c r="AB38" i="7"/>
  <c r="AF38" i="7" s="1"/>
  <c r="Z38" i="7"/>
  <c r="AB37" i="7"/>
  <c r="AF37" i="7" s="1"/>
  <c r="Z37" i="7"/>
  <c r="AD37" i="7" s="1"/>
  <c r="AB35" i="7"/>
  <c r="AF35" i="7" s="1"/>
  <c r="Z35" i="7"/>
  <c r="AF34" i="7"/>
  <c r="AB34" i="7"/>
  <c r="Z34" i="7"/>
  <c r="AD34" i="7" s="1"/>
  <c r="AB33" i="7"/>
  <c r="AF33" i="7" s="1"/>
  <c r="Z33" i="7"/>
  <c r="AB32" i="7"/>
  <c r="Z32" i="7"/>
  <c r="AD32" i="7" s="1"/>
  <c r="AB30" i="7"/>
  <c r="AF30" i="7" s="1"/>
  <c r="Z30" i="7"/>
  <c r="AB29" i="7"/>
  <c r="Z29" i="7"/>
  <c r="AD29" i="7" s="1"/>
  <c r="AF28" i="7"/>
  <c r="AB28" i="7"/>
  <c r="Z28" i="7"/>
  <c r="AF24" i="7"/>
  <c r="AB24" i="7"/>
  <c r="Z24" i="7"/>
  <c r="AB23" i="7"/>
  <c r="Z23" i="7"/>
  <c r="AD23" i="7" s="1"/>
  <c r="AB22" i="7"/>
  <c r="Z22" i="7"/>
  <c r="AD22" i="7" s="1"/>
  <c r="AF21" i="7"/>
  <c r="AB21" i="7"/>
  <c r="Z21" i="7"/>
  <c r="AB20" i="7"/>
  <c r="AF20" i="7" s="1"/>
  <c r="Z20" i="7"/>
  <c r="AB19" i="7"/>
  <c r="Z19" i="7"/>
  <c r="AD19" i="7" s="1"/>
  <c r="AF18" i="7"/>
  <c r="AB18" i="7"/>
  <c r="Z18" i="7"/>
  <c r="AD18" i="7" s="1"/>
  <c r="AB17" i="7"/>
  <c r="AF17" i="7" s="1"/>
  <c r="Z17" i="7"/>
  <c r="AB16" i="7"/>
  <c r="AF16" i="7" s="1"/>
  <c r="Z16" i="7"/>
  <c r="AD16" i="7" s="1"/>
  <c r="AB15" i="7"/>
  <c r="AF15" i="7" s="1"/>
  <c r="Z15" i="7"/>
  <c r="AF14" i="7"/>
  <c r="AB14" i="7"/>
  <c r="Z14" i="7"/>
  <c r="AD14" i="7" s="1"/>
  <c r="AB13" i="7"/>
  <c r="AF13" i="7" s="1"/>
  <c r="Z13" i="7"/>
  <c r="AB12" i="7"/>
  <c r="Z12" i="7"/>
  <c r="AD12" i="7" s="1"/>
  <c r="AB11" i="7"/>
  <c r="AF11" i="7" s="1"/>
  <c r="Z11" i="7"/>
  <c r="AB10" i="7"/>
  <c r="Z10" i="7"/>
  <c r="AD10" i="7" s="1"/>
  <c r="AF9" i="7"/>
  <c r="AB9" i="7"/>
  <c r="Z9" i="7"/>
  <c r="AF7" i="7"/>
  <c r="AB7" i="7"/>
  <c r="Z7" i="7"/>
  <c r="AB6" i="7"/>
  <c r="Z6" i="7"/>
  <c r="AD6" i="7" s="1"/>
  <c r="AB5" i="7"/>
  <c r="Z5" i="7"/>
  <c r="AD5" i="7" s="1"/>
  <c r="L196" i="6"/>
  <c r="J194" i="6"/>
  <c r="J195" i="6" s="1"/>
  <c r="J196" i="6" s="1"/>
  <c r="N196" i="6" s="1"/>
  <c r="N188" i="6"/>
  <c r="L188" i="6"/>
  <c r="J188" i="6"/>
  <c r="P188" i="6" s="1"/>
  <c r="P187" i="6"/>
  <c r="N187" i="6"/>
  <c r="P186" i="6"/>
  <c r="N186" i="6"/>
  <c r="P185" i="6"/>
  <c r="N185" i="6"/>
  <c r="P184" i="6"/>
  <c r="N184" i="6"/>
  <c r="J180" i="6"/>
  <c r="J181" i="6" s="1"/>
  <c r="J197" i="6" s="1"/>
  <c r="J179" i="6"/>
  <c r="L166" i="6"/>
  <c r="P166" i="6" s="1"/>
  <c r="P165" i="6"/>
  <c r="N165" i="6"/>
  <c r="P164" i="6"/>
  <c r="L164" i="6"/>
  <c r="J164" i="6"/>
  <c r="J166" i="6" s="1"/>
  <c r="N166" i="6" s="1"/>
  <c r="P163" i="6"/>
  <c r="N163" i="6"/>
  <c r="P162" i="6"/>
  <c r="N162" i="6"/>
  <c r="P158" i="6"/>
  <c r="L158" i="6"/>
  <c r="J158" i="6"/>
  <c r="N158" i="6" s="1"/>
  <c r="P157" i="6"/>
  <c r="N157" i="6"/>
  <c r="P155" i="6"/>
  <c r="N155" i="6"/>
  <c r="P154" i="6"/>
  <c r="N154" i="6"/>
  <c r="L153" i="6"/>
  <c r="P153" i="6" s="1"/>
  <c r="J153" i="6"/>
  <c r="P152" i="6"/>
  <c r="N152" i="6"/>
  <c r="P151" i="6"/>
  <c r="N151" i="6"/>
  <c r="P149" i="6"/>
  <c r="N149" i="6"/>
  <c r="P148" i="6"/>
  <c r="N148" i="6"/>
  <c r="L146" i="6"/>
  <c r="P146" i="6" s="1"/>
  <c r="J146" i="6"/>
  <c r="P145" i="6"/>
  <c r="N145" i="6"/>
  <c r="P142" i="6"/>
  <c r="L142" i="6"/>
  <c r="J142" i="6"/>
  <c r="N142" i="6" s="1"/>
  <c r="P141" i="6"/>
  <c r="N141" i="6"/>
  <c r="P135" i="6"/>
  <c r="N135" i="6"/>
  <c r="P134" i="6"/>
  <c r="N134" i="6"/>
  <c r="L133" i="6"/>
  <c r="L143" i="6" s="1"/>
  <c r="J133" i="6"/>
  <c r="P132" i="6"/>
  <c r="N132" i="6"/>
  <c r="P130" i="6"/>
  <c r="N130" i="6"/>
  <c r="P129" i="6"/>
  <c r="N129" i="6"/>
  <c r="P128" i="6"/>
  <c r="N128" i="6"/>
  <c r="P127" i="6"/>
  <c r="N127" i="6"/>
  <c r="P126" i="6"/>
  <c r="N126" i="6"/>
  <c r="P124" i="6"/>
  <c r="N124" i="6"/>
  <c r="P123" i="6"/>
  <c r="N123" i="6"/>
  <c r="L121" i="6"/>
  <c r="P121" i="6" s="1"/>
  <c r="J121" i="6"/>
  <c r="P119" i="6"/>
  <c r="N119" i="6"/>
  <c r="P118" i="6"/>
  <c r="N118" i="6"/>
  <c r="P117" i="6"/>
  <c r="N117" i="6"/>
  <c r="P116" i="6"/>
  <c r="N116" i="6"/>
  <c r="P115" i="6"/>
  <c r="N115" i="6"/>
  <c r="P114" i="6"/>
  <c r="N114" i="6"/>
  <c r="L112" i="6"/>
  <c r="P112" i="6" s="1"/>
  <c r="J112" i="6"/>
  <c r="P110" i="6"/>
  <c r="N110" i="6"/>
  <c r="P109" i="6"/>
  <c r="N109" i="6"/>
  <c r="P105" i="6"/>
  <c r="N105" i="6"/>
  <c r="J104" i="6"/>
  <c r="N104" i="6" s="1"/>
  <c r="P103" i="6"/>
  <c r="N103" i="6"/>
  <c r="L102" i="6"/>
  <c r="L104" i="6" s="1"/>
  <c r="P104" i="6" s="1"/>
  <c r="J102" i="6"/>
  <c r="P101" i="6"/>
  <c r="N101" i="6"/>
  <c r="P100" i="6"/>
  <c r="N100" i="6"/>
  <c r="P99" i="6"/>
  <c r="N99" i="6"/>
  <c r="P97" i="6"/>
  <c r="N97" i="6"/>
  <c r="L95" i="6"/>
  <c r="P95" i="6" s="1"/>
  <c r="J95" i="6"/>
  <c r="P94" i="6"/>
  <c r="N94" i="6"/>
  <c r="P93" i="6"/>
  <c r="N93" i="6"/>
  <c r="P92" i="6"/>
  <c r="N92" i="6"/>
  <c r="P91" i="6"/>
  <c r="N91" i="6"/>
  <c r="P90" i="6"/>
  <c r="N90" i="6"/>
  <c r="P88" i="6"/>
  <c r="L88" i="6"/>
  <c r="J88" i="6"/>
  <c r="J106" i="6" s="1"/>
  <c r="P87" i="6"/>
  <c r="N87" i="6"/>
  <c r="P86" i="6"/>
  <c r="N86" i="6"/>
  <c r="P85" i="6"/>
  <c r="N85" i="6"/>
  <c r="P84" i="6"/>
  <c r="N84" i="6"/>
  <c r="P81" i="6"/>
  <c r="L81" i="6"/>
  <c r="J81" i="6"/>
  <c r="N81" i="6" s="1"/>
  <c r="P80" i="6"/>
  <c r="N80" i="6"/>
  <c r="P79" i="6"/>
  <c r="N79" i="6"/>
  <c r="P77" i="6"/>
  <c r="N77" i="6"/>
  <c r="P76" i="6"/>
  <c r="N76" i="6"/>
  <c r="P74" i="6"/>
  <c r="L74" i="6"/>
  <c r="J74" i="6"/>
  <c r="N74" i="6" s="1"/>
  <c r="P73" i="6"/>
  <c r="N73" i="6"/>
  <c r="P72" i="6"/>
  <c r="N72" i="6"/>
  <c r="P71" i="6"/>
  <c r="N71" i="6"/>
  <c r="L69" i="6"/>
  <c r="P69" i="6" s="1"/>
  <c r="J69" i="6"/>
  <c r="P68" i="6"/>
  <c r="N68" i="6"/>
  <c r="P67" i="6"/>
  <c r="N67" i="6"/>
  <c r="P66" i="6"/>
  <c r="N66" i="6"/>
  <c r="P65" i="6"/>
  <c r="N65" i="6"/>
  <c r="P64" i="6"/>
  <c r="N64" i="6"/>
  <c r="P63" i="6"/>
  <c r="N63" i="6"/>
  <c r="P62" i="6"/>
  <c r="N62" i="6"/>
  <c r="P61" i="6"/>
  <c r="N61" i="6"/>
  <c r="L59" i="6"/>
  <c r="L75" i="6" s="1"/>
  <c r="P58" i="6"/>
  <c r="N58" i="6"/>
  <c r="P57" i="6"/>
  <c r="N57" i="6"/>
  <c r="P56" i="6"/>
  <c r="N56" i="6"/>
  <c r="P55" i="6"/>
  <c r="N55" i="6"/>
  <c r="P54" i="6"/>
  <c r="N54" i="6"/>
  <c r="P53" i="6"/>
  <c r="L53" i="6"/>
  <c r="J53" i="6"/>
  <c r="J59" i="6" s="1"/>
  <c r="P52" i="6"/>
  <c r="N52" i="6"/>
  <c r="P51" i="6"/>
  <c r="N51" i="6"/>
  <c r="P48" i="6"/>
  <c r="N48" i="6"/>
  <c r="P47" i="6"/>
  <c r="N47" i="6"/>
  <c r="P46" i="6"/>
  <c r="N46" i="6"/>
  <c r="P42" i="6"/>
  <c r="N42" i="6"/>
  <c r="P41" i="6"/>
  <c r="L41" i="6"/>
  <c r="J41" i="6"/>
  <c r="N41" i="6" s="1"/>
  <c r="P40" i="6"/>
  <c r="N40" i="6"/>
  <c r="P39" i="6"/>
  <c r="N39" i="6"/>
  <c r="P38" i="6"/>
  <c r="N38" i="6"/>
  <c r="P37" i="6"/>
  <c r="N37" i="6"/>
  <c r="P35" i="6"/>
  <c r="N35" i="6"/>
  <c r="L34" i="6"/>
  <c r="P34" i="6" s="1"/>
  <c r="J34" i="6"/>
  <c r="P33" i="6"/>
  <c r="N33" i="6"/>
  <c r="P32" i="6"/>
  <c r="N32" i="6"/>
  <c r="P31" i="6"/>
  <c r="N31" i="6"/>
  <c r="P30" i="6"/>
  <c r="N30" i="6"/>
  <c r="P29" i="6"/>
  <c r="N29" i="6"/>
  <c r="P27" i="6"/>
  <c r="L27" i="6"/>
  <c r="J27" i="6"/>
  <c r="P26" i="6"/>
  <c r="N26" i="6"/>
  <c r="P25" i="6"/>
  <c r="N25" i="6"/>
  <c r="P23" i="6"/>
  <c r="N23" i="6"/>
  <c r="L18" i="6"/>
  <c r="N18" i="6" s="1"/>
  <c r="J18" i="6"/>
  <c r="J19" i="6" s="1"/>
  <c r="P17" i="6"/>
  <c r="N17" i="6"/>
  <c r="P13" i="6"/>
  <c r="N13" i="6"/>
  <c r="P12" i="6"/>
  <c r="N12" i="6"/>
  <c r="P11" i="6"/>
  <c r="N11" i="6"/>
  <c r="P10" i="6"/>
  <c r="N10" i="6"/>
  <c r="P9" i="6"/>
  <c r="N9" i="6"/>
  <c r="P7" i="6"/>
  <c r="N7" i="6"/>
  <c r="P6" i="6"/>
  <c r="N6" i="6"/>
  <c r="Z247" i="5"/>
  <c r="X247" i="5"/>
  <c r="V247" i="5"/>
  <c r="T247" i="5"/>
  <c r="R247" i="5"/>
  <c r="P247" i="5"/>
  <c r="N247" i="5"/>
  <c r="L247" i="5"/>
  <c r="J247" i="5"/>
  <c r="Z246" i="5"/>
  <c r="X246" i="5"/>
  <c r="V246" i="5"/>
  <c r="T246" i="5"/>
  <c r="R246" i="5"/>
  <c r="P246" i="5"/>
  <c r="N246" i="5"/>
  <c r="L246" i="5"/>
  <c r="J246" i="5"/>
  <c r="Z245" i="5"/>
  <c r="X245" i="5"/>
  <c r="V245" i="5"/>
  <c r="T245" i="5"/>
  <c r="R245" i="5"/>
  <c r="P245" i="5"/>
  <c r="N245" i="5"/>
  <c r="L245" i="5"/>
  <c r="J245" i="5"/>
  <c r="R244" i="5"/>
  <c r="J244" i="5"/>
  <c r="R243" i="5"/>
  <c r="J243" i="5"/>
  <c r="R237" i="5"/>
  <c r="J237" i="5"/>
  <c r="R234" i="5"/>
  <c r="J234" i="5"/>
  <c r="Z230" i="5"/>
  <c r="X230" i="5"/>
  <c r="V230" i="5"/>
  <c r="T230" i="5"/>
  <c r="R230" i="5"/>
  <c r="P230" i="5"/>
  <c r="N230" i="5"/>
  <c r="L230" i="5"/>
  <c r="J230" i="5"/>
  <c r="X229" i="5"/>
  <c r="V229" i="5"/>
  <c r="P229" i="5"/>
  <c r="N229" i="5"/>
  <c r="X228" i="5"/>
  <c r="V228" i="5"/>
  <c r="P228" i="5"/>
  <c r="N228" i="5"/>
  <c r="X227" i="5"/>
  <c r="V227" i="5"/>
  <c r="P227" i="5"/>
  <c r="N227" i="5"/>
  <c r="X226" i="5"/>
  <c r="V226" i="5"/>
  <c r="P226" i="5"/>
  <c r="N226" i="5"/>
  <c r="R221" i="5"/>
  <c r="J221" i="5"/>
  <c r="R220" i="5"/>
  <c r="J220" i="5"/>
  <c r="R218" i="5"/>
  <c r="J218" i="5"/>
  <c r="R208" i="5"/>
  <c r="J208" i="5"/>
  <c r="Z197" i="5"/>
  <c r="X197" i="5"/>
  <c r="V197" i="5"/>
  <c r="T197" i="5"/>
  <c r="R197" i="5"/>
  <c r="P197" i="5"/>
  <c r="N197" i="5"/>
  <c r="L197" i="5"/>
  <c r="J197" i="5"/>
  <c r="Z196" i="5"/>
  <c r="X196" i="5"/>
  <c r="V196" i="5"/>
  <c r="T196" i="5"/>
  <c r="R196" i="5"/>
  <c r="P196" i="5"/>
  <c r="N196" i="5"/>
  <c r="L196" i="5"/>
  <c r="J196" i="5"/>
  <c r="Z195" i="5"/>
  <c r="X195" i="5"/>
  <c r="V195" i="5"/>
  <c r="T195" i="5"/>
  <c r="R195" i="5"/>
  <c r="P195" i="5"/>
  <c r="N195" i="5"/>
  <c r="L195" i="5"/>
  <c r="J195" i="5"/>
  <c r="X194" i="5"/>
  <c r="V194" i="5"/>
  <c r="P194" i="5"/>
  <c r="N194" i="5"/>
  <c r="Z193" i="5"/>
  <c r="X193" i="5"/>
  <c r="V193" i="5"/>
  <c r="T193" i="5"/>
  <c r="R193" i="5"/>
  <c r="P193" i="5"/>
  <c r="N193" i="5"/>
  <c r="L193" i="5"/>
  <c r="J193" i="5"/>
  <c r="X192" i="5"/>
  <c r="V192" i="5"/>
  <c r="P192" i="5"/>
  <c r="N192" i="5"/>
  <c r="X191" i="5"/>
  <c r="V191" i="5"/>
  <c r="P191" i="5"/>
  <c r="N191" i="5"/>
  <c r="Z188" i="5"/>
  <c r="X188" i="5"/>
  <c r="V188" i="5"/>
  <c r="T188" i="5"/>
  <c r="R188" i="5"/>
  <c r="P188" i="5"/>
  <c r="N188" i="5"/>
  <c r="L188" i="5"/>
  <c r="J188" i="5"/>
  <c r="Z187" i="5"/>
  <c r="X187" i="5"/>
  <c r="V187" i="5"/>
  <c r="T187" i="5"/>
  <c r="R187" i="5"/>
  <c r="P187" i="5"/>
  <c r="N187" i="5"/>
  <c r="L187" i="5"/>
  <c r="J187" i="5"/>
  <c r="X186" i="5"/>
  <c r="V186" i="5"/>
  <c r="P186" i="5"/>
  <c r="N186" i="5"/>
  <c r="X183" i="5"/>
  <c r="V183" i="5"/>
  <c r="P183" i="5"/>
  <c r="N183" i="5"/>
  <c r="X182" i="5"/>
  <c r="V182" i="5"/>
  <c r="P182" i="5"/>
  <c r="N182" i="5"/>
  <c r="Z181" i="5"/>
  <c r="X181" i="5"/>
  <c r="V181" i="5"/>
  <c r="T181" i="5"/>
  <c r="R181" i="5"/>
  <c r="P181" i="5"/>
  <c r="N181" i="5"/>
  <c r="L181" i="5"/>
  <c r="J181" i="5"/>
  <c r="X180" i="5"/>
  <c r="V180" i="5"/>
  <c r="P180" i="5"/>
  <c r="N180" i="5"/>
  <c r="X179" i="5"/>
  <c r="V179" i="5"/>
  <c r="P179" i="5"/>
  <c r="N179" i="5"/>
  <c r="X177" i="5"/>
  <c r="V177" i="5"/>
  <c r="P177" i="5"/>
  <c r="N177" i="5"/>
  <c r="X176" i="5"/>
  <c r="V176" i="5"/>
  <c r="P176" i="5"/>
  <c r="N176" i="5"/>
  <c r="Z174" i="5"/>
  <c r="X174" i="5"/>
  <c r="V174" i="5"/>
  <c r="T174" i="5"/>
  <c r="R174" i="5"/>
  <c r="P174" i="5"/>
  <c r="N174" i="5"/>
  <c r="L174" i="5"/>
  <c r="J174" i="5"/>
  <c r="X172" i="5"/>
  <c r="V172" i="5"/>
  <c r="P172" i="5"/>
  <c r="N172" i="5"/>
  <c r="Z170" i="5"/>
  <c r="X170" i="5"/>
  <c r="V170" i="5"/>
  <c r="T170" i="5"/>
  <c r="R170" i="5"/>
  <c r="P170" i="5"/>
  <c r="N170" i="5"/>
  <c r="L170" i="5"/>
  <c r="J170" i="5"/>
  <c r="Z169" i="5"/>
  <c r="X169" i="5"/>
  <c r="V169" i="5"/>
  <c r="T169" i="5"/>
  <c r="R169" i="5"/>
  <c r="P169" i="5"/>
  <c r="N169" i="5"/>
  <c r="L169" i="5"/>
  <c r="J169" i="5"/>
  <c r="X168" i="5"/>
  <c r="V168" i="5"/>
  <c r="P168" i="5"/>
  <c r="N168" i="5"/>
  <c r="X148" i="5"/>
  <c r="V148" i="5"/>
  <c r="P148" i="5"/>
  <c r="N148" i="5"/>
  <c r="X147" i="5"/>
  <c r="V147" i="5"/>
  <c r="P147" i="5"/>
  <c r="N147" i="5"/>
  <c r="Z146" i="5"/>
  <c r="X146" i="5"/>
  <c r="V146" i="5"/>
  <c r="T146" i="5"/>
  <c r="R146" i="5"/>
  <c r="P146" i="5"/>
  <c r="N146" i="5"/>
  <c r="L146" i="5"/>
  <c r="J146" i="5"/>
  <c r="X145" i="5"/>
  <c r="V145" i="5"/>
  <c r="P145" i="5"/>
  <c r="N145" i="5"/>
  <c r="X143" i="5"/>
  <c r="V143" i="5"/>
  <c r="P143" i="5"/>
  <c r="N143" i="5"/>
  <c r="X142" i="5"/>
  <c r="V142" i="5"/>
  <c r="P142" i="5"/>
  <c r="N142" i="5"/>
  <c r="X141" i="5"/>
  <c r="V141" i="5"/>
  <c r="P141" i="5"/>
  <c r="N141" i="5"/>
  <c r="X140" i="5"/>
  <c r="V140" i="5"/>
  <c r="P140" i="5"/>
  <c r="N140" i="5"/>
  <c r="X139" i="5"/>
  <c r="V139" i="5"/>
  <c r="P139" i="5"/>
  <c r="N139" i="5"/>
  <c r="X135" i="5"/>
  <c r="V135" i="5"/>
  <c r="P135" i="5"/>
  <c r="N135" i="5"/>
  <c r="X134" i="5"/>
  <c r="V134" i="5"/>
  <c r="P134" i="5"/>
  <c r="N134" i="5"/>
  <c r="Z132" i="5"/>
  <c r="X132" i="5"/>
  <c r="V132" i="5"/>
  <c r="T132" i="5"/>
  <c r="R132" i="5"/>
  <c r="P132" i="5"/>
  <c r="N132" i="5"/>
  <c r="L132" i="5"/>
  <c r="J132" i="5"/>
  <c r="X130" i="5"/>
  <c r="V130" i="5"/>
  <c r="P130" i="5"/>
  <c r="N130" i="5"/>
  <c r="X129" i="5"/>
  <c r="V129" i="5"/>
  <c r="P129" i="5"/>
  <c r="N129" i="5"/>
  <c r="X128" i="5"/>
  <c r="V128" i="5"/>
  <c r="P128" i="5"/>
  <c r="N128" i="5"/>
  <c r="X127" i="5"/>
  <c r="V127" i="5"/>
  <c r="P127" i="5"/>
  <c r="N127" i="5"/>
  <c r="X126" i="5"/>
  <c r="V126" i="5"/>
  <c r="P126" i="5"/>
  <c r="N126" i="5"/>
  <c r="X125" i="5"/>
  <c r="V125" i="5"/>
  <c r="P125" i="5"/>
  <c r="N125" i="5"/>
  <c r="Z123" i="5"/>
  <c r="X123" i="5"/>
  <c r="V123" i="5"/>
  <c r="T123" i="5"/>
  <c r="R123" i="5"/>
  <c r="P123" i="5"/>
  <c r="N123" i="5"/>
  <c r="L123" i="5"/>
  <c r="J123" i="5"/>
  <c r="X121" i="5"/>
  <c r="V121" i="5"/>
  <c r="P121" i="5"/>
  <c r="N121" i="5"/>
  <c r="X120" i="5"/>
  <c r="V120" i="5"/>
  <c r="P120" i="5"/>
  <c r="N120" i="5"/>
  <c r="Z118" i="5"/>
  <c r="X118" i="5"/>
  <c r="V118" i="5"/>
  <c r="T118" i="5"/>
  <c r="R118" i="5"/>
  <c r="P118" i="5"/>
  <c r="N118" i="5"/>
  <c r="L118" i="5"/>
  <c r="J118" i="5"/>
  <c r="Z117" i="5"/>
  <c r="X117" i="5"/>
  <c r="V117" i="5"/>
  <c r="T117" i="5"/>
  <c r="R117" i="5"/>
  <c r="P117" i="5"/>
  <c r="N117" i="5"/>
  <c r="L117" i="5"/>
  <c r="J117" i="5"/>
  <c r="X116" i="5"/>
  <c r="V116" i="5"/>
  <c r="P116" i="5"/>
  <c r="N116" i="5"/>
  <c r="Z115" i="5"/>
  <c r="X115" i="5"/>
  <c r="V115" i="5"/>
  <c r="T115" i="5"/>
  <c r="R115" i="5"/>
  <c r="P115" i="5"/>
  <c r="N115" i="5"/>
  <c r="L115" i="5"/>
  <c r="J115" i="5"/>
  <c r="X114" i="5"/>
  <c r="V114" i="5"/>
  <c r="P114" i="5"/>
  <c r="N114" i="5"/>
  <c r="Z113" i="5"/>
  <c r="X113" i="5"/>
  <c r="V113" i="5"/>
  <c r="T113" i="5"/>
  <c r="R113" i="5"/>
  <c r="P113" i="5"/>
  <c r="N113" i="5"/>
  <c r="L113" i="5"/>
  <c r="J113" i="5"/>
  <c r="X112" i="5"/>
  <c r="V112" i="5"/>
  <c r="P112" i="5"/>
  <c r="N112" i="5"/>
  <c r="X111" i="5"/>
  <c r="V111" i="5"/>
  <c r="P111" i="5"/>
  <c r="N111" i="5"/>
  <c r="X110" i="5"/>
  <c r="V110" i="5"/>
  <c r="P110" i="5"/>
  <c r="N110" i="5"/>
  <c r="X108" i="5"/>
  <c r="V108" i="5"/>
  <c r="P108" i="5"/>
  <c r="N108" i="5"/>
  <c r="Z106" i="5"/>
  <c r="X106" i="5"/>
  <c r="V106" i="5"/>
  <c r="T106" i="5"/>
  <c r="R106" i="5"/>
  <c r="P106" i="5"/>
  <c r="N106" i="5"/>
  <c r="L106" i="5"/>
  <c r="J106" i="5"/>
  <c r="X105" i="5"/>
  <c r="V105" i="5"/>
  <c r="P105" i="5"/>
  <c r="N105" i="5"/>
  <c r="X104" i="5"/>
  <c r="V104" i="5"/>
  <c r="P104" i="5"/>
  <c r="N104" i="5"/>
  <c r="X103" i="5"/>
  <c r="V103" i="5"/>
  <c r="P103" i="5"/>
  <c r="N103" i="5"/>
  <c r="X102" i="5"/>
  <c r="V102" i="5"/>
  <c r="P102" i="5"/>
  <c r="N102" i="5"/>
  <c r="X101" i="5"/>
  <c r="V101" i="5"/>
  <c r="P101" i="5"/>
  <c r="N101" i="5"/>
  <c r="Z99" i="5"/>
  <c r="X99" i="5"/>
  <c r="V99" i="5"/>
  <c r="T99" i="5"/>
  <c r="R99" i="5"/>
  <c r="P99" i="5"/>
  <c r="N99" i="5"/>
  <c r="L99" i="5"/>
  <c r="J99" i="5"/>
  <c r="X98" i="5"/>
  <c r="V98" i="5"/>
  <c r="P98" i="5"/>
  <c r="N98" i="5"/>
  <c r="X97" i="5"/>
  <c r="V97" i="5"/>
  <c r="P97" i="5"/>
  <c r="N97" i="5"/>
  <c r="X96" i="5"/>
  <c r="V96" i="5"/>
  <c r="P96" i="5"/>
  <c r="N96" i="5"/>
  <c r="X95" i="5"/>
  <c r="V95" i="5"/>
  <c r="P95" i="5"/>
  <c r="N95" i="5"/>
  <c r="Z92" i="5"/>
  <c r="X92" i="5"/>
  <c r="V92" i="5"/>
  <c r="T92" i="5"/>
  <c r="R92" i="5"/>
  <c r="P92" i="5"/>
  <c r="N92" i="5"/>
  <c r="L92" i="5"/>
  <c r="J92" i="5"/>
  <c r="X91" i="5"/>
  <c r="V91" i="5"/>
  <c r="P91" i="5"/>
  <c r="N91" i="5"/>
  <c r="X90" i="5"/>
  <c r="V90" i="5"/>
  <c r="P90" i="5"/>
  <c r="N90" i="5"/>
  <c r="X89" i="5"/>
  <c r="V89" i="5"/>
  <c r="P89" i="5"/>
  <c r="N89" i="5"/>
  <c r="X87" i="5"/>
  <c r="V87" i="5"/>
  <c r="P87" i="5"/>
  <c r="N87" i="5"/>
  <c r="X86" i="5"/>
  <c r="V86" i="5"/>
  <c r="P86" i="5"/>
  <c r="N86" i="5"/>
  <c r="Z85" i="5"/>
  <c r="X85" i="5"/>
  <c r="V85" i="5"/>
  <c r="T85" i="5"/>
  <c r="R85" i="5"/>
  <c r="P85" i="5"/>
  <c r="N85" i="5"/>
  <c r="L85" i="5"/>
  <c r="J85" i="5"/>
  <c r="Z84" i="5"/>
  <c r="X84" i="5"/>
  <c r="V84" i="5"/>
  <c r="T84" i="5"/>
  <c r="R84" i="5"/>
  <c r="P84" i="5"/>
  <c r="N84" i="5"/>
  <c r="L84" i="5"/>
  <c r="J84" i="5"/>
  <c r="X83" i="5"/>
  <c r="V83" i="5"/>
  <c r="P83" i="5"/>
  <c r="N83" i="5"/>
  <c r="X82" i="5"/>
  <c r="V82" i="5"/>
  <c r="P82" i="5"/>
  <c r="N82" i="5"/>
  <c r="X81" i="5"/>
  <c r="V81" i="5"/>
  <c r="P81" i="5"/>
  <c r="N81" i="5"/>
  <c r="Z79" i="5"/>
  <c r="X79" i="5"/>
  <c r="V79" i="5"/>
  <c r="T79" i="5"/>
  <c r="R79" i="5"/>
  <c r="P79" i="5"/>
  <c r="N79" i="5"/>
  <c r="L79" i="5"/>
  <c r="J79" i="5"/>
  <c r="X78" i="5"/>
  <c r="V78" i="5"/>
  <c r="P78" i="5"/>
  <c r="N78" i="5"/>
  <c r="X77" i="5"/>
  <c r="V77" i="5"/>
  <c r="P77" i="5"/>
  <c r="N77" i="5"/>
  <c r="X76" i="5"/>
  <c r="V76" i="5"/>
  <c r="P76" i="5"/>
  <c r="N76" i="5"/>
  <c r="X75" i="5"/>
  <c r="V75" i="5"/>
  <c r="P75" i="5"/>
  <c r="N75" i="5"/>
  <c r="X74" i="5"/>
  <c r="V74" i="5"/>
  <c r="P74" i="5"/>
  <c r="N74" i="5"/>
  <c r="X73" i="5"/>
  <c r="V73" i="5"/>
  <c r="P73" i="5"/>
  <c r="N73" i="5"/>
  <c r="X72" i="5"/>
  <c r="V72" i="5"/>
  <c r="P72" i="5"/>
  <c r="N72" i="5"/>
  <c r="X71" i="5"/>
  <c r="V71" i="5"/>
  <c r="P71" i="5"/>
  <c r="N71" i="5"/>
  <c r="Z69" i="5"/>
  <c r="X69" i="5"/>
  <c r="V69" i="5"/>
  <c r="T69" i="5"/>
  <c r="R69" i="5"/>
  <c r="P69" i="5"/>
  <c r="N69" i="5"/>
  <c r="L69" i="5"/>
  <c r="J69" i="5"/>
  <c r="X68" i="5"/>
  <c r="V68" i="5"/>
  <c r="P68" i="5"/>
  <c r="N68" i="5"/>
  <c r="X67" i="5"/>
  <c r="V67" i="5"/>
  <c r="P67" i="5"/>
  <c r="N67" i="5"/>
  <c r="X66" i="5"/>
  <c r="V66" i="5"/>
  <c r="P66" i="5"/>
  <c r="N66" i="5"/>
  <c r="X65" i="5"/>
  <c r="V65" i="5"/>
  <c r="P65" i="5"/>
  <c r="N65" i="5"/>
  <c r="X62" i="5"/>
  <c r="V62" i="5"/>
  <c r="P62" i="5"/>
  <c r="N62" i="5"/>
  <c r="Z61" i="5"/>
  <c r="X61" i="5"/>
  <c r="V61" i="5"/>
  <c r="T61" i="5"/>
  <c r="R61" i="5"/>
  <c r="P61" i="5"/>
  <c r="N61" i="5"/>
  <c r="L61" i="5"/>
  <c r="J61" i="5"/>
  <c r="X60" i="5"/>
  <c r="V60" i="5"/>
  <c r="P60" i="5"/>
  <c r="N60" i="5"/>
  <c r="X59" i="5"/>
  <c r="V59" i="5"/>
  <c r="P59" i="5"/>
  <c r="N59" i="5"/>
  <c r="X56" i="5"/>
  <c r="V56" i="5"/>
  <c r="P56" i="5"/>
  <c r="N56" i="5"/>
  <c r="X55" i="5"/>
  <c r="V55" i="5"/>
  <c r="P55" i="5"/>
  <c r="N55" i="5"/>
  <c r="X54" i="5"/>
  <c r="V54" i="5"/>
  <c r="P54" i="5"/>
  <c r="N54" i="5"/>
  <c r="X50" i="5"/>
  <c r="V50" i="5"/>
  <c r="P50" i="5"/>
  <c r="N50" i="5"/>
  <c r="Z49" i="5"/>
  <c r="X49" i="5"/>
  <c r="V49" i="5"/>
  <c r="T49" i="5"/>
  <c r="R49" i="5"/>
  <c r="P49" i="5"/>
  <c r="N49" i="5"/>
  <c r="L49" i="5"/>
  <c r="J49" i="5"/>
  <c r="X48" i="5"/>
  <c r="V48" i="5"/>
  <c r="P48" i="5"/>
  <c r="N48" i="5"/>
  <c r="X47" i="5"/>
  <c r="V47" i="5"/>
  <c r="P47" i="5"/>
  <c r="N47" i="5"/>
  <c r="X46" i="5"/>
  <c r="V46" i="5"/>
  <c r="P46" i="5"/>
  <c r="N46" i="5"/>
  <c r="X45" i="5"/>
  <c r="V45" i="5"/>
  <c r="P45" i="5"/>
  <c r="N45" i="5"/>
  <c r="X43" i="5"/>
  <c r="V43" i="5"/>
  <c r="P43" i="5"/>
  <c r="N43" i="5"/>
  <c r="Z42" i="5"/>
  <c r="X42" i="5"/>
  <c r="V42" i="5"/>
  <c r="T42" i="5"/>
  <c r="R42" i="5"/>
  <c r="P42" i="5"/>
  <c r="N42" i="5"/>
  <c r="L42" i="5"/>
  <c r="J42" i="5"/>
  <c r="X41" i="5"/>
  <c r="V41" i="5"/>
  <c r="P41" i="5"/>
  <c r="N41" i="5"/>
  <c r="X40" i="5"/>
  <c r="V40" i="5"/>
  <c r="P40" i="5"/>
  <c r="N40" i="5"/>
  <c r="X39" i="5"/>
  <c r="V39" i="5"/>
  <c r="P39" i="5"/>
  <c r="N39" i="5"/>
  <c r="X38" i="5"/>
  <c r="V38" i="5"/>
  <c r="P38" i="5"/>
  <c r="N38" i="5"/>
  <c r="X37" i="5"/>
  <c r="V37" i="5"/>
  <c r="P37" i="5"/>
  <c r="N37" i="5"/>
  <c r="Z35" i="5"/>
  <c r="X35" i="5"/>
  <c r="V35" i="5"/>
  <c r="T35" i="5"/>
  <c r="R35" i="5"/>
  <c r="P35" i="5"/>
  <c r="N35" i="5"/>
  <c r="L35" i="5"/>
  <c r="J35" i="5"/>
  <c r="X33" i="5"/>
  <c r="V33" i="5"/>
  <c r="P33" i="5"/>
  <c r="N33" i="5"/>
  <c r="X32" i="5"/>
  <c r="V32" i="5"/>
  <c r="P32" i="5"/>
  <c r="N32" i="5"/>
  <c r="Z30" i="5"/>
  <c r="X30" i="5"/>
  <c r="V30" i="5"/>
  <c r="T30" i="5"/>
  <c r="R30" i="5"/>
  <c r="P30" i="5"/>
  <c r="N30" i="5"/>
  <c r="L30" i="5"/>
  <c r="J30" i="5"/>
  <c r="X29" i="5"/>
  <c r="V29" i="5"/>
  <c r="P29" i="5"/>
  <c r="N29" i="5"/>
  <c r="Z24" i="5"/>
  <c r="X24" i="5"/>
  <c r="V24" i="5"/>
  <c r="T24" i="5"/>
  <c r="R24" i="5"/>
  <c r="P24" i="5"/>
  <c r="N24" i="5"/>
  <c r="L24" i="5"/>
  <c r="J24" i="5"/>
  <c r="Z23" i="5"/>
  <c r="X23" i="5"/>
  <c r="V23" i="5"/>
  <c r="T23" i="5"/>
  <c r="R23" i="5"/>
  <c r="P23" i="5"/>
  <c r="N23" i="5"/>
  <c r="L23" i="5"/>
  <c r="J23" i="5"/>
  <c r="Z22" i="5"/>
  <c r="X22" i="5"/>
  <c r="V22" i="5"/>
  <c r="T22" i="5"/>
  <c r="R22" i="5"/>
  <c r="P22" i="5"/>
  <c r="N22" i="5"/>
  <c r="L22" i="5"/>
  <c r="J22" i="5"/>
  <c r="X21" i="5"/>
  <c r="V21" i="5"/>
  <c r="P21" i="5"/>
  <c r="N21" i="5"/>
  <c r="X13" i="5"/>
  <c r="V13" i="5"/>
  <c r="P13" i="5"/>
  <c r="N13" i="5"/>
  <c r="X12" i="5"/>
  <c r="V12" i="5"/>
  <c r="P12" i="5"/>
  <c r="N12" i="5"/>
  <c r="X11" i="5"/>
  <c r="V11" i="5"/>
  <c r="P11" i="5"/>
  <c r="N11" i="5"/>
  <c r="X10" i="5"/>
  <c r="V10" i="5"/>
  <c r="P10" i="5"/>
  <c r="N10" i="5"/>
  <c r="X9" i="5"/>
  <c r="V9" i="5"/>
  <c r="P9" i="5"/>
  <c r="N9" i="5"/>
  <c r="X7" i="5"/>
  <c r="V7" i="5"/>
  <c r="P7" i="5"/>
  <c r="N7" i="5"/>
  <c r="X6" i="5"/>
  <c r="V6" i="5"/>
  <c r="P6" i="5"/>
  <c r="N6" i="5"/>
  <c r="N482" i="4"/>
  <c r="H82" i="3"/>
  <c r="H81" i="3"/>
  <c r="H77" i="3"/>
  <c r="H67" i="3"/>
  <c r="H66" i="3"/>
  <c r="H65" i="3"/>
  <c r="H64" i="3"/>
  <c r="H58" i="3"/>
  <c r="H54" i="3"/>
  <c r="H50" i="3"/>
  <c r="H42" i="3"/>
  <c r="H37" i="3"/>
  <c r="H34" i="3"/>
  <c r="H28" i="3"/>
  <c r="H27" i="3"/>
  <c r="H16" i="3"/>
  <c r="H15" i="3"/>
  <c r="H10" i="3"/>
  <c r="H9" i="3"/>
  <c r="B13" i="2"/>
  <c r="B17" i="2" s="1"/>
  <c r="B21" i="2" s="1"/>
  <c r="D44" i="1"/>
  <c r="D32" i="1"/>
  <c r="D26" i="1"/>
  <c r="D20" i="1"/>
  <c r="D9" i="1"/>
  <c r="X244" i="7" l="1"/>
  <c r="AB244" i="7"/>
  <c r="AF244" i="7" s="1"/>
  <c r="AD101" i="7"/>
  <c r="AF101" i="7"/>
  <c r="AD129" i="7"/>
  <c r="AF129" i="7"/>
  <c r="V30" i="7"/>
  <c r="X30" i="7"/>
  <c r="T118" i="7"/>
  <c r="AF6" i="7"/>
  <c r="AF45" i="7"/>
  <c r="AD105" i="7"/>
  <c r="AF105" i="7"/>
  <c r="AD134" i="7"/>
  <c r="AF134" i="7"/>
  <c r="AD146" i="7"/>
  <c r="X230" i="7"/>
  <c r="T245" i="7"/>
  <c r="X245" i="7" s="1"/>
  <c r="X208" i="7"/>
  <c r="R221" i="7"/>
  <c r="V208" i="7"/>
  <c r="Z208" i="7"/>
  <c r="AD208" i="7" s="1"/>
  <c r="N187" i="7"/>
  <c r="P187" i="7"/>
  <c r="AB187" i="7"/>
  <c r="AF187" i="7" s="1"/>
  <c r="L188" i="7"/>
  <c r="N170" i="7"/>
  <c r="P170" i="7"/>
  <c r="AB170" i="7"/>
  <c r="AF170" i="7" s="1"/>
  <c r="N169" i="7"/>
  <c r="P169" i="7"/>
  <c r="AB169" i="7"/>
  <c r="N146" i="7"/>
  <c r="P146" i="7"/>
  <c r="AB146" i="7"/>
  <c r="AF146" i="7" s="1"/>
  <c r="V123" i="7"/>
  <c r="X123" i="7"/>
  <c r="AB123" i="7"/>
  <c r="AF123" i="7" s="1"/>
  <c r="X243" i="7"/>
  <c r="AB243" i="7"/>
  <c r="AF243" i="7" s="1"/>
  <c r="V243" i="7"/>
  <c r="AF23" i="7"/>
  <c r="AD7" i="7"/>
  <c r="AF10" i="7"/>
  <c r="AD15" i="7"/>
  <c r="AF19" i="7"/>
  <c r="AD24" i="7"/>
  <c r="AF29" i="7"/>
  <c r="AD35" i="7"/>
  <c r="AF40" i="7"/>
  <c r="AD46" i="7"/>
  <c r="AF48" i="7"/>
  <c r="AF59" i="7"/>
  <c r="AF67" i="7"/>
  <c r="AF76" i="7"/>
  <c r="AF85" i="7"/>
  <c r="AD90" i="7"/>
  <c r="AF90" i="7"/>
  <c r="AD111" i="7"/>
  <c r="AF111" i="7"/>
  <c r="AD139" i="7"/>
  <c r="AF139" i="7"/>
  <c r="AD170" i="7"/>
  <c r="AB230" i="7"/>
  <c r="AF230" i="7" s="1"/>
  <c r="V195" i="7"/>
  <c r="X195" i="7"/>
  <c r="AB195" i="7"/>
  <c r="AF195" i="7" s="1"/>
  <c r="V193" i="7"/>
  <c r="X193" i="7"/>
  <c r="AB193" i="7"/>
  <c r="AF193" i="7" s="1"/>
  <c r="N230" i="7"/>
  <c r="Z230" i="7"/>
  <c r="P230" i="7"/>
  <c r="J245" i="7"/>
  <c r="AF5" i="7"/>
  <c r="AD11" i="7"/>
  <c r="AF12" i="7"/>
  <c r="AD20" i="7"/>
  <c r="AF22" i="7"/>
  <c r="AD30" i="7"/>
  <c r="AF32" i="7"/>
  <c r="AD41" i="7"/>
  <c r="AF43" i="7"/>
  <c r="AD49" i="7"/>
  <c r="AF50" i="7"/>
  <c r="AF61" i="7"/>
  <c r="AF69" i="7"/>
  <c r="AF78" i="7"/>
  <c r="AF87" i="7"/>
  <c r="AD96" i="7"/>
  <c r="AF96" i="7"/>
  <c r="AD115" i="7"/>
  <c r="AF115" i="7"/>
  <c r="AD120" i="7"/>
  <c r="AF120" i="7"/>
  <c r="AD125" i="7"/>
  <c r="AF125" i="7"/>
  <c r="AD143" i="7"/>
  <c r="AF143" i="7"/>
  <c r="AD244" i="7"/>
  <c r="AD237" i="7"/>
  <c r="L246" i="7"/>
  <c r="AD9" i="7"/>
  <c r="AD13" i="7"/>
  <c r="AD17" i="7"/>
  <c r="AD21" i="7"/>
  <c r="AD28" i="7"/>
  <c r="AD33" i="7"/>
  <c r="AD38" i="7"/>
  <c r="AD42" i="7"/>
  <c r="AD47" i="7"/>
  <c r="AD54" i="7"/>
  <c r="AD58" i="7"/>
  <c r="AD62" i="7"/>
  <c r="AD66" i="7"/>
  <c r="AD71" i="7"/>
  <c r="AD75" i="7"/>
  <c r="AD79" i="7"/>
  <c r="AD84" i="7"/>
  <c r="AD89" i="7"/>
  <c r="AD95" i="7"/>
  <c r="AD99" i="7"/>
  <c r="AD104" i="7"/>
  <c r="AD110" i="7"/>
  <c r="AD114" i="7"/>
  <c r="AD123" i="7"/>
  <c r="AD128" i="7"/>
  <c r="AD132" i="7"/>
  <c r="AD138" i="7"/>
  <c r="AD142" i="7"/>
  <c r="AF148" i="7"/>
  <c r="AD151" i="7"/>
  <c r="AF154" i="7"/>
  <c r="AF156" i="7"/>
  <c r="AD158" i="7"/>
  <c r="AF163" i="7"/>
  <c r="AF165" i="7"/>
  <c r="AD167" i="7"/>
  <c r="AF173" i="7"/>
  <c r="AD176" i="7"/>
  <c r="AF182" i="7"/>
  <c r="AF184" i="7"/>
  <c r="AD187" i="7"/>
  <c r="AF191" i="7"/>
  <c r="AD195" i="7"/>
  <c r="AD217" i="7"/>
  <c r="AF219" i="7"/>
  <c r="AF224" i="7"/>
  <c r="AB234" i="7"/>
  <c r="AF234" i="7" s="1"/>
  <c r="AF236" i="7"/>
  <c r="V244" i="7"/>
  <c r="X237" i="7"/>
  <c r="V230" i="7"/>
  <c r="T220" i="7"/>
  <c r="AB218" i="7"/>
  <c r="AF218" i="7" s="1"/>
  <c r="N195" i="7"/>
  <c r="P195" i="7"/>
  <c r="N193" i="7"/>
  <c r="P193" i="7"/>
  <c r="V187" i="7"/>
  <c r="X187" i="7"/>
  <c r="V170" i="7"/>
  <c r="X170" i="7"/>
  <c r="V169" i="7"/>
  <c r="X169" i="7"/>
  <c r="V146" i="7"/>
  <c r="X146" i="7"/>
  <c r="N123" i="7"/>
  <c r="P123" i="7"/>
  <c r="N30" i="7"/>
  <c r="P30" i="7"/>
  <c r="L118" i="7"/>
  <c r="N118" i="7" s="1"/>
  <c r="AD56" i="7"/>
  <c r="AD60" i="7"/>
  <c r="AD64" i="7"/>
  <c r="AD68" i="7"/>
  <c r="AD73" i="7"/>
  <c r="AD77" i="7"/>
  <c r="AD82" i="7"/>
  <c r="AD86" i="7"/>
  <c r="AD91" i="7"/>
  <c r="AD97" i="7"/>
  <c r="AD102" i="7"/>
  <c r="AD106" i="7"/>
  <c r="AD112" i="7"/>
  <c r="AD116" i="7"/>
  <c r="AD121" i="7"/>
  <c r="AD126" i="7"/>
  <c r="AD130" i="7"/>
  <c r="AD135" i="7"/>
  <c r="AD140" i="7"/>
  <c r="AD144" i="7"/>
  <c r="AF145" i="7"/>
  <c r="AF147" i="7"/>
  <c r="AD150" i="7"/>
  <c r="AD153" i="7"/>
  <c r="AF155" i="7"/>
  <c r="AF157" i="7"/>
  <c r="AD159" i="7"/>
  <c r="AF162" i="7"/>
  <c r="AF164" i="7"/>
  <c r="AD166" i="7"/>
  <c r="AF172" i="7"/>
  <c r="AF174" i="7"/>
  <c r="AD177" i="7"/>
  <c r="AF181" i="7"/>
  <c r="AF183" i="7"/>
  <c r="AD186" i="7"/>
  <c r="AF200" i="7"/>
  <c r="AD203" i="7"/>
  <c r="AD206" i="7"/>
  <c r="AF208" i="7"/>
  <c r="AF212" i="7"/>
  <c r="AD214" i="7"/>
  <c r="AD216" i="7"/>
  <c r="AD218" i="7"/>
  <c r="AD228" i="7"/>
  <c r="AF241" i="7"/>
  <c r="AD242" i="7"/>
  <c r="V245" i="7"/>
  <c r="V237" i="7"/>
  <c r="V118" i="7"/>
  <c r="AD192" i="7"/>
  <c r="AF201" i="7"/>
  <c r="AD204" i="7"/>
  <c r="AF207" i="7"/>
  <c r="AF211" i="7"/>
  <c r="AD213" i="7"/>
  <c r="AD223" i="7"/>
  <c r="AF227" i="7"/>
  <c r="AF229" i="7"/>
  <c r="AD233" i="7"/>
  <c r="AF240" i="7"/>
  <c r="J196" i="7"/>
  <c r="R188" i="7"/>
  <c r="V188" i="7" s="1"/>
  <c r="J188" i="7"/>
  <c r="AD147" i="7"/>
  <c r="AD152" i="7"/>
  <c r="AD156" i="7"/>
  <c r="AD160" i="7"/>
  <c r="AD164" i="7"/>
  <c r="AD168" i="7"/>
  <c r="AD173" i="7"/>
  <c r="AD179" i="7"/>
  <c r="AD183" i="7"/>
  <c r="AD194" i="7"/>
  <c r="AD200" i="7"/>
  <c r="AD205" i="7"/>
  <c r="AD211" i="7"/>
  <c r="AD215" i="7"/>
  <c r="AD219" i="7"/>
  <c r="AD224" i="7"/>
  <c r="AD229" i="7"/>
  <c r="AD235" i="7"/>
  <c r="J20" i="6"/>
  <c r="J75" i="6"/>
  <c r="N75" i="6" s="1"/>
  <c r="N59" i="6"/>
  <c r="P196" i="6"/>
  <c r="N34" i="6"/>
  <c r="N69" i="6"/>
  <c r="N95" i="6"/>
  <c r="N102" i="6"/>
  <c r="N112" i="6"/>
  <c r="N121" i="6"/>
  <c r="N133" i="6"/>
  <c r="J143" i="6"/>
  <c r="N143" i="6" s="1"/>
  <c r="N146" i="6"/>
  <c r="N153" i="6"/>
  <c r="J159" i="6"/>
  <c r="L197" i="6"/>
  <c r="P197" i="6" s="1"/>
  <c r="L19" i="6"/>
  <c r="P18" i="6"/>
  <c r="L159" i="6"/>
  <c r="P159" i="6" s="1"/>
  <c r="L106" i="6"/>
  <c r="P106" i="6" s="1"/>
  <c r="P59" i="6"/>
  <c r="P102" i="6"/>
  <c r="P133" i="6"/>
  <c r="N27" i="6"/>
  <c r="N53" i="6"/>
  <c r="N88" i="6"/>
  <c r="N164" i="6"/>
  <c r="D47" i="1"/>
  <c r="P188" i="7" l="1"/>
  <c r="AB188" i="7"/>
  <c r="J197" i="7"/>
  <c r="AD193" i="7"/>
  <c r="AD230" i="7"/>
  <c r="L196" i="7"/>
  <c r="N196" i="7" s="1"/>
  <c r="AB118" i="7"/>
  <c r="P118" i="7"/>
  <c r="R196" i="7"/>
  <c r="AB245" i="7"/>
  <c r="AF169" i="7"/>
  <c r="AD169" i="7"/>
  <c r="R246" i="7"/>
  <c r="Z221" i="7"/>
  <c r="AD243" i="7"/>
  <c r="N188" i="7"/>
  <c r="Z188" i="7"/>
  <c r="AD188" i="7" s="1"/>
  <c r="X220" i="7"/>
  <c r="AB220" i="7"/>
  <c r="T221" i="7"/>
  <c r="V220" i="7"/>
  <c r="N245" i="7"/>
  <c r="Z245" i="7"/>
  <c r="AD245" i="7" s="1"/>
  <c r="P245" i="7"/>
  <c r="J246" i="7"/>
  <c r="P246" i="7" s="1"/>
  <c r="X188" i="7"/>
  <c r="AD234" i="7"/>
  <c r="X118" i="7"/>
  <c r="T196" i="7"/>
  <c r="L20" i="6"/>
  <c r="P19" i="6"/>
  <c r="N20" i="6"/>
  <c r="L107" i="6"/>
  <c r="N197" i="6"/>
  <c r="N159" i="6"/>
  <c r="J107" i="6"/>
  <c r="P143" i="6"/>
  <c r="N106" i="6"/>
  <c r="N19" i="6"/>
  <c r="P75" i="6"/>
  <c r="AF220" i="7" l="1"/>
  <c r="AD220" i="7"/>
  <c r="J247" i="7"/>
  <c r="AF118" i="7"/>
  <c r="AD118" i="7"/>
  <c r="X221" i="7"/>
  <c r="AB221" i="7"/>
  <c r="AF221" i="7" s="1"/>
  <c r="T246" i="7"/>
  <c r="V221" i="7"/>
  <c r="X196" i="7"/>
  <c r="T197" i="7"/>
  <c r="N246" i="7"/>
  <c r="Z246" i="7"/>
  <c r="V246" i="7"/>
  <c r="AF245" i="7"/>
  <c r="P196" i="7"/>
  <c r="L197" i="7"/>
  <c r="N197" i="7" s="1"/>
  <c r="AB196" i="7"/>
  <c r="AF188" i="7"/>
  <c r="V196" i="7"/>
  <c r="R197" i="7"/>
  <c r="Z196" i="7"/>
  <c r="AD196" i="7" s="1"/>
  <c r="J167" i="6"/>
  <c r="N107" i="6"/>
  <c r="P107" i="6"/>
  <c r="L167" i="6"/>
  <c r="P167" i="6" s="1"/>
  <c r="P20" i="6"/>
  <c r="V197" i="7" l="1"/>
  <c r="R247" i="7"/>
  <c r="X246" i="7"/>
  <c r="AB246" i="7"/>
  <c r="AF246" i="7" s="1"/>
  <c r="P197" i="7"/>
  <c r="AB197" i="7"/>
  <c r="L247" i="7"/>
  <c r="Z247" i="7"/>
  <c r="X197" i="7"/>
  <c r="T247" i="7"/>
  <c r="X247" i="7" s="1"/>
  <c r="AD221" i="7"/>
  <c r="AF196" i="7"/>
  <c r="Z197" i="7"/>
  <c r="AD197" i="7" s="1"/>
  <c r="L168" i="6"/>
  <c r="N167" i="6"/>
  <c r="J168" i="6"/>
  <c r="AF197" i="7" l="1"/>
  <c r="AD246" i="7"/>
  <c r="AB247" i="7"/>
  <c r="AF247" i="7" s="1"/>
  <c r="P247" i="7"/>
  <c r="AD247" i="7"/>
  <c r="V247" i="7"/>
  <c r="N247" i="7"/>
  <c r="J198" i="6"/>
  <c r="N168" i="6"/>
  <c r="P168" i="6"/>
  <c r="L198" i="6"/>
  <c r="P198" i="6" s="1"/>
  <c r="N198" i="6" l="1"/>
</calcChain>
</file>

<file path=xl/sharedStrings.xml><?xml version="1.0" encoding="utf-8"?>
<sst xmlns="http://schemas.openxmlformats.org/spreadsheetml/2006/main" count="2665" uniqueCount="903">
  <si>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</si>
  <si>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</si>
  <si>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</si>
  <si>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</si>
  <si>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</si>
  <si>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</si>
  <si>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</si>
  <si>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</si>
  <si>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</si>
  <si>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</si>
  <si>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</si>
  <si>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</si>
  <si>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</si>
  <si>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</si>
  <si>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</si>
  <si>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</si>
  <si>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</si>
  <si>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</si>
  <si>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</si>
  <si>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</si>
  <si>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</si>
  <si>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</si>
  <si>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</si>
  <si>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</si>
  <si>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</si>
  <si>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</si>
  <si>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</si>
  <si>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</si>
  <si>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</si>
  <si>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</si>
  <si>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</si>
  <si>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</si>
  <si>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</si>
  <si>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</si>
  <si>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</si>
  <si>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</si>
  <si>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</si>
  <si>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</si>
  <si>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Reserve for Water Systems</t>
  </si>
  <si>
    <t>Aug 31,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</si>
  <si>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</si>
  <si>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</si>
  <si>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</si>
  <si>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</si>
  <si>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</si>
  <si>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</si>
  <si>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</si>
  <si>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</si>
  <si>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</si>
  <si>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</si>
  <si>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Accts Receivable Inspection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</si>
  <si>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</si>
  <si>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</si>
  <si>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</si>
  <si>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</si>
  <si>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</si>
  <si>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</si>
  <si>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</si>
  <si>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</si>
  <si>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</si>
  <si>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</si>
  <si>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</si>
  <si>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</si>
  <si>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</si>
  <si>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</si>
  <si>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</si>
  <si>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</si>
  <si>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</si>
  <si>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</si>
  <si>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</si>
  <si>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Visa-Citibank</t>
  </si>
  <si>
    <t>Total Credit Cards</t>
  </si>
  <si>
    <t>Other Current Liabilities</t>
  </si>
  <si>
    <t>Deferred Property Taxes</t>
  </si>
  <si>
    <t>Cafeteria Plan</t>
  </si>
  <si>
    <t>AFLAC</t>
  </si>
  <si>
    <t>Total Cafeteria Plan</t>
  </si>
  <si>
    <t>Payroll Liabilities</t>
  </si>
  <si>
    <t>Non Staff Health Insurance</t>
  </si>
  <si>
    <t>CO Garnishment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</si>
  <si>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</si>
  <si>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</si>
  <si>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</si>
  <si>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</si>
  <si>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</si>
  <si>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</si>
  <si>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</si>
  <si>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</si>
  <si>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</si>
  <si>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Payroll Liabilities - Other</t>
  </si>
  <si>
    <t>Total Payroll Liabilities</t>
  </si>
  <si>
    <t>Pension Contributions</t>
  </si>
  <si>
    <t>457 Match</t>
  </si>
  <si>
    <t>457 Deferred Compensation</t>
  </si>
  <si>
    <t>Pension Chief</t>
  </si>
  <si>
    <t>Pension Staff</t>
  </si>
  <si>
    <t>Total Pension Contributions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</si>
  <si>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</si>
  <si>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</si>
  <si>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</si>
  <si>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</si>
  <si>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</si>
  <si>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</si>
  <si>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</si>
  <si>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</si>
  <si>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</si>
  <si>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</si>
  <si>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</si>
  <si>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</si>
  <si>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</si>
  <si>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</si>
  <si>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</si>
  <si>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</si>
  <si>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</si>
  <si>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</si>
  <si>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</si>
  <si>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</si>
  <si>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</si>
  <si>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</si>
  <si>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</si>
  <si>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</si>
  <si>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</si>
  <si>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</si>
  <si>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</si>
  <si>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Paycheck</t>
  </si>
  <si>
    <t>Check</t>
  </si>
  <si>
    <t>General Journal</t>
  </si>
  <si>
    <t>ach</t>
  </si>
  <si>
    <t>Ach</t>
  </si>
  <si>
    <t>E-pay</t>
  </si>
  <si>
    <t>Lefthand</t>
  </si>
  <si>
    <t>papal</t>
  </si>
  <si>
    <t>return</t>
  </si>
  <si>
    <t>Vac Payout</t>
  </si>
  <si>
    <t>void ck</t>
  </si>
  <si>
    <t>022621-1</t>
  </si>
  <si>
    <t>033121-1</t>
  </si>
  <si>
    <t>043021-1</t>
  </si>
  <si>
    <t>053121-1</t>
  </si>
  <si>
    <t>2021-06-1</t>
  </si>
  <si>
    <t>2021-07-1</t>
  </si>
  <si>
    <t>2021-08-1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</si>
  <si>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</si>
  <si>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</si>
  <si>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</si>
  <si>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</si>
  <si>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</si>
  <si>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</si>
  <si>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</si>
  <si>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2021-07-2</t>
  </si>
  <si>
    <t>2021-08-2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</si>
  <si>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</si>
  <si>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</si>
  <si>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</si>
  <si>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</si>
  <si>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</si>
  <si>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</si>
  <si>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</si>
  <si>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</si>
  <si>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2021-08-3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</si>
  <si>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</si>
  <si>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</si>
  <si>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</si>
  <si>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</si>
  <si>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</si>
  <si>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</si>
  <si>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</si>
  <si>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</si>
  <si>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2021-08-4</t>
  </si>
  <si>
    <t>DD013121-4</t>
  </si>
  <si>
    <t>022621-5</t>
  </si>
  <si>
    <t>033121-5</t>
  </si>
  <si>
    <t>043021-5</t>
  </si>
  <si>
    <t>053121-5</t>
  </si>
  <si>
    <t>2021-06-5</t>
  </si>
  <si>
    <t>2021-07-5</t>
  </si>
  <si>
    <t>2021-08-5</t>
  </si>
  <si>
    <t>DD013121-5</t>
  </si>
  <si>
    <t>022621-6</t>
  </si>
  <si>
    <t>033121-6</t>
  </si>
  <si>
    <t>043021-6</t>
  </si>
  <si>
    <t>053121-6</t>
  </si>
  <si>
    <t>2021-06-6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</si>
  <si>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</si>
  <si>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</si>
  <si>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</si>
  <si>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</si>
  <si>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</si>
  <si>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</si>
  <si>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</si>
  <si>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</si>
  <si>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</si>
  <si>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</si>
  <si>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</si>
  <si>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</si>
  <si>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</si>
  <si>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</si>
  <si>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</si>
  <si>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</si>
  <si>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</si>
  <si>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</si>
  <si>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</si>
  <si>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</si>
  <si>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</si>
  <si>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</si>
  <si>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</si>
  <si>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</si>
  <si>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</si>
  <si>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</si>
  <si>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</si>
  <si>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</si>
  <si>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</si>
  <si>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</si>
  <si>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</si>
  <si>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</si>
  <si>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</si>
  <si>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</si>
  <si>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</si>
  <si>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</si>
  <si>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</si>
  <si>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</si>
  <si>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</si>
  <si>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</si>
  <si>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</si>
  <si>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</si>
  <si>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</si>
  <si>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</si>
  <si>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</si>
  <si>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</si>
  <si>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</si>
  <si>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</si>
  <si>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</si>
  <si>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</si>
  <si>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</si>
  <si>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</si>
  <si>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</si>
  <si>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</si>
  <si>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</si>
  <si>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</si>
  <si>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</si>
  <si>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</si>
  <si>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</si>
  <si>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</si>
  <si>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</si>
  <si>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</si>
  <si>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</si>
  <si>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</si>
  <si>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</si>
  <si>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</si>
  <si>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</si>
  <si>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</si>
  <si>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</si>
  <si>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</si>
  <si>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</si>
  <si>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</si>
  <si>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</si>
  <si>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</si>
  <si>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</si>
  <si>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</si>
  <si>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</si>
  <si>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</si>
  <si>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</si>
  <si>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</si>
  <si>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</si>
  <si>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</si>
  <si>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</si>
  <si>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</si>
  <si>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</si>
  <si>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</si>
  <si>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</si>
  <si>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</si>
  <si>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</si>
  <si>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</si>
  <si>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</si>
  <si>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</si>
  <si>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</si>
  <si>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</si>
  <si>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</si>
  <si>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</si>
  <si>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</si>
  <si>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</si>
  <si>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</si>
  <si>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</si>
  <si>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</si>
  <si>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</si>
  <si>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</si>
  <si>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</si>
  <si>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</si>
  <si>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</si>
  <si>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</si>
  <si>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</si>
  <si>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</si>
  <si>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</si>
  <si>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</si>
  <si>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</si>
  <si>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</si>
  <si>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</si>
  <si>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</si>
  <si>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</si>
  <si>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</si>
  <si>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</si>
  <si>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</si>
  <si>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</si>
  <si>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</si>
  <si>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</si>
  <si>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</si>
  <si>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</si>
  <si>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</si>
  <si>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</si>
  <si>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</si>
  <si>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</si>
  <si>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</si>
  <si>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</si>
  <si>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</si>
  <si>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</si>
  <si>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</si>
  <si>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</si>
  <si>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</si>
  <si>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</si>
  <si>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</si>
  <si>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</si>
  <si>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</si>
  <si>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</si>
  <si>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</si>
  <si>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</si>
  <si>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</si>
  <si>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</si>
  <si>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</si>
  <si>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</si>
  <si>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</si>
  <si>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</si>
  <si>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</si>
  <si>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</si>
  <si>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</si>
  <si>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</si>
  <si>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</si>
  <si>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</si>
  <si>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</si>
  <si>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</si>
  <si>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</si>
  <si>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</si>
  <si>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</si>
  <si>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</si>
  <si>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</si>
  <si>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</si>
  <si>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</si>
  <si>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</si>
  <si>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</si>
  <si>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</si>
  <si>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</si>
  <si>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</si>
  <si>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</si>
  <si>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</si>
  <si>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</si>
  <si>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</si>
  <si>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</si>
  <si>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</si>
  <si>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</si>
  <si>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</si>
  <si>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</si>
  <si>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</si>
  <si>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</si>
  <si>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</si>
  <si>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</si>
  <si>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</si>
  <si>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</si>
  <si>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</si>
  <si>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</si>
  <si>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</si>
  <si>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</si>
  <si>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</si>
  <si>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</si>
  <si>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</si>
  <si>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</si>
  <si>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</si>
  <si>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</si>
  <si>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</si>
  <si>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</si>
  <si>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</si>
  <si>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</si>
  <si>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</si>
  <si>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</si>
  <si>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</si>
  <si>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</si>
  <si>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</si>
  <si>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</si>
  <si>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</si>
  <si>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</si>
  <si>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</si>
  <si>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</si>
  <si>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</si>
  <si>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</si>
  <si>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</si>
  <si>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</si>
  <si>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</si>
  <si>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</si>
  <si>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</si>
  <si>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</si>
  <si>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</si>
  <si>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</si>
  <si>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</si>
  <si>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</si>
  <si>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</si>
  <si>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</si>
  <si>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</si>
  <si>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</si>
  <si>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</si>
  <si>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</si>
  <si>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</si>
  <si>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</si>
  <si>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</si>
  <si>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</si>
  <si>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</si>
  <si>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</si>
  <si>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</si>
  <si>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</si>
  <si>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</si>
  <si>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</si>
  <si>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</si>
  <si>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</si>
  <si>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</si>
  <si>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</si>
  <si>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</si>
  <si>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</si>
  <si>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</si>
  <si>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</si>
  <si>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</si>
  <si>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</si>
  <si>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</si>
  <si>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</si>
  <si>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</si>
  <si>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</si>
  <si>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</si>
  <si>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</si>
  <si>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</si>
  <si>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</si>
  <si>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</si>
  <si>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</si>
  <si>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</si>
  <si>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</si>
  <si>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</si>
  <si>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</si>
  <si>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</si>
  <si>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</si>
  <si>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</si>
  <si>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</si>
  <si>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</si>
  <si>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</si>
  <si>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</si>
  <si>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</si>
  <si>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</si>
  <si>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</si>
  <si>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</si>
  <si>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</si>
  <si>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</si>
  <si>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</si>
  <si>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</si>
  <si>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</si>
  <si>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</si>
  <si>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</si>
  <si>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</si>
  <si>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</si>
  <si>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</si>
  <si>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</si>
  <si>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</si>
  <si>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</si>
  <si>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</si>
  <si>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</si>
  <si>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</si>
  <si>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</si>
  <si>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</si>
  <si>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</si>
  <si>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</si>
  <si>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</si>
  <si>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</si>
  <si>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</si>
  <si>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</si>
  <si>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</si>
  <si>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</si>
  <si>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</si>
  <si>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</si>
  <si>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</si>
  <si>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</si>
  <si>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QuickBooks Payroll Service</t>
  </si>
  <si>
    <t>United Health Care</t>
  </si>
  <si>
    <t>Delta Dental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</si>
  <si>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</si>
  <si>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</si>
  <si>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</si>
  <si>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</si>
  <si>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</si>
  <si>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</si>
  <si>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</si>
  <si>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</si>
  <si>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Bidnapper.com</t>
  </si>
  <si>
    <t>One Time</t>
  </si>
  <si>
    <t>Vinnola, Daniel R</t>
  </si>
  <si>
    <t>Caponera, Kathy M.</t>
  </si>
  <si>
    <t>Henrikson, Carl H</t>
  </si>
  <si>
    <t>Dirr, Philip R</t>
  </si>
  <si>
    <t>Harrison, W J</t>
  </si>
  <si>
    <t>Kociemba-Benson, Kyle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</si>
  <si>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</si>
  <si>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</si>
  <si>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</si>
  <si>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</si>
  <si>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</si>
  <si>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</si>
  <si>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</si>
  <si>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</si>
  <si>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</si>
  <si>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</si>
  <si>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</si>
  <si>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</si>
  <si>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</si>
  <si>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</si>
  <si>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</si>
  <si>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</si>
  <si>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</si>
  <si>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</si>
  <si>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</si>
  <si>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</si>
  <si>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</si>
  <si>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</si>
  <si>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</si>
  <si>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</si>
  <si>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</si>
  <si>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</si>
  <si>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</si>
  <si>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</si>
  <si>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</si>
  <si>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</si>
  <si>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</si>
  <si>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</si>
  <si>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</si>
  <si>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</si>
  <si>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</si>
  <si>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</si>
  <si>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</si>
  <si>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</si>
  <si>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</si>
  <si>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</si>
  <si>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</si>
  <si>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</si>
  <si>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</si>
  <si>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</si>
  <si>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</si>
  <si>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</si>
  <si>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</si>
  <si>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</si>
  <si>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</si>
  <si>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</si>
  <si>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</si>
  <si>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</si>
  <si>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</si>
  <si>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</si>
  <si>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</si>
  <si>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</si>
  <si>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</si>
  <si>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</si>
  <si>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</si>
  <si>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</si>
  <si>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</si>
  <si>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</si>
  <si>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</si>
  <si>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</si>
  <si>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</si>
  <si>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</si>
  <si>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</si>
  <si>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</si>
  <si>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</si>
  <si>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</si>
  <si>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</si>
  <si>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</si>
  <si>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</si>
  <si>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</si>
  <si>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Alpenet, LLC</t>
  </si>
  <si>
    <t>Caponera</t>
  </si>
  <si>
    <t>Colorado Department of Public Safety</t>
  </si>
  <si>
    <t>Peak to Peak Imports</t>
  </si>
  <si>
    <t>W.S. Darley &amp; Co</t>
  </si>
  <si>
    <t>Carl Henrikson</t>
  </si>
  <si>
    <t>Kenyon Jordan</t>
  </si>
  <si>
    <t>49er Communications, Inc</t>
  </si>
  <si>
    <t>Allen Tel Products, Inc.</t>
  </si>
  <si>
    <t>Husky Creative Inc</t>
  </si>
  <si>
    <t>U.A.V.W.F.</t>
  </si>
  <si>
    <t>D and D Auto Electric</t>
  </si>
  <si>
    <t>Hill's Fire &amp; Speed Shop</t>
  </si>
  <si>
    <t>CED-Boulder</t>
  </si>
  <si>
    <t>Kyle Kociemba-Benson-AP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</si>
  <si>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</si>
  <si>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</si>
  <si>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</si>
  <si>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</si>
  <si>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</si>
  <si>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</si>
  <si>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</si>
  <si>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</si>
  <si>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</si>
  <si>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</si>
  <si>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Created by Payroll Service on 08/27/2021</t>
  </si>
  <si>
    <t>group 000012014-00001111-0000</t>
  </si>
  <si>
    <t>LKF94</t>
  </si>
  <si>
    <t>53-9518714-9</t>
  </si>
  <si>
    <t>439426.00-6</t>
  </si>
  <si>
    <t>53275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</si>
  <si>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</si>
  <si>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</si>
  <si>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</si>
  <si>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</si>
  <si>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</si>
  <si>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</si>
  <si>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</si>
  <si>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</si>
  <si>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</si>
  <si>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</si>
  <si>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</si>
  <si>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</si>
  <si>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</si>
  <si>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VOID: 84-1140593 QB Tracking # 769093662</t>
  </si>
  <si>
    <t>84-1140593 QB Tracking # 770060662</t>
  </si>
  <si>
    <t>Final Reimbursement for Lefthand Fire</t>
  </si>
  <si>
    <t>ck returned on donation Tom Wright</t>
  </si>
  <si>
    <t>Direct Deposit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</si>
  <si>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</si>
  <si>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</si>
  <si>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</si>
  <si>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</si>
  <si>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</si>
  <si>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</si>
  <si>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</si>
  <si>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</si>
  <si>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</si>
  <si>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</si>
  <si>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</si>
  <si>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</si>
  <si>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</si>
  <si>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</si>
  <si>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</si>
  <si>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</si>
  <si>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</si>
  <si>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</si>
  <si>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</si>
  <si>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</si>
  <si>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</si>
  <si>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</si>
  <si>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</si>
  <si>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</si>
  <si>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</si>
  <si>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</si>
  <si>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</si>
  <si>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</si>
  <si>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</si>
  <si>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111.34 Dental x 4 months $445.36</t>
  </si>
  <si>
    <t>Marv's Quality Towing Inc</t>
  </si>
  <si>
    <t>Allen Tel Products, Inc</t>
  </si>
  <si>
    <t>PRHC-93736-CO10017</t>
  </si>
  <si>
    <t>Aug 21</t>
  </si>
  <si>
    <t>Budget</t>
  </si>
  <si>
    <t>$ Over Budget</t>
  </si>
  <si>
    <t>% of Budget</t>
  </si>
  <si>
    <t>Jan - Aug 21</t>
  </si>
  <si>
    <t>YTD Budget</t>
  </si>
  <si>
    <t>Annual Budget</t>
  </si>
  <si>
    <t>Ordinary Income/Expense</t>
  </si>
  <si>
    <t>Income</t>
  </si>
  <si>
    <t>Cistern Revenue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</si>
  <si>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</si>
  <si>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</si>
  <si>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</si>
  <si>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</si>
  <si>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</si>
  <si>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</si>
  <si>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</si>
  <si>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</si>
  <si>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</si>
  <si>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</si>
  <si>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</si>
  <si>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</si>
  <si>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Interest on deliquent tax</t>
  </si>
  <si>
    <t>Abatement Prior Year</t>
  </si>
  <si>
    <t>Abatement Prior Yr Pension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</si>
  <si>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</si>
  <si>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</si>
  <si>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</si>
  <si>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</si>
  <si>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</si>
  <si>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</si>
  <si>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</si>
  <si>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</si>
  <si>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</si>
  <si>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</si>
  <si>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</si>
  <si>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</si>
  <si>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</si>
  <si>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Bank Fees - Other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</si>
  <si>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</si>
  <si>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</si>
  <si>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</si>
  <si>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</si>
  <si>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</si>
  <si>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</si>
  <si>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</si>
  <si>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</si>
  <si>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</si>
  <si>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</si>
  <si>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</si>
  <si>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</si>
  <si>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</si>
  <si>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</si>
  <si>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</si>
  <si>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 &amp;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</si>
  <si>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</si>
  <si>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</si>
  <si>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</si>
  <si>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</si>
  <si>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</si>
  <si>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</si>
  <si>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Accrued Vacation Pay</t>
  </si>
  <si>
    <t>Accrued Sick Pay</t>
  </si>
  <si>
    <t>Term Life</t>
  </si>
  <si>
    <t>Total Chief</t>
  </si>
  <si>
    <t>Fire Fighters</t>
  </si>
  <si>
    <t>Accrued Vacation Firefighter</t>
  </si>
  <si>
    <t>Accrued Sick Pay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</si>
  <si>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</si>
  <si>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</si>
  <si>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</si>
  <si>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</si>
  <si>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</si>
  <si>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</si>
  <si>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</si>
  <si>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</si>
  <si>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</si>
  <si>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</si>
  <si>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</si>
  <si>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</si>
  <si>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</si>
  <si>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</si>
  <si>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</si>
  <si>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</si>
  <si>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</si>
  <si>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</si>
  <si>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</si>
  <si>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</si>
  <si>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</si>
  <si>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</si>
  <si>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</si>
  <si>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</si>
  <si>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</si>
  <si>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</si>
  <si>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</si>
  <si>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</si>
  <si>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</si>
  <si>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</si>
  <si>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</si>
  <si>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</si>
  <si>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</si>
  <si>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</si>
  <si>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</si>
  <si>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</si>
  <si>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</si>
  <si>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</si>
  <si>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</si>
  <si>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</si>
  <si>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</si>
  <si>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</si>
  <si>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</si>
  <si>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</si>
  <si>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</si>
  <si>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</si>
  <si>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</si>
  <si>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</si>
  <si>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</si>
  <si>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</si>
  <si>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</si>
  <si>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</si>
  <si>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</si>
  <si>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</si>
  <si>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</si>
  <si>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</si>
  <si>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</si>
  <si>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</si>
  <si>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</si>
  <si>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</si>
  <si>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</si>
  <si>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</si>
  <si>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EMERGENCY MEDICAL SERVICES - Other</t>
  </si>
  <si>
    <t>Total EMERGENCY MEDICAL SERVICES</t>
  </si>
  <si>
    <t>FIRE FIGHTING</t>
  </si>
  <si>
    <t>Fit Testing</t>
  </si>
  <si>
    <t>ISO Testing</t>
  </si>
  <si>
    <t>Wild Fire Planning</t>
  </si>
  <si>
    <t>Fire Equipment</t>
  </si>
  <si>
    <t>PPE Wildland</t>
  </si>
  <si>
    <t>PPE Structure</t>
  </si>
  <si>
    <t>Hose Replacement</t>
  </si>
  <si>
    <t>Equipment Maintenance</t>
  </si>
  <si>
    <t>Uniform</t>
  </si>
  <si>
    <t>Wildland fire fighting equipmen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</si>
  <si>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</si>
  <si>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</si>
  <si>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</si>
  <si>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</si>
  <si>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</si>
  <si>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</si>
  <si>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5602 Engine 2</t>
  </si>
  <si>
    <t>5603 Engine 3</t>
  </si>
  <si>
    <t>5617-Ladder Truck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</si>
  <si>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</si>
  <si>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</si>
  <si>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</si>
  <si>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</si>
  <si>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</si>
  <si>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</si>
  <si>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</si>
  <si>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5633-Scat Truck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</si>
  <si>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</si>
  <si>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</si>
  <si>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</si>
  <si>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</si>
  <si>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</si>
  <si>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</si>
  <si>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</si>
  <si>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</si>
  <si>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</si>
  <si>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</si>
  <si>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</si>
  <si>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</si>
  <si>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</si>
  <si>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</si>
  <si>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</si>
  <si>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</si>
  <si>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</si>
  <si>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</si>
  <si>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</si>
  <si>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</si>
  <si>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</si>
  <si>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</si>
  <si>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</si>
  <si>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</si>
  <si>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</si>
  <si>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</si>
  <si>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</si>
  <si>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</si>
  <si>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</si>
  <si>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</si>
  <si>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</si>
  <si>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</si>
  <si>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</si>
  <si>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</si>
  <si>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</si>
  <si>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</si>
  <si>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</si>
  <si>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</si>
  <si>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</si>
  <si>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</si>
  <si>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</si>
  <si>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</si>
  <si>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</si>
  <si>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</si>
  <si>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</si>
  <si>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</si>
  <si>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</si>
  <si>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Wildland Fire Fighting Reimburs</t>
  </si>
  <si>
    <t>Equipment Reimbursement</t>
  </si>
  <si>
    <t>Wildland Labor Volunteer</t>
  </si>
  <si>
    <t>Wildland Fire Staff</t>
  </si>
  <si>
    <t>Staff Overhead</t>
  </si>
  <si>
    <t>Wildland Exp Reimb</t>
  </si>
  <si>
    <t>Workman's Comp Volunteer</t>
  </si>
  <si>
    <t>Billable overhead</t>
  </si>
  <si>
    <t>Total Wildland Fire Fighting Reimburs</t>
  </si>
  <si>
    <t>Insurance Settlement</t>
  </si>
  <si>
    <t>Total Other Income</t>
  </si>
  <si>
    <t>Other Expense</t>
  </si>
  <si>
    <t>Radio</t>
  </si>
  <si>
    <t>3000 Gallon Tender</t>
  </si>
  <si>
    <t>Reserve</t>
  </si>
  <si>
    <t>Contingency to Reserve</t>
  </si>
  <si>
    <t>PPE EMS Fund</t>
  </si>
  <si>
    <t>PPE Wildland Fund</t>
  </si>
  <si>
    <t>PPE Structure Fund</t>
  </si>
  <si>
    <t>Grant Expenses</t>
  </si>
  <si>
    <t>AFG Expense</t>
  </si>
  <si>
    <t>SCBA Masks</t>
  </si>
  <si>
    <t>Total AFG Expense</t>
  </si>
  <si>
    <t>EMS Grant Expense</t>
  </si>
  <si>
    <t>Grant Expenses - Other</t>
  </si>
  <si>
    <t>Total Grant Expenses</t>
  </si>
  <si>
    <t>Other Expenses</t>
  </si>
  <si>
    <t>Wild Fire</t>
  </si>
  <si>
    <t>Volunteer Labor</t>
  </si>
  <si>
    <t>Volunteer/Employee Direct Costs</t>
  </si>
  <si>
    <t>Wildland Fire Fighting-Payroll</t>
  </si>
  <si>
    <t>Total Wild Fire</t>
  </si>
  <si>
    <t>Total Other Expenses</t>
  </si>
  <si>
    <t>Total Other Expense</t>
  </si>
  <si>
    <t>Net Other Income</t>
  </si>
  <si>
    <t>GENERAL</t>
  </si>
  <si>
    <t>Total unclassified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</si>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</sst>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2" fillId="0" borderId="0" xfId="0" applyNumberFormat="1" applyFont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2" fillId="0" borderId="0" xfId="0" applyNumberFormat="1" applyFont="1"/>
    <xf numFmtId="49" fontId="10" fillId="0" borderId="0" xfId="0" applyNumberFormat="1" applyFont="1" applyBorder="1" applyAlignment="1">
      <alignment horizontal="centerContinuous"/>
    </xf>
    <xf numFmtId="49" fontId="10" fillId="0" borderId="7" xfId="0" applyNumberFormat="1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8B618267-1AE8-4017-AEA6-82C9597AF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D301CE66-8A90-4862-B3C1-9235820D6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190500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190500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72A8-449F-4967-BC23-9DA6D1AA8BB1}">
  <sheetPr codeName="Sheet2"/>
  <dimension ref="A1:N48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1" bestFit="1" customWidth="1"/>
    <col min="2" max="3" width="2.28515625" style="31" customWidth="1"/>
    <col min="4" max="4" width="11.85546875" style="31" bestFit="1" customWidth="1"/>
    <col min="5" max="5" width="2.28515625" style="31" customWidth="1"/>
    <col min="6" max="6" width="8.7109375" style="31" bestFit="1" customWidth="1"/>
    <col min="7" max="7" width="2.28515625" style="31" customWidth="1"/>
    <col min="8" max="8" width="9.5703125" style="31" bestFit="1" customWidth="1"/>
    <col min="9" max="9" width="2.28515625" style="31" customWidth="1"/>
    <col min="10" max="10" width="29.85546875" style="31" bestFit="1" customWidth="1"/>
    <col min="11" max="11" width="2.28515625" style="31" customWidth="1"/>
    <col min="12" max="12" width="30.7109375" style="31" customWidth="1"/>
    <col min="13" max="13" width="2.28515625" style="31" customWidth="1"/>
    <col min="14" max="14" width="8.42578125" style="31" bestFit="1" customWidth="1"/>
  </cols>
  <sheetData>
    <row r="1" spans="1:14" s="29" customFormat="1" ht="15.75" thickBot="1" x14ac:dyDescent="0.3">
      <c r="A1" s="40"/>
      <c r="B1" s="40"/>
      <c r="C1" s="40"/>
      <c r="D1" s="41" t="s">
        <v>113</v>
      </c>
      <c r="E1" s="40"/>
      <c r="F1" s="41" t="s">
        <v>114</v>
      </c>
      <c r="G1" s="40"/>
      <c r="H1" s="41" t="s">
        <v>115</v>
      </c>
      <c r="I1" s="40"/>
      <c r="J1" s="41" t="s">
        <v>116</v>
      </c>
      <c r="K1" s="40"/>
      <c r="L1" s="41" t="s">
        <v>117</v>
      </c>
      <c r="M1" s="40"/>
      <c r="N1" s="41" t="s">
        <v>118</v>
      </c>
    </row>
    <row r="2" spans="1:14" ht="15.75" thickTop="1" x14ac:dyDescent="0.25">
      <c r="A2" s="32" t="s">
        <v>119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</row>
    <row r="3" spans="1:14" x14ac:dyDescent="0.25">
      <c r="A3" s="35"/>
      <c r="B3" s="35"/>
      <c r="C3" s="35"/>
      <c r="D3" s="35" t="s">
        <v>120</v>
      </c>
      <c r="E3" s="35"/>
      <c r="F3" s="36">
        <v>44207</v>
      </c>
      <c r="G3" s="35"/>
      <c r="H3" s="35"/>
      <c r="I3" s="35"/>
      <c r="J3" s="35"/>
      <c r="K3" s="35"/>
      <c r="L3" s="35" t="s">
        <v>591</v>
      </c>
      <c r="M3" s="35"/>
      <c r="N3" s="37">
        <v>10000</v>
      </c>
    </row>
    <row r="4" spans="1:14" x14ac:dyDescent="0.25">
      <c r="A4" s="35"/>
      <c r="B4" s="35"/>
      <c r="C4" s="35"/>
      <c r="D4" s="35" t="s">
        <v>121</v>
      </c>
      <c r="E4" s="35"/>
      <c r="F4" s="36">
        <v>44216</v>
      </c>
      <c r="G4" s="35"/>
      <c r="H4" s="35"/>
      <c r="I4" s="35"/>
      <c r="J4" s="35"/>
      <c r="K4" s="35"/>
      <c r="L4" s="35" t="s">
        <v>121</v>
      </c>
      <c r="M4" s="35"/>
      <c r="N4" s="37">
        <v>33861.910000000003</v>
      </c>
    </row>
    <row r="5" spans="1:14" x14ac:dyDescent="0.25">
      <c r="A5" s="35"/>
      <c r="B5" s="35"/>
      <c r="C5" s="35"/>
      <c r="D5" s="35" t="s">
        <v>121</v>
      </c>
      <c r="E5" s="35"/>
      <c r="F5" s="36">
        <v>44202</v>
      </c>
      <c r="G5" s="35"/>
      <c r="H5" s="35"/>
      <c r="I5" s="35"/>
      <c r="J5" s="35"/>
      <c r="K5" s="35"/>
      <c r="L5" s="35" t="s">
        <v>121</v>
      </c>
      <c r="M5" s="35"/>
      <c r="N5" s="37">
        <v>7063.01</v>
      </c>
    </row>
    <row r="6" spans="1:14" x14ac:dyDescent="0.25">
      <c r="A6" s="35"/>
      <c r="B6" s="35"/>
      <c r="C6" s="35"/>
      <c r="D6" s="35" t="s">
        <v>121</v>
      </c>
      <c r="E6" s="35"/>
      <c r="F6" s="36">
        <v>44218</v>
      </c>
      <c r="G6" s="35"/>
      <c r="H6" s="35"/>
      <c r="I6" s="35"/>
      <c r="J6" s="35"/>
      <c r="K6" s="35"/>
      <c r="L6" s="35" t="s">
        <v>121</v>
      </c>
      <c r="M6" s="35"/>
      <c r="N6" s="37">
        <v>272</v>
      </c>
    </row>
    <row r="7" spans="1:14" x14ac:dyDescent="0.25">
      <c r="A7" s="35"/>
      <c r="B7" s="35"/>
      <c r="C7" s="35"/>
      <c r="D7" s="35" t="s">
        <v>122</v>
      </c>
      <c r="E7" s="35"/>
      <c r="F7" s="36">
        <v>44224</v>
      </c>
      <c r="G7" s="35"/>
      <c r="H7" s="35"/>
      <c r="I7" s="35"/>
      <c r="J7" s="35" t="s">
        <v>483</v>
      </c>
      <c r="K7" s="35"/>
      <c r="L7" s="35" t="s">
        <v>592</v>
      </c>
      <c r="M7" s="35"/>
      <c r="N7" s="37">
        <v>-20890.580000000002</v>
      </c>
    </row>
    <row r="8" spans="1:14" x14ac:dyDescent="0.25">
      <c r="A8" s="35"/>
      <c r="B8" s="35"/>
      <c r="C8" s="35"/>
      <c r="D8" s="35" t="s">
        <v>121</v>
      </c>
      <c r="E8" s="35"/>
      <c r="F8" s="36">
        <v>44221</v>
      </c>
      <c r="G8" s="35"/>
      <c r="H8" s="35"/>
      <c r="I8" s="35"/>
      <c r="J8" s="35"/>
      <c r="K8" s="35"/>
      <c r="L8" s="35" t="s">
        <v>121</v>
      </c>
      <c r="M8" s="35"/>
      <c r="N8" s="37">
        <v>4442.13</v>
      </c>
    </row>
    <row r="9" spans="1:14" x14ac:dyDescent="0.25">
      <c r="A9" s="35"/>
      <c r="B9" s="35"/>
      <c r="C9" s="35"/>
      <c r="D9" s="35" t="s">
        <v>120</v>
      </c>
      <c r="E9" s="35"/>
      <c r="F9" s="36">
        <v>44228</v>
      </c>
      <c r="G9" s="35"/>
      <c r="H9" s="35"/>
      <c r="I9" s="35"/>
      <c r="J9" s="35"/>
      <c r="K9" s="35"/>
      <c r="L9" s="35" t="s">
        <v>591</v>
      </c>
      <c r="M9" s="35"/>
      <c r="N9" s="37">
        <v>40000</v>
      </c>
    </row>
    <row r="10" spans="1:14" x14ac:dyDescent="0.25">
      <c r="A10" s="35"/>
      <c r="B10" s="35"/>
      <c r="C10" s="35"/>
      <c r="D10" s="35" t="s">
        <v>121</v>
      </c>
      <c r="E10" s="35"/>
      <c r="F10" s="36">
        <v>44227</v>
      </c>
      <c r="G10" s="35"/>
      <c r="H10" s="35"/>
      <c r="I10" s="35"/>
      <c r="J10" s="35"/>
      <c r="K10" s="35"/>
      <c r="L10" s="35" t="s">
        <v>593</v>
      </c>
      <c r="M10" s="35"/>
      <c r="N10" s="37">
        <v>0.53</v>
      </c>
    </row>
    <row r="11" spans="1:14" x14ac:dyDescent="0.25">
      <c r="A11" s="35"/>
      <c r="B11" s="35"/>
      <c r="C11" s="35"/>
      <c r="D11" s="35" t="s">
        <v>120</v>
      </c>
      <c r="E11" s="35"/>
      <c r="F11" s="36">
        <v>44237</v>
      </c>
      <c r="G11" s="35"/>
      <c r="H11" s="35"/>
      <c r="I11" s="35"/>
      <c r="J11" s="35"/>
      <c r="K11" s="35"/>
      <c r="L11" s="35" t="s">
        <v>591</v>
      </c>
      <c r="M11" s="35"/>
      <c r="N11" s="37">
        <v>10000</v>
      </c>
    </row>
    <row r="12" spans="1:14" x14ac:dyDescent="0.25">
      <c r="A12" s="35"/>
      <c r="B12" s="35"/>
      <c r="C12" s="35"/>
      <c r="D12" s="35" t="s">
        <v>121</v>
      </c>
      <c r="E12" s="35"/>
      <c r="F12" s="36">
        <v>44246</v>
      </c>
      <c r="G12" s="35"/>
      <c r="H12" s="35"/>
      <c r="I12" s="35"/>
      <c r="J12" s="35"/>
      <c r="K12" s="35"/>
      <c r="L12" s="35" t="s">
        <v>121</v>
      </c>
      <c r="M12" s="35"/>
      <c r="N12" s="37">
        <v>232</v>
      </c>
    </row>
    <row r="13" spans="1:14" x14ac:dyDescent="0.25">
      <c r="A13" s="35"/>
      <c r="B13" s="35"/>
      <c r="C13" s="35"/>
      <c r="D13" s="35" t="s">
        <v>121</v>
      </c>
      <c r="E13" s="35"/>
      <c r="F13" s="36">
        <v>44250</v>
      </c>
      <c r="G13" s="35"/>
      <c r="H13" s="35"/>
      <c r="I13" s="35"/>
      <c r="J13" s="35"/>
      <c r="K13" s="35"/>
      <c r="L13" s="35" t="s">
        <v>121</v>
      </c>
      <c r="M13" s="35"/>
      <c r="N13" s="37">
        <v>22047.8</v>
      </c>
    </row>
    <row r="14" spans="1:14" x14ac:dyDescent="0.25">
      <c r="A14" s="35"/>
      <c r="B14" s="35"/>
      <c r="C14" s="35"/>
      <c r="D14" s="35" t="s">
        <v>122</v>
      </c>
      <c r="E14" s="35"/>
      <c r="F14" s="36">
        <v>44252</v>
      </c>
      <c r="G14" s="35"/>
      <c r="H14" s="35"/>
      <c r="I14" s="35"/>
      <c r="J14" s="35" t="s">
        <v>483</v>
      </c>
      <c r="K14" s="35"/>
      <c r="L14" s="35" t="s">
        <v>594</v>
      </c>
      <c r="M14" s="35"/>
      <c r="N14" s="37">
        <v>-21475.47</v>
      </c>
    </row>
    <row r="15" spans="1:14" x14ac:dyDescent="0.25">
      <c r="A15" s="35"/>
      <c r="B15" s="35"/>
      <c r="C15" s="35"/>
      <c r="D15" s="35" t="s">
        <v>120</v>
      </c>
      <c r="E15" s="35"/>
      <c r="F15" s="36">
        <v>44253</v>
      </c>
      <c r="G15" s="35"/>
      <c r="H15" s="35"/>
      <c r="I15" s="35"/>
      <c r="J15" s="35"/>
      <c r="K15" s="35"/>
      <c r="L15" s="35" t="s">
        <v>591</v>
      </c>
      <c r="M15" s="35"/>
      <c r="N15" s="37">
        <v>21000</v>
      </c>
    </row>
    <row r="16" spans="1:14" x14ac:dyDescent="0.25">
      <c r="A16" s="35"/>
      <c r="B16" s="35"/>
      <c r="C16" s="35"/>
      <c r="D16" s="35" t="s">
        <v>121</v>
      </c>
      <c r="E16" s="35"/>
      <c r="F16" s="36">
        <v>44253</v>
      </c>
      <c r="G16" s="35"/>
      <c r="H16" s="35"/>
      <c r="I16" s="35"/>
      <c r="J16" s="35"/>
      <c r="K16" s="35"/>
      <c r="L16" s="35" t="s">
        <v>121</v>
      </c>
      <c r="M16" s="35"/>
      <c r="N16" s="37">
        <v>30256.59</v>
      </c>
    </row>
    <row r="17" spans="1:14" x14ac:dyDescent="0.25">
      <c r="A17" s="35"/>
      <c r="B17" s="35"/>
      <c r="C17" s="35"/>
      <c r="D17" s="35" t="s">
        <v>121</v>
      </c>
      <c r="E17" s="35"/>
      <c r="F17" s="36">
        <v>44255</v>
      </c>
      <c r="G17" s="35"/>
      <c r="H17" s="35"/>
      <c r="I17" s="35"/>
      <c r="J17" s="35"/>
      <c r="K17" s="35"/>
      <c r="L17" s="35" t="s">
        <v>593</v>
      </c>
      <c r="M17" s="35"/>
      <c r="N17" s="37">
        <v>0.4</v>
      </c>
    </row>
    <row r="18" spans="1:14" x14ac:dyDescent="0.25">
      <c r="A18" s="35"/>
      <c r="B18" s="35"/>
      <c r="C18" s="35"/>
      <c r="D18" s="35" t="s">
        <v>121</v>
      </c>
      <c r="E18" s="35"/>
      <c r="F18" s="36">
        <v>44274</v>
      </c>
      <c r="G18" s="35"/>
      <c r="H18" s="35"/>
      <c r="I18" s="35"/>
      <c r="J18" s="35"/>
      <c r="K18" s="35"/>
      <c r="L18" s="35" t="s">
        <v>121</v>
      </c>
      <c r="M18" s="35"/>
      <c r="N18" s="37">
        <v>5654.7</v>
      </c>
    </row>
    <row r="19" spans="1:14" x14ac:dyDescent="0.25">
      <c r="A19" s="35"/>
      <c r="B19" s="35"/>
      <c r="C19" s="35"/>
      <c r="D19" s="35" t="s">
        <v>121</v>
      </c>
      <c r="E19" s="35"/>
      <c r="F19" s="36">
        <v>44287</v>
      </c>
      <c r="G19" s="35"/>
      <c r="H19" s="35"/>
      <c r="I19" s="35"/>
      <c r="J19" s="35"/>
      <c r="K19" s="35"/>
      <c r="L19" s="35" t="s">
        <v>121</v>
      </c>
      <c r="M19" s="35"/>
      <c r="N19" s="37">
        <v>1272</v>
      </c>
    </row>
    <row r="20" spans="1:14" x14ac:dyDescent="0.25">
      <c r="A20" s="35"/>
      <c r="B20" s="35"/>
      <c r="C20" s="35"/>
      <c r="D20" s="35" t="s">
        <v>122</v>
      </c>
      <c r="E20" s="35"/>
      <c r="F20" s="36">
        <v>44285</v>
      </c>
      <c r="G20" s="35"/>
      <c r="H20" s="35"/>
      <c r="I20" s="35"/>
      <c r="J20" s="35" t="s">
        <v>483</v>
      </c>
      <c r="K20" s="35"/>
      <c r="L20" s="35" t="s">
        <v>595</v>
      </c>
      <c r="M20" s="35"/>
      <c r="N20" s="37">
        <v>-23493.33</v>
      </c>
    </row>
    <row r="21" spans="1:14" x14ac:dyDescent="0.25">
      <c r="A21" s="35"/>
      <c r="B21" s="35"/>
      <c r="C21" s="35"/>
      <c r="D21" s="35" t="s">
        <v>120</v>
      </c>
      <c r="E21" s="35"/>
      <c r="F21" s="36">
        <v>44284</v>
      </c>
      <c r="G21" s="35"/>
      <c r="H21" s="35"/>
      <c r="I21" s="35"/>
      <c r="J21" s="35"/>
      <c r="K21" s="35"/>
      <c r="L21" s="35" t="s">
        <v>591</v>
      </c>
      <c r="M21" s="35"/>
      <c r="N21" s="37">
        <v>20000</v>
      </c>
    </row>
    <row r="22" spans="1:14" x14ac:dyDescent="0.25">
      <c r="A22" s="35"/>
      <c r="B22" s="35"/>
      <c r="C22" s="35"/>
      <c r="D22" s="35" t="s">
        <v>121</v>
      </c>
      <c r="E22" s="35"/>
      <c r="F22" s="36">
        <v>44285</v>
      </c>
      <c r="G22" s="35"/>
      <c r="H22" s="35"/>
      <c r="I22" s="35"/>
      <c r="J22" s="35"/>
      <c r="K22" s="35"/>
      <c r="L22" s="35" t="s">
        <v>121</v>
      </c>
      <c r="M22" s="35"/>
      <c r="N22" s="37">
        <v>5394</v>
      </c>
    </row>
    <row r="23" spans="1:14" x14ac:dyDescent="0.25">
      <c r="A23" s="35"/>
      <c r="B23" s="35"/>
      <c r="C23" s="35"/>
      <c r="D23" s="35" t="s">
        <v>121</v>
      </c>
      <c r="E23" s="35"/>
      <c r="F23" s="36">
        <v>44286</v>
      </c>
      <c r="G23" s="35"/>
      <c r="H23" s="35"/>
      <c r="I23" s="35"/>
      <c r="J23" s="35"/>
      <c r="K23" s="35"/>
      <c r="L23" s="35" t="s">
        <v>593</v>
      </c>
      <c r="M23" s="35"/>
      <c r="N23" s="37">
        <v>0.41</v>
      </c>
    </row>
    <row r="24" spans="1:14" x14ac:dyDescent="0.25">
      <c r="A24" s="35"/>
      <c r="B24" s="35"/>
      <c r="C24" s="35"/>
      <c r="D24" s="35" t="s">
        <v>120</v>
      </c>
      <c r="E24" s="35"/>
      <c r="F24" s="36">
        <v>44288</v>
      </c>
      <c r="G24" s="35"/>
      <c r="H24" s="35"/>
      <c r="I24" s="35"/>
      <c r="J24" s="35"/>
      <c r="K24" s="35"/>
      <c r="L24" s="35" t="s">
        <v>591</v>
      </c>
      <c r="M24" s="35"/>
      <c r="N24" s="37">
        <v>45000</v>
      </c>
    </row>
    <row r="25" spans="1:14" x14ac:dyDescent="0.25">
      <c r="A25" s="35"/>
      <c r="B25" s="35"/>
      <c r="C25" s="35"/>
      <c r="D25" s="35" t="s">
        <v>120</v>
      </c>
      <c r="E25" s="35"/>
      <c r="F25" s="36">
        <v>44298</v>
      </c>
      <c r="G25" s="35"/>
      <c r="H25" s="35"/>
      <c r="I25" s="35"/>
      <c r="J25" s="35"/>
      <c r="K25" s="35"/>
      <c r="L25" s="35" t="s">
        <v>591</v>
      </c>
      <c r="M25" s="35"/>
      <c r="N25" s="37">
        <v>20000</v>
      </c>
    </row>
    <row r="26" spans="1:14" x14ac:dyDescent="0.25">
      <c r="A26" s="35"/>
      <c r="B26" s="35"/>
      <c r="C26" s="35"/>
      <c r="D26" s="35" t="s">
        <v>122</v>
      </c>
      <c r="E26" s="35"/>
      <c r="F26" s="36">
        <v>44315</v>
      </c>
      <c r="G26" s="35"/>
      <c r="H26" s="35"/>
      <c r="I26" s="35"/>
      <c r="J26" s="35" t="s">
        <v>483</v>
      </c>
      <c r="K26" s="35"/>
      <c r="L26" s="35" t="s">
        <v>596</v>
      </c>
      <c r="M26" s="35"/>
      <c r="N26" s="37">
        <v>-21333.83</v>
      </c>
    </row>
    <row r="27" spans="1:14" x14ac:dyDescent="0.25">
      <c r="A27" s="35"/>
      <c r="B27" s="35"/>
      <c r="C27" s="35"/>
      <c r="D27" s="35" t="s">
        <v>121</v>
      </c>
      <c r="E27" s="35"/>
      <c r="F27" s="36">
        <v>44298</v>
      </c>
      <c r="G27" s="35"/>
      <c r="H27" s="35"/>
      <c r="I27" s="35"/>
      <c r="J27" s="35"/>
      <c r="K27" s="35"/>
      <c r="L27" s="35" t="s">
        <v>121</v>
      </c>
      <c r="M27" s="35"/>
      <c r="N27" s="37">
        <v>5512.83</v>
      </c>
    </row>
    <row r="28" spans="1:14" x14ac:dyDescent="0.25">
      <c r="A28" s="35"/>
      <c r="B28" s="35"/>
      <c r="C28" s="35"/>
      <c r="D28" s="35" t="s">
        <v>120</v>
      </c>
      <c r="E28" s="35"/>
      <c r="F28" s="36">
        <v>44314</v>
      </c>
      <c r="G28" s="35"/>
      <c r="H28" s="35"/>
      <c r="I28" s="35"/>
      <c r="J28" s="35"/>
      <c r="K28" s="35"/>
      <c r="L28" s="35" t="s">
        <v>591</v>
      </c>
      <c r="M28" s="35"/>
      <c r="N28" s="37">
        <v>65000</v>
      </c>
    </row>
    <row r="29" spans="1:14" x14ac:dyDescent="0.25">
      <c r="A29" s="35"/>
      <c r="B29" s="35"/>
      <c r="C29" s="35"/>
      <c r="D29" s="35" t="s">
        <v>121</v>
      </c>
      <c r="E29" s="35"/>
      <c r="F29" s="36">
        <v>44316</v>
      </c>
      <c r="G29" s="35"/>
      <c r="H29" s="35"/>
      <c r="I29" s="35"/>
      <c r="J29" s="35"/>
      <c r="K29" s="35"/>
      <c r="L29" s="35" t="s">
        <v>593</v>
      </c>
      <c r="M29" s="35"/>
      <c r="N29" s="37">
        <v>0.26</v>
      </c>
    </row>
    <row r="30" spans="1:14" x14ac:dyDescent="0.25">
      <c r="A30" s="35"/>
      <c r="B30" s="35"/>
      <c r="C30" s="35"/>
      <c r="D30" s="35" t="s">
        <v>120</v>
      </c>
      <c r="E30" s="35"/>
      <c r="F30" s="36">
        <v>44330</v>
      </c>
      <c r="G30" s="35"/>
      <c r="H30" s="35"/>
      <c r="I30" s="35"/>
      <c r="J30" s="35"/>
      <c r="K30" s="35"/>
      <c r="L30" s="35" t="s">
        <v>591</v>
      </c>
      <c r="M30" s="35"/>
      <c r="N30" s="37">
        <v>60000</v>
      </c>
    </row>
    <row r="31" spans="1:14" x14ac:dyDescent="0.25">
      <c r="A31" s="35"/>
      <c r="B31" s="35"/>
      <c r="C31" s="35"/>
      <c r="D31" s="35" t="s">
        <v>122</v>
      </c>
      <c r="E31" s="35"/>
      <c r="F31" s="36">
        <v>44336</v>
      </c>
      <c r="G31" s="35"/>
      <c r="H31" s="35"/>
      <c r="I31" s="35"/>
      <c r="J31" s="35" t="s">
        <v>483</v>
      </c>
      <c r="K31" s="35"/>
      <c r="L31" s="35" t="s">
        <v>597</v>
      </c>
      <c r="M31" s="35"/>
      <c r="N31" s="37">
        <v>-1332.71</v>
      </c>
    </row>
    <row r="32" spans="1:14" x14ac:dyDescent="0.25">
      <c r="A32" s="35"/>
      <c r="B32" s="35"/>
      <c r="C32" s="35"/>
      <c r="D32" s="35" t="s">
        <v>120</v>
      </c>
      <c r="E32" s="35"/>
      <c r="F32" s="36">
        <v>44337</v>
      </c>
      <c r="G32" s="35"/>
      <c r="H32" s="35"/>
      <c r="I32" s="35"/>
      <c r="J32" s="35"/>
      <c r="K32" s="35"/>
      <c r="L32" s="35" t="s">
        <v>591</v>
      </c>
      <c r="M32" s="35"/>
      <c r="N32" s="37">
        <v>10000</v>
      </c>
    </row>
    <row r="33" spans="1:14" x14ac:dyDescent="0.25">
      <c r="A33" s="35"/>
      <c r="B33" s="35"/>
      <c r="C33" s="35"/>
      <c r="D33" s="35" t="s">
        <v>122</v>
      </c>
      <c r="E33" s="35"/>
      <c r="F33" s="36">
        <v>44343</v>
      </c>
      <c r="G33" s="35"/>
      <c r="H33" s="35"/>
      <c r="I33" s="35"/>
      <c r="J33" s="35" t="s">
        <v>483</v>
      </c>
      <c r="K33" s="35"/>
      <c r="L33" s="35" t="s">
        <v>598</v>
      </c>
      <c r="M33" s="35"/>
      <c r="N33" s="37">
        <v>-24455.37</v>
      </c>
    </row>
    <row r="34" spans="1:14" x14ac:dyDescent="0.25">
      <c r="A34" s="35"/>
      <c r="B34" s="35"/>
      <c r="C34" s="35"/>
      <c r="D34" s="35" t="s">
        <v>122</v>
      </c>
      <c r="E34" s="35"/>
      <c r="F34" s="36">
        <v>44343</v>
      </c>
      <c r="G34" s="35"/>
      <c r="H34" s="35"/>
      <c r="I34" s="35"/>
      <c r="J34" s="35" t="s">
        <v>483</v>
      </c>
      <c r="K34" s="35"/>
      <c r="L34" s="35" t="s">
        <v>598</v>
      </c>
      <c r="M34" s="35"/>
      <c r="N34" s="37">
        <v>-2338.92</v>
      </c>
    </row>
    <row r="35" spans="1:14" x14ac:dyDescent="0.25">
      <c r="A35" s="35"/>
      <c r="B35" s="35"/>
      <c r="C35" s="35"/>
      <c r="D35" s="35" t="s">
        <v>120</v>
      </c>
      <c r="E35" s="35"/>
      <c r="F35" s="36">
        <v>44342</v>
      </c>
      <c r="G35" s="35"/>
      <c r="H35" s="35"/>
      <c r="I35" s="35"/>
      <c r="J35" s="35"/>
      <c r="K35" s="35"/>
      <c r="L35" s="35" t="s">
        <v>591</v>
      </c>
      <c r="M35" s="35"/>
      <c r="N35" s="37">
        <v>45000</v>
      </c>
    </row>
    <row r="36" spans="1:14" x14ac:dyDescent="0.25">
      <c r="A36" s="35"/>
      <c r="B36" s="35"/>
      <c r="C36" s="35"/>
      <c r="D36" s="35" t="s">
        <v>121</v>
      </c>
      <c r="E36" s="35"/>
      <c r="F36" s="36">
        <v>44347</v>
      </c>
      <c r="G36" s="35"/>
      <c r="H36" s="35"/>
      <c r="I36" s="35"/>
      <c r="J36" s="35"/>
      <c r="K36" s="35"/>
      <c r="L36" s="35" t="s">
        <v>593</v>
      </c>
      <c r="M36" s="35"/>
      <c r="N36" s="37">
        <v>0.34</v>
      </c>
    </row>
    <row r="37" spans="1:14" x14ac:dyDescent="0.25">
      <c r="A37" s="35"/>
      <c r="B37" s="35"/>
      <c r="C37" s="35"/>
      <c r="D37" s="35" t="s">
        <v>120</v>
      </c>
      <c r="E37" s="35"/>
      <c r="F37" s="36">
        <v>44355</v>
      </c>
      <c r="G37" s="35"/>
      <c r="H37" s="35"/>
      <c r="I37" s="35"/>
      <c r="J37" s="35"/>
      <c r="K37" s="35"/>
      <c r="L37" s="35" t="s">
        <v>591</v>
      </c>
      <c r="M37" s="35"/>
      <c r="N37" s="37">
        <v>25000</v>
      </c>
    </row>
    <row r="38" spans="1:14" x14ac:dyDescent="0.25">
      <c r="A38" s="35"/>
      <c r="B38" s="35"/>
      <c r="C38" s="35"/>
      <c r="D38" s="35" t="s">
        <v>121</v>
      </c>
      <c r="E38" s="35"/>
      <c r="F38" s="36">
        <v>44351</v>
      </c>
      <c r="G38" s="35"/>
      <c r="H38" s="35"/>
      <c r="I38" s="35"/>
      <c r="J38" s="35"/>
      <c r="K38" s="35"/>
      <c r="L38" s="35" t="s">
        <v>121</v>
      </c>
      <c r="M38" s="35"/>
      <c r="N38" s="37">
        <v>49.91</v>
      </c>
    </row>
    <row r="39" spans="1:14" x14ac:dyDescent="0.25">
      <c r="A39" s="35"/>
      <c r="B39" s="35"/>
      <c r="C39" s="35"/>
      <c r="D39" s="35" t="s">
        <v>121</v>
      </c>
      <c r="E39" s="35"/>
      <c r="F39" s="36">
        <v>44364</v>
      </c>
      <c r="G39" s="35"/>
      <c r="H39" s="35"/>
      <c r="I39" s="35"/>
      <c r="J39" s="35"/>
      <c r="K39" s="35"/>
      <c r="L39" s="35" t="s">
        <v>121</v>
      </c>
      <c r="M39" s="35"/>
      <c r="N39" s="37">
        <v>13461</v>
      </c>
    </row>
    <row r="40" spans="1:14" x14ac:dyDescent="0.25">
      <c r="A40" s="35"/>
      <c r="B40" s="35"/>
      <c r="C40" s="35"/>
      <c r="D40" s="35" t="s">
        <v>122</v>
      </c>
      <c r="E40" s="35"/>
      <c r="F40" s="36">
        <v>44376</v>
      </c>
      <c r="G40" s="35"/>
      <c r="H40" s="35"/>
      <c r="I40" s="35"/>
      <c r="J40" s="35" t="s">
        <v>483</v>
      </c>
      <c r="K40" s="35"/>
      <c r="L40" s="35" t="s">
        <v>599</v>
      </c>
      <c r="M40" s="35"/>
      <c r="N40" s="37">
        <v>-20388.22</v>
      </c>
    </row>
    <row r="41" spans="1:14" x14ac:dyDescent="0.25">
      <c r="A41" s="35"/>
      <c r="B41" s="35"/>
      <c r="C41" s="35"/>
      <c r="D41" s="35" t="s">
        <v>121</v>
      </c>
      <c r="E41" s="35"/>
      <c r="F41" s="36">
        <v>44376</v>
      </c>
      <c r="G41" s="35"/>
      <c r="H41" s="35"/>
      <c r="I41" s="35"/>
      <c r="J41" s="35"/>
      <c r="K41" s="35"/>
      <c r="L41" s="35" t="s">
        <v>121</v>
      </c>
      <c r="M41" s="35"/>
      <c r="N41" s="37">
        <v>423.62</v>
      </c>
    </row>
    <row r="42" spans="1:14" x14ac:dyDescent="0.25">
      <c r="A42" s="35"/>
      <c r="B42" s="35"/>
      <c r="C42" s="35"/>
      <c r="D42" s="35" t="s">
        <v>120</v>
      </c>
      <c r="E42" s="35"/>
      <c r="F42" s="36">
        <v>44375</v>
      </c>
      <c r="G42" s="35"/>
      <c r="H42" s="35"/>
      <c r="I42" s="35"/>
      <c r="J42" s="35"/>
      <c r="K42" s="35"/>
      <c r="L42" s="35" t="s">
        <v>591</v>
      </c>
      <c r="M42" s="35"/>
      <c r="N42" s="37">
        <v>30000</v>
      </c>
    </row>
    <row r="43" spans="1:14" x14ac:dyDescent="0.25">
      <c r="A43" s="35"/>
      <c r="B43" s="35"/>
      <c r="C43" s="35"/>
      <c r="D43" s="35" t="s">
        <v>121</v>
      </c>
      <c r="E43" s="35"/>
      <c r="F43" s="36">
        <v>44377</v>
      </c>
      <c r="G43" s="35"/>
      <c r="H43" s="35"/>
      <c r="I43" s="35"/>
      <c r="J43" s="35"/>
      <c r="K43" s="35"/>
      <c r="L43" s="35" t="s">
        <v>593</v>
      </c>
      <c r="M43" s="35"/>
      <c r="N43" s="37">
        <v>0.21</v>
      </c>
    </row>
    <row r="44" spans="1:14" x14ac:dyDescent="0.25">
      <c r="A44" s="35"/>
      <c r="B44" s="35"/>
      <c r="C44" s="35"/>
      <c r="D44" s="35" t="s">
        <v>121</v>
      </c>
      <c r="E44" s="35"/>
      <c r="F44" s="36">
        <v>44384</v>
      </c>
      <c r="G44" s="35"/>
      <c r="H44" s="35"/>
      <c r="I44" s="35"/>
      <c r="J44" s="35"/>
      <c r="K44" s="35"/>
      <c r="L44" s="35" t="s">
        <v>121</v>
      </c>
      <c r="M44" s="35"/>
      <c r="N44" s="37">
        <v>100</v>
      </c>
    </row>
    <row r="45" spans="1:14" x14ac:dyDescent="0.25">
      <c r="A45" s="35"/>
      <c r="B45" s="35"/>
      <c r="C45" s="35"/>
      <c r="D45" s="35" t="s">
        <v>120</v>
      </c>
      <c r="E45" s="35"/>
      <c r="F45" s="36">
        <v>44398</v>
      </c>
      <c r="G45" s="35"/>
      <c r="H45" s="35"/>
      <c r="I45" s="35"/>
      <c r="J45" s="35"/>
      <c r="K45" s="35"/>
      <c r="L45" s="35" t="s">
        <v>591</v>
      </c>
      <c r="M45" s="35"/>
      <c r="N45" s="37">
        <v>15000</v>
      </c>
    </row>
    <row r="46" spans="1:14" x14ac:dyDescent="0.25">
      <c r="A46" s="35"/>
      <c r="B46" s="35"/>
      <c r="C46" s="35"/>
      <c r="D46" s="35" t="s">
        <v>121</v>
      </c>
      <c r="E46" s="35"/>
      <c r="F46" s="36">
        <v>44379</v>
      </c>
      <c r="G46" s="35"/>
      <c r="H46" s="35"/>
      <c r="I46" s="35"/>
      <c r="J46" s="35"/>
      <c r="K46" s="35"/>
      <c r="L46" s="35" t="s">
        <v>121</v>
      </c>
      <c r="M46" s="35"/>
      <c r="N46" s="37">
        <v>28795.32</v>
      </c>
    </row>
    <row r="47" spans="1:14" x14ac:dyDescent="0.25">
      <c r="A47" s="35"/>
      <c r="B47" s="35"/>
      <c r="C47" s="35"/>
      <c r="D47" s="35" t="s">
        <v>122</v>
      </c>
      <c r="E47" s="35"/>
      <c r="F47" s="36">
        <v>44406</v>
      </c>
      <c r="G47" s="35"/>
      <c r="H47" s="35"/>
      <c r="I47" s="35"/>
      <c r="J47" s="35" t="s">
        <v>483</v>
      </c>
      <c r="K47" s="35"/>
      <c r="L47" s="35" t="s">
        <v>600</v>
      </c>
      <c r="M47" s="35"/>
      <c r="N47" s="37">
        <v>-24768.18</v>
      </c>
    </row>
    <row r="48" spans="1:14" x14ac:dyDescent="0.25">
      <c r="A48" s="35"/>
      <c r="B48" s="35"/>
      <c r="C48" s="35"/>
      <c r="D48" s="35" t="s">
        <v>120</v>
      </c>
      <c r="E48" s="35"/>
      <c r="F48" s="36">
        <v>44410</v>
      </c>
      <c r="G48" s="35"/>
      <c r="H48" s="35"/>
      <c r="I48" s="35"/>
      <c r="J48" s="35"/>
      <c r="K48" s="35"/>
      <c r="L48" s="35" t="s">
        <v>591</v>
      </c>
      <c r="M48" s="35"/>
      <c r="N48" s="37">
        <v>20000</v>
      </c>
    </row>
    <row r="49" spans="1:14" x14ac:dyDescent="0.25">
      <c r="A49" s="35"/>
      <c r="B49" s="35"/>
      <c r="C49" s="35"/>
      <c r="D49" s="35" t="s">
        <v>121</v>
      </c>
      <c r="E49" s="35"/>
      <c r="F49" s="36">
        <v>44407</v>
      </c>
      <c r="G49" s="35"/>
      <c r="H49" s="35"/>
      <c r="I49" s="35"/>
      <c r="J49" s="35"/>
      <c r="K49" s="35"/>
      <c r="L49" s="35" t="s">
        <v>121</v>
      </c>
      <c r="M49" s="35"/>
      <c r="N49" s="37">
        <v>50</v>
      </c>
    </row>
    <row r="50" spans="1:14" x14ac:dyDescent="0.25">
      <c r="A50" s="35"/>
      <c r="B50" s="35"/>
      <c r="C50" s="35"/>
      <c r="D50" s="35" t="s">
        <v>121</v>
      </c>
      <c r="E50" s="35"/>
      <c r="F50" s="36">
        <v>44408</v>
      </c>
      <c r="G50" s="35"/>
      <c r="H50" s="35"/>
      <c r="I50" s="35"/>
      <c r="J50" s="35"/>
      <c r="K50" s="35"/>
      <c r="L50" s="35" t="s">
        <v>593</v>
      </c>
      <c r="M50" s="35"/>
      <c r="N50" s="37">
        <v>0.37</v>
      </c>
    </row>
    <row r="51" spans="1:14" x14ac:dyDescent="0.25">
      <c r="A51" s="35"/>
      <c r="B51" s="35"/>
      <c r="C51" s="35"/>
      <c r="D51" s="35" t="s">
        <v>121</v>
      </c>
      <c r="E51" s="35"/>
      <c r="F51" s="36">
        <v>44414</v>
      </c>
      <c r="G51" s="35"/>
      <c r="H51" s="35"/>
      <c r="I51" s="35"/>
      <c r="J51" s="35"/>
      <c r="K51" s="35"/>
      <c r="L51" s="35" t="s">
        <v>121</v>
      </c>
      <c r="M51" s="35"/>
      <c r="N51" s="37">
        <v>3512.08</v>
      </c>
    </row>
    <row r="52" spans="1:14" x14ac:dyDescent="0.25">
      <c r="A52" s="35"/>
      <c r="B52" s="35"/>
      <c r="C52" s="35"/>
      <c r="D52" s="35" t="s">
        <v>120</v>
      </c>
      <c r="E52" s="35"/>
      <c r="F52" s="36">
        <v>44418</v>
      </c>
      <c r="G52" s="35"/>
      <c r="H52" s="35"/>
      <c r="I52" s="35"/>
      <c r="J52" s="35"/>
      <c r="K52" s="35"/>
      <c r="L52" s="35" t="s">
        <v>591</v>
      </c>
      <c r="M52" s="35"/>
      <c r="N52" s="37">
        <v>15000</v>
      </c>
    </row>
    <row r="53" spans="1:14" x14ac:dyDescent="0.25">
      <c r="A53" s="35"/>
      <c r="B53" s="35"/>
      <c r="C53" s="35"/>
      <c r="D53" s="35" t="s">
        <v>121</v>
      </c>
      <c r="E53" s="35"/>
      <c r="F53" s="36">
        <v>44421</v>
      </c>
      <c r="G53" s="35"/>
      <c r="H53" s="35"/>
      <c r="I53" s="35"/>
      <c r="J53" s="35"/>
      <c r="K53" s="35"/>
      <c r="L53" s="35" t="s">
        <v>121</v>
      </c>
      <c r="M53" s="35"/>
      <c r="N53" s="37">
        <v>3053</v>
      </c>
    </row>
    <row r="54" spans="1:14" x14ac:dyDescent="0.25">
      <c r="A54" s="35"/>
      <c r="B54" s="35"/>
      <c r="C54" s="35"/>
      <c r="D54" s="35" t="s">
        <v>122</v>
      </c>
      <c r="E54" s="35"/>
      <c r="F54" s="36">
        <v>44438</v>
      </c>
      <c r="G54" s="35"/>
      <c r="H54" s="35"/>
      <c r="I54" s="35"/>
      <c r="J54" s="35" t="s">
        <v>483</v>
      </c>
      <c r="K54" s="35"/>
      <c r="L54" s="35" t="s">
        <v>601</v>
      </c>
      <c r="M54" s="35"/>
      <c r="N54" s="37">
        <v>-44711.82</v>
      </c>
    </row>
    <row r="55" spans="1:14" x14ac:dyDescent="0.25">
      <c r="A55" s="35"/>
      <c r="B55" s="35"/>
      <c r="C55" s="35"/>
      <c r="D55" s="35" t="s">
        <v>120</v>
      </c>
      <c r="E55" s="35"/>
      <c r="F55" s="36">
        <v>44435</v>
      </c>
      <c r="G55" s="35"/>
      <c r="H55" s="35"/>
      <c r="I55" s="35"/>
      <c r="J55" s="35"/>
      <c r="K55" s="35"/>
      <c r="L55" s="35" t="s">
        <v>591</v>
      </c>
      <c r="M55" s="35"/>
      <c r="N55" s="37">
        <v>85000</v>
      </c>
    </row>
    <row r="56" spans="1:14" x14ac:dyDescent="0.25">
      <c r="A56" s="35"/>
      <c r="B56" s="35"/>
      <c r="C56" s="35"/>
      <c r="D56" s="35" t="s">
        <v>120</v>
      </c>
      <c r="E56" s="35"/>
      <c r="F56" s="36">
        <v>44428</v>
      </c>
      <c r="G56" s="35"/>
      <c r="H56" s="35"/>
      <c r="I56" s="35"/>
      <c r="J56" s="35"/>
      <c r="K56" s="35"/>
      <c r="L56" s="35" t="s">
        <v>591</v>
      </c>
      <c r="M56" s="35"/>
      <c r="N56" s="37">
        <v>15000</v>
      </c>
    </row>
    <row r="57" spans="1:14" x14ac:dyDescent="0.25">
      <c r="A57" s="35"/>
      <c r="B57" s="35"/>
      <c r="C57" s="35"/>
      <c r="D57" s="35" t="s">
        <v>121</v>
      </c>
      <c r="E57" s="35"/>
      <c r="F57" s="36">
        <v>44439</v>
      </c>
      <c r="G57" s="35"/>
      <c r="H57" s="35"/>
      <c r="I57" s="35"/>
      <c r="J57" s="35"/>
      <c r="K57" s="35"/>
      <c r="L57" s="35" t="s">
        <v>593</v>
      </c>
      <c r="M57" s="35"/>
      <c r="N57" s="37">
        <v>0.23</v>
      </c>
    </row>
    <row r="58" spans="1:14" x14ac:dyDescent="0.25">
      <c r="A58" s="35"/>
      <c r="B58" s="35"/>
      <c r="C58" s="35"/>
      <c r="D58" s="35" t="s">
        <v>121</v>
      </c>
      <c r="E58" s="35"/>
      <c r="F58" s="36">
        <v>44441</v>
      </c>
      <c r="G58" s="35"/>
      <c r="H58" s="35"/>
      <c r="I58" s="35"/>
      <c r="J58" s="35"/>
      <c r="K58" s="35"/>
      <c r="L58" s="35" t="s">
        <v>121</v>
      </c>
      <c r="M58" s="35"/>
      <c r="N58" s="37">
        <v>7573.66</v>
      </c>
    </row>
    <row r="59" spans="1:14" x14ac:dyDescent="0.25">
      <c r="A59" s="35"/>
      <c r="B59" s="35"/>
      <c r="C59" s="35"/>
      <c r="D59" s="35" t="s">
        <v>123</v>
      </c>
      <c r="E59" s="35"/>
      <c r="F59" s="36">
        <v>44208</v>
      </c>
      <c r="G59" s="35"/>
      <c r="H59" s="35" t="s">
        <v>127</v>
      </c>
      <c r="I59" s="35"/>
      <c r="J59" s="35" t="s">
        <v>484</v>
      </c>
      <c r="K59" s="35"/>
      <c r="L59" s="35"/>
      <c r="M59" s="35"/>
      <c r="N59" s="37">
        <v>-7256.51</v>
      </c>
    </row>
    <row r="60" spans="1:14" x14ac:dyDescent="0.25">
      <c r="A60" s="35"/>
      <c r="B60" s="35"/>
      <c r="C60" s="35"/>
      <c r="D60" s="35" t="s">
        <v>123</v>
      </c>
      <c r="E60" s="35"/>
      <c r="F60" s="36">
        <v>44204</v>
      </c>
      <c r="G60" s="35"/>
      <c r="H60" s="35" t="s">
        <v>127</v>
      </c>
      <c r="I60" s="35"/>
      <c r="J60" s="35" t="s">
        <v>485</v>
      </c>
      <c r="K60" s="35"/>
      <c r="L60" s="35" t="s">
        <v>602</v>
      </c>
      <c r="M60" s="35"/>
      <c r="N60" s="37">
        <v>-482.76</v>
      </c>
    </row>
    <row r="61" spans="1:14" x14ac:dyDescent="0.25">
      <c r="A61" s="35"/>
      <c r="B61" s="35"/>
      <c r="C61" s="35"/>
      <c r="D61" s="35" t="s">
        <v>122</v>
      </c>
      <c r="E61" s="35"/>
      <c r="F61" s="36">
        <v>44216</v>
      </c>
      <c r="G61" s="35"/>
      <c r="H61" s="35" t="s">
        <v>127</v>
      </c>
      <c r="I61" s="35"/>
      <c r="J61" s="35" t="s">
        <v>75</v>
      </c>
      <c r="K61" s="35"/>
      <c r="L61" s="35" t="s">
        <v>603</v>
      </c>
      <c r="M61" s="35"/>
      <c r="N61" s="37">
        <v>-444.99</v>
      </c>
    </row>
    <row r="62" spans="1:14" x14ac:dyDescent="0.25">
      <c r="A62" s="35"/>
      <c r="B62" s="35"/>
      <c r="C62" s="35"/>
      <c r="D62" s="35" t="s">
        <v>123</v>
      </c>
      <c r="E62" s="35"/>
      <c r="F62" s="36">
        <v>44215</v>
      </c>
      <c r="G62" s="35"/>
      <c r="H62" s="35" t="s">
        <v>127</v>
      </c>
      <c r="I62" s="35"/>
      <c r="J62" s="35" t="s">
        <v>486</v>
      </c>
      <c r="K62" s="35"/>
      <c r="L62" s="35" t="s">
        <v>604</v>
      </c>
      <c r="M62" s="35"/>
      <c r="N62" s="37">
        <v>-1281.8399999999999</v>
      </c>
    </row>
    <row r="63" spans="1:14" x14ac:dyDescent="0.25">
      <c r="A63" s="35"/>
      <c r="B63" s="35"/>
      <c r="C63" s="35"/>
      <c r="D63" s="35" t="s">
        <v>122</v>
      </c>
      <c r="E63" s="35"/>
      <c r="F63" s="36">
        <v>44204</v>
      </c>
      <c r="G63" s="35"/>
      <c r="H63" s="35" t="s">
        <v>127</v>
      </c>
      <c r="I63" s="35"/>
      <c r="J63" s="35" t="s">
        <v>487</v>
      </c>
      <c r="K63" s="35"/>
      <c r="L63" s="35"/>
      <c r="M63" s="35"/>
      <c r="N63" s="37">
        <v>-9087.57</v>
      </c>
    </row>
    <row r="64" spans="1:14" x14ac:dyDescent="0.25">
      <c r="A64" s="35"/>
      <c r="B64" s="35"/>
      <c r="C64" s="35"/>
      <c r="D64" s="35" t="s">
        <v>122</v>
      </c>
      <c r="E64" s="35"/>
      <c r="F64" s="36">
        <v>44221</v>
      </c>
      <c r="G64" s="35"/>
      <c r="H64" s="35" t="s">
        <v>127</v>
      </c>
      <c r="I64" s="35"/>
      <c r="J64" s="35" t="s">
        <v>488</v>
      </c>
      <c r="K64" s="35"/>
      <c r="L64" s="35" t="s">
        <v>605</v>
      </c>
      <c r="M64" s="35"/>
      <c r="N64" s="37">
        <v>-473.61</v>
      </c>
    </row>
    <row r="65" spans="1:14" x14ac:dyDescent="0.25">
      <c r="A65" s="35"/>
      <c r="B65" s="35"/>
      <c r="C65" s="35"/>
      <c r="D65" s="35" t="s">
        <v>123</v>
      </c>
      <c r="E65" s="35"/>
      <c r="F65" s="36">
        <v>44237</v>
      </c>
      <c r="G65" s="35"/>
      <c r="H65" s="35" t="s">
        <v>127</v>
      </c>
      <c r="I65" s="35"/>
      <c r="J65" s="35" t="s">
        <v>484</v>
      </c>
      <c r="K65" s="35"/>
      <c r="L65" s="35"/>
      <c r="M65" s="35"/>
      <c r="N65" s="37">
        <v>-7256.51</v>
      </c>
    </row>
    <row r="66" spans="1:14" x14ac:dyDescent="0.25">
      <c r="A66" s="35"/>
      <c r="B66" s="35"/>
      <c r="C66" s="35"/>
      <c r="D66" s="35" t="s">
        <v>122</v>
      </c>
      <c r="E66" s="35"/>
      <c r="F66" s="36">
        <v>44228</v>
      </c>
      <c r="G66" s="35"/>
      <c r="H66" s="35" t="s">
        <v>127</v>
      </c>
      <c r="I66" s="35"/>
      <c r="J66" s="35" t="s">
        <v>487</v>
      </c>
      <c r="K66" s="35"/>
      <c r="L66" s="35"/>
      <c r="M66" s="35"/>
      <c r="N66" s="37">
        <v>-9891.92</v>
      </c>
    </row>
    <row r="67" spans="1:14" x14ac:dyDescent="0.25">
      <c r="A67" s="35"/>
      <c r="B67" s="35"/>
      <c r="C67" s="35"/>
      <c r="D67" s="35" t="s">
        <v>122</v>
      </c>
      <c r="E67" s="35"/>
      <c r="F67" s="36">
        <v>44237</v>
      </c>
      <c r="G67" s="35"/>
      <c r="H67" s="35" t="s">
        <v>127</v>
      </c>
      <c r="I67" s="35"/>
      <c r="J67" s="35" t="s">
        <v>75</v>
      </c>
      <c r="K67" s="35"/>
      <c r="L67" s="35" t="s">
        <v>603</v>
      </c>
      <c r="M67" s="35"/>
      <c r="N67" s="37">
        <v>-444.99</v>
      </c>
    </row>
    <row r="68" spans="1:14" x14ac:dyDescent="0.25">
      <c r="A68" s="35"/>
      <c r="B68" s="35"/>
      <c r="C68" s="35"/>
      <c r="D68" s="35" t="s">
        <v>123</v>
      </c>
      <c r="E68" s="35"/>
      <c r="F68" s="36">
        <v>44245</v>
      </c>
      <c r="G68" s="35"/>
      <c r="H68" s="35" t="s">
        <v>127</v>
      </c>
      <c r="I68" s="35"/>
      <c r="J68" s="35" t="s">
        <v>486</v>
      </c>
      <c r="K68" s="35"/>
      <c r="L68" s="35" t="s">
        <v>604</v>
      </c>
      <c r="M68" s="35"/>
      <c r="N68" s="37">
        <v>-1512.03</v>
      </c>
    </row>
    <row r="69" spans="1:14" x14ac:dyDescent="0.25">
      <c r="A69" s="35"/>
      <c r="B69" s="35"/>
      <c r="C69" s="35"/>
      <c r="D69" s="35" t="s">
        <v>123</v>
      </c>
      <c r="E69" s="35"/>
      <c r="F69" s="36">
        <v>44256</v>
      </c>
      <c r="G69" s="35"/>
      <c r="H69" s="35" t="s">
        <v>127</v>
      </c>
      <c r="I69" s="35"/>
      <c r="J69" s="35" t="s">
        <v>489</v>
      </c>
      <c r="K69" s="35"/>
      <c r="L69" s="35" t="s">
        <v>606</v>
      </c>
      <c r="M69" s="35"/>
      <c r="N69" s="37">
        <v>-2591</v>
      </c>
    </row>
    <row r="70" spans="1:14" x14ac:dyDescent="0.25">
      <c r="A70" s="35"/>
      <c r="B70" s="35"/>
      <c r="C70" s="35"/>
      <c r="D70" s="35" t="s">
        <v>123</v>
      </c>
      <c r="E70" s="35"/>
      <c r="F70" s="36">
        <v>44265</v>
      </c>
      <c r="G70" s="35"/>
      <c r="H70" s="35" t="s">
        <v>127</v>
      </c>
      <c r="I70" s="35"/>
      <c r="J70" s="35" t="s">
        <v>484</v>
      </c>
      <c r="K70" s="35"/>
      <c r="L70" s="35"/>
      <c r="M70" s="35"/>
      <c r="N70" s="37">
        <v>-7256.51</v>
      </c>
    </row>
    <row r="71" spans="1:14" x14ac:dyDescent="0.25">
      <c r="A71" s="35"/>
      <c r="B71" s="35"/>
      <c r="C71" s="35"/>
      <c r="D71" s="35" t="s">
        <v>122</v>
      </c>
      <c r="E71" s="35"/>
      <c r="F71" s="36">
        <v>44265</v>
      </c>
      <c r="G71" s="35"/>
      <c r="H71" s="35" t="s">
        <v>127</v>
      </c>
      <c r="I71" s="35"/>
      <c r="J71" s="35" t="s">
        <v>75</v>
      </c>
      <c r="K71" s="35"/>
      <c r="L71" s="35" t="s">
        <v>603</v>
      </c>
      <c r="M71" s="35"/>
      <c r="N71" s="37">
        <v>-444.99</v>
      </c>
    </row>
    <row r="72" spans="1:14" x14ac:dyDescent="0.25">
      <c r="A72" s="35"/>
      <c r="B72" s="35"/>
      <c r="C72" s="35"/>
      <c r="D72" s="35" t="s">
        <v>122</v>
      </c>
      <c r="E72" s="35"/>
      <c r="F72" s="36">
        <v>44259</v>
      </c>
      <c r="G72" s="35"/>
      <c r="H72" s="35" t="s">
        <v>127</v>
      </c>
      <c r="I72" s="35"/>
      <c r="J72" s="35" t="s">
        <v>487</v>
      </c>
      <c r="K72" s="35"/>
      <c r="L72" s="35"/>
      <c r="M72" s="35"/>
      <c r="N72" s="37">
        <v>-9990.66</v>
      </c>
    </row>
    <row r="73" spans="1:14" x14ac:dyDescent="0.25">
      <c r="A73" s="35"/>
      <c r="B73" s="35"/>
      <c r="C73" s="35"/>
      <c r="D73" s="35" t="s">
        <v>123</v>
      </c>
      <c r="E73" s="35"/>
      <c r="F73" s="36">
        <v>44229</v>
      </c>
      <c r="G73" s="35"/>
      <c r="H73" s="35" t="s">
        <v>127</v>
      </c>
      <c r="I73" s="35"/>
      <c r="J73" s="35" t="s">
        <v>485</v>
      </c>
      <c r="K73" s="35"/>
      <c r="L73" s="35" t="s">
        <v>602</v>
      </c>
      <c r="M73" s="35"/>
      <c r="N73" s="37">
        <v>-483.1</v>
      </c>
    </row>
    <row r="74" spans="1:14" x14ac:dyDescent="0.25">
      <c r="A74" s="35"/>
      <c r="B74" s="35"/>
      <c r="C74" s="35"/>
      <c r="D74" s="35" t="s">
        <v>123</v>
      </c>
      <c r="E74" s="35"/>
      <c r="F74" s="36">
        <v>44257</v>
      </c>
      <c r="G74" s="35"/>
      <c r="H74" s="35" t="s">
        <v>127</v>
      </c>
      <c r="I74" s="35"/>
      <c r="J74" s="35" t="s">
        <v>485</v>
      </c>
      <c r="K74" s="35"/>
      <c r="L74" s="35" t="s">
        <v>602</v>
      </c>
      <c r="M74" s="35"/>
      <c r="N74" s="37">
        <v>-483.1</v>
      </c>
    </row>
    <row r="75" spans="1:14" x14ac:dyDescent="0.25">
      <c r="A75" s="35"/>
      <c r="B75" s="35"/>
      <c r="C75" s="35"/>
      <c r="D75" s="35" t="s">
        <v>123</v>
      </c>
      <c r="E75" s="35"/>
      <c r="F75" s="36">
        <v>44274</v>
      </c>
      <c r="G75" s="35"/>
      <c r="H75" s="35" t="s">
        <v>127</v>
      </c>
      <c r="I75" s="35"/>
      <c r="J75" s="35" t="s">
        <v>486</v>
      </c>
      <c r="K75" s="35"/>
      <c r="L75" s="35" t="s">
        <v>604</v>
      </c>
      <c r="M75" s="35"/>
      <c r="N75" s="37">
        <v>-1487.29</v>
      </c>
    </row>
    <row r="76" spans="1:14" x14ac:dyDescent="0.25">
      <c r="A76" s="35"/>
      <c r="B76" s="35"/>
      <c r="C76" s="35"/>
      <c r="D76" s="35" t="s">
        <v>123</v>
      </c>
      <c r="E76" s="35"/>
      <c r="F76" s="36">
        <v>44284</v>
      </c>
      <c r="G76" s="35"/>
      <c r="H76" s="35" t="s">
        <v>127</v>
      </c>
      <c r="I76" s="35"/>
      <c r="J76" s="35" t="s">
        <v>489</v>
      </c>
      <c r="K76" s="35"/>
      <c r="L76" s="35" t="s">
        <v>606</v>
      </c>
      <c r="M76" s="35"/>
      <c r="N76" s="37">
        <v>-2591</v>
      </c>
    </row>
    <row r="77" spans="1:14" x14ac:dyDescent="0.25">
      <c r="A77" s="35"/>
      <c r="B77" s="35"/>
      <c r="C77" s="35"/>
      <c r="D77" s="35" t="s">
        <v>123</v>
      </c>
      <c r="E77" s="35"/>
      <c r="F77" s="36">
        <v>44298</v>
      </c>
      <c r="G77" s="35"/>
      <c r="H77" s="35" t="s">
        <v>127</v>
      </c>
      <c r="I77" s="35"/>
      <c r="J77" s="35" t="s">
        <v>484</v>
      </c>
      <c r="K77" s="35"/>
      <c r="L77" s="35"/>
      <c r="M77" s="35"/>
      <c r="N77" s="37">
        <v>-5655.77</v>
      </c>
    </row>
    <row r="78" spans="1:14" x14ac:dyDescent="0.25">
      <c r="A78" s="35"/>
      <c r="B78" s="35"/>
      <c r="C78" s="35"/>
      <c r="D78" s="35" t="s">
        <v>122</v>
      </c>
      <c r="E78" s="35"/>
      <c r="F78" s="36">
        <v>44295</v>
      </c>
      <c r="G78" s="35"/>
      <c r="H78" s="35" t="s">
        <v>127</v>
      </c>
      <c r="I78" s="35"/>
      <c r="J78" s="35" t="s">
        <v>75</v>
      </c>
      <c r="K78" s="35"/>
      <c r="L78" s="35" t="s">
        <v>603</v>
      </c>
      <c r="M78" s="35"/>
      <c r="N78" s="37">
        <v>-351</v>
      </c>
    </row>
    <row r="79" spans="1:14" x14ac:dyDescent="0.25">
      <c r="A79" s="35"/>
      <c r="B79" s="35"/>
      <c r="C79" s="35"/>
      <c r="D79" s="35" t="s">
        <v>123</v>
      </c>
      <c r="E79" s="35"/>
      <c r="F79" s="36">
        <v>44302</v>
      </c>
      <c r="G79" s="35"/>
      <c r="H79" s="35" t="s">
        <v>127</v>
      </c>
      <c r="I79" s="35"/>
      <c r="J79" s="35" t="s">
        <v>486</v>
      </c>
      <c r="K79" s="35"/>
      <c r="L79" s="35" t="s">
        <v>604</v>
      </c>
      <c r="M79" s="35"/>
      <c r="N79" s="37">
        <v>-1507.45</v>
      </c>
    </row>
    <row r="80" spans="1:14" x14ac:dyDescent="0.25">
      <c r="A80" s="35"/>
      <c r="B80" s="35"/>
      <c r="C80" s="35"/>
      <c r="D80" s="35" t="s">
        <v>122</v>
      </c>
      <c r="E80" s="35"/>
      <c r="F80" s="36">
        <v>44330</v>
      </c>
      <c r="G80" s="35"/>
      <c r="H80" s="35" t="s">
        <v>127</v>
      </c>
      <c r="I80" s="35"/>
      <c r="J80" s="35" t="s">
        <v>75</v>
      </c>
      <c r="K80" s="35"/>
      <c r="L80" s="35" t="s">
        <v>603</v>
      </c>
      <c r="M80" s="35"/>
      <c r="N80" s="37">
        <v>-351</v>
      </c>
    </row>
    <row r="81" spans="1:14" x14ac:dyDescent="0.25">
      <c r="A81" s="35"/>
      <c r="B81" s="35"/>
      <c r="C81" s="35"/>
      <c r="D81" s="35" t="s">
        <v>123</v>
      </c>
      <c r="E81" s="35"/>
      <c r="F81" s="36">
        <v>44326</v>
      </c>
      <c r="G81" s="35"/>
      <c r="H81" s="35" t="s">
        <v>127</v>
      </c>
      <c r="I81" s="35"/>
      <c r="J81" s="35" t="s">
        <v>484</v>
      </c>
      <c r="K81" s="35"/>
      <c r="L81" s="35"/>
      <c r="M81" s="35"/>
      <c r="N81" s="37">
        <v>-6470.22</v>
      </c>
    </row>
    <row r="82" spans="1:14" x14ac:dyDescent="0.25">
      <c r="A82" s="35"/>
      <c r="B82" s="35"/>
      <c r="C82" s="35"/>
      <c r="D82" s="35" t="s">
        <v>122</v>
      </c>
      <c r="E82" s="35"/>
      <c r="F82" s="36">
        <v>44321</v>
      </c>
      <c r="G82" s="35"/>
      <c r="H82" s="35" t="s">
        <v>127</v>
      </c>
      <c r="I82" s="35"/>
      <c r="J82" s="35" t="s">
        <v>487</v>
      </c>
      <c r="K82" s="35"/>
      <c r="L82" s="35"/>
      <c r="M82" s="35"/>
      <c r="N82" s="37">
        <v>-7444.41</v>
      </c>
    </row>
    <row r="83" spans="1:14" x14ac:dyDescent="0.25">
      <c r="A83" s="35"/>
      <c r="B83" s="35"/>
      <c r="C83" s="35"/>
      <c r="D83" s="35" t="s">
        <v>123</v>
      </c>
      <c r="E83" s="35"/>
      <c r="F83" s="36">
        <v>44319</v>
      </c>
      <c r="G83" s="35"/>
      <c r="H83" s="35" t="s">
        <v>127</v>
      </c>
      <c r="I83" s="35"/>
      <c r="J83" s="35" t="s">
        <v>485</v>
      </c>
      <c r="K83" s="35"/>
      <c r="L83" s="35" t="s">
        <v>602</v>
      </c>
      <c r="M83" s="35"/>
      <c r="N83" s="37">
        <v>-483.1</v>
      </c>
    </row>
    <row r="84" spans="1:14" x14ac:dyDescent="0.25">
      <c r="A84" s="35"/>
      <c r="B84" s="35"/>
      <c r="C84" s="35"/>
      <c r="D84" s="35" t="s">
        <v>123</v>
      </c>
      <c r="E84" s="35"/>
      <c r="F84" s="36">
        <v>44334</v>
      </c>
      <c r="G84" s="35"/>
      <c r="H84" s="35" t="s">
        <v>127</v>
      </c>
      <c r="I84" s="35"/>
      <c r="J84" s="35" t="s">
        <v>486</v>
      </c>
      <c r="K84" s="35"/>
      <c r="L84" s="35" t="s">
        <v>604</v>
      </c>
      <c r="M84" s="35"/>
      <c r="N84" s="37">
        <v>-1335.26</v>
      </c>
    </row>
    <row r="85" spans="1:14" x14ac:dyDescent="0.25">
      <c r="A85" s="35"/>
      <c r="B85" s="35"/>
      <c r="C85" s="35"/>
      <c r="D85" s="35" t="s">
        <v>123</v>
      </c>
      <c r="E85" s="35"/>
      <c r="F85" s="36">
        <v>44357</v>
      </c>
      <c r="G85" s="35"/>
      <c r="H85" s="35" t="s">
        <v>127</v>
      </c>
      <c r="I85" s="35"/>
      <c r="J85" s="35" t="s">
        <v>484</v>
      </c>
      <c r="K85" s="35"/>
      <c r="L85" s="35"/>
      <c r="M85" s="35"/>
      <c r="N85" s="37">
        <v>-6470.22</v>
      </c>
    </row>
    <row r="86" spans="1:14" x14ac:dyDescent="0.25">
      <c r="A86" s="35"/>
      <c r="B86" s="35"/>
      <c r="C86" s="35"/>
      <c r="D86" s="35" t="s">
        <v>122</v>
      </c>
      <c r="E86" s="35"/>
      <c r="F86" s="36">
        <v>44351</v>
      </c>
      <c r="G86" s="35"/>
      <c r="H86" s="35" t="s">
        <v>127</v>
      </c>
      <c r="I86" s="35"/>
      <c r="J86" s="35" t="s">
        <v>487</v>
      </c>
      <c r="K86" s="35"/>
      <c r="L86" s="35"/>
      <c r="M86" s="35"/>
      <c r="N86" s="37">
        <v>-6740.65</v>
      </c>
    </row>
    <row r="87" spans="1:14" x14ac:dyDescent="0.25">
      <c r="A87" s="35"/>
      <c r="B87" s="35"/>
      <c r="C87" s="35"/>
      <c r="D87" s="35" t="s">
        <v>122</v>
      </c>
      <c r="E87" s="35"/>
      <c r="F87" s="36">
        <v>44361</v>
      </c>
      <c r="G87" s="35"/>
      <c r="H87" s="35" t="s">
        <v>127</v>
      </c>
      <c r="I87" s="35"/>
      <c r="J87" s="35" t="s">
        <v>75</v>
      </c>
      <c r="K87" s="35"/>
      <c r="L87" s="35" t="s">
        <v>603</v>
      </c>
      <c r="M87" s="35"/>
      <c r="N87" s="37">
        <v>-351</v>
      </c>
    </row>
    <row r="88" spans="1:14" x14ac:dyDescent="0.25">
      <c r="A88" s="35"/>
      <c r="B88" s="35"/>
      <c r="C88" s="35"/>
      <c r="D88" s="35" t="s">
        <v>123</v>
      </c>
      <c r="E88" s="35"/>
      <c r="F88" s="36">
        <v>44341</v>
      </c>
      <c r="G88" s="35"/>
      <c r="H88" s="35" t="s">
        <v>127</v>
      </c>
      <c r="I88" s="35"/>
      <c r="J88" s="35" t="s">
        <v>489</v>
      </c>
      <c r="K88" s="35"/>
      <c r="L88" s="35" t="s">
        <v>606</v>
      </c>
      <c r="M88" s="35"/>
      <c r="N88" s="37">
        <v>-2591</v>
      </c>
    </row>
    <row r="89" spans="1:14" x14ac:dyDescent="0.25">
      <c r="A89" s="35"/>
      <c r="B89" s="35"/>
      <c r="C89" s="35"/>
      <c r="D89" s="35" t="s">
        <v>123</v>
      </c>
      <c r="E89" s="35"/>
      <c r="F89" s="36">
        <v>44372</v>
      </c>
      <c r="G89" s="35"/>
      <c r="H89" s="35" t="s">
        <v>127</v>
      </c>
      <c r="I89" s="35"/>
      <c r="J89" s="35" t="s">
        <v>489</v>
      </c>
      <c r="K89" s="35"/>
      <c r="L89" s="35" t="s">
        <v>606</v>
      </c>
      <c r="M89" s="35"/>
      <c r="N89" s="37">
        <v>-2591</v>
      </c>
    </row>
    <row r="90" spans="1:14" x14ac:dyDescent="0.25">
      <c r="A90" s="35"/>
      <c r="B90" s="35"/>
      <c r="C90" s="35"/>
      <c r="D90" s="35" t="s">
        <v>123</v>
      </c>
      <c r="E90" s="35"/>
      <c r="F90" s="36">
        <v>44365</v>
      </c>
      <c r="G90" s="35"/>
      <c r="H90" s="35" t="s">
        <v>127</v>
      </c>
      <c r="I90" s="35"/>
      <c r="J90" s="35" t="s">
        <v>486</v>
      </c>
      <c r="K90" s="35"/>
      <c r="L90" s="35" t="s">
        <v>604</v>
      </c>
      <c r="M90" s="35"/>
      <c r="N90" s="37">
        <v>-1230.32</v>
      </c>
    </row>
    <row r="91" spans="1:14" x14ac:dyDescent="0.25">
      <c r="A91" s="35"/>
      <c r="B91" s="35"/>
      <c r="C91" s="35"/>
      <c r="D91" s="35" t="s">
        <v>123</v>
      </c>
      <c r="E91" s="35"/>
      <c r="F91" s="36">
        <v>44386</v>
      </c>
      <c r="G91" s="35"/>
      <c r="H91" s="35" t="s">
        <v>127</v>
      </c>
      <c r="I91" s="35"/>
      <c r="J91" s="35" t="s">
        <v>484</v>
      </c>
      <c r="K91" s="35"/>
      <c r="L91" s="35"/>
      <c r="M91" s="35"/>
      <c r="N91" s="37">
        <v>-3131.77</v>
      </c>
    </row>
    <row r="92" spans="1:14" x14ac:dyDescent="0.25">
      <c r="A92" s="35"/>
      <c r="B92" s="35"/>
      <c r="C92" s="35"/>
      <c r="D92" s="35" t="s">
        <v>122</v>
      </c>
      <c r="E92" s="35"/>
      <c r="F92" s="36">
        <v>44377</v>
      </c>
      <c r="G92" s="35"/>
      <c r="H92" s="35" t="s">
        <v>127</v>
      </c>
      <c r="I92" s="35"/>
      <c r="J92" s="35" t="s">
        <v>487</v>
      </c>
      <c r="K92" s="35"/>
      <c r="L92" s="35"/>
      <c r="M92" s="35"/>
      <c r="N92" s="37">
        <v>-6006.8</v>
      </c>
    </row>
    <row r="93" spans="1:14" x14ac:dyDescent="0.25">
      <c r="A93" s="35"/>
      <c r="B93" s="35"/>
      <c r="C93" s="35"/>
      <c r="D93" s="35" t="s">
        <v>122</v>
      </c>
      <c r="E93" s="35"/>
      <c r="F93" s="36">
        <v>44399</v>
      </c>
      <c r="G93" s="35"/>
      <c r="H93" s="35" t="s">
        <v>127</v>
      </c>
      <c r="I93" s="35"/>
      <c r="J93" s="35" t="s">
        <v>75</v>
      </c>
      <c r="K93" s="35"/>
      <c r="L93" s="35" t="s">
        <v>603</v>
      </c>
      <c r="M93" s="35"/>
      <c r="N93" s="37">
        <v>-242.97</v>
      </c>
    </row>
    <row r="94" spans="1:14" x14ac:dyDescent="0.25">
      <c r="A94" s="35"/>
      <c r="B94" s="35"/>
      <c r="C94" s="35"/>
      <c r="D94" s="35" t="s">
        <v>123</v>
      </c>
      <c r="E94" s="35"/>
      <c r="F94" s="36">
        <v>44396</v>
      </c>
      <c r="G94" s="35"/>
      <c r="H94" s="35" t="s">
        <v>127</v>
      </c>
      <c r="I94" s="35"/>
      <c r="J94" s="35" t="s">
        <v>486</v>
      </c>
      <c r="K94" s="35"/>
      <c r="L94" s="35" t="s">
        <v>604</v>
      </c>
      <c r="M94" s="35"/>
      <c r="N94" s="37">
        <v>-764.02</v>
      </c>
    </row>
    <row r="95" spans="1:14" x14ac:dyDescent="0.25">
      <c r="A95" s="35"/>
      <c r="B95" s="35"/>
      <c r="C95" s="35"/>
      <c r="D95" s="35" t="s">
        <v>122</v>
      </c>
      <c r="E95" s="35"/>
      <c r="F95" s="36">
        <v>44403</v>
      </c>
      <c r="G95" s="35"/>
      <c r="H95" s="35" t="s">
        <v>127</v>
      </c>
      <c r="I95" s="35"/>
      <c r="J95" s="35" t="s">
        <v>488</v>
      </c>
      <c r="K95" s="35"/>
      <c r="L95" s="35" t="s">
        <v>605</v>
      </c>
      <c r="M95" s="35"/>
      <c r="N95" s="37">
        <v>-310.45999999999998</v>
      </c>
    </row>
    <row r="96" spans="1:14" x14ac:dyDescent="0.25">
      <c r="A96" s="35"/>
      <c r="B96" s="35"/>
      <c r="C96" s="35"/>
      <c r="D96" s="35" t="s">
        <v>123</v>
      </c>
      <c r="E96" s="35"/>
      <c r="F96" s="36">
        <v>44350</v>
      </c>
      <c r="G96" s="35"/>
      <c r="H96" s="35" t="s">
        <v>127</v>
      </c>
      <c r="I96" s="35"/>
      <c r="J96" s="35" t="s">
        <v>485</v>
      </c>
      <c r="K96" s="35"/>
      <c r="L96" s="35" t="s">
        <v>602</v>
      </c>
      <c r="M96" s="35"/>
      <c r="N96" s="37">
        <v>-483.1</v>
      </c>
    </row>
    <row r="97" spans="1:14" x14ac:dyDescent="0.25">
      <c r="A97" s="35"/>
      <c r="B97" s="35"/>
      <c r="C97" s="35"/>
      <c r="D97" s="35" t="s">
        <v>123</v>
      </c>
      <c r="E97" s="35"/>
      <c r="F97" s="36">
        <v>44383</v>
      </c>
      <c r="G97" s="35"/>
      <c r="H97" s="35" t="s">
        <v>127</v>
      </c>
      <c r="I97" s="35"/>
      <c r="J97" s="35" t="s">
        <v>485</v>
      </c>
      <c r="K97" s="35"/>
      <c r="L97" s="35" t="s">
        <v>602</v>
      </c>
      <c r="M97" s="35"/>
      <c r="N97" s="37">
        <v>-260.42</v>
      </c>
    </row>
    <row r="98" spans="1:14" x14ac:dyDescent="0.25">
      <c r="A98" s="35"/>
      <c r="B98" s="35"/>
      <c r="C98" s="35"/>
      <c r="D98" s="35" t="s">
        <v>123</v>
      </c>
      <c r="E98" s="35"/>
      <c r="F98" s="36">
        <v>44392</v>
      </c>
      <c r="G98" s="35"/>
      <c r="H98" s="35" t="s">
        <v>127</v>
      </c>
      <c r="I98" s="35"/>
      <c r="J98" s="35" t="s">
        <v>489</v>
      </c>
      <c r="K98" s="35"/>
      <c r="L98" s="35" t="s">
        <v>606</v>
      </c>
      <c r="M98" s="35"/>
      <c r="N98" s="37">
        <v>-2591</v>
      </c>
    </row>
    <row r="99" spans="1:14" x14ac:dyDescent="0.25">
      <c r="A99" s="35"/>
      <c r="B99" s="35"/>
      <c r="C99" s="35"/>
      <c r="D99" s="35" t="s">
        <v>123</v>
      </c>
      <c r="E99" s="35"/>
      <c r="F99" s="36">
        <v>44383</v>
      </c>
      <c r="G99" s="35"/>
      <c r="H99" s="35" t="s">
        <v>127</v>
      </c>
      <c r="I99" s="35"/>
      <c r="J99" s="35" t="s">
        <v>490</v>
      </c>
      <c r="K99" s="35"/>
      <c r="L99" s="35"/>
      <c r="M99" s="35"/>
      <c r="N99" s="37">
        <v>-246.4</v>
      </c>
    </row>
    <row r="100" spans="1:14" x14ac:dyDescent="0.25">
      <c r="A100" s="35"/>
      <c r="B100" s="35"/>
      <c r="C100" s="35"/>
      <c r="D100" s="35" t="s">
        <v>122</v>
      </c>
      <c r="E100" s="35"/>
      <c r="F100" s="36">
        <v>44407</v>
      </c>
      <c r="G100" s="35"/>
      <c r="H100" s="35" t="s">
        <v>127</v>
      </c>
      <c r="I100" s="35"/>
      <c r="J100" s="35" t="s">
        <v>487</v>
      </c>
      <c r="K100" s="35"/>
      <c r="L100" s="35"/>
      <c r="M100" s="35"/>
      <c r="N100" s="37">
        <v>-7063.04</v>
      </c>
    </row>
    <row r="101" spans="1:14" x14ac:dyDescent="0.25">
      <c r="A101" s="35"/>
      <c r="B101" s="35"/>
      <c r="C101" s="35"/>
      <c r="D101" s="35" t="s">
        <v>122</v>
      </c>
      <c r="E101" s="35"/>
      <c r="F101" s="36">
        <v>44424</v>
      </c>
      <c r="G101" s="35"/>
      <c r="H101" s="35" t="s">
        <v>127</v>
      </c>
      <c r="I101" s="35"/>
      <c r="J101" s="35" t="s">
        <v>75</v>
      </c>
      <c r="K101" s="35"/>
      <c r="L101" s="35" t="s">
        <v>603</v>
      </c>
      <c r="M101" s="35"/>
      <c r="N101" s="37">
        <v>-242.97</v>
      </c>
    </row>
    <row r="102" spans="1:14" x14ac:dyDescent="0.25">
      <c r="A102" s="35"/>
      <c r="B102" s="35"/>
      <c r="C102" s="35"/>
      <c r="D102" s="35" t="s">
        <v>123</v>
      </c>
      <c r="E102" s="35"/>
      <c r="F102" s="36">
        <v>44418</v>
      </c>
      <c r="G102" s="35"/>
      <c r="H102" s="35" t="s">
        <v>127</v>
      </c>
      <c r="I102" s="35"/>
      <c r="J102" s="35" t="s">
        <v>484</v>
      </c>
      <c r="K102" s="35"/>
      <c r="L102" s="35"/>
      <c r="M102" s="35"/>
      <c r="N102" s="37">
        <v>-4827.5200000000004</v>
      </c>
    </row>
    <row r="103" spans="1:14" x14ac:dyDescent="0.25">
      <c r="A103" s="35"/>
      <c r="B103" s="35"/>
      <c r="C103" s="35"/>
      <c r="D103" s="35" t="s">
        <v>123</v>
      </c>
      <c r="E103" s="35"/>
      <c r="F103" s="36">
        <v>44425</v>
      </c>
      <c r="G103" s="35"/>
      <c r="H103" s="35" t="s">
        <v>127</v>
      </c>
      <c r="I103" s="35"/>
      <c r="J103" s="35" t="s">
        <v>486</v>
      </c>
      <c r="K103" s="35"/>
      <c r="L103" s="35" t="s">
        <v>604</v>
      </c>
      <c r="M103" s="35"/>
      <c r="N103" s="37">
        <v>-583.88</v>
      </c>
    </row>
    <row r="104" spans="1:14" x14ac:dyDescent="0.25">
      <c r="A104" s="35"/>
      <c r="B104" s="35"/>
      <c r="C104" s="35"/>
      <c r="D104" s="35" t="s">
        <v>123</v>
      </c>
      <c r="E104" s="35"/>
      <c r="F104" s="36">
        <v>44434</v>
      </c>
      <c r="G104" s="35"/>
      <c r="H104" s="35" t="s">
        <v>127</v>
      </c>
      <c r="I104" s="35"/>
      <c r="J104" s="35" t="s">
        <v>489</v>
      </c>
      <c r="K104" s="35"/>
      <c r="L104" s="35" t="s">
        <v>606</v>
      </c>
      <c r="M104" s="35"/>
      <c r="N104" s="37">
        <v>-2591</v>
      </c>
    </row>
    <row r="105" spans="1:14" x14ac:dyDescent="0.25">
      <c r="A105" s="35"/>
      <c r="B105" s="35"/>
      <c r="C105" s="35"/>
      <c r="D105" s="35" t="s">
        <v>123</v>
      </c>
      <c r="E105" s="35"/>
      <c r="F105" s="36">
        <v>44449</v>
      </c>
      <c r="G105" s="35"/>
      <c r="H105" s="35" t="s">
        <v>127</v>
      </c>
      <c r="I105" s="35"/>
      <c r="J105" s="35" t="s">
        <v>484</v>
      </c>
      <c r="K105" s="35"/>
      <c r="L105" s="35"/>
      <c r="M105" s="35"/>
      <c r="N105" s="37">
        <v>-7065.28</v>
      </c>
    </row>
    <row r="106" spans="1:14" x14ac:dyDescent="0.25">
      <c r="A106" s="35"/>
      <c r="B106" s="35"/>
      <c r="C106" s="35"/>
      <c r="D106" s="35" t="s">
        <v>123</v>
      </c>
      <c r="E106" s="35"/>
      <c r="F106" s="36">
        <v>44411</v>
      </c>
      <c r="G106" s="35"/>
      <c r="H106" s="35" t="s">
        <v>127</v>
      </c>
      <c r="I106" s="35"/>
      <c r="J106" s="35" t="s">
        <v>485</v>
      </c>
      <c r="K106" s="35"/>
      <c r="L106" s="35" t="s">
        <v>602</v>
      </c>
      <c r="M106" s="35"/>
      <c r="N106" s="37">
        <v>-371.76</v>
      </c>
    </row>
    <row r="107" spans="1:14" x14ac:dyDescent="0.25">
      <c r="A107" s="35"/>
      <c r="B107" s="35"/>
      <c r="C107" s="35"/>
      <c r="D107" s="35" t="s">
        <v>122</v>
      </c>
      <c r="E107" s="35"/>
      <c r="F107" s="36">
        <v>44441</v>
      </c>
      <c r="G107" s="35"/>
      <c r="H107" s="35" t="s">
        <v>127</v>
      </c>
      <c r="I107" s="35"/>
      <c r="J107" s="35" t="s">
        <v>487</v>
      </c>
      <c r="K107" s="35"/>
      <c r="L107" s="35"/>
      <c r="M107" s="35"/>
      <c r="N107" s="37">
        <v>-4955.2700000000004</v>
      </c>
    </row>
    <row r="108" spans="1:14" x14ac:dyDescent="0.25">
      <c r="A108" s="35"/>
      <c r="B108" s="35"/>
      <c r="C108" s="35"/>
      <c r="D108" s="35" t="s">
        <v>123</v>
      </c>
      <c r="E108" s="35"/>
      <c r="F108" s="36">
        <v>44459</v>
      </c>
      <c r="G108" s="35"/>
      <c r="H108" s="35" t="s">
        <v>127</v>
      </c>
      <c r="I108" s="35"/>
      <c r="J108" s="35" t="s">
        <v>486</v>
      </c>
      <c r="K108" s="35"/>
      <c r="L108" s="35" t="s">
        <v>604</v>
      </c>
      <c r="M108" s="35"/>
      <c r="N108" s="37">
        <v>-633.54999999999995</v>
      </c>
    </row>
    <row r="109" spans="1:14" x14ac:dyDescent="0.25">
      <c r="A109" s="35"/>
      <c r="B109" s="35"/>
      <c r="C109" s="35"/>
      <c r="D109" s="35" t="s">
        <v>123</v>
      </c>
      <c r="E109" s="35"/>
      <c r="F109" s="36">
        <v>44442</v>
      </c>
      <c r="G109" s="35"/>
      <c r="H109" s="35" t="s">
        <v>127</v>
      </c>
      <c r="I109" s="35"/>
      <c r="J109" s="35" t="s">
        <v>485</v>
      </c>
      <c r="K109" s="35"/>
      <c r="L109" s="35" t="s">
        <v>602</v>
      </c>
      <c r="M109" s="35"/>
      <c r="N109" s="37">
        <v>-1054.5999999999999</v>
      </c>
    </row>
    <row r="110" spans="1:14" x14ac:dyDescent="0.25">
      <c r="A110" s="35"/>
      <c r="B110" s="35"/>
      <c r="C110" s="35"/>
      <c r="D110" s="35" t="s">
        <v>122</v>
      </c>
      <c r="E110" s="35"/>
      <c r="F110" s="36">
        <v>44287</v>
      </c>
      <c r="G110" s="35"/>
      <c r="H110" s="35" t="s">
        <v>128</v>
      </c>
      <c r="I110" s="35"/>
      <c r="J110" s="35" t="s">
        <v>487</v>
      </c>
      <c r="K110" s="35"/>
      <c r="L110" s="35"/>
      <c r="M110" s="35"/>
      <c r="N110" s="37">
        <v>-7495.31</v>
      </c>
    </row>
    <row r="111" spans="1:14" x14ac:dyDescent="0.25">
      <c r="A111" s="35"/>
      <c r="B111" s="35"/>
      <c r="C111" s="35"/>
      <c r="D111" s="35" t="s">
        <v>122</v>
      </c>
      <c r="E111" s="35"/>
      <c r="F111" s="36">
        <v>44314</v>
      </c>
      <c r="G111" s="35"/>
      <c r="H111" s="35" t="s">
        <v>128</v>
      </c>
      <c r="I111" s="35"/>
      <c r="J111" s="35" t="s">
        <v>488</v>
      </c>
      <c r="K111" s="35"/>
      <c r="L111" s="35" t="s">
        <v>605</v>
      </c>
      <c r="M111" s="35"/>
      <c r="N111" s="37">
        <v>-379.41</v>
      </c>
    </row>
    <row r="112" spans="1:14" x14ac:dyDescent="0.25">
      <c r="A112" s="35"/>
      <c r="B112" s="35"/>
      <c r="C112" s="35"/>
      <c r="D112" s="35" t="s">
        <v>123</v>
      </c>
      <c r="E112" s="35"/>
      <c r="F112" s="36">
        <v>44312</v>
      </c>
      <c r="G112" s="35"/>
      <c r="H112" s="35" t="s">
        <v>128</v>
      </c>
      <c r="I112" s="35"/>
      <c r="J112" s="35" t="s">
        <v>489</v>
      </c>
      <c r="K112" s="35"/>
      <c r="L112" s="35" t="s">
        <v>606</v>
      </c>
      <c r="M112" s="35"/>
      <c r="N112" s="37">
        <v>-2591</v>
      </c>
    </row>
    <row r="113" spans="1:14" x14ac:dyDescent="0.25">
      <c r="A113" s="35"/>
      <c r="B113" s="35"/>
      <c r="C113" s="35"/>
      <c r="D113" s="35" t="s">
        <v>123</v>
      </c>
      <c r="E113" s="35"/>
      <c r="F113" s="36">
        <v>44288</v>
      </c>
      <c r="G113" s="35"/>
      <c r="H113" s="35" t="s">
        <v>128</v>
      </c>
      <c r="I113" s="35"/>
      <c r="J113" s="35" t="s">
        <v>485</v>
      </c>
      <c r="K113" s="35"/>
      <c r="L113" s="35" t="s">
        <v>602</v>
      </c>
      <c r="M113" s="35"/>
      <c r="N113" s="37">
        <v>-483.1</v>
      </c>
    </row>
    <row r="114" spans="1:14" x14ac:dyDescent="0.25">
      <c r="A114" s="35"/>
      <c r="B114" s="35"/>
      <c r="C114" s="35"/>
      <c r="D114" s="35" t="s">
        <v>122</v>
      </c>
      <c r="E114" s="35"/>
      <c r="F114" s="36">
        <v>44218</v>
      </c>
      <c r="G114" s="35"/>
      <c r="H114" s="35" t="s">
        <v>129</v>
      </c>
      <c r="I114" s="35"/>
      <c r="J114" s="35" t="s">
        <v>491</v>
      </c>
      <c r="K114" s="35"/>
      <c r="L114" s="35" t="s">
        <v>607</v>
      </c>
      <c r="M114" s="35"/>
      <c r="N114" s="37">
        <v>-6152</v>
      </c>
    </row>
    <row r="115" spans="1:14" x14ac:dyDescent="0.25">
      <c r="A115" s="35"/>
      <c r="B115" s="35"/>
      <c r="C115" s="35"/>
      <c r="D115" s="35" t="s">
        <v>122</v>
      </c>
      <c r="E115" s="35"/>
      <c r="F115" s="36">
        <v>44228</v>
      </c>
      <c r="G115" s="35"/>
      <c r="H115" s="35" t="s">
        <v>129</v>
      </c>
      <c r="I115" s="35"/>
      <c r="J115" s="35" t="s">
        <v>492</v>
      </c>
      <c r="K115" s="35"/>
      <c r="L115" s="35" t="s">
        <v>608</v>
      </c>
      <c r="M115" s="35"/>
      <c r="N115" s="37">
        <v>-5133.8599999999997</v>
      </c>
    </row>
    <row r="116" spans="1:14" x14ac:dyDescent="0.25">
      <c r="A116" s="35"/>
      <c r="B116" s="35"/>
      <c r="C116" s="35"/>
      <c r="D116" s="35" t="s">
        <v>122</v>
      </c>
      <c r="E116" s="35"/>
      <c r="F116" s="36">
        <v>44256</v>
      </c>
      <c r="G116" s="35"/>
      <c r="H116" s="35" t="s">
        <v>129</v>
      </c>
      <c r="I116" s="35"/>
      <c r="J116" s="35" t="s">
        <v>492</v>
      </c>
      <c r="K116" s="35"/>
      <c r="L116" s="35" t="s">
        <v>609</v>
      </c>
      <c r="M116" s="35"/>
      <c r="N116" s="37">
        <v>0</v>
      </c>
    </row>
    <row r="117" spans="1:14" x14ac:dyDescent="0.25">
      <c r="A117" s="35"/>
      <c r="B117" s="35"/>
      <c r="C117" s="35"/>
      <c r="D117" s="35" t="s">
        <v>122</v>
      </c>
      <c r="E117" s="35"/>
      <c r="F117" s="36">
        <v>44256</v>
      </c>
      <c r="G117" s="35"/>
      <c r="H117" s="35" t="s">
        <v>129</v>
      </c>
      <c r="I117" s="35"/>
      <c r="J117" s="35" t="s">
        <v>492</v>
      </c>
      <c r="K117" s="35"/>
      <c r="L117" s="35" t="s">
        <v>610</v>
      </c>
      <c r="M117" s="35"/>
      <c r="N117" s="37">
        <v>-7500.98</v>
      </c>
    </row>
    <row r="118" spans="1:14" x14ac:dyDescent="0.25">
      <c r="A118" s="35"/>
      <c r="B118" s="35"/>
      <c r="C118" s="35"/>
      <c r="D118" s="35" t="s">
        <v>122</v>
      </c>
      <c r="E118" s="35"/>
      <c r="F118" s="36">
        <v>44263</v>
      </c>
      <c r="G118" s="35"/>
      <c r="H118" s="35" t="s">
        <v>129</v>
      </c>
      <c r="I118" s="35"/>
      <c r="J118" s="35" t="s">
        <v>492</v>
      </c>
      <c r="K118" s="35"/>
      <c r="L118" s="35" t="s">
        <v>611</v>
      </c>
      <c r="M118" s="35"/>
      <c r="N118" s="37">
        <v>-171.72</v>
      </c>
    </row>
    <row r="119" spans="1:14" x14ac:dyDescent="0.25">
      <c r="A119" s="35"/>
      <c r="B119" s="35"/>
      <c r="C119" s="35"/>
      <c r="D119" s="35" t="s">
        <v>122</v>
      </c>
      <c r="E119" s="35"/>
      <c r="F119" s="36">
        <v>44288</v>
      </c>
      <c r="G119" s="35"/>
      <c r="H119" s="35" t="s">
        <v>129</v>
      </c>
      <c r="I119" s="35"/>
      <c r="J119" s="35" t="s">
        <v>492</v>
      </c>
      <c r="K119" s="35"/>
      <c r="L119" s="35" t="s">
        <v>612</v>
      </c>
      <c r="M119" s="35"/>
      <c r="N119" s="37">
        <v>-5149.22</v>
      </c>
    </row>
    <row r="120" spans="1:14" x14ac:dyDescent="0.25">
      <c r="A120" s="35"/>
      <c r="B120" s="35"/>
      <c r="C120" s="35"/>
      <c r="D120" s="35" t="s">
        <v>122</v>
      </c>
      <c r="E120" s="35"/>
      <c r="F120" s="36">
        <v>44314</v>
      </c>
      <c r="G120" s="35"/>
      <c r="H120" s="35" t="s">
        <v>129</v>
      </c>
      <c r="I120" s="35"/>
      <c r="J120" s="35" t="s">
        <v>491</v>
      </c>
      <c r="K120" s="35"/>
      <c r="L120" s="35" t="s">
        <v>613</v>
      </c>
      <c r="M120" s="35"/>
      <c r="N120" s="37">
        <v>-4939</v>
      </c>
    </row>
    <row r="121" spans="1:14" x14ac:dyDescent="0.25">
      <c r="A121" s="35"/>
      <c r="B121" s="35"/>
      <c r="C121" s="35"/>
      <c r="D121" s="35" t="s">
        <v>122</v>
      </c>
      <c r="E121" s="35"/>
      <c r="F121" s="36">
        <v>44319</v>
      </c>
      <c r="G121" s="35"/>
      <c r="H121" s="35" t="s">
        <v>129</v>
      </c>
      <c r="I121" s="35"/>
      <c r="J121" s="35" t="s">
        <v>492</v>
      </c>
      <c r="K121" s="35"/>
      <c r="L121" s="35" t="s">
        <v>614</v>
      </c>
      <c r="M121" s="35"/>
      <c r="N121" s="37">
        <v>-4540.8599999999997</v>
      </c>
    </row>
    <row r="122" spans="1:14" x14ac:dyDescent="0.25">
      <c r="A122" s="35"/>
      <c r="B122" s="35"/>
      <c r="C122" s="35"/>
      <c r="D122" s="35" t="s">
        <v>122</v>
      </c>
      <c r="E122" s="35"/>
      <c r="F122" s="36">
        <v>44340</v>
      </c>
      <c r="G122" s="35"/>
      <c r="H122" s="35" t="s">
        <v>129</v>
      </c>
      <c r="I122" s="35"/>
      <c r="J122" s="35" t="s">
        <v>492</v>
      </c>
      <c r="K122" s="35"/>
      <c r="L122" s="35" t="s">
        <v>615</v>
      </c>
      <c r="M122" s="35"/>
      <c r="N122" s="37">
        <v>-96.54</v>
      </c>
    </row>
    <row r="123" spans="1:14" x14ac:dyDescent="0.25">
      <c r="A123" s="35"/>
      <c r="B123" s="35"/>
      <c r="C123" s="35"/>
      <c r="D123" s="35" t="s">
        <v>122</v>
      </c>
      <c r="E123" s="35"/>
      <c r="F123" s="36">
        <v>44348</v>
      </c>
      <c r="G123" s="35"/>
      <c r="H123" s="35" t="s">
        <v>129</v>
      </c>
      <c r="I123" s="35"/>
      <c r="J123" s="35" t="s">
        <v>492</v>
      </c>
      <c r="K123" s="35"/>
      <c r="L123" s="35" t="s">
        <v>616</v>
      </c>
      <c r="M123" s="35"/>
      <c r="N123" s="37">
        <v>-5543.6</v>
      </c>
    </row>
    <row r="124" spans="1:14" x14ac:dyDescent="0.25">
      <c r="A124" s="35"/>
      <c r="B124" s="35"/>
      <c r="C124" s="35"/>
      <c r="D124" s="35" t="s">
        <v>122</v>
      </c>
      <c r="E124" s="35"/>
      <c r="F124" s="36">
        <v>44383</v>
      </c>
      <c r="G124" s="35"/>
      <c r="H124" s="35" t="s">
        <v>129</v>
      </c>
      <c r="I124" s="35"/>
      <c r="J124" s="35" t="s">
        <v>492</v>
      </c>
      <c r="K124" s="35"/>
      <c r="L124" s="35" t="s">
        <v>617</v>
      </c>
      <c r="M124" s="35"/>
      <c r="N124" s="37">
        <v>-4384.62</v>
      </c>
    </row>
    <row r="125" spans="1:14" x14ac:dyDescent="0.25">
      <c r="A125" s="35"/>
      <c r="B125" s="35"/>
      <c r="C125" s="35"/>
      <c r="D125" s="35" t="s">
        <v>122</v>
      </c>
      <c r="E125" s="35"/>
      <c r="F125" s="36">
        <v>44403</v>
      </c>
      <c r="G125" s="35"/>
      <c r="H125" s="35" t="s">
        <v>129</v>
      </c>
      <c r="I125" s="35"/>
      <c r="J125" s="35" t="s">
        <v>491</v>
      </c>
      <c r="K125" s="35"/>
      <c r="L125" s="35" t="s">
        <v>618</v>
      </c>
      <c r="M125" s="35"/>
      <c r="N125" s="37">
        <v>-3974</v>
      </c>
    </row>
    <row r="126" spans="1:14" x14ac:dyDescent="0.25">
      <c r="A126" s="35"/>
      <c r="B126" s="35"/>
      <c r="C126" s="35"/>
      <c r="D126" s="35" t="s">
        <v>122</v>
      </c>
      <c r="E126" s="35"/>
      <c r="F126" s="36">
        <v>44410</v>
      </c>
      <c r="G126" s="35"/>
      <c r="H126" s="35" t="s">
        <v>129</v>
      </c>
      <c r="I126" s="35"/>
      <c r="J126" s="35" t="s">
        <v>492</v>
      </c>
      <c r="K126" s="35"/>
      <c r="L126" s="35" t="s">
        <v>619</v>
      </c>
      <c r="M126" s="35"/>
      <c r="N126" s="37">
        <v>-5067.62</v>
      </c>
    </row>
    <row r="127" spans="1:14" x14ac:dyDescent="0.25">
      <c r="A127" s="35"/>
      <c r="B127" s="35"/>
      <c r="C127" s="35"/>
      <c r="D127" s="35" t="s">
        <v>122</v>
      </c>
      <c r="E127" s="35"/>
      <c r="F127" s="36">
        <v>44440</v>
      </c>
      <c r="G127" s="35"/>
      <c r="H127" s="35" t="s">
        <v>129</v>
      </c>
      <c r="I127" s="35"/>
      <c r="J127" s="35" t="s">
        <v>492</v>
      </c>
      <c r="K127" s="35"/>
      <c r="L127" s="35" t="s">
        <v>620</v>
      </c>
      <c r="M127" s="35"/>
      <c r="N127" s="37">
        <v>0</v>
      </c>
    </row>
    <row r="128" spans="1:14" x14ac:dyDescent="0.25">
      <c r="A128" s="35"/>
      <c r="B128" s="35"/>
      <c r="C128" s="35"/>
      <c r="D128" s="35" t="s">
        <v>122</v>
      </c>
      <c r="E128" s="35"/>
      <c r="F128" s="36">
        <v>44440</v>
      </c>
      <c r="G128" s="35"/>
      <c r="H128" s="35" t="s">
        <v>129</v>
      </c>
      <c r="I128" s="35"/>
      <c r="J128" s="35" t="s">
        <v>492</v>
      </c>
      <c r="K128" s="35"/>
      <c r="L128" s="35" t="s">
        <v>621</v>
      </c>
      <c r="M128" s="35"/>
      <c r="N128" s="37">
        <v>-12961.18</v>
      </c>
    </row>
    <row r="129" spans="1:14" x14ac:dyDescent="0.25">
      <c r="A129" s="35"/>
      <c r="B129" s="35"/>
      <c r="C129" s="35"/>
      <c r="D129" s="35" t="s">
        <v>124</v>
      </c>
      <c r="E129" s="35"/>
      <c r="F129" s="36">
        <v>44225</v>
      </c>
      <c r="G129" s="35"/>
      <c r="H129" s="35" t="s">
        <v>130</v>
      </c>
      <c r="I129" s="35"/>
      <c r="J129" s="35" t="s">
        <v>493</v>
      </c>
      <c r="K129" s="35"/>
      <c r="L129" s="35" t="s">
        <v>622</v>
      </c>
      <c r="M129" s="35"/>
      <c r="N129" s="37">
        <v>0</v>
      </c>
    </row>
    <row r="130" spans="1:14" x14ac:dyDescent="0.25">
      <c r="A130" s="35"/>
      <c r="B130" s="35"/>
      <c r="C130" s="35"/>
      <c r="D130" s="35" t="s">
        <v>125</v>
      </c>
      <c r="E130" s="35"/>
      <c r="F130" s="36">
        <v>44362</v>
      </c>
      <c r="G130" s="35"/>
      <c r="H130" s="35" t="s">
        <v>131</v>
      </c>
      <c r="I130" s="35"/>
      <c r="J130" s="35" t="s">
        <v>494</v>
      </c>
      <c r="K130" s="35"/>
      <c r="L130" s="35"/>
      <c r="M130" s="35"/>
      <c r="N130" s="37">
        <v>-49.99</v>
      </c>
    </row>
    <row r="131" spans="1:14" x14ac:dyDescent="0.25">
      <c r="A131" s="35"/>
      <c r="B131" s="35"/>
      <c r="C131" s="35"/>
      <c r="D131" s="35" t="s">
        <v>125</v>
      </c>
      <c r="E131" s="35"/>
      <c r="F131" s="36">
        <v>44408</v>
      </c>
      <c r="G131" s="35"/>
      <c r="H131" s="35" t="s">
        <v>132</v>
      </c>
      <c r="I131" s="35"/>
      <c r="J131" s="35" t="s">
        <v>495</v>
      </c>
      <c r="K131" s="35"/>
      <c r="L131" s="35" t="s">
        <v>623</v>
      </c>
      <c r="M131" s="35"/>
      <c r="N131" s="37">
        <v>-50</v>
      </c>
    </row>
    <row r="132" spans="1:14" x14ac:dyDescent="0.25">
      <c r="A132" s="35"/>
      <c r="B132" s="35"/>
      <c r="C132" s="35"/>
      <c r="D132" s="35" t="s">
        <v>124</v>
      </c>
      <c r="E132" s="35"/>
      <c r="F132" s="36">
        <v>44344</v>
      </c>
      <c r="G132" s="35"/>
      <c r="H132" s="35" t="s">
        <v>133</v>
      </c>
      <c r="I132" s="35"/>
      <c r="J132" s="35" t="s">
        <v>496</v>
      </c>
      <c r="K132" s="35"/>
      <c r="L132" s="35" t="s">
        <v>624</v>
      </c>
      <c r="M132" s="35"/>
      <c r="N132" s="37">
        <v>0</v>
      </c>
    </row>
    <row r="133" spans="1:14" x14ac:dyDescent="0.25">
      <c r="A133" s="35"/>
      <c r="B133" s="35"/>
      <c r="C133" s="35"/>
      <c r="D133" s="35" t="s">
        <v>126</v>
      </c>
      <c r="E133" s="35"/>
      <c r="F133" s="36">
        <v>44317</v>
      </c>
      <c r="G133" s="35"/>
      <c r="H133" s="35" t="s">
        <v>134</v>
      </c>
      <c r="I133" s="35"/>
      <c r="J133" s="35"/>
      <c r="K133" s="35"/>
      <c r="L133" s="35" t="s">
        <v>625</v>
      </c>
      <c r="M133" s="35"/>
      <c r="N133" s="37">
        <v>185</v>
      </c>
    </row>
    <row r="134" spans="1:14" x14ac:dyDescent="0.25">
      <c r="A134" s="35"/>
      <c r="B134" s="35"/>
      <c r="C134" s="35"/>
      <c r="D134" s="35" t="s">
        <v>124</v>
      </c>
      <c r="E134" s="35"/>
      <c r="F134" s="36">
        <v>44253</v>
      </c>
      <c r="G134" s="35"/>
      <c r="H134" s="35" t="s">
        <v>135</v>
      </c>
      <c r="I134" s="35"/>
      <c r="J134" s="35" t="s">
        <v>497</v>
      </c>
      <c r="K134" s="35"/>
      <c r="L134" s="35" t="s">
        <v>624</v>
      </c>
      <c r="M134" s="35"/>
      <c r="N134" s="37">
        <v>0</v>
      </c>
    </row>
    <row r="135" spans="1:14" x14ac:dyDescent="0.25">
      <c r="A135" s="35"/>
      <c r="B135" s="35"/>
      <c r="C135" s="35"/>
      <c r="D135" s="35" t="s">
        <v>124</v>
      </c>
      <c r="E135" s="35"/>
      <c r="F135" s="36">
        <v>44286</v>
      </c>
      <c r="G135" s="35"/>
      <c r="H135" s="35" t="s">
        <v>136</v>
      </c>
      <c r="I135" s="35"/>
      <c r="J135" s="35" t="s">
        <v>497</v>
      </c>
      <c r="K135" s="35"/>
      <c r="L135" s="35" t="s">
        <v>624</v>
      </c>
      <c r="M135" s="35"/>
      <c r="N135" s="37">
        <v>0</v>
      </c>
    </row>
    <row r="136" spans="1:14" x14ac:dyDescent="0.25">
      <c r="A136" s="35"/>
      <c r="B136" s="35"/>
      <c r="C136" s="35"/>
      <c r="D136" s="35" t="s">
        <v>124</v>
      </c>
      <c r="E136" s="35"/>
      <c r="F136" s="36">
        <v>44316</v>
      </c>
      <c r="G136" s="35"/>
      <c r="H136" s="35" t="s">
        <v>137</v>
      </c>
      <c r="I136" s="35"/>
      <c r="J136" s="35" t="s">
        <v>497</v>
      </c>
      <c r="K136" s="35"/>
      <c r="L136" s="35" t="s">
        <v>624</v>
      </c>
      <c r="M136" s="35"/>
      <c r="N136" s="37">
        <v>0</v>
      </c>
    </row>
    <row r="137" spans="1:14" x14ac:dyDescent="0.25">
      <c r="A137" s="35"/>
      <c r="B137" s="35"/>
      <c r="C137" s="35"/>
      <c r="D137" s="35" t="s">
        <v>124</v>
      </c>
      <c r="E137" s="35"/>
      <c r="F137" s="36">
        <v>44344</v>
      </c>
      <c r="G137" s="35"/>
      <c r="H137" s="35" t="s">
        <v>138</v>
      </c>
      <c r="I137" s="35"/>
      <c r="J137" s="35" t="s">
        <v>497</v>
      </c>
      <c r="K137" s="35"/>
      <c r="L137" s="35" t="s">
        <v>624</v>
      </c>
      <c r="M137" s="35"/>
      <c r="N137" s="37">
        <v>0</v>
      </c>
    </row>
    <row r="138" spans="1:14" x14ac:dyDescent="0.25">
      <c r="A138" s="35"/>
      <c r="B138" s="35"/>
      <c r="C138" s="35"/>
      <c r="D138" s="35" t="s">
        <v>124</v>
      </c>
      <c r="E138" s="35"/>
      <c r="F138" s="36">
        <v>44377</v>
      </c>
      <c r="G138" s="35"/>
      <c r="H138" s="35" t="s">
        <v>139</v>
      </c>
      <c r="I138" s="35"/>
      <c r="J138" s="35" t="s">
        <v>497</v>
      </c>
      <c r="K138" s="35"/>
      <c r="L138" s="35" t="s">
        <v>624</v>
      </c>
      <c r="M138" s="35"/>
      <c r="N138" s="37">
        <v>0</v>
      </c>
    </row>
    <row r="139" spans="1:14" x14ac:dyDescent="0.25">
      <c r="A139" s="35"/>
      <c r="B139" s="35"/>
      <c r="C139" s="35"/>
      <c r="D139" s="35" t="s">
        <v>124</v>
      </c>
      <c r="E139" s="35"/>
      <c r="F139" s="36">
        <v>44407</v>
      </c>
      <c r="G139" s="35"/>
      <c r="H139" s="35" t="s">
        <v>140</v>
      </c>
      <c r="I139" s="35"/>
      <c r="J139" s="35" t="s">
        <v>497</v>
      </c>
      <c r="K139" s="35"/>
      <c r="L139" s="35" t="s">
        <v>624</v>
      </c>
      <c r="M139" s="35"/>
      <c r="N139" s="37">
        <v>0</v>
      </c>
    </row>
    <row r="140" spans="1:14" x14ac:dyDescent="0.25">
      <c r="A140" s="35"/>
      <c r="B140" s="35"/>
      <c r="C140" s="35"/>
      <c r="D140" s="35" t="s">
        <v>124</v>
      </c>
      <c r="E140" s="35"/>
      <c r="F140" s="36">
        <v>44439</v>
      </c>
      <c r="G140" s="35"/>
      <c r="H140" s="35" t="s">
        <v>141</v>
      </c>
      <c r="I140" s="35"/>
      <c r="J140" s="35" t="s">
        <v>497</v>
      </c>
      <c r="K140" s="35"/>
      <c r="L140" s="35" t="s">
        <v>624</v>
      </c>
      <c r="M140" s="35"/>
      <c r="N140" s="37">
        <v>0</v>
      </c>
    </row>
    <row r="141" spans="1:14" x14ac:dyDescent="0.25">
      <c r="A141" s="35"/>
      <c r="B141" s="35"/>
      <c r="C141" s="35"/>
      <c r="D141" s="35" t="s">
        <v>124</v>
      </c>
      <c r="E141" s="35"/>
      <c r="F141" s="36">
        <v>44337</v>
      </c>
      <c r="G141" s="35"/>
      <c r="H141" s="35" t="s">
        <v>142</v>
      </c>
      <c r="I141" s="35"/>
      <c r="J141" s="35" t="s">
        <v>498</v>
      </c>
      <c r="K141" s="35"/>
      <c r="L141" s="35" t="s">
        <v>624</v>
      </c>
      <c r="M141" s="35"/>
      <c r="N141" s="37">
        <v>0</v>
      </c>
    </row>
    <row r="142" spans="1:14" x14ac:dyDescent="0.25">
      <c r="A142" s="35"/>
      <c r="B142" s="35"/>
      <c r="C142" s="35"/>
      <c r="D142" s="35" t="s">
        <v>124</v>
      </c>
      <c r="E142" s="35"/>
      <c r="F142" s="36">
        <v>44225</v>
      </c>
      <c r="G142" s="35"/>
      <c r="H142" s="35" t="s">
        <v>143</v>
      </c>
      <c r="I142" s="35"/>
      <c r="J142" s="35" t="s">
        <v>497</v>
      </c>
      <c r="K142" s="35"/>
      <c r="L142" s="35" t="s">
        <v>624</v>
      </c>
      <c r="M142" s="35"/>
      <c r="N142" s="37">
        <v>0</v>
      </c>
    </row>
    <row r="143" spans="1:14" x14ac:dyDescent="0.25">
      <c r="A143" s="35"/>
      <c r="B143" s="35"/>
      <c r="C143" s="35"/>
      <c r="D143" s="35" t="s">
        <v>124</v>
      </c>
      <c r="E143" s="35"/>
      <c r="F143" s="36">
        <v>44253</v>
      </c>
      <c r="G143" s="35"/>
      <c r="H143" s="35" t="s">
        <v>144</v>
      </c>
      <c r="I143" s="35"/>
      <c r="J143" s="35" t="s">
        <v>499</v>
      </c>
      <c r="K143" s="35"/>
      <c r="L143" s="35" t="s">
        <v>624</v>
      </c>
      <c r="M143" s="35"/>
      <c r="N143" s="37">
        <v>0</v>
      </c>
    </row>
    <row r="144" spans="1:14" x14ac:dyDescent="0.25">
      <c r="A144" s="35"/>
      <c r="B144" s="35"/>
      <c r="C144" s="35"/>
      <c r="D144" s="35" t="s">
        <v>124</v>
      </c>
      <c r="E144" s="35"/>
      <c r="F144" s="36">
        <v>44286</v>
      </c>
      <c r="G144" s="35"/>
      <c r="H144" s="35" t="s">
        <v>145</v>
      </c>
      <c r="I144" s="35"/>
      <c r="J144" s="35" t="s">
        <v>499</v>
      </c>
      <c r="K144" s="35"/>
      <c r="L144" s="35" t="s">
        <v>624</v>
      </c>
      <c r="M144" s="35"/>
      <c r="N144" s="37">
        <v>0</v>
      </c>
    </row>
    <row r="145" spans="1:14" x14ac:dyDescent="0.25">
      <c r="A145" s="35"/>
      <c r="B145" s="35"/>
      <c r="C145" s="35"/>
      <c r="D145" s="35" t="s">
        <v>124</v>
      </c>
      <c r="E145" s="35"/>
      <c r="F145" s="36">
        <v>44316</v>
      </c>
      <c r="G145" s="35"/>
      <c r="H145" s="35" t="s">
        <v>146</v>
      </c>
      <c r="I145" s="35"/>
      <c r="J145" s="35" t="s">
        <v>499</v>
      </c>
      <c r="K145" s="35"/>
      <c r="L145" s="35" t="s">
        <v>624</v>
      </c>
      <c r="M145" s="35"/>
      <c r="N145" s="37">
        <v>0</v>
      </c>
    </row>
    <row r="146" spans="1:14" x14ac:dyDescent="0.25">
      <c r="A146" s="35"/>
      <c r="B146" s="35"/>
      <c r="C146" s="35"/>
      <c r="D146" s="35" t="s">
        <v>124</v>
      </c>
      <c r="E146" s="35"/>
      <c r="F146" s="36">
        <v>44344</v>
      </c>
      <c r="G146" s="35"/>
      <c r="H146" s="35" t="s">
        <v>147</v>
      </c>
      <c r="I146" s="35"/>
      <c r="J146" s="35" t="s">
        <v>499</v>
      </c>
      <c r="K146" s="35"/>
      <c r="L146" s="35" t="s">
        <v>624</v>
      </c>
      <c r="M146" s="35"/>
      <c r="N146" s="37">
        <v>0</v>
      </c>
    </row>
    <row r="147" spans="1:14" x14ac:dyDescent="0.25">
      <c r="A147" s="35"/>
      <c r="B147" s="35"/>
      <c r="C147" s="35"/>
      <c r="D147" s="35" t="s">
        <v>124</v>
      </c>
      <c r="E147" s="35"/>
      <c r="F147" s="36">
        <v>44377</v>
      </c>
      <c r="G147" s="35"/>
      <c r="H147" s="35" t="s">
        <v>148</v>
      </c>
      <c r="I147" s="35"/>
      <c r="J147" s="35" t="s">
        <v>499</v>
      </c>
      <c r="K147" s="35"/>
      <c r="L147" s="35" t="s">
        <v>624</v>
      </c>
      <c r="M147" s="35"/>
      <c r="N147" s="37">
        <v>0</v>
      </c>
    </row>
    <row r="148" spans="1:14" x14ac:dyDescent="0.25">
      <c r="A148" s="35"/>
      <c r="B148" s="35"/>
      <c r="C148" s="35"/>
      <c r="D148" s="35" t="s">
        <v>124</v>
      </c>
      <c r="E148" s="35"/>
      <c r="F148" s="36">
        <v>44407</v>
      </c>
      <c r="G148" s="35"/>
      <c r="H148" s="35" t="s">
        <v>149</v>
      </c>
      <c r="I148" s="35"/>
      <c r="J148" s="35" t="s">
        <v>499</v>
      </c>
      <c r="K148" s="35"/>
      <c r="L148" s="35" t="s">
        <v>624</v>
      </c>
      <c r="M148" s="35"/>
      <c r="N148" s="37">
        <v>0</v>
      </c>
    </row>
    <row r="149" spans="1:14" x14ac:dyDescent="0.25">
      <c r="A149" s="35"/>
      <c r="B149" s="35"/>
      <c r="C149" s="35"/>
      <c r="D149" s="35" t="s">
        <v>124</v>
      </c>
      <c r="E149" s="35"/>
      <c r="F149" s="36">
        <v>44439</v>
      </c>
      <c r="G149" s="35"/>
      <c r="H149" s="35" t="s">
        <v>150</v>
      </c>
      <c r="I149" s="35"/>
      <c r="J149" s="35" t="s">
        <v>499</v>
      </c>
      <c r="K149" s="35"/>
      <c r="L149" s="35" t="s">
        <v>624</v>
      </c>
      <c r="M149" s="35"/>
      <c r="N149" s="37">
        <v>0</v>
      </c>
    </row>
    <row r="150" spans="1:14" x14ac:dyDescent="0.25">
      <c r="A150" s="35"/>
      <c r="B150" s="35"/>
      <c r="C150" s="35"/>
      <c r="D150" s="35" t="s">
        <v>124</v>
      </c>
      <c r="E150" s="35"/>
      <c r="F150" s="36">
        <v>44337</v>
      </c>
      <c r="G150" s="35"/>
      <c r="H150" s="35" t="s">
        <v>151</v>
      </c>
      <c r="I150" s="35"/>
      <c r="J150" s="35" t="s">
        <v>493</v>
      </c>
      <c r="K150" s="35"/>
      <c r="L150" s="35" t="s">
        <v>624</v>
      </c>
      <c r="M150" s="35"/>
      <c r="N150" s="37">
        <v>0</v>
      </c>
    </row>
    <row r="151" spans="1:14" x14ac:dyDescent="0.25">
      <c r="A151" s="35"/>
      <c r="B151" s="35"/>
      <c r="C151" s="35"/>
      <c r="D151" s="35" t="s">
        <v>124</v>
      </c>
      <c r="E151" s="35"/>
      <c r="F151" s="36">
        <v>44225</v>
      </c>
      <c r="G151" s="35"/>
      <c r="H151" s="35" t="s">
        <v>152</v>
      </c>
      <c r="I151" s="35"/>
      <c r="J151" s="35" t="s">
        <v>499</v>
      </c>
      <c r="K151" s="35"/>
      <c r="L151" s="35" t="s">
        <v>624</v>
      </c>
      <c r="M151" s="35"/>
      <c r="N151" s="37">
        <v>0</v>
      </c>
    </row>
    <row r="152" spans="1:14" x14ac:dyDescent="0.25">
      <c r="A152" s="35"/>
      <c r="B152" s="35"/>
      <c r="C152" s="35"/>
      <c r="D152" s="35" t="s">
        <v>124</v>
      </c>
      <c r="E152" s="35"/>
      <c r="F152" s="36">
        <v>44253</v>
      </c>
      <c r="G152" s="35"/>
      <c r="H152" s="35" t="s">
        <v>153</v>
      </c>
      <c r="I152" s="35"/>
      <c r="J152" s="35" t="s">
        <v>500</v>
      </c>
      <c r="K152" s="35"/>
      <c r="L152" s="35" t="s">
        <v>624</v>
      </c>
      <c r="M152" s="35"/>
      <c r="N152" s="37">
        <v>0</v>
      </c>
    </row>
    <row r="153" spans="1:14" x14ac:dyDescent="0.25">
      <c r="A153" s="35"/>
      <c r="B153" s="35"/>
      <c r="C153" s="35"/>
      <c r="D153" s="35" t="s">
        <v>124</v>
      </c>
      <c r="E153" s="35"/>
      <c r="F153" s="36">
        <v>44286</v>
      </c>
      <c r="G153" s="35"/>
      <c r="H153" s="35" t="s">
        <v>154</v>
      </c>
      <c r="I153" s="35"/>
      <c r="J153" s="35" t="s">
        <v>500</v>
      </c>
      <c r="K153" s="35"/>
      <c r="L153" s="35" t="s">
        <v>624</v>
      </c>
      <c r="M153" s="35"/>
      <c r="N153" s="37">
        <v>0</v>
      </c>
    </row>
    <row r="154" spans="1:14" x14ac:dyDescent="0.25">
      <c r="A154" s="35"/>
      <c r="B154" s="35"/>
      <c r="C154" s="35"/>
      <c r="D154" s="35" t="s">
        <v>124</v>
      </c>
      <c r="E154" s="35"/>
      <c r="F154" s="36">
        <v>44316</v>
      </c>
      <c r="G154" s="35"/>
      <c r="H154" s="35" t="s">
        <v>155</v>
      </c>
      <c r="I154" s="35"/>
      <c r="J154" s="35" t="s">
        <v>500</v>
      </c>
      <c r="K154" s="35"/>
      <c r="L154" s="35" t="s">
        <v>624</v>
      </c>
      <c r="M154" s="35"/>
      <c r="N154" s="37">
        <v>0</v>
      </c>
    </row>
    <row r="155" spans="1:14" x14ac:dyDescent="0.25">
      <c r="A155" s="35"/>
      <c r="B155" s="35"/>
      <c r="C155" s="35"/>
      <c r="D155" s="35" t="s">
        <v>124</v>
      </c>
      <c r="E155" s="35"/>
      <c r="F155" s="36">
        <v>44344</v>
      </c>
      <c r="G155" s="35"/>
      <c r="H155" s="35" t="s">
        <v>156</v>
      </c>
      <c r="I155" s="35"/>
      <c r="J155" s="35" t="s">
        <v>500</v>
      </c>
      <c r="K155" s="35"/>
      <c r="L155" s="35" t="s">
        <v>624</v>
      </c>
      <c r="M155" s="35"/>
      <c r="N155" s="37">
        <v>0</v>
      </c>
    </row>
    <row r="156" spans="1:14" x14ac:dyDescent="0.25">
      <c r="A156" s="35"/>
      <c r="B156" s="35"/>
      <c r="C156" s="35"/>
      <c r="D156" s="35" t="s">
        <v>124</v>
      </c>
      <c r="E156" s="35"/>
      <c r="F156" s="36">
        <v>44377</v>
      </c>
      <c r="G156" s="35"/>
      <c r="H156" s="35" t="s">
        <v>157</v>
      </c>
      <c r="I156" s="35"/>
      <c r="J156" s="35" t="s">
        <v>500</v>
      </c>
      <c r="K156" s="35"/>
      <c r="L156" s="35" t="s">
        <v>624</v>
      </c>
      <c r="M156" s="35"/>
      <c r="N156" s="37">
        <v>0</v>
      </c>
    </row>
    <row r="157" spans="1:14" x14ac:dyDescent="0.25">
      <c r="A157" s="35"/>
      <c r="B157" s="35"/>
      <c r="C157" s="35"/>
      <c r="D157" s="35" t="s">
        <v>124</v>
      </c>
      <c r="E157" s="35"/>
      <c r="F157" s="36">
        <v>44407</v>
      </c>
      <c r="G157" s="35"/>
      <c r="H157" s="35" t="s">
        <v>158</v>
      </c>
      <c r="I157" s="35"/>
      <c r="J157" s="35" t="s">
        <v>498</v>
      </c>
      <c r="K157" s="35"/>
      <c r="L157" s="35" t="s">
        <v>624</v>
      </c>
      <c r="M157" s="35"/>
      <c r="N157" s="37">
        <v>0</v>
      </c>
    </row>
    <row r="158" spans="1:14" x14ac:dyDescent="0.25">
      <c r="A158" s="35"/>
      <c r="B158" s="35"/>
      <c r="C158" s="35"/>
      <c r="D158" s="35" t="s">
        <v>124</v>
      </c>
      <c r="E158" s="35"/>
      <c r="F158" s="36">
        <v>44439</v>
      </c>
      <c r="G158" s="35"/>
      <c r="H158" s="35" t="s">
        <v>159</v>
      </c>
      <c r="I158" s="35"/>
      <c r="J158" s="35" t="s">
        <v>498</v>
      </c>
      <c r="K158" s="35"/>
      <c r="L158" s="35" t="s">
        <v>624</v>
      </c>
      <c r="M158" s="35"/>
      <c r="N158" s="37">
        <v>0</v>
      </c>
    </row>
    <row r="159" spans="1:14" x14ac:dyDescent="0.25">
      <c r="A159" s="35"/>
      <c r="B159" s="35"/>
      <c r="C159" s="35"/>
      <c r="D159" s="35" t="s">
        <v>124</v>
      </c>
      <c r="E159" s="35"/>
      <c r="F159" s="36">
        <v>44337</v>
      </c>
      <c r="G159" s="35"/>
      <c r="H159" s="35" t="s">
        <v>160</v>
      </c>
      <c r="I159" s="35"/>
      <c r="J159" s="35" t="s">
        <v>496</v>
      </c>
      <c r="K159" s="35"/>
      <c r="L159" s="35" t="s">
        <v>624</v>
      </c>
      <c r="M159" s="35"/>
      <c r="N159" s="37">
        <v>0</v>
      </c>
    </row>
    <row r="160" spans="1:14" x14ac:dyDescent="0.25">
      <c r="A160" s="35"/>
      <c r="B160" s="35"/>
      <c r="C160" s="35"/>
      <c r="D160" s="35" t="s">
        <v>124</v>
      </c>
      <c r="E160" s="35"/>
      <c r="F160" s="36">
        <v>44225</v>
      </c>
      <c r="G160" s="35"/>
      <c r="H160" s="35" t="s">
        <v>161</v>
      </c>
      <c r="I160" s="35"/>
      <c r="J160" s="35" t="s">
        <v>500</v>
      </c>
      <c r="K160" s="35"/>
      <c r="L160" s="35" t="s">
        <v>624</v>
      </c>
      <c r="M160" s="35"/>
      <c r="N160" s="37">
        <v>0</v>
      </c>
    </row>
    <row r="161" spans="1:14" x14ac:dyDescent="0.25">
      <c r="A161" s="35"/>
      <c r="B161" s="35"/>
      <c r="C161" s="35"/>
      <c r="D161" s="35" t="s">
        <v>124</v>
      </c>
      <c r="E161" s="35"/>
      <c r="F161" s="36">
        <v>44253</v>
      </c>
      <c r="G161" s="35"/>
      <c r="H161" s="35" t="s">
        <v>162</v>
      </c>
      <c r="I161" s="35"/>
      <c r="J161" s="35" t="s">
        <v>498</v>
      </c>
      <c r="K161" s="35"/>
      <c r="L161" s="35" t="s">
        <v>624</v>
      </c>
      <c r="M161" s="35"/>
      <c r="N161" s="37">
        <v>0</v>
      </c>
    </row>
    <row r="162" spans="1:14" x14ac:dyDescent="0.25">
      <c r="A162" s="35"/>
      <c r="B162" s="35"/>
      <c r="C162" s="35"/>
      <c r="D162" s="35" t="s">
        <v>124</v>
      </c>
      <c r="E162" s="35"/>
      <c r="F162" s="36">
        <v>44286</v>
      </c>
      <c r="G162" s="35"/>
      <c r="H162" s="35" t="s">
        <v>163</v>
      </c>
      <c r="I162" s="35"/>
      <c r="J162" s="35" t="s">
        <v>498</v>
      </c>
      <c r="K162" s="35"/>
      <c r="L162" s="35" t="s">
        <v>624</v>
      </c>
      <c r="M162" s="35"/>
      <c r="N162" s="37">
        <v>0</v>
      </c>
    </row>
    <row r="163" spans="1:14" x14ac:dyDescent="0.25">
      <c r="A163" s="35"/>
      <c r="B163" s="35"/>
      <c r="C163" s="35"/>
      <c r="D163" s="35" t="s">
        <v>124</v>
      </c>
      <c r="E163" s="35"/>
      <c r="F163" s="36">
        <v>44316</v>
      </c>
      <c r="G163" s="35"/>
      <c r="H163" s="35" t="s">
        <v>164</v>
      </c>
      <c r="I163" s="35"/>
      <c r="J163" s="35" t="s">
        <v>498</v>
      </c>
      <c r="K163" s="35"/>
      <c r="L163" s="35" t="s">
        <v>624</v>
      </c>
      <c r="M163" s="35"/>
      <c r="N163" s="37">
        <v>0</v>
      </c>
    </row>
    <row r="164" spans="1:14" x14ac:dyDescent="0.25">
      <c r="A164" s="35"/>
      <c r="B164" s="35"/>
      <c r="C164" s="35"/>
      <c r="D164" s="35" t="s">
        <v>124</v>
      </c>
      <c r="E164" s="35"/>
      <c r="F164" s="36">
        <v>44344</v>
      </c>
      <c r="G164" s="35"/>
      <c r="H164" s="35" t="s">
        <v>165</v>
      </c>
      <c r="I164" s="35"/>
      <c r="J164" s="35" t="s">
        <v>498</v>
      </c>
      <c r="K164" s="35"/>
      <c r="L164" s="35" t="s">
        <v>624</v>
      </c>
      <c r="M164" s="35"/>
      <c r="N164" s="37">
        <v>0</v>
      </c>
    </row>
    <row r="165" spans="1:14" x14ac:dyDescent="0.25">
      <c r="A165" s="35"/>
      <c r="B165" s="35"/>
      <c r="C165" s="35"/>
      <c r="D165" s="35" t="s">
        <v>124</v>
      </c>
      <c r="E165" s="35"/>
      <c r="F165" s="36">
        <v>44377</v>
      </c>
      <c r="G165" s="35"/>
      <c r="H165" s="35" t="s">
        <v>166</v>
      </c>
      <c r="I165" s="35"/>
      <c r="J165" s="35" t="s">
        <v>498</v>
      </c>
      <c r="K165" s="35"/>
      <c r="L165" s="35" t="s">
        <v>624</v>
      </c>
      <c r="M165" s="35"/>
      <c r="N165" s="37">
        <v>0</v>
      </c>
    </row>
    <row r="166" spans="1:14" x14ac:dyDescent="0.25">
      <c r="A166" s="35"/>
      <c r="B166" s="35"/>
      <c r="C166" s="35"/>
      <c r="D166" s="35" t="s">
        <v>124</v>
      </c>
      <c r="E166" s="35"/>
      <c r="F166" s="36">
        <v>44407</v>
      </c>
      <c r="G166" s="35"/>
      <c r="H166" s="35" t="s">
        <v>167</v>
      </c>
      <c r="I166" s="35"/>
      <c r="J166" s="35" t="s">
        <v>501</v>
      </c>
      <c r="K166" s="35"/>
      <c r="L166" s="35" t="s">
        <v>624</v>
      </c>
      <c r="M166" s="35"/>
      <c r="N166" s="37">
        <v>0</v>
      </c>
    </row>
    <row r="167" spans="1:14" x14ac:dyDescent="0.25">
      <c r="A167" s="35"/>
      <c r="B167" s="35"/>
      <c r="C167" s="35"/>
      <c r="D167" s="35" t="s">
        <v>124</v>
      </c>
      <c r="E167" s="35"/>
      <c r="F167" s="36">
        <v>44439</v>
      </c>
      <c r="G167" s="35"/>
      <c r="H167" s="35" t="s">
        <v>168</v>
      </c>
      <c r="I167" s="35"/>
      <c r="J167" s="35" t="s">
        <v>501</v>
      </c>
      <c r="K167" s="35"/>
      <c r="L167" s="35" t="s">
        <v>624</v>
      </c>
      <c r="M167" s="35"/>
      <c r="N167" s="37">
        <v>0</v>
      </c>
    </row>
    <row r="168" spans="1:14" x14ac:dyDescent="0.25">
      <c r="A168" s="35"/>
      <c r="B168" s="35"/>
      <c r="C168" s="35"/>
      <c r="D168" s="35" t="s">
        <v>124</v>
      </c>
      <c r="E168" s="35"/>
      <c r="F168" s="36">
        <v>44225</v>
      </c>
      <c r="G168" s="35"/>
      <c r="H168" s="35" t="s">
        <v>169</v>
      </c>
      <c r="I168" s="35"/>
      <c r="J168" s="35" t="s">
        <v>498</v>
      </c>
      <c r="K168" s="35"/>
      <c r="L168" s="35" t="s">
        <v>624</v>
      </c>
      <c r="M168" s="35"/>
      <c r="N168" s="37">
        <v>0</v>
      </c>
    </row>
    <row r="169" spans="1:14" x14ac:dyDescent="0.25">
      <c r="A169" s="35"/>
      <c r="B169" s="35"/>
      <c r="C169" s="35"/>
      <c r="D169" s="35" t="s">
        <v>124</v>
      </c>
      <c r="E169" s="35"/>
      <c r="F169" s="36">
        <v>44253</v>
      </c>
      <c r="G169" s="35"/>
      <c r="H169" s="35" t="s">
        <v>170</v>
      </c>
      <c r="I169" s="35"/>
      <c r="J169" s="35" t="s">
        <v>493</v>
      </c>
      <c r="K169" s="35"/>
      <c r="L169" s="35" t="s">
        <v>624</v>
      </c>
      <c r="M169" s="35"/>
      <c r="N169" s="37">
        <v>0</v>
      </c>
    </row>
    <row r="170" spans="1:14" x14ac:dyDescent="0.25">
      <c r="A170" s="35"/>
      <c r="B170" s="35"/>
      <c r="C170" s="35"/>
      <c r="D170" s="35" t="s">
        <v>124</v>
      </c>
      <c r="E170" s="35"/>
      <c r="F170" s="36">
        <v>44286</v>
      </c>
      <c r="G170" s="35"/>
      <c r="H170" s="35" t="s">
        <v>171</v>
      </c>
      <c r="I170" s="35"/>
      <c r="J170" s="35" t="s">
        <v>493</v>
      </c>
      <c r="K170" s="35"/>
      <c r="L170" s="35" t="s">
        <v>624</v>
      </c>
      <c r="M170" s="35"/>
      <c r="N170" s="37">
        <v>0</v>
      </c>
    </row>
    <row r="171" spans="1:14" x14ac:dyDescent="0.25">
      <c r="A171" s="35"/>
      <c r="B171" s="35"/>
      <c r="C171" s="35"/>
      <c r="D171" s="35" t="s">
        <v>124</v>
      </c>
      <c r="E171" s="35"/>
      <c r="F171" s="36">
        <v>44316</v>
      </c>
      <c r="G171" s="35"/>
      <c r="H171" s="35" t="s">
        <v>172</v>
      </c>
      <c r="I171" s="35"/>
      <c r="J171" s="35" t="s">
        <v>493</v>
      </c>
      <c r="K171" s="35"/>
      <c r="L171" s="35" t="s">
        <v>624</v>
      </c>
      <c r="M171" s="35"/>
      <c r="N171" s="37">
        <v>0</v>
      </c>
    </row>
    <row r="172" spans="1:14" x14ac:dyDescent="0.25">
      <c r="A172" s="35"/>
      <c r="B172" s="35"/>
      <c r="C172" s="35"/>
      <c r="D172" s="35" t="s">
        <v>124</v>
      </c>
      <c r="E172" s="35"/>
      <c r="F172" s="36">
        <v>44344</v>
      </c>
      <c r="G172" s="35"/>
      <c r="H172" s="35" t="s">
        <v>173</v>
      </c>
      <c r="I172" s="35"/>
      <c r="J172" s="35" t="s">
        <v>493</v>
      </c>
      <c r="K172" s="35"/>
      <c r="L172" s="35" t="s">
        <v>624</v>
      </c>
      <c r="M172" s="35"/>
      <c r="N172" s="37">
        <v>0</v>
      </c>
    </row>
    <row r="173" spans="1:14" x14ac:dyDescent="0.25">
      <c r="A173" s="35"/>
      <c r="B173" s="35"/>
      <c r="C173" s="35"/>
      <c r="D173" s="35" t="s">
        <v>124</v>
      </c>
      <c r="E173" s="35"/>
      <c r="F173" s="36">
        <v>44377</v>
      </c>
      <c r="G173" s="35"/>
      <c r="H173" s="35" t="s">
        <v>174</v>
      </c>
      <c r="I173" s="35"/>
      <c r="J173" s="35" t="s">
        <v>501</v>
      </c>
      <c r="K173" s="35"/>
      <c r="L173" s="35" t="s">
        <v>624</v>
      </c>
      <c r="M173" s="35"/>
      <c r="N173" s="37">
        <v>0</v>
      </c>
    </row>
    <row r="174" spans="1:14" x14ac:dyDescent="0.25">
      <c r="A174" s="35"/>
      <c r="B174" s="35"/>
      <c r="C174" s="35"/>
      <c r="D174" s="35" t="s">
        <v>124</v>
      </c>
      <c r="E174" s="35"/>
      <c r="F174" s="36">
        <v>44407</v>
      </c>
      <c r="G174" s="35"/>
      <c r="H174" s="35" t="s">
        <v>175</v>
      </c>
      <c r="I174" s="35"/>
      <c r="J174" s="35" t="s">
        <v>493</v>
      </c>
      <c r="K174" s="35"/>
      <c r="L174" s="35" t="s">
        <v>624</v>
      </c>
      <c r="M174" s="35"/>
      <c r="N174" s="37">
        <v>0</v>
      </c>
    </row>
    <row r="175" spans="1:14" x14ac:dyDescent="0.25">
      <c r="A175" s="35"/>
      <c r="B175" s="35"/>
      <c r="C175" s="35"/>
      <c r="D175" s="35" t="s">
        <v>124</v>
      </c>
      <c r="E175" s="35"/>
      <c r="F175" s="36">
        <v>44439</v>
      </c>
      <c r="G175" s="35"/>
      <c r="H175" s="35" t="s">
        <v>176</v>
      </c>
      <c r="I175" s="35"/>
      <c r="J175" s="35" t="s">
        <v>493</v>
      </c>
      <c r="K175" s="35"/>
      <c r="L175" s="35" t="s">
        <v>624</v>
      </c>
      <c r="M175" s="35"/>
      <c r="N175" s="37">
        <v>0</v>
      </c>
    </row>
    <row r="176" spans="1:14" x14ac:dyDescent="0.25">
      <c r="A176" s="35"/>
      <c r="B176" s="35"/>
      <c r="C176" s="35"/>
      <c r="D176" s="35" t="s">
        <v>124</v>
      </c>
      <c r="E176" s="35"/>
      <c r="F176" s="36">
        <v>44225</v>
      </c>
      <c r="G176" s="35"/>
      <c r="H176" s="35" t="s">
        <v>177</v>
      </c>
      <c r="I176" s="35"/>
      <c r="J176" s="35" t="s">
        <v>493</v>
      </c>
      <c r="K176" s="35"/>
      <c r="L176" s="35" t="s">
        <v>624</v>
      </c>
      <c r="M176" s="35"/>
      <c r="N176" s="37">
        <v>0</v>
      </c>
    </row>
    <row r="177" spans="1:14" x14ac:dyDescent="0.25">
      <c r="A177" s="35"/>
      <c r="B177" s="35"/>
      <c r="C177" s="35"/>
      <c r="D177" s="35" t="s">
        <v>124</v>
      </c>
      <c r="E177" s="35"/>
      <c r="F177" s="36">
        <v>44253</v>
      </c>
      <c r="G177" s="35"/>
      <c r="H177" s="35" t="s">
        <v>178</v>
      </c>
      <c r="I177" s="35"/>
      <c r="J177" s="35" t="s">
        <v>496</v>
      </c>
      <c r="K177" s="35"/>
      <c r="L177" s="35" t="s">
        <v>624</v>
      </c>
      <c r="M177" s="35"/>
      <c r="N177" s="37">
        <v>0</v>
      </c>
    </row>
    <row r="178" spans="1:14" x14ac:dyDescent="0.25">
      <c r="A178" s="35"/>
      <c r="B178" s="35"/>
      <c r="C178" s="35"/>
      <c r="D178" s="35" t="s">
        <v>124</v>
      </c>
      <c r="E178" s="35"/>
      <c r="F178" s="36">
        <v>44286</v>
      </c>
      <c r="G178" s="35"/>
      <c r="H178" s="35" t="s">
        <v>179</v>
      </c>
      <c r="I178" s="35"/>
      <c r="J178" s="35" t="s">
        <v>496</v>
      </c>
      <c r="K178" s="35"/>
      <c r="L178" s="35" t="s">
        <v>624</v>
      </c>
      <c r="M178" s="35"/>
      <c r="N178" s="37">
        <v>0</v>
      </c>
    </row>
    <row r="179" spans="1:14" x14ac:dyDescent="0.25">
      <c r="A179" s="35"/>
      <c r="B179" s="35"/>
      <c r="C179" s="35"/>
      <c r="D179" s="35" t="s">
        <v>124</v>
      </c>
      <c r="E179" s="35"/>
      <c r="F179" s="36">
        <v>44316</v>
      </c>
      <c r="G179" s="35"/>
      <c r="H179" s="35" t="s">
        <v>180</v>
      </c>
      <c r="I179" s="35"/>
      <c r="J179" s="35" t="s">
        <v>496</v>
      </c>
      <c r="K179" s="35"/>
      <c r="L179" s="35" t="s">
        <v>624</v>
      </c>
      <c r="M179" s="35"/>
      <c r="N179" s="37">
        <v>0</v>
      </c>
    </row>
    <row r="180" spans="1:14" x14ac:dyDescent="0.25">
      <c r="A180" s="35"/>
      <c r="B180" s="35"/>
      <c r="C180" s="35"/>
      <c r="D180" s="35" t="s">
        <v>124</v>
      </c>
      <c r="E180" s="35"/>
      <c r="F180" s="36">
        <v>44344</v>
      </c>
      <c r="G180" s="35"/>
      <c r="H180" s="35" t="s">
        <v>181</v>
      </c>
      <c r="I180" s="35"/>
      <c r="J180" s="35" t="s">
        <v>496</v>
      </c>
      <c r="K180" s="35"/>
      <c r="L180" s="35" t="s">
        <v>624</v>
      </c>
      <c r="M180" s="35"/>
      <c r="N180" s="37">
        <v>0</v>
      </c>
    </row>
    <row r="181" spans="1:14" x14ac:dyDescent="0.25">
      <c r="A181" s="35"/>
      <c r="B181" s="35"/>
      <c r="C181" s="35"/>
      <c r="D181" s="35" t="s">
        <v>124</v>
      </c>
      <c r="E181" s="35"/>
      <c r="F181" s="36">
        <v>44377</v>
      </c>
      <c r="G181" s="35"/>
      <c r="H181" s="35" t="s">
        <v>182</v>
      </c>
      <c r="I181" s="35"/>
      <c r="J181" s="35" t="s">
        <v>493</v>
      </c>
      <c r="K181" s="35"/>
      <c r="L181" s="35" t="s">
        <v>624</v>
      </c>
      <c r="M181" s="35"/>
      <c r="N181" s="37">
        <v>0</v>
      </c>
    </row>
    <row r="182" spans="1:14" x14ac:dyDescent="0.25">
      <c r="A182" s="35"/>
      <c r="B182" s="35"/>
      <c r="C182" s="35"/>
      <c r="D182" s="35" t="s">
        <v>124</v>
      </c>
      <c r="E182" s="35"/>
      <c r="F182" s="36">
        <v>44225</v>
      </c>
      <c r="G182" s="35"/>
      <c r="H182" s="35" t="s">
        <v>183</v>
      </c>
      <c r="I182" s="35"/>
      <c r="J182" s="35" t="s">
        <v>496</v>
      </c>
      <c r="K182" s="35"/>
      <c r="L182" s="35" t="s">
        <v>624</v>
      </c>
      <c r="M182" s="35"/>
      <c r="N182" s="37">
        <v>0</v>
      </c>
    </row>
    <row r="183" spans="1:14" x14ac:dyDescent="0.25">
      <c r="A183" s="35"/>
      <c r="B183" s="35"/>
      <c r="C183" s="35"/>
      <c r="D183" s="35" t="s">
        <v>126</v>
      </c>
      <c r="E183" s="35"/>
      <c r="F183" s="36">
        <v>44287</v>
      </c>
      <c r="G183" s="35"/>
      <c r="H183" s="35" t="s">
        <v>184</v>
      </c>
      <c r="I183" s="35"/>
      <c r="J183" s="35"/>
      <c r="K183" s="35"/>
      <c r="L183" s="35" t="s">
        <v>626</v>
      </c>
      <c r="M183" s="35"/>
      <c r="N183" s="37">
        <v>559</v>
      </c>
    </row>
    <row r="184" spans="1:14" x14ac:dyDescent="0.25">
      <c r="A184" s="35"/>
      <c r="B184" s="35"/>
      <c r="C184" s="35"/>
      <c r="D184" s="35" t="s">
        <v>123</v>
      </c>
      <c r="E184" s="35"/>
      <c r="F184" s="36">
        <v>44210</v>
      </c>
      <c r="G184" s="35"/>
      <c r="H184" s="35" t="s">
        <v>185</v>
      </c>
      <c r="I184" s="35"/>
      <c r="J184" s="35" t="s">
        <v>502</v>
      </c>
      <c r="K184" s="35"/>
      <c r="L184" s="35" t="s">
        <v>627</v>
      </c>
      <c r="M184" s="35"/>
      <c r="N184" s="37">
        <v>-66.14</v>
      </c>
    </row>
    <row r="185" spans="1:14" x14ac:dyDescent="0.25">
      <c r="A185" s="35"/>
      <c r="B185" s="35"/>
      <c r="C185" s="35"/>
      <c r="D185" s="35" t="s">
        <v>123</v>
      </c>
      <c r="E185" s="35"/>
      <c r="F185" s="36">
        <v>44210</v>
      </c>
      <c r="G185" s="35"/>
      <c r="H185" s="35" t="s">
        <v>186</v>
      </c>
      <c r="I185" s="35"/>
      <c r="J185" s="35" t="s">
        <v>503</v>
      </c>
      <c r="K185" s="35"/>
      <c r="L185" s="35" t="s">
        <v>627</v>
      </c>
      <c r="M185" s="35"/>
      <c r="N185" s="37">
        <v>-19.850000000000001</v>
      </c>
    </row>
    <row r="186" spans="1:14" x14ac:dyDescent="0.25">
      <c r="A186" s="35"/>
      <c r="B186" s="35"/>
      <c r="C186" s="35"/>
      <c r="D186" s="35" t="s">
        <v>123</v>
      </c>
      <c r="E186" s="35"/>
      <c r="F186" s="36">
        <v>44210</v>
      </c>
      <c r="G186" s="35"/>
      <c r="H186" s="35" t="s">
        <v>187</v>
      </c>
      <c r="I186" s="35"/>
      <c r="J186" s="35" t="s">
        <v>504</v>
      </c>
      <c r="K186" s="35"/>
      <c r="L186" s="35"/>
      <c r="M186" s="35"/>
      <c r="N186" s="37">
        <v>-548.87</v>
      </c>
    </row>
    <row r="187" spans="1:14" x14ac:dyDescent="0.25">
      <c r="A187" s="35"/>
      <c r="B187" s="35"/>
      <c r="C187" s="35"/>
      <c r="D187" s="35" t="s">
        <v>123</v>
      </c>
      <c r="E187" s="35"/>
      <c r="F187" s="36">
        <v>44210</v>
      </c>
      <c r="G187" s="35"/>
      <c r="H187" s="35" t="s">
        <v>188</v>
      </c>
      <c r="I187" s="35"/>
      <c r="J187" s="35" t="s">
        <v>505</v>
      </c>
      <c r="K187" s="35"/>
      <c r="L187" s="35"/>
      <c r="M187" s="35"/>
      <c r="N187" s="37">
        <v>-200</v>
      </c>
    </row>
    <row r="188" spans="1:14" x14ac:dyDescent="0.25">
      <c r="A188" s="35"/>
      <c r="B188" s="35"/>
      <c r="C188" s="35"/>
      <c r="D188" s="35" t="s">
        <v>123</v>
      </c>
      <c r="E188" s="35"/>
      <c r="F188" s="36">
        <v>44210</v>
      </c>
      <c r="G188" s="35"/>
      <c r="H188" s="35" t="s">
        <v>189</v>
      </c>
      <c r="I188" s="35"/>
      <c r="J188" s="35" t="s">
        <v>506</v>
      </c>
      <c r="K188" s="35"/>
      <c r="L188" s="35"/>
      <c r="M188" s="35"/>
      <c r="N188" s="37">
        <v>-1450</v>
      </c>
    </row>
    <row r="189" spans="1:14" x14ac:dyDescent="0.25">
      <c r="A189" s="35"/>
      <c r="B189" s="35"/>
      <c r="C189" s="35"/>
      <c r="D189" s="35" t="s">
        <v>123</v>
      </c>
      <c r="E189" s="35"/>
      <c r="F189" s="36">
        <v>44210</v>
      </c>
      <c r="G189" s="35"/>
      <c r="H189" s="35" t="s">
        <v>190</v>
      </c>
      <c r="I189" s="35"/>
      <c r="J189" s="35" t="s">
        <v>507</v>
      </c>
      <c r="K189" s="35"/>
      <c r="L189" s="35"/>
      <c r="M189" s="35"/>
      <c r="N189" s="37">
        <v>-320.64</v>
      </c>
    </row>
    <row r="190" spans="1:14" x14ac:dyDescent="0.25">
      <c r="A190" s="35"/>
      <c r="B190" s="35"/>
      <c r="C190" s="35"/>
      <c r="D190" s="35" t="s">
        <v>123</v>
      </c>
      <c r="E190" s="35"/>
      <c r="F190" s="36">
        <v>44210</v>
      </c>
      <c r="G190" s="35"/>
      <c r="H190" s="35" t="s">
        <v>191</v>
      </c>
      <c r="I190" s="35"/>
      <c r="J190" s="35" t="s">
        <v>508</v>
      </c>
      <c r="K190" s="35"/>
      <c r="L190" s="35"/>
      <c r="M190" s="35"/>
      <c r="N190" s="37">
        <v>-15</v>
      </c>
    </row>
    <row r="191" spans="1:14" x14ac:dyDescent="0.25">
      <c r="A191" s="35"/>
      <c r="B191" s="35"/>
      <c r="C191" s="35"/>
      <c r="D191" s="35" t="s">
        <v>123</v>
      </c>
      <c r="E191" s="35"/>
      <c r="F191" s="36">
        <v>44210</v>
      </c>
      <c r="G191" s="35"/>
      <c r="H191" s="35" t="s">
        <v>192</v>
      </c>
      <c r="I191" s="35"/>
      <c r="J191" s="35" t="s">
        <v>509</v>
      </c>
      <c r="K191" s="35"/>
      <c r="L191" s="35"/>
      <c r="M191" s="35"/>
      <c r="N191" s="37">
        <v>-165.26</v>
      </c>
    </row>
    <row r="192" spans="1:14" x14ac:dyDescent="0.25">
      <c r="A192" s="35"/>
      <c r="B192" s="35"/>
      <c r="C192" s="35"/>
      <c r="D192" s="35" t="s">
        <v>123</v>
      </c>
      <c r="E192" s="35"/>
      <c r="F192" s="36">
        <v>44210</v>
      </c>
      <c r="G192" s="35"/>
      <c r="H192" s="35" t="s">
        <v>193</v>
      </c>
      <c r="I192" s="35"/>
      <c r="J192" s="35" t="s">
        <v>510</v>
      </c>
      <c r="K192" s="35"/>
      <c r="L192" s="35"/>
      <c r="M192" s="35"/>
      <c r="N192" s="37">
        <v>-350</v>
      </c>
    </row>
    <row r="193" spans="1:14" x14ac:dyDescent="0.25">
      <c r="A193" s="35"/>
      <c r="B193" s="35"/>
      <c r="C193" s="35"/>
      <c r="D193" s="35" t="s">
        <v>123</v>
      </c>
      <c r="E193" s="35"/>
      <c r="F193" s="36">
        <v>44210</v>
      </c>
      <c r="G193" s="35"/>
      <c r="H193" s="35" t="s">
        <v>194</v>
      </c>
      <c r="I193" s="35"/>
      <c r="J193" s="35" t="s">
        <v>511</v>
      </c>
      <c r="K193" s="35"/>
      <c r="L193" s="35" t="s">
        <v>628</v>
      </c>
      <c r="M193" s="35"/>
      <c r="N193" s="37">
        <v>-234</v>
      </c>
    </row>
    <row r="194" spans="1:14" x14ac:dyDescent="0.25">
      <c r="A194" s="35"/>
      <c r="B194" s="35"/>
      <c r="C194" s="35"/>
      <c r="D194" s="35" t="s">
        <v>123</v>
      </c>
      <c r="E194" s="35"/>
      <c r="F194" s="36">
        <v>44210</v>
      </c>
      <c r="G194" s="35"/>
      <c r="H194" s="35" t="s">
        <v>195</v>
      </c>
      <c r="I194" s="35"/>
      <c r="J194" s="35" t="s">
        <v>495</v>
      </c>
      <c r="K194" s="35"/>
      <c r="L194" s="35" t="s">
        <v>629</v>
      </c>
      <c r="M194" s="35"/>
      <c r="N194" s="37">
        <v>-233.23</v>
      </c>
    </row>
    <row r="195" spans="1:14" x14ac:dyDescent="0.25">
      <c r="A195" s="35"/>
      <c r="B195" s="35"/>
      <c r="C195" s="35"/>
      <c r="D195" s="35" t="s">
        <v>123</v>
      </c>
      <c r="E195" s="35"/>
      <c r="F195" s="36">
        <v>44210</v>
      </c>
      <c r="G195" s="35"/>
      <c r="H195" s="35" t="s">
        <v>196</v>
      </c>
      <c r="I195" s="35"/>
      <c r="J195" s="35" t="s">
        <v>512</v>
      </c>
      <c r="K195" s="35"/>
      <c r="L195" s="35"/>
      <c r="M195" s="35"/>
      <c r="N195" s="37">
        <v>-221.33</v>
      </c>
    </row>
    <row r="196" spans="1:14" x14ac:dyDescent="0.25">
      <c r="A196" s="35"/>
      <c r="B196" s="35"/>
      <c r="C196" s="35"/>
      <c r="D196" s="35" t="s">
        <v>123</v>
      </c>
      <c r="E196" s="35"/>
      <c r="F196" s="36">
        <v>44210</v>
      </c>
      <c r="G196" s="35"/>
      <c r="H196" s="35" t="s">
        <v>197</v>
      </c>
      <c r="I196" s="35"/>
      <c r="J196" s="35" t="s">
        <v>513</v>
      </c>
      <c r="K196" s="35"/>
      <c r="L196" s="35"/>
      <c r="M196" s="35"/>
      <c r="N196" s="37">
        <v>-100</v>
      </c>
    </row>
    <row r="197" spans="1:14" x14ac:dyDescent="0.25">
      <c r="A197" s="35"/>
      <c r="B197" s="35"/>
      <c r="C197" s="35"/>
      <c r="D197" s="35" t="s">
        <v>123</v>
      </c>
      <c r="E197" s="35"/>
      <c r="F197" s="36">
        <v>44210</v>
      </c>
      <c r="G197" s="35"/>
      <c r="H197" s="35" t="s">
        <v>198</v>
      </c>
      <c r="I197" s="35"/>
      <c r="J197" s="35" t="s">
        <v>514</v>
      </c>
      <c r="K197" s="35"/>
      <c r="L197" s="35"/>
      <c r="M197" s="35"/>
      <c r="N197" s="37">
        <v>-55.2</v>
      </c>
    </row>
    <row r="198" spans="1:14" x14ac:dyDescent="0.25">
      <c r="A198" s="35"/>
      <c r="B198" s="35"/>
      <c r="C198" s="35"/>
      <c r="D198" s="35" t="s">
        <v>123</v>
      </c>
      <c r="E198" s="35"/>
      <c r="F198" s="36">
        <v>44210</v>
      </c>
      <c r="G198" s="35"/>
      <c r="H198" s="35" t="s">
        <v>199</v>
      </c>
      <c r="I198" s="35"/>
      <c r="J198" s="35" t="s">
        <v>515</v>
      </c>
      <c r="K198" s="35"/>
      <c r="L198" s="35" t="s">
        <v>630</v>
      </c>
      <c r="M198" s="35"/>
      <c r="N198" s="37">
        <v>-133.83000000000001</v>
      </c>
    </row>
    <row r="199" spans="1:14" x14ac:dyDescent="0.25">
      <c r="A199" s="35"/>
      <c r="B199" s="35"/>
      <c r="C199" s="35"/>
      <c r="D199" s="35" t="s">
        <v>123</v>
      </c>
      <c r="E199" s="35"/>
      <c r="F199" s="36">
        <v>44211</v>
      </c>
      <c r="G199" s="35"/>
      <c r="H199" s="35" t="s">
        <v>200</v>
      </c>
      <c r="I199" s="35"/>
      <c r="J199" s="35" t="s">
        <v>516</v>
      </c>
      <c r="K199" s="35"/>
      <c r="L199" s="35"/>
      <c r="M199" s="35"/>
      <c r="N199" s="37">
        <v>-54</v>
      </c>
    </row>
    <row r="200" spans="1:14" x14ac:dyDescent="0.25">
      <c r="A200" s="35"/>
      <c r="B200" s="35"/>
      <c r="C200" s="35"/>
      <c r="D200" s="35" t="s">
        <v>123</v>
      </c>
      <c r="E200" s="35"/>
      <c r="F200" s="36">
        <v>44211</v>
      </c>
      <c r="G200" s="35"/>
      <c r="H200" s="35" t="s">
        <v>201</v>
      </c>
      <c r="I200" s="35"/>
      <c r="J200" s="35" t="s">
        <v>517</v>
      </c>
      <c r="K200" s="35"/>
      <c r="L200" s="35"/>
      <c r="M200" s="35"/>
      <c r="N200" s="37">
        <v>-66</v>
      </c>
    </row>
    <row r="201" spans="1:14" x14ac:dyDescent="0.25">
      <c r="A201" s="35"/>
      <c r="B201" s="35"/>
      <c r="C201" s="35"/>
      <c r="D201" s="35" t="s">
        <v>123</v>
      </c>
      <c r="E201" s="35"/>
      <c r="F201" s="36">
        <v>44211</v>
      </c>
      <c r="G201" s="35"/>
      <c r="H201" s="35" t="s">
        <v>202</v>
      </c>
      <c r="I201" s="35"/>
      <c r="J201" s="35" t="s">
        <v>518</v>
      </c>
      <c r="K201" s="35"/>
      <c r="L201" s="35"/>
      <c r="M201" s="35"/>
      <c r="N201" s="37">
        <v>-66</v>
      </c>
    </row>
    <row r="202" spans="1:14" x14ac:dyDescent="0.25">
      <c r="A202" s="35"/>
      <c r="B202" s="35"/>
      <c r="C202" s="35"/>
      <c r="D202" s="35" t="s">
        <v>123</v>
      </c>
      <c r="E202" s="35"/>
      <c r="F202" s="36">
        <v>44211</v>
      </c>
      <c r="G202" s="35"/>
      <c r="H202" s="35" t="s">
        <v>203</v>
      </c>
      <c r="I202" s="35"/>
      <c r="J202" s="35" t="s">
        <v>519</v>
      </c>
      <c r="K202" s="35"/>
      <c r="L202" s="35"/>
      <c r="M202" s="35"/>
      <c r="N202" s="37">
        <v>-54</v>
      </c>
    </row>
    <row r="203" spans="1:14" x14ac:dyDescent="0.25">
      <c r="A203" s="35"/>
      <c r="B203" s="35"/>
      <c r="C203" s="35"/>
      <c r="D203" s="35" t="s">
        <v>123</v>
      </c>
      <c r="E203" s="35"/>
      <c r="F203" s="36">
        <v>44211</v>
      </c>
      <c r="G203" s="35"/>
      <c r="H203" s="35" t="s">
        <v>204</v>
      </c>
      <c r="I203" s="35"/>
      <c r="J203" s="35" t="s">
        <v>510</v>
      </c>
      <c r="K203" s="35"/>
      <c r="L203" s="35"/>
      <c r="M203" s="35"/>
      <c r="N203" s="37">
        <v>-33</v>
      </c>
    </row>
    <row r="204" spans="1:14" x14ac:dyDescent="0.25">
      <c r="A204" s="35"/>
      <c r="B204" s="35"/>
      <c r="C204" s="35"/>
      <c r="D204" s="35" t="s">
        <v>123</v>
      </c>
      <c r="E204" s="35"/>
      <c r="F204" s="36">
        <v>44211</v>
      </c>
      <c r="G204" s="35"/>
      <c r="H204" s="35" t="s">
        <v>205</v>
      </c>
      <c r="I204" s="35"/>
      <c r="J204" s="35" t="s">
        <v>516</v>
      </c>
      <c r="K204" s="35"/>
      <c r="L204" s="35"/>
      <c r="M204" s="35"/>
      <c r="N204" s="37">
        <v>-411.73</v>
      </c>
    </row>
    <row r="205" spans="1:14" x14ac:dyDescent="0.25">
      <c r="A205" s="35"/>
      <c r="B205" s="35"/>
      <c r="C205" s="35"/>
      <c r="D205" s="35" t="s">
        <v>123</v>
      </c>
      <c r="E205" s="35"/>
      <c r="F205" s="36">
        <v>44211</v>
      </c>
      <c r="G205" s="35"/>
      <c r="H205" s="35" t="s">
        <v>206</v>
      </c>
      <c r="I205" s="35"/>
      <c r="J205" s="35" t="s">
        <v>517</v>
      </c>
      <c r="K205" s="35"/>
      <c r="L205" s="35"/>
      <c r="M205" s="35"/>
      <c r="N205" s="37">
        <v>-303.38</v>
      </c>
    </row>
    <row r="206" spans="1:14" x14ac:dyDescent="0.25">
      <c r="A206" s="35"/>
      <c r="B206" s="35"/>
      <c r="C206" s="35"/>
      <c r="D206" s="35" t="s">
        <v>123</v>
      </c>
      <c r="E206" s="35"/>
      <c r="F206" s="36">
        <v>44211</v>
      </c>
      <c r="G206" s="35"/>
      <c r="H206" s="35" t="s">
        <v>207</v>
      </c>
      <c r="I206" s="35"/>
      <c r="J206" s="35" t="s">
        <v>518</v>
      </c>
      <c r="K206" s="35"/>
      <c r="L206" s="35"/>
      <c r="M206" s="35"/>
      <c r="N206" s="37">
        <v>-303.38</v>
      </c>
    </row>
    <row r="207" spans="1:14" x14ac:dyDescent="0.25">
      <c r="A207" s="35"/>
      <c r="B207" s="35"/>
      <c r="C207" s="35"/>
      <c r="D207" s="35" t="s">
        <v>123</v>
      </c>
      <c r="E207" s="35"/>
      <c r="F207" s="36">
        <v>44211</v>
      </c>
      <c r="G207" s="35"/>
      <c r="H207" s="35" t="s">
        <v>208</v>
      </c>
      <c r="I207" s="35"/>
      <c r="J207" s="35" t="s">
        <v>519</v>
      </c>
      <c r="K207" s="35"/>
      <c r="L207" s="35"/>
      <c r="M207" s="35"/>
      <c r="N207" s="37">
        <v>-411.73</v>
      </c>
    </row>
    <row r="208" spans="1:14" x14ac:dyDescent="0.25">
      <c r="A208" s="35"/>
      <c r="B208" s="35"/>
      <c r="C208" s="35"/>
      <c r="D208" s="35" t="s">
        <v>123</v>
      </c>
      <c r="E208" s="35"/>
      <c r="F208" s="36">
        <v>44211</v>
      </c>
      <c r="G208" s="35"/>
      <c r="H208" s="35" t="s">
        <v>209</v>
      </c>
      <c r="I208" s="35"/>
      <c r="J208" s="35" t="s">
        <v>510</v>
      </c>
      <c r="K208" s="35"/>
      <c r="L208" s="35"/>
      <c r="M208" s="35"/>
      <c r="N208" s="37">
        <v>-238.37</v>
      </c>
    </row>
    <row r="209" spans="1:14" x14ac:dyDescent="0.25">
      <c r="A209" s="35"/>
      <c r="B209" s="35"/>
      <c r="C209" s="35"/>
      <c r="D209" s="35" t="s">
        <v>124</v>
      </c>
      <c r="E209" s="35"/>
      <c r="F209" s="36">
        <v>44211</v>
      </c>
      <c r="G209" s="35"/>
      <c r="H209" s="35" t="s">
        <v>210</v>
      </c>
      <c r="I209" s="35"/>
      <c r="J209" s="35" t="s">
        <v>520</v>
      </c>
      <c r="K209" s="35"/>
      <c r="L209" s="35"/>
      <c r="M209" s="35"/>
      <c r="N209" s="37">
        <v>-1200.26</v>
      </c>
    </row>
    <row r="210" spans="1:14" x14ac:dyDescent="0.25">
      <c r="A210" s="35"/>
      <c r="B210" s="35"/>
      <c r="C210" s="35"/>
      <c r="D210" s="35" t="s">
        <v>123</v>
      </c>
      <c r="E210" s="35"/>
      <c r="F210" s="36">
        <v>44210</v>
      </c>
      <c r="G210" s="35"/>
      <c r="H210" s="35" t="s">
        <v>211</v>
      </c>
      <c r="I210" s="35"/>
      <c r="J210" s="35" t="s">
        <v>521</v>
      </c>
      <c r="K210" s="35"/>
      <c r="L210" s="35" t="s">
        <v>631</v>
      </c>
      <c r="M210" s="35"/>
      <c r="N210" s="37">
        <v>-108.49</v>
      </c>
    </row>
    <row r="211" spans="1:14" x14ac:dyDescent="0.25">
      <c r="A211" s="35"/>
      <c r="B211" s="35"/>
      <c r="C211" s="35"/>
      <c r="D211" s="35" t="s">
        <v>123</v>
      </c>
      <c r="E211" s="35"/>
      <c r="F211" s="36">
        <v>44211</v>
      </c>
      <c r="G211" s="35"/>
      <c r="H211" s="35" t="s">
        <v>212</v>
      </c>
      <c r="I211" s="35"/>
      <c r="J211" s="35" t="s">
        <v>522</v>
      </c>
      <c r="K211" s="35"/>
      <c r="L211" s="35"/>
      <c r="M211" s="35"/>
      <c r="N211" s="37">
        <v>-3646</v>
      </c>
    </row>
    <row r="212" spans="1:14" x14ac:dyDescent="0.25">
      <c r="A212" s="35"/>
      <c r="B212" s="35"/>
      <c r="C212" s="35"/>
      <c r="D212" s="35" t="s">
        <v>123</v>
      </c>
      <c r="E212" s="35"/>
      <c r="F212" s="36">
        <v>44211</v>
      </c>
      <c r="G212" s="35"/>
      <c r="H212" s="35" t="s">
        <v>213</v>
      </c>
      <c r="I212" s="35"/>
      <c r="J212" s="35" t="s">
        <v>508</v>
      </c>
      <c r="K212" s="35"/>
      <c r="L212" s="35"/>
      <c r="M212" s="35"/>
      <c r="N212" s="37">
        <v>-1471.3</v>
      </c>
    </row>
    <row r="213" spans="1:14" x14ac:dyDescent="0.25">
      <c r="A213" s="35"/>
      <c r="B213" s="35"/>
      <c r="C213" s="35"/>
      <c r="D213" s="35" t="s">
        <v>123</v>
      </c>
      <c r="E213" s="35"/>
      <c r="F213" s="36">
        <v>44211</v>
      </c>
      <c r="G213" s="35"/>
      <c r="H213" s="35" t="s">
        <v>214</v>
      </c>
      <c r="I213" s="35"/>
      <c r="J213" s="35" t="s">
        <v>508</v>
      </c>
      <c r="K213" s="35"/>
      <c r="L213" s="35"/>
      <c r="M213" s="35"/>
      <c r="N213" s="37">
        <v>-3426.75</v>
      </c>
    </row>
    <row r="214" spans="1:14" x14ac:dyDescent="0.25">
      <c r="A214" s="35"/>
      <c r="B214" s="35"/>
      <c r="C214" s="35"/>
      <c r="D214" s="35" t="s">
        <v>123</v>
      </c>
      <c r="E214" s="35"/>
      <c r="F214" s="36">
        <v>44211</v>
      </c>
      <c r="G214" s="35"/>
      <c r="H214" s="35" t="s">
        <v>215</v>
      </c>
      <c r="I214" s="35"/>
      <c r="J214" s="35" t="s">
        <v>518</v>
      </c>
      <c r="K214" s="35"/>
      <c r="L214" s="35"/>
      <c r="M214" s="35"/>
      <c r="N214" s="37">
        <v>-394.08</v>
      </c>
    </row>
    <row r="215" spans="1:14" x14ac:dyDescent="0.25">
      <c r="A215" s="35"/>
      <c r="B215" s="35"/>
      <c r="C215" s="35"/>
      <c r="D215" s="35" t="s">
        <v>123</v>
      </c>
      <c r="E215" s="35"/>
      <c r="F215" s="36">
        <v>44211</v>
      </c>
      <c r="G215" s="35"/>
      <c r="H215" s="35" t="s">
        <v>216</v>
      </c>
      <c r="I215" s="35"/>
      <c r="J215" s="35" t="s">
        <v>523</v>
      </c>
      <c r="K215" s="35"/>
      <c r="L215" s="35"/>
      <c r="M215" s="35"/>
      <c r="N215" s="37">
        <v>-89.5</v>
      </c>
    </row>
    <row r="216" spans="1:14" x14ac:dyDescent="0.25">
      <c r="A216" s="35"/>
      <c r="B216" s="35"/>
      <c r="C216" s="35"/>
      <c r="D216" s="35" t="s">
        <v>123</v>
      </c>
      <c r="E216" s="35"/>
      <c r="F216" s="36">
        <v>44218</v>
      </c>
      <c r="G216" s="35"/>
      <c r="H216" s="35" t="s">
        <v>217</v>
      </c>
      <c r="I216" s="35"/>
      <c r="J216" s="35" t="s">
        <v>517</v>
      </c>
      <c r="K216" s="35"/>
      <c r="L216" s="35"/>
      <c r="M216" s="35"/>
      <c r="N216" s="37">
        <v>-60.28</v>
      </c>
    </row>
    <row r="217" spans="1:14" x14ac:dyDescent="0.25">
      <c r="A217" s="35"/>
      <c r="B217" s="35"/>
      <c r="C217" s="35"/>
      <c r="D217" s="35" t="s">
        <v>123</v>
      </c>
      <c r="E217" s="35"/>
      <c r="F217" s="36">
        <v>44218</v>
      </c>
      <c r="G217" s="35"/>
      <c r="H217" s="35" t="s">
        <v>218</v>
      </c>
      <c r="I217" s="35"/>
      <c r="J217" s="35" t="s">
        <v>524</v>
      </c>
      <c r="K217" s="35"/>
      <c r="L217" s="35"/>
      <c r="M217" s="35"/>
      <c r="N217" s="37">
        <v>-28.99</v>
      </c>
    </row>
    <row r="218" spans="1:14" x14ac:dyDescent="0.25">
      <c r="A218" s="35"/>
      <c r="B218" s="35"/>
      <c r="C218" s="35"/>
      <c r="D218" s="35" t="s">
        <v>123</v>
      </c>
      <c r="E218" s="35"/>
      <c r="F218" s="36">
        <v>44218</v>
      </c>
      <c r="G218" s="35"/>
      <c r="H218" s="35" t="s">
        <v>219</v>
      </c>
      <c r="I218" s="35"/>
      <c r="J218" s="35" t="s">
        <v>525</v>
      </c>
      <c r="K218" s="35"/>
      <c r="L218" s="35"/>
      <c r="M218" s="35"/>
      <c r="N218" s="37">
        <v>-2677.92</v>
      </c>
    </row>
    <row r="219" spans="1:14" x14ac:dyDescent="0.25">
      <c r="A219" s="35"/>
      <c r="B219" s="35"/>
      <c r="C219" s="35"/>
      <c r="D219" s="35" t="s">
        <v>123</v>
      </c>
      <c r="E219" s="35"/>
      <c r="F219" s="36">
        <v>44218</v>
      </c>
      <c r="G219" s="35"/>
      <c r="H219" s="35" t="s">
        <v>220</v>
      </c>
      <c r="I219" s="35"/>
      <c r="J219" s="35" t="s">
        <v>526</v>
      </c>
      <c r="K219" s="35"/>
      <c r="L219" s="35" t="s">
        <v>632</v>
      </c>
      <c r="M219" s="35"/>
      <c r="N219" s="37">
        <v>-566</v>
      </c>
    </row>
    <row r="220" spans="1:14" x14ac:dyDescent="0.25">
      <c r="A220" s="35"/>
      <c r="B220" s="35"/>
      <c r="C220" s="35"/>
      <c r="D220" s="35" t="s">
        <v>123</v>
      </c>
      <c r="E220" s="35"/>
      <c r="F220" s="36">
        <v>44218</v>
      </c>
      <c r="G220" s="35"/>
      <c r="H220" s="35" t="s">
        <v>221</v>
      </c>
      <c r="I220" s="35"/>
      <c r="J220" s="35" t="s">
        <v>508</v>
      </c>
      <c r="K220" s="35"/>
      <c r="L220" s="35"/>
      <c r="M220" s="35"/>
      <c r="N220" s="37">
        <v>-14260.01</v>
      </c>
    </row>
    <row r="221" spans="1:14" x14ac:dyDescent="0.25">
      <c r="A221" s="35"/>
      <c r="B221" s="35"/>
      <c r="C221" s="35"/>
      <c r="D221" s="35" t="s">
        <v>123</v>
      </c>
      <c r="E221" s="35"/>
      <c r="F221" s="36">
        <v>44218</v>
      </c>
      <c r="G221" s="35"/>
      <c r="H221" s="35" t="s">
        <v>222</v>
      </c>
      <c r="I221" s="35"/>
      <c r="J221" s="35" t="s">
        <v>527</v>
      </c>
      <c r="K221" s="35"/>
      <c r="L221" s="35"/>
      <c r="M221" s="35"/>
      <c r="N221" s="37">
        <v>-60.28</v>
      </c>
    </row>
    <row r="222" spans="1:14" x14ac:dyDescent="0.25">
      <c r="A222" s="35"/>
      <c r="B222" s="35"/>
      <c r="C222" s="35"/>
      <c r="D222" s="35" t="s">
        <v>123</v>
      </c>
      <c r="E222" s="35"/>
      <c r="F222" s="36">
        <v>44218</v>
      </c>
      <c r="G222" s="35"/>
      <c r="H222" s="35" t="s">
        <v>223</v>
      </c>
      <c r="I222" s="35"/>
      <c r="J222" s="35" t="s">
        <v>510</v>
      </c>
      <c r="K222" s="35"/>
      <c r="L222" s="35"/>
      <c r="M222" s="35"/>
      <c r="N222" s="37">
        <v>-60.28</v>
      </c>
    </row>
    <row r="223" spans="1:14" x14ac:dyDescent="0.25">
      <c r="A223" s="35"/>
      <c r="B223" s="35"/>
      <c r="C223" s="35"/>
      <c r="D223" s="35" t="s">
        <v>123</v>
      </c>
      <c r="E223" s="35"/>
      <c r="F223" s="36">
        <v>44218</v>
      </c>
      <c r="G223" s="35"/>
      <c r="H223" s="35" t="s">
        <v>224</v>
      </c>
      <c r="I223" s="35"/>
      <c r="J223" s="35" t="s">
        <v>528</v>
      </c>
      <c r="K223" s="35"/>
      <c r="L223" s="35"/>
      <c r="M223" s="35"/>
      <c r="N223" s="37">
        <v>-784.8</v>
      </c>
    </row>
    <row r="224" spans="1:14" x14ac:dyDescent="0.25">
      <c r="A224" s="35"/>
      <c r="B224" s="35"/>
      <c r="C224" s="35"/>
      <c r="D224" s="35" t="s">
        <v>123</v>
      </c>
      <c r="E224" s="35"/>
      <c r="F224" s="36">
        <v>44218</v>
      </c>
      <c r="G224" s="35"/>
      <c r="H224" s="35" t="s">
        <v>225</v>
      </c>
      <c r="I224" s="35"/>
      <c r="J224" s="35" t="s">
        <v>521</v>
      </c>
      <c r="K224" s="35"/>
      <c r="L224" s="35" t="s">
        <v>631</v>
      </c>
      <c r="M224" s="35"/>
      <c r="N224" s="37">
        <v>-25.74</v>
      </c>
    </row>
    <row r="225" spans="1:14" x14ac:dyDescent="0.25">
      <c r="A225" s="35"/>
      <c r="B225" s="35"/>
      <c r="C225" s="35"/>
      <c r="D225" s="35" t="s">
        <v>123</v>
      </c>
      <c r="E225" s="35"/>
      <c r="F225" s="36">
        <v>44218</v>
      </c>
      <c r="G225" s="35"/>
      <c r="H225" s="35" t="s">
        <v>226</v>
      </c>
      <c r="I225" s="35"/>
      <c r="J225" s="35" t="s">
        <v>517</v>
      </c>
      <c r="K225" s="35"/>
      <c r="L225" s="35"/>
      <c r="M225" s="35"/>
      <c r="N225" s="37">
        <v>-9.15</v>
      </c>
    </row>
    <row r="226" spans="1:14" x14ac:dyDescent="0.25">
      <c r="A226" s="35"/>
      <c r="B226" s="35"/>
      <c r="C226" s="35"/>
      <c r="D226" s="35" t="s">
        <v>123</v>
      </c>
      <c r="E226" s="35"/>
      <c r="F226" s="36">
        <v>44218</v>
      </c>
      <c r="G226" s="35"/>
      <c r="H226" s="35" t="s">
        <v>227</v>
      </c>
      <c r="I226" s="35"/>
      <c r="J226" s="35" t="s">
        <v>508</v>
      </c>
      <c r="K226" s="35"/>
      <c r="L226" s="35"/>
      <c r="M226" s="35"/>
      <c r="N226" s="37">
        <v>-3750.25</v>
      </c>
    </row>
    <row r="227" spans="1:14" x14ac:dyDescent="0.25">
      <c r="A227" s="35"/>
      <c r="B227" s="35"/>
      <c r="C227" s="35"/>
      <c r="D227" s="35" t="s">
        <v>123</v>
      </c>
      <c r="E227" s="35"/>
      <c r="F227" s="36">
        <v>44218</v>
      </c>
      <c r="G227" s="35"/>
      <c r="H227" s="35" t="s">
        <v>228</v>
      </c>
      <c r="I227" s="35"/>
      <c r="J227" s="35" t="s">
        <v>527</v>
      </c>
      <c r="K227" s="35"/>
      <c r="L227" s="35"/>
      <c r="M227" s="35"/>
      <c r="N227" s="37">
        <v>-9.15</v>
      </c>
    </row>
    <row r="228" spans="1:14" x14ac:dyDescent="0.25">
      <c r="A228" s="35"/>
      <c r="B228" s="35"/>
      <c r="C228" s="35"/>
      <c r="D228" s="35" t="s">
        <v>123</v>
      </c>
      <c r="E228" s="35"/>
      <c r="F228" s="36">
        <v>44218</v>
      </c>
      <c r="G228" s="35"/>
      <c r="H228" s="35" t="s">
        <v>229</v>
      </c>
      <c r="I228" s="35"/>
      <c r="J228" s="35" t="s">
        <v>510</v>
      </c>
      <c r="K228" s="35"/>
      <c r="L228" s="35"/>
      <c r="M228" s="35"/>
      <c r="N228" s="37">
        <v>-9.15</v>
      </c>
    </row>
    <row r="229" spans="1:14" x14ac:dyDescent="0.25">
      <c r="A229" s="35"/>
      <c r="B229" s="35"/>
      <c r="C229" s="35"/>
      <c r="D229" s="35" t="s">
        <v>124</v>
      </c>
      <c r="E229" s="35"/>
      <c r="F229" s="36">
        <v>44225</v>
      </c>
      <c r="G229" s="35"/>
      <c r="H229" s="35" t="s">
        <v>230</v>
      </c>
      <c r="I229" s="35"/>
      <c r="J229" s="35" t="s">
        <v>520</v>
      </c>
      <c r="K229" s="35"/>
      <c r="L229" s="35" t="s">
        <v>633</v>
      </c>
      <c r="M229" s="35"/>
      <c r="N229" s="37">
        <v>-505.26</v>
      </c>
    </row>
    <row r="230" spans="1:14" x14ac:dyDescent="0.25">
      <c r="A230" s="35"/>
      <c r="B230" s="35"/>
      <c r="C230" s="35"/>
      <c r="D230" s="35" t="s">
        <v>123</v>
      </c>
      <c r="E230" s="35"/>
      <c r="F230" s="36">
        <v>44223</v>
      </c>
      <c r="G230" s="35"/>
      <c r="H230" s="35" t="s">
        <v>231</v>
      </c>
      <c r="I230" s="35"/>
      <c r="J230" s="35" t="s">
        <v>529</v>
      </c>
      <c r="K230" s="35"/>
      <c r="L230" s="35"/>
      <c r="M230" s="35"/>
      <c r="N230" s="37">
        <v>-725.94</v>
      </c>
    </row>
    <row r="231" spans="1:14" x14ac:dyDescent="0.25">
      <c r="A231" s="35"/>
      <c r="B231" s="35"/>
      <c r="C231" s="35"/>
      <c r="D231" s="35" t="s">
        <v>123</v>
      </c>
      <c r="E231" s="35"/>
      <c r="F231" s="36">
        <v>44223</v>
      </c>
      <c r="G231" s="35"/>
      <c r="H231" s="35" t="s">
        <v>232</v>
      </c>
      <c r="I231" s="35"/>
      <c r="J231" s="35" t="s">
        <v>530</v>
      </c>
      <c r="K231" s="35"/>
      <c r="L231" s="35"/>
      <c r="M231" s="35"/>
      <c r="N231" s="37">
        <v>-100</v>
      </c>
    </row>
    <row r="232" spans="1:14" x14ac:dyDescent="0.25">
      <c r="A232" s="35"/>
      <c r="B232" s="35"/>
      <c r="C232" s="35"/>
      <c r="D232" s="35" t="s">
        <v>123</v>
      </c>
      <c r="E232" s="35"/>
      <c r="F232" s="36">
        <v>44223</v>
      </c>
      <c r="G232" s="35"/>
      <c r="H232" s="35" t="s">
        <v>233</v>
      </c>
      <c r="I232" s="35"/>
      <c r="J232" s="35" t="s">
        <v>531</v>
      </c>
      <c r="K232" s="35"/>
      <c r="L232" s="35"/>
      <c r="M232" s="35"/>
      <c r="N232" s="37">
        <v>-61.5</v>
      </c>
    </row>
    <row r="233" spans="1:14" x14ac:dyDescent="0.25">
      <c r="A233" s="35"/>
      <c r="B233" s="35"/>
      <c r="C233" s="35"/>
      <c r="D233" s="35" t="s">
        <v>123</v>
      </c>
      <c r="E233" s="35"/>
      <c r="F233" s="36">
        <v>44223</v>
      </c>
      <c r="G233" s="35"/>
      <c r="H233" s="35" t="s">
        <v>234</v>
      </c>
      <c r="I233" s="35"/>
      <c r="J233" s="35" t="s">
        <v>532</v>
      </c>
      <c r="K233" s="35"/>
      <c r="L233" s="35" t="s">
        <v>634</v>
      </c>
      <c r="M233" s="35"/>
      <c r="N233" s="37">
        <v>-175</v>
      </c>
    </row>
    <row r="234" spans="1:14" x14ac:dyDescent="0.25">
      <c r="A234" s="35"/>
      <c r="B234" s="35"/>
      <c r="C234" s="35"/>
      <c r="D234" s="35" t="s">
        <v>124</v>
      </c>
      <c r="E234" s="35"/>
      <c r="F234" s="36">
        <v>44225</v>
      </c>
      <c r="G234" s="35"/>
      <c r="H234" s="35" t="s">
        <v>235</v>
      </c>
      <c r="I234" s="35"/>
      <c r="J234" s="35" t="s">
        <v>533</v>
      </c>
      <c r="K234" s="35"/>
      <c r="L234" s="35"/>
      <c r="M234" s="35"/>
      <c r="N234" s="37">
        <v>-1910.44</v>
      </c>
    </row>
    <row r="235" spans="1:14" x14ac:dyDescent="0.25">
      <c r="A235" s="35"/>
      <c r="B235" s="35"/>
      <c r="C235" s="35"/>
      <c r="D235" s="35" t="s">
        <v>124</v>
      </c>
      <c r="E235" s="35"/>
      <c r="F235" s="36">
        <v>44225</v>
      </c>
      <c r="G235" s="35"/>
      <c r="H235" s="35" t="s">
        <v>236</v>
      </c>
      <c r="I235" s="35"/>
      <c r="J235" s="35" t="s">
        <v>520</v>
      </c>
      <c r="K235" s="35"/>
      <c r="L235" s="35"/>
      <c r="M235" s="35"/>
      <c r="N235" s="37">
        <v>-2344.59</v>
      </c>
    </row>
    <row r="236" spans="1:14" x14ac:dyDescent="0.25">
      <c r="A236" s="35"/>
      <c r="B236" s="35"/>
      <c r="C236" s="35"/>
      <c r="D236" s="35" t="s">
        <v>124</v>
      </c>
      <c r="E236" s="35"/>
      <c r="F236" s="36">
        <v>44225</v>
      </c>
      <c r="G236" s="35"/>
      <c r="H236" s="35" t="s">
        <v>237</v>
      </c>
      <c r="I236" s="35"/>
      <c r="J236" s="35" t="s">
        <v>520</v>
      </c>
      <c r="K236" s="35"/>
      <c r="L236" s="35"/>
      <c r="M236" s="35"/>
      <c r="N236" s="37">
        <v>-1160</v>
      </c>
    </row>
    <row r="237" spans="1:14" x14ac:dyDescent="0.25">
      <c r="A237" s="35"/>
      <c r="B237" s="35"/>
      <c r="C237" s="35"/>
      <c r="D237" s="35" t="s">
        <v>123</v>
      </c>
      <c r="E237" s="35"/>
      <c r="F237" s="36">
        <v>44225</v>
      </c>
      <c r="G237" s="35"/>
      <c r="H237" s="35" t="s">
        <v>238</v>
      </c>
      <c r="I237" s="35"/>
      <c r="J237" s="35" t="s">
        <v>534</v>
      </c>
      <c r="K237" s="35"/>
      <c r="L237" s="35"/>
      <c r="M237" s="35"/>
      <c r="N237" s="37">
        <v>-200</v>
      </c>
    </row>
    <row r="238" spans="1:14" x14ac:dyDescent="0.25">
      <c r="A238" s="35"/>
      <c r="B238" s="35"/>
      <c r="C238" s="35"/>
      <c r="D238" s="35" t="s">
        <v>123</v>
      </c>
      <c r="E238" s="35"/>
      <c r="F238" s="36">
        <v>44225</v>
      </c>
      <c r="G238" s="35"/>
      <c r="H238" s="35" t="s">
        <v>239</v>
      </c>
      <c r="I238" s="35"/>
      <c r="J238" s="35" t="s">
        <v>509</v>
      </c>
      <c r="K238" s="35"/>
      <c r="L238" s="35"/>
      <c r="M238" s="35"/>
      <c r="N238" s="37">
        <v>-142.66</v>
      </c>
    </row>
    <row r="239" spans="1:14" x14ac:dyDescent="0.25">
      <c r="A239" s="35"/>
      <c r="B239" s="35"/>
      <c r="C239" s="35"/>
      <c r="D239" s="35" t="s">
        <v>123</v>
      </c>
      <c r="E239" s="35"/>
      <c r="F239" s="36">
        <v>44225</v>
      </c>
      <c r="G239" s="35"/>
      <c r="H239" s="35" t="s">
        <v>240</v>
      </c>
      <c r="I239" s="35"/>
      <c r="J239" s="35" t="s">
        <v>512</v>
      </c>
      <c r="K239" s="35"/>
      <c r="L239" s="35"/>
      <c r="M239" s="35"/>
      <c r="N239" s="37">
        <v>-231.91</v>
      </c>
    </row>
    <row r="240" spans="1:14" x14ac:dyDescent="0.25">
      <c r="A240" s="35"/>
      <c r="B240" s="35"/>
      <c r="C240" s="35"/>
      <c r="D240" s="35" t="s">
        <v>123</v>
      </c>
      <c r="E240" s="35"/>
      <c r="F240" s="36">
        <v>44232</v>
      </c>
      <c r="G240" s="35"/>
      <c r="H240" s="35" t="s">
        <v>241</v>
      </c>
      <c r="I240" s="35"/>
      <c r="J240" s="35" t="s">
        <v>502</v>
      </c>
      <c r="K240" s="35"/>
      <c r="L240" s="35" t="s">
        <v>627</v>
      </c>
      <c r="M240" s="35"/>
      <c r="N240" s="37">
        <v>-227.62</v>
      </c>
    </row>
    <row r="241" spans="1:14" x14ac:dyDescent="0.25">
      <c r="A241" s="35"/>
      <c r="B241" s="35"/>
      <c r="C241" s="35"/>
      <c r="D241" s="35" t="s">
        <v>123</v>
      </c>
      <c r="E241" s="35"/>
      <c r="F241" s="36">
        <v>44232</v>
      </c>
      <c r="G241" s="35"/>
      <c r="H241" s="35" t="s">
        <v>242</v>
      </c>
      <c r="I241" s="35"/>
      <c r="J241" s="35" t="s">
        <v>503</v>
      </c>
      <c r="K241" s="35"/>
      <c r="L241" s="35" t="s">
        <v>627</v>
      </c>
      <c r="M241" s="35"/>
      <c r="N241" s="37">
        <v>-36.93</v>
      </c>
    </row>
    <row r="242" spans="1:14" x14ac:dyDescent="0.25">
      <c r="A242" s="35"/>
      <c r="B242" s="35"/>
      <c r="C242" s="35"/>
      <c r="D242" s="35" t="s">
        <v>123</v>
      </c>
      <c r="E242" s="35"/>
      <c r="F242" s="36">
        <v>44232</v>
      </c>
      <c r="G242" s="35"/>
      <c r="H242" s="35" t="s">
        <v>243</v>
      </c>
      <c r="I242" s="35"/>
      <c r="J242" s="35" t="s">
        <v>535</v>
      </c>
      <c r="K242" s="35"/>
      <c r="L242" s="35" t="s">
        <v>635</v>
      </c>
      <c r="M242" s="35"/>
      <c r="N242" s="37">
        <v>-313.56</v>
      </c>
    </row>
    <row r="243" spans="1:14" x14ac:dyDescent="0.25">
      <c r="A243" s="35"/>
      <c r="B243" s="35"/>
      <c r="C243" s="35"/>
      <c r="D243" s="35" t="s">
        <v>123</v>
      </c>
      <c r="E243" s="35"/>
      <c r="F243" s="36">
        <v>44232</v>
      </c>
      <c r="G243" s="35"/>
      <c r="H243" s="35" t="s">
        <v>244</v>
      </c>
      <c r="I243" s="35"/>
      <c r="J243" s="35" t="s">
        <v>536</v>
      </c>
      <c r="K243" s="35"/>
      <c r="L243" s="35"/>
      <c r="M243" s="35"/>
      <c r="N243" s="37">
        <v>-550</v>
      </c>
    </row>
    <row r="244" spans="1:14" x14ac:dyDescent="0.25">
      <c r="A244" s="35"/>
      <c r="B244" s="35"/>
      <c r="C244" s="35"/>
      <c r="D244" s="35" t="s">
        <v>123</v>
      </c>
      <c r="E244" s="35"/>
      <c r="F244" s="36">
        <v>44232</v>
      </c>
      <c r="G244" s="35"/>
      <c r="H244" s="35" t="s">
        <v>245</v>
      </c>
      <c r="I244" s="35"/>
      <c r="J244" s="35" t="s">
        <v>537</v>
      </c>
      <c r="K244" s="35"/>
      <c r="L244" s="35"/>
      <c r="M244" s="35"/>
      <c r="N244" s="37">
        <v>-527.57000000000005</v>
      </c>
    </row>
    <row r="245" spans="1:14" x14ac:dyDescent="0.25">
      <c r="A245" s="35"/>
      <c r="B245" s="35"/>
      <c r="C245" s="35"/>
      <c r="D245" s="35" t="s">
        <v>123</v>
      </c>
      <c r="E245" s="35"/>
      <c r="F245" s="36">
        <v>44232</v>
      </c>
      <c r="G245" s="35"/>
      <c r="H245" s="35" t="s">
        <v>246</v>
      </c>
      <c r="I245" s="35"/>
      <c r="J245" s="35" t="s">
        <v>511</v>
      </c>
      <c r="K245" s="35"/>
      <c r="L245" s="35" t="s">
        <v>628</v>
      </c>
      <c r="M245" s="35"/>
      <c r="N245" s="37">
        <v>-752</v>
      </c>
    </row>
    <row r="246" spans="1:14" x14ac:dyDescent="0.25">
      <c r="A246" s="35"/>
      <c r="B246" s="35"/>
      <c r="C246" s="35"/>
      <c r="D246" s="35" t="s">
        <v>123</v>
      </c>
      <c r="E246" s="35"/>
      <c r="F246" s="36">
        <v>44232</v>
      </c>
      <c r="G246" s="35"/>
      <c r="H246" s="35" t="s">
        <v>247</v>
      </c>
      <c r="I246" s="35"/>
      <c r="J246" s="35" t="s">
        <v>512</v>
      </c>
      <c r="K246" s="35"/>
      <c r="L246" s="35"/>
      <c r="M246" s="35"/>
      <c r="N246" s="37">
        <v>-230.87</v>
      </c>
    </row>
    <row r="247" spans="1:14" x14ac:dyDescent="0.25">
      <c r="A247" s="35"/>
      <c r="B247" s="35"/>
      <c r="C247" s="35"/>
      <c r="D247" s="35" t="s">
        <v>123</v>
      </c>
      <c r="E247" s="35"/>
      <c r="F247" s="36">
        <v>44236</v>
      </c>
      <c r="G247" s="35"/>
      <c r="H247" s="35" t="s">
        <v>248</v>
      </c>
      <c r="I247" s="35"/>
      <c r="J247" s="35" t="s">
        <v>522</v>
      </c>
      <c r="K247" s="35"/>
      <c r="L247" s="35"/>
      <c r="M247" s="35"/>
      <c r="N247" s="37">
        <v>-1099.6400000000001</v>
      </c>
    </row>
    <row r="248" spans="1:14" x14ac:dyDescent="0.25">
      <c r="A248" s="35"/>
      <c r="B248" s="35"/>
      <c r="C248" s="35"/>
      <c r="D248" s="35" t="s">
        <v>123</v>
      </c>
      <c r="E248" s="35"/>
      <c r="F248" s="36">
        <v>44236</v>
      </c>
      <c r="G248" s="35"/>
      <c r="H248" s="35" t="s">
        <v>249</v>
      </c>
      <c r="I248" s="35"/>
      <c r="J248" s="35" t="s">
        <v>538</v>
      </c>
      <c r="K248" s="35"/>
      <c r="L248" s="35"/>
      <c r="M248" s="35"/>
      <c r="N248" s="37">
        <v>-30</v>
      </c>
    </row>
    <row r="249" spans="1:14" x14ac:dyDescent="0.25">
      <c r="A249" s="35"/>
      <c r="B249" s="35"/>
      <c r="C249" s="35"/>
      <c r="D249" s="35" t="s">
        <v>123</v>
      </c>
      <c r="E249" s="35"/>
      <c r="F249" s="36">
        <v>44236</v>
      </c>
      <c r="G249" s="35"/>
      <c r="H249" s="35" t="s">
        <v>250</v>
      </c>
      <c r="I249" s="35"/>
      <c r="J249" s="35" t="s">
        <v>509</v>
      </c>
      <c r="K249" s="35"/>
      <c r="L249" s="35"/>
      <c r="M249" s="35"/>
      <c r="N249" s="37">
        <v>-167.56</v>
      </c>
    </row>
    <row r="250" spans="1:14" x14ac:dyDescent="0.25">
      <c r="A250" s="35"/>
      <c r="B250" s="35"/>
      <c r="C250" s="35"/>
      <c r="D250" s="35" t="s">
        <v>123</v>
      </c>
      <c r="E250" s="35"/>
      <c r="F250" s="36">
        <v>44236</v>
      </c>
      <c r="G250" s="35"/>
      <c r="H250" s="35" t="s">
        <v>251</v>
      </c>
      <c r="I250" s="35"/>
      <c r="J250" s="35" t="s">
        <v>539</v>
      </c>
      <c r="K250" s="35"/>
      <c r="L250" s="35"/>
      <c r="M250" s="35"/>
      <c r="N250" s="37">
        <v>-12.92</v>
      </c>
    </row>
    <row r="251" spans="1:14" x14ac:dyDescent="0.25">
      <c r="A251" s="35"/>
      <c r="B251" s="35"/>
      <c r="C251" s="35"/>
      <c r="D251" s="35" t="s">
        <v>123</v>
      </c>
      <c r="E251" s="35"/>
      <c r="F251" s="36">
        <v>44245</v>
      </c>
      <c r="G251" s="35"/>
      <c r="H251" s="35" t="s">
        <v>252</v>
      </c>
      <c r="I251" s="35"/>
      <c r="J251" s="35" t="s">
        <v>504</v>
      </c>
      <c r="K251" s="35"/>
      <c r="L251" s="35"/>
      <c r="M251" s="35"/>
      <c r="N251" s="37">
        <v>-552.16</v>
      </c>
    </row>
    <row r="252" spans="1:14" x14ac:dyDescent="0.25">
      <c r="A252" s="35"/>
      <c r="B252" s="35"/>
      <c r="C252" s="35"/>
      <c r="D252" s="35" t="s">
        <v>123</v>
      </c>
      <c r="E252" s="35"/>
      <c r="F252" s="36">
        <v>44245</v>
      </c>
      <c r="G252" s="35"/>
      <c r="H252" s="35" t="s">
        <v>253</v>
      </c>
      <c r="I252" s="35"/>
      <c r="J252" s="35" t="s">
        <v>525</v>
      </c>
      <c r="K252" s="35"/>
      <c r="L252" s="35"/>
      <c r="M252" s="35"/>
      <c r="N252" s="37">
        <v>-1949.51</v>
      </c>
    </row>
    <row r="253" spans="1:14" x14ac:dyDescent="0.25">
      <c r="A253" s="35"/>
      <c r="B253" s="35"/>
      <c r="C253" s="35"/>
      <c r="D253" s="35" t="s">
        <v>123</v>
      </c>
      <c r="E253" s="35"/>
      <c r="F253" s="36">
        <v>44245</v>
      </c>
      <c r="G253" s="35"/>
      <c r="H253" s="35" t="s">
        <v>254</v>
      </c>
      <c r="I253" s="35"/>
      <c r="J253" s="35" t="s">
        <v>506</v>
      </c>
      <c r="K253" s="35"/>
      <c r="L253" s="35"/>
      <c r="M253" s="35"/>
      <c r="N253" s="37">
        <v>-1450</v>
      </c>
    </row>
    <row r="254" spans="1:14" x14ac:dyDescent="0.25">
      <c r="A254" s="35"/>
      <c r="B254" s="35"/>
      <c r="C254" s="35"/>
      <c r="D254" s="35" t="s">
        <v>123</v>
      </c>
      <c r="E254" s="35"/>
      <c r="F254" s="36">
        <v>44245</v>
      </c>
      <c r="G254" s="35"/>
      <c r="H254" s="35" t="s">
        <v>255</v>
      </c>
      <c r="I254" s="35"/>
      <c r="J254" s="35" t="s">
        <v>540</v>
      </c>
      <c r="K254" s="35"/>
      <c r="L254" s="35"/>
      <c r="M254" s="35"/>
      <c r="N254" s="37">
        <v>-472.99</v>
      </c>
    </row>
    <row r="255" spans="1:14" x14ac:dyDescent="0.25">
      <c r="A255" s="35"/>
      <c r="B255" s="35"/>
      <c r="C255" s="35"/>
      <c r="D255" s="35" t="s">
        <v>123</v>
      </c>
      <c r="E255" s="35"/>
      <c r="F255" s="36">
        <v>44245</v>
      </c>
      <c r="G255" s="35"/>
      <c r="H255" s="35" t="s">
        <v>256</v>
      </c>
      <c r="I255" s="35"/>
      <c r="J255" s="35" t="s">
        <v>513</v>
      </c>
      <c r="K255" s="35"/>
      <c r="L255" s="35"/>
      <c r="M255" s="35"/>
      <c r="N255" s="37">
        <v>-100</v>
      </c>
    </row>
    <row r="256" spans="1:14" x14ac:dyDescent="0.25">
      <c r="A256" s="35"/>
      <c r="B256" s="35"/>
      <c r="C256" s="35"/>
      <c r="D256" s="35" t="s">
        <v>123</v>
      </c>
      <c r="E256" s="35"/>
      <c r="F256" s="36">
        <v>44245</v>
      </c>
      <c r="G256" s="35"/>
      <c r="H256" s="35" t="s">
        <v>257</v>
      </c>
      <c r="I256" s="35"/>
      <c r="J256" s="35" t="s">
        <v>514</v>
      </c>
      <c r="K256" s="35"/>
      <c r="L256" s="35"/>
      <c r="M256" s="35"/>
      <c r="N256" s="37">
        <v>-55.2</v>
      </c>
    </row>
    <row r="257" spans="1:14" x14ac:dyDescent="0.25">
      <c r="A257" s="35"/>
      <c r="B257" s="35"/>
      <c r="C257" s="35"/>
      <c r="D257" s="35" t="s">
        <v>123</v>
      </c>
      <c r="E257" s="35"/>
      <c r="F257" s="36">
        <v>44251</v>
      </c>
      <c r="G257" s="35"/>
      <c r="H257" s="35" t="s">
        <v>258</v>
      </c>
      <c r="I257" s="35"/>
      <c r="J257" s="35" t="s">
        <v>537</v>
      </c>
      <c r="K257" s="35"/>
      <c r="L257" s="35"/>
      <c r="M257" s="35"/>
      <c r="N257" s="37">
        <v>-430.9</v>
      </c>
    </row>
    <row r="258" spans="1:14" x14ac:dyDescent="0.25">
      <c r="A258" s="35"/>
      <c r="B258" s="35"/>
      <c r="C258" s="35"/>
      <c r="D258" s="35" t="s">
        <v>123</v>
      </c>
      <c r="E258" s="35"/>
      <c r="F258" s="36">
        <v>44251</v>
      </c>
      <c r="G258" s="35"/>
      <c r="H258" s="35" t="s">
        <v>259</v>
      </c>
      <c r="I258" s="35"/>
      <c r="J258" s="35" t="s">
        <v>538</v>
      </c>
      <c r="K258" s="35"/>
      <c r="L258" s="35"/>
      <c r="M258" s="35"/>
      <c r="N258" s="37">
        <v>-20</v>
      </c>
    </row>
    <row r="259" spans="1:14" x14ac:dyDescent="0.25">
      <c r="A259" s="35"/>
      <c r="B259" s="35"/>
      <c r="C259" s="35"/>
      <c r="D259" s="35" t="s">
        <v>123</v>
      </c>
      <c r="E259" s="35"/>
      <c r="F259" s="36">
        <v>44251</v>
      </c>
      <c r="G259" s="35"/>
      <c r="H259" s="35" t="s">
        <v>260</v>
      </c>
      <c r="I259" s="35"/>
      <c r="J259" s="35" t="s">
        <v>508</v>
      </c>
      <c r="K259" s="35"/>
      <c r="L259" s="35"/>
      <c r="M259" s="35"/>
      <c r="N259" s="37">
        <v>-2516.4699999999998</v>
      </c>
    </row>
    <row r="260" spans="1:14" x14ac:dyDescent="0.25">
      <c r="A260" s="35"/>
      <c r="B260" s="35"/>
      <c r="C260" s="35"/>
      <c r="D260" s="35" t="s">
        <v>123</v>
      </c>
      <c r="E260" s="35"/>
      <c r="F260" s="36">
        <v>44251</v>
      </c>
      <c r="G260" s="35"/>
      <c r="H260" s="35" t="s">
        <v>261</v>
      </c>
      <c r="I260" s="35"/>
      <c r="J260" s="35" t="s">
        <v>541</v>
      </c>
      <c r="K260" s="35"/>
      <c r="L260" s="35" t="s">
        <v>636</v>
      </c>
      <c r="M260" s="35"/>
      <c r="N260" s="37">
        <v>-89.95</v>
      </c>
    </row>
    <row r="261" spans="1:14" x14ac:dyDescent="0.25">
      <c r="A261" s="35"/>
      <c r="B261" s="35"/>
      <c r="C261" s="35"/>
      <c r="D261" s="35" t="s">
        <v>123</v>
      </c>
      <c r="E261" s="35"/>
      <c r="F261" s="36">
        <v>44251</v>
      </c>
      <c r="G261" s="35"/>
      <c r="H261" s="35" t="s">
        <v>262</v>
      </c>
      <c r="I261" s="35"/>
      <c r="J261" s="35" t="s">
        <v>509</v>
      </c>
      <c r="K261" s="35"/>
      <c r="L261" s="35"/>
      <c r="M261" s="35"/>
      <c r="N261" s="37">
        <v>-116.71</v>
      </c>
    </row>
    <row r="262" spans="1:14" x14ac:dyDescent="0.25">
      <c r="A262" s="35"/>
      <c r="B262" s="35"/>
      <c r="C262" s="35"/>
      <c r="D262" s="35" t="s">
        <v>123</v>
      </c>
      <c r="E262" s="35"/>
      <c r="F262" s="36">
        <v>44251</v>
      </c>
      <c r="G262" s="35"/>
      <c r="H262" s="35" t="s">
        <v>263</v>
      </c>
      <c r="I262" s="35"/>
      <c r="J262" s="35" t="s">
        <v>542</v>
      </c>
      <c r="K262" s="35"/>
      <c r="L262" s="35"/>
      <c r="M262" s="35"/>
      <c r="N262" s="37">
        <v>-13.08</v>
      </c>
    </row>
    <row r="263" spans="1:14" x14ac:dyDescent="0.25">
      <c r="A263" s="35"/>
      <c r="B263" s="35"/>
      <c r="C263" s="35"/>
      <c r="D263" s="35" t="s">
        <v>123</v>
      </c>
      <c r="E263" s="35"/>
      <c r="F263" s="36">
        <v>44251</v>
      </c>
      <c r="G263" s="35"/>
      <c r="H263" s="35" t="s">
        <v>264</v>
      </c>
      <c r="I263" s="35"/>
      <c r="J263" s="35" t="s">
        <v>543</v>
      </c>
      <c r="K263" s="35"/>
      <c r="L263" s="35" t="s">
        <v>637</v>
      </c>
      <c r="M263" s="35"/>
      <c r="N263" s="37">
        <v>-100</v>
      </c>
    </row>
    <row r="264" spans="1:14" x14ac:dyDescent="0.25">
      <c r="A264" s="35"/>
      <c r="B264" s="35"/>
      <c r="C264" s="35"/>
      <c r="D264" s="35" t="s">
        <v>124</v>
      </c>
      <c r="E264" s="35"/>
      <c r="F264" s="36">
        <v>44253</v>
      </c>
      <c r="G264" s="35"/>
      <c r="H264" s="35" t="s">
        <v>265</v>
      </c>
      <c r="I264" s="35"/>
      <c r="J264" s="35" t="s">
        <v>520</v>
      </c>
      <c r="K264" s="35"/>
      <c r="L264" s="35" t="s">
        <v>638</v>
      </c>
      <c r="M264" s="35"/>
      <c r="N264" s="37">
        <v>-354.67</v>
      </c>
    </row>
    <row r="265" spans="1:14" x14ac:dyDescent="0.25">
      <c r="A265" s="35"/>
      <c r="B265" s="35"/>
      <c r="C265" s="35"/>
      <c r="D265" s="35" t="s">
        <v>125</v>
      </c>
      <c r="E265" s="35"/>
      <c r="F265" s="36">
        <v>44253</v>
      </c>
      <c r="G265" s="35"/>
      <c r="H265" s="35" t="s">
        <v>266</v>
      </c>
      <c r="I265" s="35"/>
      <c r="J265" s="35" t="s">
        <v>533</v>
      </c>
      <c r="K265" s="35"/>
      <c r="L265" s="35" t="s">
        <v>639</v>
      </c>
      <c r="M265" s="35"/>
      <c r="N265" s="37">
        <v>0</v>
      </c>
    </row>
    <row r="266" spans="1:14" x14ac:dyDescent="0.25">
      <c r="A266" s="35"/>
      <c r="B266" s="35"/>
      <c r="C266" s="35"/>
      <c r="D266" s="35" t="s">
        <v>124</v>
      </c>
      <c r="E266" s="35"/>
      <c r="F266" s="36">
        <v>44253</v>
      </c>
      <c r="G266" s="35"/>
      <c r="H266" s="35" t="s">
        <v>267</v>
      </c>
      <c r="I266" s="35"/>
      <c r="J266" s="35" t="s">
        <v>520</v>
      </c>
      <c r="K266" s="35"/>
      <c r="L266" s="35"/>
      <c r="M266" s="35"/>
      <c r="N266" s="37">
        <v>-3250.29</v>
      </c>
    </row>
    <row r="267" spans="1:14" x14ac:dyDescent="0.25">
      <c r="A267" s="35"/>
      <c r="B267" s="35"/>
      <c r="C267" s="35"/>
      <c r="D267" s="35" t="s">
        <v>124</v>
      </c>
      <c r="E267" s="35"/>
      <c r="F267" s="36">
        <v>44253</v>
      </c>
      <c r="G267" s="35"/>
      <c r="H267" s="35" t="s">
        <v>268</v>
      </c>
      <c r="I267" s="35"/>
      <c r="J267" s="35" t="s">
        <v>520</v>
      </c>
      <c r="K267" s="35"/>
      <c r="L267" s="35"/>
      <c r="M267" s="35"/>
      <c r="N267" s="37">
        <v>-8497.01</v>
      </c>
    </row>
    <row r="268" spans="1:14" x14ac:dyDescent="0.25">
      <c r="A268" s="35"/>
      <c r="B268" s="35"/>
      <c r="C268" s="35"/>
      <c r="D268" s="35" t="s">
        <v>123</v>
      </c>
      <c r="E268" s="35"/>
      <c r="F268" s="36">
        <v>44251</v>
      </c>
      <c r="G268" s="35"/>
      <c r="H268" s="35" t="s">
        <v>269</v>
      </c>
      <c r="I268" s="35"/>
      <c r="J268" s="35" t="s">
        <v>508</v>
      </c>
      <c r="K268" s="35"/>
      <c r="L268" s="35"/>
      <c r="M268" s="35"/>
      <c r="N268" s="37">
        <v>-661.81</v>
      </c>
    </row>
    <row r="269" spans="1:14" x14ac:dyDescent="0.25">
      <c r="A269" s="35"/>
      <c r="B269" s="35"/>
      <c r="C269" s="35"/>
      <c r="D269" s="35" t="s">
        <v>122</v>
      </c>
      <c r="E269" s="35"/>
      <c r="F269" s="36">
        <v>44253</v>
      </c>
      <c r="G269" s="35"/>
      <c r="H269" s="35" t="s">
        <v>270</v>
      </c>
      <c r="I269" s="35"/>
      <c r="J269" s="35" t="s">
        <v>544</v>
      </c>
      <c r="K269" s="35"/>
      <c r="L269" s="35" t="s">
        <v>640</v>
      </c>
      <c r="M269" s="35"/>
      <c r="N269" s="37">
        <v>0</v>
      </c>
    </row>
    <row r="270" spans="1:14" x14ac:dyDescent="0.25">
      <c r="A270" s="35"/>
      <c r="B270" s="35"/>
      <c r="C270" s="35"/>
      <c r="D270" s="35" t="s">
        <v>124</v>
      </c>
      <c r="E270" s="35"/>
      <c r="F270" s="36">
        <v>44253</v>
      </c>
      <c r="G270" s="35"/>
      <c r="H270" s="35" t="s">
        <v>271</v>
      </c>
      <c r="I270" s="35"/>
      <c r="J270" s="35" t="s">
        <v>533</v>
      </c>
      <c r="K270" s="35"/>
      <c r="L270" s="35"/>
      <c r="M270" s="35"/>
      <c r="N270" s="37">
        <v>-1568.37</v>
      </c>
    </row>
    <row r="271" spans="1:14" x14ac:dyDescent="0.25">
      <c r="A271" s="35"/>
      <c r="B271" s="35"/>
      <c r="C271" s="35"/>
      <c r="D271" s="35" t="s">
        <v>122</v>
      </c>
      <c r="E271" s="35"/>
      <c r="F271" s="36">
        <v>44253</v>
      </c>
      <c r="G271" s="35"/>
      <c r="H271" s="35" t="s">
        <v>272</v>
      </c>
      <c r="I271" s="35"/>
      <c r="J271" s="35" t="s">
        <v>544</v>
      </c>
      <c r="K271" s="35"/>
      <c r="L271" s="35" t="s">
        <v>641</v>
      </c>
      <c r="M271" s="35"/>
      <c r="N271" s="37">
        <v>-392.09</v>
      </c>
    </row>
    <row r="272" spans="1:14" x14ac:dyDescent="0.25">
      <c r="A272" s="35"/>
      <c r="B272" s="35"/>
      <c r="C272" s="35"/>
      <c r="D272" s="35" t="s">
        <v>124</v>
      </c>
      <c r="E272" s="35"/>
      <c r="F272" s="36">
        <v>44258</v>
      </c>
      <c r="G272" s="35"/>
      <c r="H272" s="35" t="s">
        <v>273</v>
      </c>
      <c r="I272" s="35"/>
      <c r="J272" s="35" t="s">
        <v>520</v>
      </c>
      <c r="K272" s="35"/>
      <c r="L272" s="35"/>
      <c r="M272" s="35"/>
      <c r="N272" s="37">
        <v>-1603.92</v>
      </c>
    </row>
    <row r="273" spans="1:14" x14ac:dyDescent="0.25">
      <c r="A273" s="35"/>
      <c r="B273" s="35"/>
      <c r="C273" s="35"/>
      <c r="D273" s="35" t="s">
        <v>123</v>
      </c>
      <c r="E273" s="35"/>
      <c r="F273" s="36">
        <v>44259</v>
      </c>
      <c r="G273" s="35"/>
      <c r="H273" s="35" t="s">
        <v>274</v>
      </c>
      <c r="I273" s="35"/>
      <c r="J273" s="35" t="s">
        <v>502</v>
      </c>
      <c r="K273" s="35"/>
      <c r="L273" s="35" t="s">
        <v>627</v>
      </c>
      <c r="M273" s="35"/>
      <c r="N273" s="37">
        <v>-106.16</v>
      </c>
    </row>
    <row r="274" spans="1:14" x14ac:dyDescent="0.25">
      <c r="A274" s="35"/>
      <c r="B274" s="35"/>
      <c r="C274" s="35"/>
      <c r="D274" s="35" t="s">
        <v>123</v>
      </c>
      <c r="E274" s="35"/>
      <c r="F274" s="36">
        <v>44259</v>
      </c>
      <c r="G274" s="35"/>
      <c r="H274" s="35" t="s">
        <v>275</v>
      </c>
      <c r="I274" s="35"/>
      <c r="J274" s="35" t="s">
        <v>529</v>
      </c>
      <c r="K274" s="35"/>
      <c r="L274" s="35"/>
      <c r="M274" s="35"/>
      <c r="N274" s="37">
        <v>-573.52</v>
      </c>
    </row>
    <row r="275" spans="1:14" x14ac:dyDescent="0.25">
      <c r="A275" s="35"/>
      <c r="B275" s="35"/>
      <c r="C275" s="35"/>
      <c r="D275" s="35" t="s">
        <v>123</v>
      </c>
      <c r="E275" s="35"/>
      <c r="F275" s="36">
        <v>44259</v>
      </c>
      <c r="G275" s="35"/>
      <c r="H275" s="35" t="s">
        <v>276</v>
      </c>
      <c r="I275" s="35"/>
      <c r="J275" s="35" t="s">
        <v>503</v>
      </c>
      <c r="K275" s="35"/>
      <c r="L275" s="35" t="s">
        <v>627</v>
      </c>
      <c r="M275" s="35"/>
      <c r="N275" s="37">
        <v>-26.51</v>
      </c>
    </row>
    <row r="276" spans="1:14" x14ac:dyDescent="0.25">
      <c r="A276" s="35"/>
      <c r="B276" s="35"/>
      <c r="C276" s="35"/>
      <c r="D276" s="35" t="s">
        <v>123</v>
      </c>
      <c r="E276" s="35"/>
      <c r="F276" s="36">
        <v>44259</v>
      </c>
      <c r="G276" s="35"/>
      <c r="H276" s="35" t="s">
        <v>277</v>
      </c>
      <c r="I276" s="35"/>
      <c r="J276" s="35" t="s">
        <v>535</v>
      </c>
      <c r="K276" s="35"/>
      <c r="L276" s="35"/>
      <c r="M276" s="35"/>
      <c r="N276" s="37">
        <v>-773.87</v>
      </c>
    </row>
    <row r="277" spans="1:14" x14ac:dyDescent="0.25">
      <c r="A277" s="35"/>
      <c r="B277" s="35"/>
      <c r="C277" s="35"/>
      <c r="D277" s="35" t="s">
        <v>123</v>
      </c>
      <c r="E277" s="35"/>
      <c r="F277" s="36">
        <v>44259</v>
      </c>
      <c r="G277" s="35"/>
      <c r="H277" s="35" t="s">
        <v>278</v>
      </c>
      <c r="I277" s="35"/>
      <c r="J277" s="35" t="s">
        <v>537</v>
      </c>
      <c r="K277" s="35"/>
      <c r="L277" s="35"/>
      <c r="M277" s="35"/>
      <c r="N277" s="37">
        <v>-219.83</v>
      </c>
    </row>
    <row r="278" spans="1:14" x14ac:dyDescent="0.25">
      <c r="A278" s="35"/>
      <c r="B278" s="35"/>
      <c r="C278" s="35"/>
      <c r="D278" s="35" t="s">
        <v>123</v>
      </c>
      <c r="E278" s="35"/>
      <c r="F278" s="36">
        <v>44259</v>
      </c>
      <c r="G278" s="35"/>
      <c r="H278" s="35" t="s">
        <v>279</v>
      </c>
      <c r="I278" s="35"/>
      <c r="J278" s="35" t="s">
        <v>545</v>
      </c>
      <c r="K278" s="35"/>
      <c r="L278" s="35"/>
      <c r="M278" s="35"/>
      <c r="N278" s="37">
        <v>-727</v>
      </c>
    </row>
    <row r="279" spans="1:14" x14ac:dyDescent="0.25">
      <c r="A279" s="35"/>
      <c r="B279" s="35"/>
      <c r="C279" s="35"/>
      <c r="D279" s="35" t="s">
        <v>123</v>
      </c>
      <c r="E279" s="35"/>
      <c r="F279" s="36">
        <v>44259</v>
      </c>
      <c r="G279" s="35"/>
      <c r="H279" s="35" t="s">
        <v>280</v>
      </c>
      <c r="I279" s="35"/>
      <c r="J279" s="35" t="s">
        <v>546</v>
      </c>
      <c r="K279" s="35"/>
      <c r="L279" s="35"/>
      <c r="M279" s="35"/>
      <c r="N279" s="37">
        <v>-9.99</v>
      </c>
    </row>
    <row r="280" spans="1:14" x14ac:dyDescent="0.25">
      <c r="A280" s="35"/>
      <c r="B280" s="35"/>
      <c r="C280" s="35"/>
      <c r="D280" s="35" t="s">
        <v>123</v>
      </c>
      <c r="E280" s="35"/>
      <c r="F280" s="36">
        <v>44259</v>
      </c>
      <c r="G280" s="35"/>
      <c r="H280" s="35" t="s">
        <v>281</v>
      </c>
      <c r="I280" s="35"/>
      <c r="J280" s="35" t="s">
        <v>511</v>
      </c>
      <c r="K280" s="35"/>
      <c r="L280" s="35" t="s">
        <v>628</v>
      </c>
      <c r="M280" s="35"/>
      <c r="N280" s="37">
        <v>-234</v>
      </c>
    </row>
    <row r="281" spans="1:14" x14ac:dyDescent="0.25">
      <c r="A281" s="35"/>
      <c r="B281" s="35"/>
      <c r="C281" s="35"/>
      <c r="D281" s="35" t="s">
        <v>123</v>
      </c>
      <c r="E281" s="35"/>
      <c r="F281" s="36">
        <v>44259</v>
      </c>
      <c r="G281" s="35"/>
      <c r="H281" s="35" t="s">
        <v>282</v>
      </c>
      <c r="I281" s="35"/>
      <c r="J281" s="35" t="s">
        <v>547</v>
      </c>
      <c r="K281" s="35"/>
      <c r="L281" s="35"/>
      <c r="M281" s="35"/>
      <c r="N281" s="37">
        <v>-5567.2</v>
      </c>
    </row>
    <row r="282" spans="1:14" x14ac:dyDescent="0.25">
      <c r="A282" s="35"/>
      <c r="B282" s="35"/>
      <c r="C282" s="35"/>
      <c r="D282" s="35" t="s">
        <v>123</v>
      </c>
      <c r="E282" s="35"/>
      <c r="F282" s="36">
        <v>44259</v>
      </c>
      <c r="G282" s="35"/>
      <c r="H282" s="35" t="s">
        <v>283</v>
      </c>
      <c r="I282" s="35"/>
      <c r="J282" s="35" t="s">
        <v>513</v>
      </c>
      <c r="K282" s="35"/>
      <c r="L282" s="35"/>
      <c r="M282" s="35"/>
      <c r="N282" s="37">
        <v>-180</v>
      </c>
    </row>
    <row r="283" spans="1:14" x14ac:dyDescent="0.25">
      <c r="A283" s="35"/>
      <c r="B283" s="35"/>
      <c r="C283" s="35"/>
      <c r="D283" s="35" t="s">
        <v>123</v>
      </c>
      <c r="E283" s="35"/>
      <c r="F283" s="36">
        <v>44260</v>
      </c>
      <c r="G283" s="35"/>
      <c r="H283" s="35" t="s">
        <v>284</v>
      </c>
      <c r="I283" s="35"/>
      <c r="J283" s="35" t="s">
        <v>540</v>
      </c>
      <c r="K283" s="35"/>
      <c r="L283" s="35"/>
      <c r="M283" s="35"/>
      <c r="N283" s="37">
        <v>-466.53</v>
      </c>
    </row>
    <row r="284" spans="1:14" x14ac:dyDescent="0.25">
      <c r="A284" s="35"/>
      <c r="B284" s="35"/>
      <c r="C284" s="35"/>
      <c r="D284" s="35" t="s">
        <v>123</v>
      </c>
      <c r="E284" s="35"/>
      <c r="F284" s="36">
        <v>44260</v>
      </c>
      <c r="G284" s="35"/>
      <c r="H284" s="35" t="s">
        <v>285</v>
      </c>
      <c r="I284" s="35"/>
      <c r="J284" s="35" t="s">
        <v>537</v>
      </c>
      <c r="K284" s="35"/>
      <c r="L284" s="35"/>
      <c r="M284" s="35"/>
      <c r="N284" s="37">
        <v>-108.8</v>
      </c>
    </row>
    <row r="285" spans="1:14" x14ac:dyDescent="0.25">
      <c r="A285" s="35"/>
      <c r="B285" s="35"/>
      <c r="C285" s="35"/>
      <c r="D285" s="35" t="s">
        <v>123</v>
      </c>
      <c r="E285" s="35"/>
      <c r="F285" s="36">
        <v>44265</v>
      </c>
      <c r="G285" s="35"/>
      <c r="H285" s="35" t="s">
        <v>286</v>
      </c>
      <c r="I285" s="35"/>
      <c r="J285" s="35" t="s">
        <v>548</v>
      </c>
      <c r="K285" s="35"/>
      <c r="L285" s="35"/>
      <c r="M285" s="35"/>
      <c r="N285" s="37">
        <v>-80</v>
      </c>
    </row>
    <row r="286" spans="1:14" x14ac:dyDescent="0.25">
      <c r="A286" s="35"/>
      <c r="B286" s="35"/>
      <c r="C286" s="35"/>
      <c r="D286" s="35" t="s">
        <v>123</v>
      </c>
      <c r="E286" s="35"/>
      <c r="F286" s="36">
        <v>44265</v>
      </c>
      <c r="G286" s="35"/>
      <c r="H286" s="35" t="s">
        <v>287</v>
      </c>
      <c r="I286" s="35"/>
      <c r="J286" s="35" t="s">
        <v>525</v>
      </c>
      <c r="K286" s="35"/>
      <c r="L286" s="35"/>
      <c r="M286" s="35"/>
      <c r="N286" s="37">
        <v>-1948.82</v>
      </c>
    </row>
    <row r="287" spans="1:14" x14ac:dyDescent="0.25">
      <c r="A287" s="35"/>
      <c r="B287" s="35"/>
      <c r="C287" s="35"/>
      <c r="D287" s="35" t="s">
        <v>123</v>
      </c>
      <c r="E287" s="35"/>
      <c r="F287" s="36">
        <v>44265</v>
      </c>
      <c r="G287" s="35"/>
      <c r="H287" s="35" t="s">
        <v>288</v>
      </c>
      <c r="I287" s="35"/>
      <c r="J287" s="35" t="s">
        <v>538</v>
      </c>
      <c r="K287" s="35"/>
      <c r="L287" s="35"/>
      <c r="M287" s="35"/>
      <c r="N287" s="37">
        <v>-50</v>
      </c>
    </row>
    <row r="288" spans="1:14" x14ac:dyDescent="0.25">
      <c r="A288" s="35"/>
      <c r="B288" s="35"/>
      <c r="C288" s="35"/>
      <c r="D288" s="35" t="s">
        <v>123</v>
      </c>
      <c r="E288" s="35"/>
      <c r="F288" s="36">
        <v>44265</v>
      </c>
      <c r="G288" s="35"/>
      <c r="H288" s="35" t="s">
        <v>289</v>
      </c>
      <c r="I288" s="35"/>
      <c r="J288" s="35" t="s">
        <v>506</v>
      </c>
      <c r="K288" s="35"/>
      <c r="L288" s="35"/>
      <c r="M288" s="35"/>
      <c r="N288" s="37">
        <v>-1450</v>
      </c>
    </row>
    <row r="289" spans="1:14" x14ac:dyDescent="0.25">
      <c r="A289" s="35"/>
      <c r="B289" s="35"/>
      <c r="C289" s="35"/>
      <c r="D289" s="35" t="s">
        <v>123</v>
      </c>
      <c r="E289" s="35"/>
      <c r="F289" s="36">
        <v>44265</v>
      </c>
      <c r="G289" s="35"/>
      <c r="H289" s="35" t="s">
        <v>290</v>
      </c>
      <c r="I289" s="35"/>
      <c r="J289" s="35" t="s">
        <v>512</v>
      </c>
      <c r="K289" s="35"/>
      <c r="L289" s="35"/>
      <c r="M289" s="35"/>
      <c r="N289" s="37">
        <v>-261.52</v>
      </c>
    </row>
    <row r="290" spans="1:14" x14ac:dyDescent="0.25">
      <c r="A290" s="35"/>
      <c r="B290" s="35"/>
      <c r="C290" s="35"/>
      <c r="D290" s="35" t="s">
        <v>123</v>
      </c>
      <c r="E290" s="35"/>
      <c r="F290" s="36">
        <v>44265</v>
      </c>
      <c r="G290" s="35"/>
      <c r="H290" s="35" t="s">
        <v>291</v>
      </c>
      <c r="I290" s="35"/>
      <c r="J290" s="35" t="s">
        <v>549</v>
      </c>
      <c r="K290" s="35"/>
      <c r="L290" s="35" t="s">
        <v>642</v>
      </c>
      <c r="M290" s="35"/>
      <c r="N290" s="37">
        <v>0</v>
      </c>
    </row>
    <row r="291" spans="1:14" x14ac:dyDescent="0.25">
      <c r="A291" s="35"/>
      <c r="B291" s="35"/>
      <c r="C291" s="35"/>
      <c r="D291" s="35" t="s">
        <v>123</v>
      </c>
      <c r="E291" s="35"/>
      <c r="F291" s="36">
        <v>44265</v>
      </c>
      <c r="G291" s="35"/>
      <c r="H291" s="35" t="s">
        <v>292</v>
      </c>
      <c r="I291" s="35"/>
      <c r="J291" s="35" t="s">
        <v>549</v>
      </c>
      <c r="K291" s="35"/>
      <c r="L291" s="35"/>
      <c r="M291" s="35"/>
      <c r="N291" s="37">
        <v>-537.22</v>
      </c>
    </row>
    <row r="292" spans="1:14" x14ac:dyDescent="0.25">
      <c r="A292" s="35"/>
      <c r="B292" s="35"/>
      <c r="C292" s="35"/>
      <c r="D292" s="35" t="s">
        <v>123</v>
      </c>
      <c r="E292" s="35"/>
      <c r="F292" s="36">
        <v>44265</v>
      </c>
      <c r="G292" s="35"/>
      <c r="H292" s="35" t="s">
        <v>293</v>
      </c>
      <c r="I292" s="35"/>
      <c r="J292" s="35" t="s">
        <v>524</v>
      </c>
      <c r="K292" s="35"/>
      <c r="L292" s="35"/>
      <c r="M292" s="35"/>
      <c r="N292" s="37">
        <v>-13.98</v>
      </c>
    </row>
    <row r="293" spans="1:14" x14ac:dyDescent="0.25">
      <c r="A293" s="35"/>
      <c r="B293" s="35"/>
      <c r="C293" s="35"/>
      <c r="D293" s="35" t="s">
        <v>123</v>
      </c>
      <c r="E293" s="35"/>
      <c r="F293" s="36">
        <v>44274</v>
      </c>
      <c r="G293" s="35"/>
      <c r="H293" s="35" t="s">
        <v>294</v>
      </c>
      <c r="I293" s="35"/>
      <c r="J293" s="35" t="s">
        <v>548</v>
      </c>
      <c r="K293" s="35"/>
      <c r="L293" s="35"/>
      <c r="M293" s="35"/>
      <c r="N293" s="37">
        <v>-80</v>
      </c>
    </row>
    <row r="294" spans="1:14" x14ac:dyDescent="0.25">
      <c r="A294" s="35"/>
      <c r="B294" s="35"/>
      <c r="C294" s="35"/>
      <c r="D294" s="35" t="s">
        <v>123</v>
      </c>
      <c r="E294" s="35"/>
      <c r="F294" s="36">
        <v>44274</v>
      </c>
      <c r="G294" s="35"/>
      <c r="H294" s="35" t="s">
        <v>295</v>
      </c>
      <c r="I294" s="35"/>
      <c r="J294" s="35" t="s">
        <v>537</v>
      </c>
      <c r="K294" s="35"/>
      <c r="L294" s="35"/>
      <c r="M294" s="35"/>
      <c r="N294" s="37">
        <v>-256.99</v>
      </c>
    </row>
    <row r="295" spans="1:14" x14ac:dyDescent="0.25">
      <c r="A295" s="35"/>
      <c r="B295" s="35"/>
      <c r="C295" s="35"/>
      <c r="D295" s="35" t="s">
        <v>123</v>
      </c>
      <c r="E295" s="35"/>
      <c r="F295" s="36">
        <v>44274</v>
      </c>
      <c r="G295" s="35"/>
      <c r="H295" s="35" t="s">
        <v>296</v>
      </c>
      <c r="I295" s="35"/>
      <c r="J295" s="35" t="s">
        <v>504</v>
      </c>
      <c r="K295" s="35"/>
      <c r="L295" s="35"/>
      <c r="M295" s="35"/>
      <c r="N295" s="37">
        <v>-553.91</v>
      </c>
    </row>
    <row r="296" spans="1:14" x14ac:dyDescent="0.25">
      <c r="A296" s="35"/>
      <c r="B296" s="35"/>
      <c r="C296" s="35"/>
      <c r="D296" s="35" t="s">
        <v>123</v>
      </c>
      <c r="E296" s="35"/>
      <c r="F296" s="36">
        <v>44274</v>
      </c>
      <c r="G296" s="35"/>
      <c r="H296" s="35" t="s">
        <v>297</v>
      </c>
      <c r="I296" s="35"/>
      <c r="J296" s="35" t="s">
        <v>538</v>
      </c>
      <c r="K296" s="35"/>
      <c r="L296" s="35"/>
      <c r="M296" s="35"/>
      <c r="N296" s="37">
        <v>-20</v>
      </c>
    </row>
    <row r="297" spans="1:14" x14ac:dyDescent="0.25">
      <c r="A297" s="35"/>
      <c r="B297" s="35"/>
      <c r="C297" s="35"/>
      <c r="D297" s="35" t="s">
        <v>123</v>
      </c>
      <c r="E297" s="35"/>
      <c r="F297" s="36">
        <v>44274</v>
      </c>
      <c r="G297" s="35"/>
      <c r="H297" s="35" t="s">
        <v>298</v>
      </c>
      <c r="I297" s="35"/>
      <c r="J297" s="35" t="s">
        <v>506</v>
      </c>
      <c r="K297" s="35"/>
      <c r="L297" s="35"/>
      <c r="M297" s="35"/>
      <c r="N297" s="37">
        <v>-2695</v>
      </c>
    </row>
    <row r="298" spans="1:14" x14ac:dyDescent="0.25">
      <c r="A298" s="35"/>
      <c r="B298" s="35"/>
      <c r="C298" s="35"/>
      <c r="D298" s="35" t="s">
        <v>123</v>
      </c>
      <c r="E298" s="35"/>
      <c r="F298" s="36">
        <v>44274</v>
      </c>
      <c r="G298" s="35"/>
      <c r="H298" s="35" t="s">
        <v>299</v>
      </c>
      <c r="I298" s="35"/>
      <c r="J298" s="35" t="s">
        <v>509</v>
      </c>
      <c r="K298" s="35"/>
      <c r="L298" s="35"/>
      <c r="M298" s="35"/>
      <c r="N298" s="37">
        <v>-146.6</v>
      </c>
    </row>
    <row r="299" spans="1:14" x14ac:dyDescent="0.25">
      <c r="A299" s="35"/>
      <c r="B299" s="35"/>
      <c r="C299" s="35"/>
      <c r="D299" s="35" t="s">
        <v>123</v>
      </c>
      <c r="E299" s="35"/>
      <c r="F299" s="36">
        <v>44274</v>
      </c>
      <c r="G299" s="35"/>
      <c r="H299" s="35" t="s">
        <v>300</v>
      </c>
      <c r="I299" s="35"/>
      <c r="J299" s="35" t="s">
        <v>542</v>
      </c>
      <c r="K299" s="35"/>
      <c r="L299" s="35"/>
      <c r="M299" s="35"/>
      <c r="N299" s="37">
        <v>-153.38999999999999</v>
      </c>
    </row>
    <row r="300" spans="1:14" x14ac:dyDescent="0.25">
      <c r="A300" s="35"/>
      <c r="B300" s="35"/>
      <c r="C300" s="35"/>
      <c r="D300" s="35" t="s">
        <v>123</v>
      </c>
      <c r="E300" s="35"/>
      <c r="F300" s="36">
        <v>44274</v>
      </c>
      <c r="G300" s="35"/>
      <c r="H300" s="35" t="s">
        <v>301</v>
      </c>
      <c r="I300" s="35"/>
      <c r="J300" s="35" t="s">
        <v>540</v>
      </c>
      <c r="K300" s="35"/>
      <c r="L300" s="35"/>
      <c r="M300" s="35"/>
      <c r="N300" s="37">
        <v>-61.24</v>
      </c>
    </row>
    <row r="301" spans="1:14" x14ac:dyDescent="0.25">
      <c r="A301" s="35"/>
      <c r="B301" s="35"/>
      <c r="C301" s="35"/>
      <c r="D301" s="35" t="s">
        <v>123</v>
      </c>
      <c r="E301" s="35"/>
      <c r="F301" s="36">
        <v>44274</v>
      </c>
      <c r="G301" s="35"/>
      <c r="H301" s="35" t="s">
        <v>302</v>
      </c>
      <c r="I301" s="35"/>
      <c r="J301" s="35" t="s">
        <v>512</v>
      </c>
      <c r="K301" s="35"/>
      <c r="L301" s="35"/>
      <c r="M301" s="35"/>
      <c r="N301" s="37">
        <v>-249.98</v>
      </c>
    </row>
    <row r="302" spans="1:14" x14ac:dyDescent="0.25">
      <c r="A302" s="35"/>
      <c r="B302" s="35"/>
      <c r="C302" s="35"/>
      <c r="D302" s="35" t="s">
        <v>123</v>
      </c>
      <c r="E302" s="35"/>
      <c r="F302" s="36">
        <v>44274</v>
      </c>
      <c r="G302" s="35"/>
      <c r="H302" s="35" t="s">
        <v>303</v>
      </c>
      <c r="I302" s="35"/>
      <c r="J302" s="35" t="s">
        <v>513</v>
      </c>
      <c r="K302" s="35"/>
      <c r="L302" s="35"/>
      <c r="M302" s="35"/>
      <c r="N302" s="37">
        <v>-200</v>
      </c>
    </row>
    <row r="303" spans="1:14" x14ac:dyDescent="0.25">
      <c r="A303" s="35"/>
      <c r="B303" s="35"/>
      <c r="C303" s="35"/>
      <c r="D303" s="35" t="s">
        <v>123</v>
      </c>
      <c r="E303" s="35"/>
      <c r="F303" s="36">
        <v>44274</v>
      </c>
      <c r="G303" s="35"/>
      <c r="H303" s="35" t="s">
        <v>304</v>
      </c>
      <c r="I303" s="35"/>
      <c r="J303" s="35" t="s">
        <v>515</v>
      </c>
      <c r="K303" s="35"/>
      <c r="L303" s="35" t="s">
        <v>630</v>
      </c>
      <c r="M303" s="35"/>
      <c r="N303" s="37">
        <v>-127.28</v>
      </c>
    </row>
    <row r="304" spans="1:14" x14ac:dyDescent="0.25">
      <c r="A304" s="35"/>
      <c r="B304" s="35"/>
      <c r="C304" s="35"/>
      <c r="D304" s="35" t="s">
        <v>123</v>
      </c>
      <c r="E304" s="35"/>
      <c r="F304" s="36">
        <v>44281</v>
      </c>
      <c r="G304" s="35"/>
      <c r="H304" s="35" t="s">
        <v>305</v>
      </c>
      <c r="I304" s="35"/>
      <c r="J304" s="35" t="s">
        <v>529</v>
      </c>
      <c r="K304" s="35"/>
      <c r="L304" s="35"/>
      <c r="M304" s="35"/>
      <c r="N304" s="37">
        <v>-513.02</v>
      </c>
    </row>
    <row r="305" spans="1:14" x14ac:dyDescent="0.25">
      <c r="A305" s="35"/>
      <c r="B305" s="35"/>
      <c r="C305" s="35"/>
      <c r="D305" s="35" t="s">
        <v>123</v>
      </c>
      <c r="E305" s="35"/>
      <c r="F305" s="36">
        <v>44281</v>
      </c>
      <c r="G305" s="35"/>
      <c r="H305" s="35" t="s">
        <v>306</v>
      </c>
      <c r="I305" s="35"/>
      <c r="J305" s="35" t="s">
        <v>550</v>
      </c>
      <c r="K305" s="35"/>
      <c r="L305" s="35"/>
      <c r="M305" s="35"/>
      <c r="N305" s="37">
        <v>-279.95</v>
      </c>
    </row>
    <row r="306" spans="1:14" x14ac:dyDescent="0.25">
      <c r="A306" s="35"/>
      <c r="B306" s="35"/>
      <c r="C306" s="35"/>
      <c r="D306" s="35" t="s">
        <v>123</v>
      </c>
      <c r="E306" s="35"/>
      <c r="F306" s="36">
        <v>44281</v>
      </c>
      <c r="G306" s="35"/>
      <c r="H306" s="35" t="s">
        <v>307</v>
      </c>
      <c r="I306" s="35"/>
      <c r="J306" s="35" t="s">
        <v>542</v>
      </c>
      <c r="K306" s="35"/>
      <c r="L306" s="35"/>
      <c r="M306" s="35"/>
      <c r="N306" s="37">
        <v>-365.34</v>
      </c>
    </row>
    <row r="307" spans="1:14" x14ac:dyDescent="0.25">
      <c r="A307" s="35"/>
      <c r="B307" s="35"/>
      <c r="C307" s="35"/>
      <c r="D307" s="35" t="s">
        <v>123</v>
      </c>
      <c r="E307" s="35"/>
      <c r="F307" s="36">
        <v>44281</v>
      </c>
      <c r="G307" s="35"/>
      <c r="H307" s="35" t="s">
        <v>308</v>
      </c>
      <c r="I307" s="35"/>
      <c r="J307" s="35" t="s">
        <v>551</v>
      </c>
      <c r="K307" s="35"/>
      <c r="L307" s="35"/>
      <c r="M307" s="35"/>
      <c r="N307" s="37">
        <v>-693.85</v>
      </c>
    </row>
    <row r="308" spans="1:14" x14ac:dyDescent="0.25">
      <c r="A308" s="35"/>
      <c r="B308" s="35"/>
      <c r="C308" s="35"/>
      <c r="D308" s="35" t="s">
        <v>123</v>
      </c>
      <c r="E308" s="35"/>
      <c r="F308" s="36">
        <v>44281</v>
      </c>
      <c r="G308" s="35"/>
      <c r="H308" s="35" t="s">
        <v>309</v>
      </c>
      <c r="I308" s="35"/>
      <c r="J308" s="35" t="s">
        <v>514</v>
      </c>
      <c r="K308" s="35"/>
      <c r="L308" s="35"/>
      <c r="M308" s="35"/>
      <c r="N308" s="37">
        <v>-55.2</v>
      </c>
    </row>
    <row r="309" spans="1:14" x14ac:dyDescent="0.25">
      <c r="A309" s="35"/>
      <c r="B309" s="35"/>
      <c r="C309" s="35"/>
      <c r="D309" s="35" t="s">
        <v>124</v>
      </c>
      <c r="E309" s="35"/>
      <c r="F309" s="36">
        <v>44286</v>
      </c>
      <c r="G309" s="35"/>
      <c r="H309" s="35" t="s">
        <v>310</v>
      </c>
      <c r="I309" s="35"/>
      <c r="J309" s="35" t="s">
        <v>533</v>
      </c>
      <c r="K309" s="35"/>
      <c r="L309" s="35"/>
      <c r="M309" s="35"/>
      <c r="N309" s="37">
        <v>-1748.67</v>
      </c>
    </row>
    <row r="310" spans="1:14" x14ac:dyDescent="0.25">
      <c r="A310" s="35"/>
      <c r="B310" s="35"/>
      <c r="C310" s="35"/>
      <c r="D310" s="35" t="s">
        <v>122</v>
      </c>
      <c r="E310" s="35"/>
      <c r="F310" s="36">
        <v>44286</v>
      </c>
      <c r="G310" s="35"/>
      <c r="H310" s="35" t="s">
        <v>311</v>
      </c>
      <c r="I310" s="35"/>
      <c r="J310" s="35" t="s">
        <v>544</v>
      </c>
      <c r="K310" s="35"/>
      <c r="L310" s="35" t="s">
        <v>643</v>
      </c>
      <c r="M310" s="35"/>
      <c r="N310" s="37">
        <v>-437.17</v>
      </c>
    </row>
    <row r="311" spans="1:14" x14ac:dyDescent="0.25">
      <c r="A311" s="35"/>
      <c r="B311" s="35"/>
      <c r="C311" s="35"/>
      <c r="D311" s="35" t="s">
        <v>123</v>
      </c>
      <c r="E311" s="35"/>
      <c r="F311" s="36">
        <v>44287</v>
      </c>
      <c r="G311" s="35"/>
      <c r="H311" s="35" t="s">
        <v>312</v>
      </c>
      <c r="I311" s="35"/>
      <c r="J311" s="35" t="s">
        <v>537</v>
      </c>
      <c r="K311" s="35"/>
      <c r="L311" s="35"/>
      <c r="M311" s="35"/>
      <c r="N311" s="37">
        <v>-34.17</v>
      </c>
    </row>
    <row r="312" spans="1:14" x14ac:dyDescent="0.25">
      <c r="A312" s="35"/>
      <c r="B312" s="35"/>
      <c r="C312" s="35"/>
      <c r="D312" s="35" t="s">
        <v>123</v>
      </c>
      <c r="E312" s="35"/>
      <c r="F312" s="36">
        <v>44287</v>
      </c>
      <c r="G312" s="35"/>
      <c r="H312" s="35" t="s">
        <v>313</v>
      </c>
      <c r="I312" s="35"/>
      <c r="J312" s="35" t="s">
        <v>538</v>
      </c>
      <c r="K312" s="35"/>
      <c r="L312" s="35"/>
      <c r="M312" s="35"/>
      <c r="N312" s="37">
        <v>-150</v>
      </c>
    </row>
    <row r="313" spans="1:14" x14ac:dyDescent="0.25">
      <c r="A313" s="35"/>
      <c r="B313" s="35"/>
      <c r="C313" s="35"/>
      <c r="D313" s="35" t="s">
        <v>123</v>
      </c>
      <c r="E313" s="35"/>
      <c r="F313" s="36">
        <v>44287</v>
      </c>
      <c r="G313" s="35"/>
      <c r="H313" s="35" t="s">
        <v>314</v>
      </c>
      <c r="I313" s="35"/>
      <c r="J313" s="35" t="s">
        <v>552</v>
      </c>
      <c r="K313" s="35"/>
      <c r="L313" s="35"/>
      <c r="M313" s="35"/>
      <c r="N313" s="37">
        <v>-37500</v>
      </c>
    </row>
    <row r="314" spans="1:14" x14ac:dyDescent="0.25">
      <c r="A314" s="35"/>
      <c r="B314" s="35"/>
      <c r="C314" s="35"/>
      <c r="D314" s="35" t="s">
        <v>123</v>
      </c>
      <c r="E314" s="35"/>
      <c r="F314" s="36">
        <v>44287</v>
      </c>
      <c r="G314" s="35"/>
      <c r="H314" s="35" t="s">
        <v>315</v>
      </c>
      <c r="I314" s="35"/>
      <c r="J314" s="35" t="s">
        <v>553</v>
      </c>
      <c r="K314" s="35"/>
      <c r="L314" s="35"/>
      <c r="M314" s="35"/>
      <c r="N314" s="37">
        <v>-270</v>
      </c>
    </row>
    <row r="315" spans="1:14" x14ac:dyDescent="0.25">
      <c r="A315" s="35"/>
      <c r="B315" s="35"/>
      <c r="C315" s="35"/>
      <c r="D315" s="35" t="s">
        <v>123</v>
      </c>
      <c r="E315" s="35"/>
      <c r="F315" s="36">
        <v>44287</v>
      </c>
      <c r="G315" s="35"/>
      <c r="H315" s="35" t="s">
        <v>316</v>
      </c>
      <c r="I315" s="35"/>
      <c r="J315" s="35" t="s">
        <v>511</v>
      </c>
      <c r="K315" s="35"/>
      <c r="L315" s="35" t="s">
        <v>628</v>
      </c>
      <c r="M315" s="35"/>
      <c r="N315" s="37">
        <v>-696.5</v>
      </c>
    </row>
    <row r="316" spans="1:14" x14ac:dyDescent="0.25">
      <c r="A316" s="35"/>
      <c r="B316" s="35"/>
      <c r="C316" s="35"/>
      <c r="D316" s="35" t="s">
        <v>123</v>
      </c>
      <c r="E316" s="35"/>
      <c r="F316" s="36">
        <v>44287</v>
      </c>
      <c r="G316" s="35"/>
      <c r="H316" s="35" t="s">
        <v>317</v>
      </c>
      <c r="I316" s="35"/>
      <c r="J316" s="35" t="s">
        <v>513</v>
      </c>
      <c r="K316" s="35"/>
      <c r="L316" s="35"/>
      <c r="M316" s="35"/>
      <c r="N316" s="37">
        <v>-180</v>
      </c>
    </row>
    <row r="317" spans="1:14" x14ac:dyDescent="0.25">
      <c r="A317" s="35"/>
      <c r="B317" s="35"/>
      <c r="C317" s="35"/>
      <c r="D317" s="35" t="s">
        <v>123</v>
      </c>
      <c r="E317" s="35"/>
      <c r="F317" s="36">
        <v>44295</v>
      </c>
      <c r="G317" s="35"/>
      <c r="H317" s="35" t="s">
        <v>318</v>
      </c>
      <c r="I317" s="35"/>
      <c r="J317" s="35" t="s">
        <v>502</v>
      </c>
      <c r="K317" s="35"/>
      <c r="L317" s="35" t="s">
        <v>627</v>
      </c>
      <c r="M317" s="35"/>
      <c r="N317" s="37">
        <v>-992.75</v>
      </c>
    </row>
    <row r="318" spans="1:14" x14ac:dyDescent="0.25">
      <c r="A318" s="35"/>
      <c r="B318" s="35"/>
      <c r="C318" s="35"/>
      <c r="D318" s="35" t="s">
        <v>123</v>
      </c>
      <c r="E318" s="35"/>
      <c r="F318" s="36">
        <v>44295</v>
      </c>
      <c r="G318" s="35"/>
      <c r="H318" s="35" t="s">
        <v>319</v>
      </c>
      <c r="I318" s="35"/>
      <c r="J318" s="35" t="s">
        <v>503</v>
      </c>
      <c r="K318" s="35"/>
      <c r="L318" s="35" t="s">
        <v>627</v>
      </c>
      <c r="M318" s="35"/>
      <c r="N318" s="37">
        <v>-252.9</v>
      </c>
    </row>
    <row r="319" spans="1:14" x14ac:dyDescent="0.25">
      <c r="A319" s="35"/>
      <c r="B319" s="35"/>
      <c r="C319" s="35"/>
      <c r="D319" s="35" t="s">
        <v>123</v>
      </c>
      <c r="E319" s="35"/>
      <c r="F319" s="36">
        <v>44295</v>
      </c>
      <c r="G319" s="35"/>
      <c r="H319" s="35" t="s">
        <v>320</v>
      </c>
      <c r="I319" s="35"/>
      <c r="J319" s="35" t="s">
        <v>535</v>
      </c>
      <c r="K319" s="35"/>
      <c r="L319" s="35"/>
      <c r="M319" s="35"/>
      <c r="N319" s="37">
        <v>-365.15</v>
      </c>
    </row>
    <row r="320" spans="1:14" x14ac:dyDescent="0.25">
      <c r="A320" s="35"/>
      <c r="B320" s="35"/>
      <c r="C320" s="35"/>
      <c r="D320" s="35" t="s">
        <v>123</v>
      </c>
      <c r="E320" s="35"/>
      <c r="F320" s="36">
        <v>44295</v>
      </c>
      <c r="G320" s="35"/>
      <c r="H320" s="35" t="s">
        <v>321</v>
      </c>
      <c r="I320" s="35"/>
      <c r="J320" s="35" t="s">
        <v>537</v>
      </c>
      <c r="K320" s="35"/>
      <c r="L320" s="35"/>
      <c r="M320" s="35"/>
      <c r="N320" s="37">
        <v>-228.87</v>
      </c>
    </row>
    <row r="321" spans="1:14" x14ac:dyDescent="0.25">
      <c r="A321" s="35"/>
      <c r="B321" s="35"/>
      <c r="C321" s="35"/>
      <c r="D321" s="35" t="s">
        <v>123</v>
      </c>
      <c r="E321" s="35"/>
      <c r="F321" s="36">
        <v>44295</v>
      </c>
      <c r="G321" s="35"/>
      <c r="H321" s="35" t="s">
        <v>322</v>
      </c>
      <c r="I321" s="35"/>
      <c r="J321" s="35" t="s">
        <v>525</v>
      </c>
      <c r="K321" s="35"/>
      <c r="L321" s="35"/>
      <c r="M321" s="35"/>
      <c r="N321" s="37">
        <v>-2416.69</v>
      </c>
    </row>
    <row r="322" spans="1:14" x14ac:dyDescent="0.25">
      <c r="A322" s="35"/>
      <c r="B322" s="35"/>
      <c r="C322" s="35"/>
      <c r="D322" s="35" t="s">
        <v>123</v>
      </c>
      <c r="E322" s="35"/>
      <c r="F322" s="36">
        <v>44295</v>
      </c>
      <c r="G322" s="35"/>
      <c r="H322" s="35" t="s">
        <v>323</v>
      </c>
      <c r="I322" s="35"/>
      <c r="J322" s="35" t="s">
        <v>506</v>
      </c>
      <c r="K322" s="35"/>
      <c r="L322" s="35"/>
      <c r="M322" s="35"/>
      <c r="N322" s="37">
        <v>-1450</v>
      </c>
    </row>
    <row r="323" spans="1:14" x14ac:dyDescent="0.25">
      <c r="A323" s="35"/>
      <c r="B323" s="35"/>
      <c r="C323" s="35"/>
      <c r="D323" s="35" t="s">
        <v>123</v>
      </c>
      <c r="E323" s="35"/>
      <c r="F323" s="36">
        <v>44295</v>
      </c>
      <c r="G323" s="35"/>
      <c r="H323" s="35" t="s">
        <v>324</v>
      </c>
      <c r="I323" s="35"/>
      <c r="J323" s="35" t="s">
        <v>507</v>
      </c>
      <c r="K323" s="35"/>
      <c r="L323" s="35"/>
      <c r="M323" s="35"/>
      <c r="N323" s="37">
        <v>-1395.1</v>
      </c>
    </row>
    <row r="324" spans="1:14" x14ac:dyDescent="0.25">
      <c r="A324" s="35"/>
      <c r="B324" s="35"/>
      <c r="C324" s="35"/>
      <c r="D324" s="35" t="s">
        <v>123</v>
      </c>
      <c r="E324" s="35"/>
      <c r="F324" s="36">
        <v>44295</v>
      </c>
      <c r="G324" s="35"/>
      <c r="H324" s="35" t="s">
        <v>325</v>
      </c>
      <c r="I324" s="35"/>
      <c r="J324" s="35" t="s">
        <v>542</v>
      </c>
      <c r="K324" s="35"/>
      <c r="L324" s="35"/>
      <c r="M324" s="35"/>
      <c r="N324" s="37">
        <v>-171.76</v>
      </c>
    </row>
    <row r="325" spans="1:14" x14ac:dyDescent="0.25">
      <c r="A325" s="35"/>
      <c r="B325" s="35"/>
      <c r="C325" s="35"/>
      <c r="D325" s="35" t="s">
        <v>123</v>
      </c>
      <c r="E325" s="35"/>
      <c r="F325" s="36">
        <v>44295</v>
      </c>
      <c r="G325" s="35"/>
      <c r="H325" s="35" t="s">
        <v>326</v>
      </c>
      <c r="I325" s="35"/>
      <c r="J325" s="35" t="s">
        <v>540</v>
      </c>
      <c r="K325" s="35"/>
      <c r="L325" s="35"/>
      <c r="M325" s="35"/>
      <c r="N325" s="37">
        <v>-26.19</v>
      </c>
    </row>
    <row r="326" spans="1:14" x14ac:dyDescent="0.25">
      <c r="A326" s="35"/>
      <c r="B326" s="35"/>
      <c r="C326" s="35"/>
      <c r="D326" s="35" t="s">
        <v>123</v>
      </c>
      <c r="E326" s="35"/>
      <c r="F326" s="36">
        <v>44295</v>
      </c>
      <c r="G326" s="35"/>
      <c r="H326" s="35" t="s">
        <v>327</v>
      </c>
      <c r="I326" s="35"/>
      <c r="J326" s="35" t="s">
        <v>495</v>
      </c>
      <c r="K326" s="35"/>
      <c r="L326" s="35" t="s">
        <v>644</v>
      </c>
      <c r="M326" s="35"/>
      <c r="N326" s="37">
        <v>-3854.87</v>
      </c>
    </row>
    <row r="327" spans="1:14" x14ac:dyDescent="0.25">
      <c r="A327" s="35"/>
      <c r="B327" s="35"/>
      <c r="C327" s="35"/>
      <c r="D327" s="35" t="s">
        <v>123</v>
      </c>
      <c r="E327" s="35"/>
      <c r="F327" s="36">
        <v>44295</v>
      </c>
      <c r="G327" s="35"/>
      <c r="H327" s="35" t="s">
        <v>328</v>
      </c>
      <c r="I327" s="35"/>
      <c r="J327" s="35" t="s">
        <v>554</v>
      </c>
      <c r="K327" s="35"/>
      <c r="L327" s="35"/>
      <c r="M327" s="35"/>
      <c r="N327" s="37">
        <v>-1050</v>
      </c>
    </row>
    <row r="328" spans="1:14" x14ac:dyDescent="0.25">
      <c r="A328" s="35"/>
      <c r="B328" s="35"/>
      <c r="C328" s="35"/>
      <c r="D328" s="35" t="s">
        <v>123</v>
      </c>
      <c r="E328" s="35"/>
      <c r="F328" s="36">
        <v>44295</v>
      </c>
      <c r="G328" s="35"/>
      <c r="H328" s="35" t="s">
        <v>329</v>
      </c>
      <c r="I328" s="35"/>
      <c r="J328" s="35" t="s">
        <v>521</v>
      </c>
      <c r="K328" s="35"/>
      <c r="L328" s="35" t="s">
        <v>631</v>
      </c>
      <c r="M328" s="35"/>
      <c r="N328" s="37">
        <v>-81.510000000000005</v>
      </c>
    </row>
    <row r="329" spans="1:14" x14ac:dyDescent="0.25">
      <c r="A329" s="35"/>
      <c r="B329" s="35"/>
      <c r="C329" s="35"/>
      <c r="D329" s="35" t="s">
        <v>123</v>
      </c>
      <c r="E329" s="35"/>
      <c r="F329" s="36">
        <v>44295</v>
      </c>
      <c r="G329" s="35"/>
      <c r="H329" s="35" t="s">
        <v>330</v>
      </c>
      <c r="I329" s="35"/>
      <c r="J329" s="35" t="s">
        <v>489</v>
      </c>
      <c r="K329" s="35"/>
      <c r="L329" s="35" t="s">
        <v>606</v>
      </c>
      <c r="M329" s="35"/>
      <c r="N329" s="37">
        <v>-999</v>
      </c>
    </row>
    <row r="330" spans="1:14" x14ac:dyDescent="0.25">
      <c r="A330" s="35"/>
      <c r="B330" s="35"/>
      <c r="C330" s="35"/>
      <c r="D330" s="35" t="s">
        <v>123</v>
      </c>
      <c r="E330" s="35"/>
      <c r="F330" s="36">
        <v>44295</v>
      </c>
      <c r="G330" s="35"/>
      <c r="H330" s="35" t="s">
        <v>331</v>
      </c>
      <c r="I330" s="35"/>
      <c r="J330" s="35" t="s">
        <v>519</v>
      </c>
      <c r="K330" s="35"/>
      <c r="L330" s="35"/>
      <c r="M330" s="35"/>
      <c r="N330" s="37">
        <v>-1174.92</v>
      </c>
    </row>
    <row r="331" spans="1:14" x14ac:dyDescent="0.25">
      <c r="A331" s="35"/>
      <c r="B331" s="35"/>
      <c r="C331" s="35"/>
      <c r="D331" s="35" t="s">
        <v>123</v>
      </c>
      <c r="E331" s="35"/>
      <c r="F331" s="36">
        <v>44315</v>
      </c>
      <c r="G331" s="35"/>
      <c r="H331" s="35" t="s">
        <v>332</v>
      </c>
      <c r="I331" s="35"/>
      <c r="J331" s="35" t="s">
        <v>529</v>
      </c>
      <c r="K331" s="35"/>
      <c r="L331" s="35"/>
      <c r="M331" s="35"/>
      <c r="N331" s="37">
        <v>-487.52</v>
      </c>
    </row>
    <row r="332" spans="1:14" x14ac:dyDescent="0.25">
      <c r="A332" s="35"/>
      <c r="B332" s="35"/>
      <c r="C332" s="35"/>
      <c r="D332" s="35" t="s">
        <v>123</v>
      </c>
      <c r="E332" s="35"/>
      <c r="F332" s="36">
        <v>44315</v>
      </c>
      <c r="G332" s="35"/>
      <c r="H332" s="35" t="s">
        <v>333</v>
      </c>
      <c r="I332" s="35"/>
      <c r="J332" s="35" t="s">
        <v>555</v>
      </c>
      <c r="K332" s="35"/>
      <c r="L332" s="35"/>
      <c r="M332" s="35"/>
      <c r="N332" s="37">
        <v>-670.81</v>
      </c>
    </row>
    <row r="333" spans="1:14" x14ac:dyDescent="0.25">
      <c r="A333" s="35"/>
      <c r="B333" s="35"/>
      <c r="C333" s="35"/>
      <c r="D333" s="35" t="s">
        <v>123</v>
      </c>
      <c r="E333" s="35"/>
      <c r="F333" s="36">
        <v>44315</v>
      </c>
      <c r="G333" s="35"/>
      <c r="H333" s="35" t="s">
        <v>334</v>
      </c>
      <c r="I333" s="35"/>
      <c r="J333" s="35" t="s">
        <v>556</v>
      </c>
      <c r="K333" s="35"/>
      <c r="L333" s="35"/>
      <c r="M333" s="35"/>
      <c r="N333" s="37">
        <v>-2650</v>
      </c>
    </row>
    <row r="334" spans="1:14" x14ac:dyDescent="0.25">
      <c r="A334" s="35"/>
      <c r="B334" s="35"/>
      <c r="C334" s="35"/>
      <c r="D334" s="35" t="s">
        <v>123</v>
      </c>
      <c r="E334" s="35"/>
      <c r="F334" s="36">
        <v>44315</v>
      </c>
      <c r="G334" s="35"/>
      <c r="H334" s="35" t="s">
        <v>335</v>
      </c>
      <c r="I334" s="35"/>
      <c r="J334" s="35" t="s">
        <v>537</v>
      </c>
      <c r="K334" s="35"/>
      <c r="L334" s="35"/>
      <c r="M334" s="35"/>
      <c r="N334" s="37">
        <v>-369.95</v>
      </c>
    </row>
    <row r="335" spans="1:14" x14ac:dyDescent="0.25">
      <c r="A335" s="35"/>
      <c r="B335" s="35"/>
      <c r="C335" s="35"/>
      <c r="D335" s="35" t="s">
        <v>123</v>
      </c>
      <c r="E335" s="35"/>
      <c r="F335" s="36">
        <v>44315</v>
      </c>
      <c r="G335" s="35"/>
      <c r="H335" s="35" t="s">
        <v>336</v>
      </c>
      <c r="I335" s="35"/>
      <c r="J335" s="35" t="s">
        <v>504</v>
      </c>
      <c r="K335" s="35"/>
      <c r="L335" s="35"/>
      <c r="M335" s="35"/>
      <c r="N335" s="37">
        <v>-554.12</v>
      </c>
    </row>
    <row r="336" spans="1:14" x14ac:dyDescent="0.25">
      <c r="A336" s="35"/>
      <c r="B336" s="35"/>
      <c r="C336" s="35"/>
      <c r="D336" s="35" t="s">
        <v>123</v>
      </c>
      <c r="E336" s="35"/>
      <c r="F336" s="36">
        <v>44315</v>
      </c>
      <c r="G336" s="35"/>
      <c r="H336" s="35" t="s">
        <v>337</v>
      </c>
      <c r="I336" s="35"/>
      <c r="J336" s="35" t="s">
        <v>557</v>
      </c>
      <c r="K336" s="35"/>
      <c r="L336" s="35"/>
      <c r="M336" s="35"/>
      <c r="N336" s="37">
        <v>-42.28</v>
      </c>
    </row>
    <row r="337" spans="1:14" x14ac:dyDescent="0.25">
      <c r="A337" s="35"/>
      <c r="B337" s="35"/>
      <c r="C337" s="35"/>
      <c r="D337" s="35" t="s">
        <v>123</v>
      </c>
      <c r="E337" s="35"/>
      <c r="F337" s="36">
        <v>44315</v>
      </c>
      <c r="G337" s="35"/>
      <c r="H337" s="35" t="s">
        <v>338</v>
      </c>
      <c r="I337" s="35"/>
      <c r="J337" s="35" t="s">
        <v>506</v>
      </c>
      <c r="K337" s="35"/>
      <c r="L337" s="35"/>
      <c r="M337" s="35"/>
      <c r="N337" s="37">
        <v>-605</v>
      </c>
    </row>
    <row r="338" spans="1:14" x14ac:dyDescent="0.25">
      <c r="A338" s="35"/>
      <c r="B338" s="35"/>
      <c r="C338" s="35"/>
      <c r="D338" s="35" t="s">
        <v>123</v>
      </c>
      <c r="E338" s="35"/>
      <c r="F338" s="36">
        <v>44315</v>
      </c>
      <c r="G338" s="35"/>
      <c r="H338" s="35" t="s">
        <v>339</v>
      </c>
      <c r="I338" s="35"/>
      <c r="J338" s="35" t="s">
        <v>507</v>
      </c>
      <c r="K338" s="35"/>
      <c r="L338" s="35"/>
      <c r="M338" s="35"/>
      <c r="N338" s="37">
        <v>-386.92</v>
      </c>
    </row>
    <row r="339" spans="1:14" x14ac:dyDescent="0.25">
      <c r="A339" s="35"/>
      <c r="B339" s="35"/>
      <c r="C339" s="35"/>
      <c r="D339" s="35" t="s">
        <v>123</v>
      </c>
      <c r="E339" s="35"/>
      <c r="F339" s="36">
        <v>44315</v>
      </c>
      <c r="G339" s="35"/>
      <c r="H339" s="35" t="s">
        <v>340</v>
      </c>
      <c r="I339" s="35"/>
      <c r="J339" s="35" t="s">
        <v>558</v>
      </c>
      <c r="K339" s="35"/>
      <c r="L339" s="35"/>
      <c r="M339" s="35"/>
      <c r="N339" s="37">
        <v>-113</v>
      </c>
    </row>
    <row r="340" spans="1:14" x14ac:dyDescent="0.25">
      <c r="A340" s="35"/>
      <c r="B340" s="35"/>
      <c r="C340" s="35"/>
      <c r="D340" s="35" t="s">
        <v>123</v>
      </c>
      <c r="E340" s="35"/>
      <c r="F340" s="36">
        <v>44315</v>
      </c>
      <c r="G340" s="35"/>
      <c r="H340" s="35" t="s">
        <v>341</v>
      </c>
      <c r="I340" s="35"/>
      <c r="J340" s="35" t="s">
        <v>509</v>
      </c>
      <c r="K340" s="35"/>
      <c r="L340" s="35"/>
      <c r="M340" s="35"/>
      <c r="N340" s="37">
        <v>-112.7</v>
      </c>
    </row>
    <row r="341" spans="1:14" x14ac:dyDescent="0.25">
      <c r="A341" s="35"/>
      <c r="B341" s="35"/>
      <c r="C341" s="35"/>
      <c r="D341" s="35" t="s">
        <v>123</v>
      </c>
      <c r="E341" s="35"/>
      <c r="F341" s="36">
        <v>44315</v>
      </c>
      <c r="G341" s="35"/>
      <c r="H341" s="35" t="s">
        <v>342</v>
      </c>
      <c r="I341" s="35"/>
      <c r="J341" s="35" t="s">
        <v>559</v>
      </c>
      <c r="K341" s="35"/>
      <c r="L341" s="35"/>
      <c r="M341" s="35"/>
      <c r="N341" s="37">
        <v>-78</v>
      </c>
    </row>
    <row r="342" spans="1:14" x14ac:dyDescent="0.25">
      <c r="A342" s="35"/>
      <c r="B342" s="35"/>
      <c r="C342" s="35"/>
      <c r="D342" s="35" t="s">
        <v>123</v>
      </c>
      <c r="E342" s="35"/>
      <c r="F342" s="36">
        <v>44315</v>
      </c>
      <c r="G342" s="35"/>
      <c r="H342" s="35" t="s">
        <v>343</v>
      </c>
      <c r="I342" s="35"/>
      <c r="J342" s="35" t="s">
        <v>560</v>
      </c>
      <c r="K342" s="35"/>
      <c r="L342" s="35"/>
      <c r="M342" s="35"/>
      <c r="N342" s="37">
        <v>-909.59</v>
      </c>
    </row>
    <row r="343" spans="1:14" x14ac:dyDescent="0.25">
      <c r="A343" s="35"/>
      <c r="B343" s="35"/>
      <c r="C343" s="35"/>
      <c r="D343" s="35" t="s">
        <v>123</v>
      </c>
      <c r="E343" s="35"/>
      <c r="F343" s="36">
        <v>44315</v>
      </c>
      <c r="G343" s="35"/>
      <c r="H343" s="35" t="s">
        <v>344</v>
      </c>
      <c r="I343" s="35"/>
      <c r="J343" s="35" t="s">
        <v>549</v>
      </c>
      <c r="K343" s="35"/>
      <c r="L343" s="35"/>
      <c r="M343" s="35"/>
      <c r="N343" s="37">
        <v>-34.49</v>
      </c>
    </row>
    <row r="344" spans="1:14" x14ac:dyDescent="0.25">
      <c r="A344" s="35"/>
      <c r="B344" s="35"/>
      <c r="C344" s="35"/>
      <c r="D344" s="35" t="s">
        <v>123</v>
      </c>
      <c r="E344" s="35"/>
      <c r="F344" s="36">
        <v>44315</v>
      </c>
      <c r="G344" s="35"/>
      <c r="H344" s="35" t="s">
        <v>345</v>
      </c>
      <c r="I344" s="35"/>
      <c r="J344" s="35" t="s">
        <v>515</v>
      </c>
      <c r="K344" s="35"/>
      <c r="L344" s="35" t="s">
        <v>630</v>
      </c>
      <c r="M344" s="35"/>
      <c r="N344" s="37">
        <v>-152.38999999999999</v>
      </c>
    </row>
    <row r="345" spans="1:14" x14ac:dyDescent="0.25">
      <c r="A345" s="35"/>
      <c r="B345" s="35"/>
      <c r="C345" s="35"/>
      <c r="D345" s="35" t="s">
        <v>123</v>
      </c>
      <c r="E345" s="35"/>
      <c r="F345" s="36">
        <v>44315</v>
      </c>
      <c r="G345" s="35"/>
      <c r="H345" s="35" t="s">
        <v>346</v>
      </c>
      <c r="I345" s="35"/>
      <c r="J345" s="35" t="s">
        <v>543</v>
      </c>
      <c r="K345" s="35"/>
      <c r="L345" s="35" t="s">
        <v>645</v>
      </c>
      <c r="M345" s="35"/>
      <c r="N345" s="37">
        <v>-17740</v>
      </c>
    </row>
    <row r="346" spans="1:14" x14ac:dyDescent="0.25">
      <c r="A346" s="35"/>
      <c r="B346" s="35"/>
      <c r="C346" s="35"/>
      <c r="D346" s="35" t="s">
        <v>122</v>
      </c>
      <c r="E346" s="35"/>
      <c r="F346" s="36">
        <v>44316</v>
      </c>
      <c r="G346" s="35"/>
      <c r="H346" s="35" t="s">
        <v>347</v>
      </c>
      <c r="I346" s="35"/>
      <c r="J346" s="35" t="s">
        <v>544</v>
      </c>
      <c r="K346" s="35"/>
      <c r="L346" s="35" t="s">
        <v>643</v>
      </c>
      <c r="M346" s="35"/>
      <c r="N346" s="37">
        <v>-408.16</v>
      </c>
    </row>
    <row r="347" spans="1:14" x14ac:dyDescent="0.25">
      <c r="A347" s="35"/>
      <c r="B347" s="35"/>
      <c r="C347" s="35"/>
      <c r="D347" s="35" t="s">
        <v>123</v>
      </c>
      <c r="E347" s="35"/>
      <c r="F347" s="36">
        <v>44315</v>
      </c>
      <c r="G347" s="35"/>
      <c r="H347" s="35" t="s">
        <v>348</v>
      </c>
      <c r="I347" s="35"/>
      <c r="J347" s="35" t="s">
        <v>495</v>
      </c>
      <c r="K347" s="35"/>
      <c r="L347" s="35" t="s">
        <v>646</v>
      </c>
      <c r="M347" s="35"/>
      <c r="N347" s="37">
        <v>-280</v>
      </c>
    </row>
    <row r="348" spans="1:14" x14ac:dyDescent="0.25">
      <c r="A348" s="35"/>
      <c r="B348" s="35"/>
      <c r="C348" s="35"/>
      <c r="D348" s="35" t="s">
        <v>124</v>
      </c>
      <c r="E348" s="35"/>
      <c r="F348" s="36">
        <v>44316</v>
      </c>
      <c r="G348" s="35"/>
      <c r="H348" s="35" t="s">
        <v>349</v>
      </c>
      <c r="I348" s="35"/>
      <c r="J348" s="35" t="s">
        <v>533</v>
      </c>
      <c r="K348" s="35"/>
      <c r="L348" s="35"/>
      <c r="M348" s="35"/>
      <c r="N348" s="37">
        <v>-1632.65</v>
      </c>
    </row>
    <row r="349" spans="1:14" x14ac:dyDescent="0.25">
      <c r="A349" s="35"/>
      <c r="B349" s="35"/>
      <c r="C349" s="35"/>
      <c r="D349" s="35" t="s">
        <v>123</v>
      </c>
      <c r="E349" s="35"/>
      <c r="F349" s="36">
        <v>44330</v>
      </c>
      <c r="G349" s="35"/>
      <c r="H349" s="35" t="s">
        <v>350</v>
      </c>
      <c r="I349" s="35"/>
      <c r="J349" s="35" t="s">
        <v>502</v>
      </c>
      <c r="K349" s="35"/>
      <c r="L349" s="35" t="s">
        <v>627</v>
      </c>
      <c r="M349" s="35"/>
      <c r="N349" s="37">
        <v>-398.77</v>
      </c>
    </row>
    <row r="350" spans="1:14" x14ac:dyDescent="0.25">
      <c r="A350" s="35"/>
      <c r="B350" s="35"/>
      <c r="C350" s="35"/>
      <c r="D350" s="35" t="s">
        <v>123</v>
      </c>
      <c r="E350" s="35"/>
      <c r="F350" s="36">
        <v>44330</v>
      </c>
      <c r="G350" s="35"/>
      <c r="H350" s="35" t="s">
        <v>351</v>
      </c>
      <c r="I350" s="35"/>
      <c r="J350" s="35" t="s">
        <v>503</v>
      </c>
      <c r="K350" s="35"/>
      <c r="L350" s="35" t="s">
        <v>627</v>
      </c>
      <c r="M350" s="35"/>
      <c r="N350" s="37">
        <v>-49.2</v>
      </c>
    </row>
    <row r="351" spans="1:14" x14ac:dyDescent="0.25">
      <c r="A351" s="35"/>
      <c r="B351" s="35"/>
      <c r="C351" s="35"/>
      <c r="D351" s="35" t="s">
        <v>123</v>
      </c>
      <c r="E351" s="35"/>
      <c r="F351" s="36">
        <v>44330</v>
      </c>
      <c r="G351" s="35"/>
      <c r="H351" s="35" t="s">
        <v>352</v>
      </c>
      <c r="I351" s="35"/>
      <c r="J351" s="35" t="s">
        <v>525</v>
      </c>
      <c r="K351" s="35"/>
      <c r="L351" s="35"/>
      <c r="M351" s="35"/>
      <c r="N351" s="37">
        <v>-1639.95</v>
      </c>
    </row>
    <row r="352" spans="1:14" x14ac:dyDescent="0.25">
      <c r="A352" s="35"/>
      <c r="B352" s="35"/>
      <c r="C352" s="35"/>
      <c r="D352" s="35" t="s">
        <v>123</v>
      </c>
      <c r="E352" s="35"/>
      <c r="F352" s="36">
        <v>44330</v>
      </c>
      <c r="G352" s="35"/>
      <c r="H352" s="35" t="s">
        <v>353</v>
      </c>
      <c r="I352" s="35"/>
      <c r="J352" s="35" t="s">
        <v>511</v>
      </c>
      <c r="K352" s="35"/>
      <c r="L352" s="35" t="s">
        <v>628</v>
      </c>
      <c r="M352" s="35"/>
      <c r="N352" s="37">
        <v>-390</v>
      </c>
    </row>
    <row r="353" spans="1:14" x14ac:dyDescent="0.25">
      <c r="A353" s="35"/>
      <c r="B353" s="35"/>
      <c r="C353" s="35"/>
      <c r="D353" s="35" t="s">
        <v>123</v>
      </c>
      <c r="E353" s="35"/>
      <c r="F353" s="36">
        <v>44330</v>
      </c>
      <c r="G353" s="35"/>
      <c r="H353" s="35" t="s">
        <v>354</v>
      </c>
      <c r="I353" s="35"/>
      <c r="J353" s="35" t="s">
        <v>561</v>
      </c>
      <c r="K353" s="35"/>
      <c r="L353" s="35" t="s">
        <v>647</v>
      </c>
      <c r="M353" s="35"/>
      <c r="N353" s="37">
        <v>0</v>
      </c>
    </row>
    <row r="354" spans="1:14" x14ac:dyDescent="0.25">
      <c r="A354" s="35"/>
      <c r="B354" s="35"/>
      <c r="C354" s="35"/>
      <c r="D354" s="35" t="s">
        <v>123</v>
      </c>
      <c r="E354" s="35"/>
      <c r="F354" s="36">
        <v>44330</v>
      </c>
      <c r="G354" s="35"/>
      <c r="H354" s="35" t="s">
        <v>355</v>
      </c>
      <c r="I354" s="35"/>
      <c r="J354" s="35" t="s">
        <v>540</v>
      </c>
      <c r="K354" s="35"/>
      <c r="L354" s="35"/>
      <c r="M354" s="35"/>
      <c r="N354" s="37">
        <v>-304.52999999999997</v>
      </c>
    </row>
    <row r="355" spans="1:14" x14ac:dyDescent="0.25">
      <c r="A355" s="35"/>
      <c r="B355" s="35"/>
      <c r="C355" s="35"/>
      <c r="D355" s="35" t="s">
        <v>123</v>
      </c>
      <c r="E355" s="35"/>
      <c r="F355" s="36">
        <v>44330</v>
      </c>
      <c r="G355" s="35"/>
      <c r="H355" s="35" t="s">
        <v>356</v>
      </c>
      <c r="I355" s="35"/>
      <c r="J355" s="35" t="s">
        <v>540</v>
      </c>
      <c r="K355" s="35"/>
      <c r="L355" s="35" t="s">
        <v>648</v>
      </c>
      <c r="M355" s="35"/>
      <c r="N355" s="37">
        <v>0</v>
      </c>
    </row>
    <row r="356" spans="1:14" x14ac:dyDescent="0.25">
      <c r="A356" s="35"/>
      <c r="B356" s="35"/>
      <c r="C356" s="35"/>
      <c r="D356" s="35" t="s">
        <v>123</v>
      </c>
      <c r="E356" s="35"/>
      <c r="F356" s="36">
        <v>44330</v>
      </c>
      <c r="G356" s="35"/>
      <c r="H356" s="35" t="s">
        <v>357</v>
      </c>
      <c r="I356" s="35"/>
      <c r="J356" s="35" t="s">
        <v>562</v>
      </c>
      <c r="K356" s="35"/>
      <c r="L356" s="35"/>
      <c r="M356" s="35"/>
      <c r="N356" s="37">
        <v>-196</v>
      </c>
    </row>
    <row r="357" spans="1:14" x14ac:dyDescent="0.25">
      <c r="A357" s="35"/>
      <c r="B357" s="35"/>
      <c r="C357" s="35"/>
      <c r="D357" s="35" t="s">
        <v>123</v>
      </c>
      <c r="E357" s="35"/>
      <c r="F357" s="36">
        <v>44330</v>
      </c>
      <c r="G357" s="35"/>
      <c r="H357" s="35" t="s">
        <v>358</v>
      </c>
      <c r="I357" s="35"/>
      <c r="J357" s="35" t="s">
        <v>563</v>
      </c>
      <c r="K357" s="35"/>
      <c r="L357" s="35" t="s">
        <v>648</v>
      </c>
      <c r="M357" s="35"/>
      <c r="N357" s="37">
        <v>0</v>
      </c>
    </row>
    <row r="358" spans="1:14" x14ac:dyDescent="0.25">
      <c r="A358" s="35"/>
      <c r="B358" s="35"/>
      <c r="C358" s="35"/>
      <c r="D358" s="35" t="s">
        <v>123</v>
      </c>
      <c r="E358" s="35"/>
      <c r="F358" s="36">
        <v>44330</v>
      </c>
      <c r="G358" s="35"/>
      <c r="H358" s="35" t="s">
        <v>359</v>
      </c>
      <c r="I358" s="35"/>
      <c r="J358" s="35" t="s">
        <v>514</v>
      </c>
      <c r="K358" s="35"/>
      <c r="L358" s="35"/>
      <c r="M358" s="35"/>
      <c r="N358" s="37">
        <v>-55.2</v>
      </c>
    </row>
    <row r="359" spans="1:14" x14ac:dyDescent="0.25">
      <c r="A359" s="35"/>
      <c r="B359" s="35"/>
      <c r="C359" s="35"/>
      <c r="D359" s="35" t="s">
        <v>123</v>
      </c>
      <c r="E359" s="35"/>
      <c r="F359" s="36">
        <v>44330</v>
      </c>
      <c r="G359" s="35"/>
      <c r="H359" s="35" t="s">
        <v>360</v>
      </c>
      <c r="I359" s="35"/>
      <c r="J359" s="35" t="s">
        <v>515</v>
      </c>
      <c r="K359" s="35"/>
      <c r="L359" s="35" t="s">
        <v>630</v>
      </c>
      <c r="M359" s="35"/>
      <c r="N359" s="37">
        <v>-135.72</v>
      </c>
    </row>
    <row r="360" spans="1:14" x14ac:dyDescent="0.25">
      <c r="A360" s="35"/>
      <c r="B360" s="35"/>
      <c r="C360" s="35"/>
      <c r="D360" s="35" t="s">
        <v>123</v>
      </c>
      <c r="E360" s="35"/>
      <c r="F360" s="36">
        <v>44330</v>
      </c>
      <c r="G360" s="35"/>
      <c r="H360" s="35" t="s">
        <v>361</v>
      </c>
      <c r="I360" s="35"/>
      <c r="J360" s="35" t="s">
        <v>521</v>
      </c>
      <c r="K360" s="35"/>
      <c r="L360" s="35" t="s">
        <v>631</v>
      </c>
      <c r="M360" s="35"/>
      <c r="N360" s="37">
        <v>-24.5</v>
      </c>
    </row>
    <row r="361" spans="1:14" x14ac:dyDescent="0.25">
      <c r="A361" s="35"/>
      <c r="B361" s="35"/>
      <c r="C361" s="35"/>
      <c r="D361" s="35" t="s">
        <v>123</v>
      </c>
      <c r="E361" s="35"/>
      <c r="F361" s="36">
        <v>44330</v>
      </c>
      <c r="G361" s="35"/>
      <c r="H361" s="35" t="s">
        <v>362</v>
      </c>
      <c r="I361" s="35"/>
      <c r="J361" s="35" t="s">
        <v>561</v>
      </c>
      <c r="K361" s="35"/>
      <c r="L361" s="35"/>
      <c r="M361" s="35"/>
      <c r="N361" s="37">
        <v>-42.34</v>
      </c>
    </row>
    <row r="362" spans="1:14" x14ac:dyDescent="0.25">
      <c r="A362" s="35"/>
      <c r="B362" s="35"/>
      <c r="C362" s="35"/>
      <c r="D362" s="35" t="s">
        <v>123</v>
      </c>
      <c r="E362" s="35"/>
      <c r="F362" s="36">
        <v>44330</v>
      </c>
      <c r="G362" s="35"/>
      <c r="H362" s="35" t="s">
        <v>363</v>
      </c>
      <c r="I362" s="35"/>
      <c r="J362" s="35" t="s">
        <v>563</v>
      </c>
      <c r="K362" s="35"/>
      <c r="L362" s="35"/>
      <c r="M362" s="35"/>
      <c r="N362" s="37">
        <v>-57405.64</v>
      </c>
    </row>
    <row r="363" spans="1:14" x14ac:dyDescent="0.25">
      <c r="A363" s="35"/>
      <c r="B363" s="35"/>
      <c r="C363" s="35"/>
      <c r="D363" s="35" t="s">
        <v>123</v>
      </c>
      <c r="E363" s="35"/>
      <c r="F363" s="36">
        <v>44335</v>
      </c>
      <c r="G363" s="35"/>
      <c r="H363" s="35" t="s">
        <v>364</v>
      </c>
      <c r="I363" s="35"/>
      <c r="J363" s="35" t="s">
        <v>504</v>
      </c>
      <c r="K363" s="35"/>
      <c r="L363" s="35"/>
      <c r="M363" s="35"/>
      <c r="N363" s="37">
        <v>-555.22</v>
      </c>
    </row>
    <row r="364" spans="1:14" x14ac:dyDescent="0.25">
      <c r="A364" s="35"/>
      <c r="B364" s="35"/>
      <c r="C364" s="35"/>
      <c r="D364" s="35" t="s">
        <v>123</v>
      </c>
      <c r="E364" s="35"/>
      <c r="F364" s="36">
        <v>44335</v>
      </c>
      <c r="G364" s="35"/>
      <c r="H364" s="35" t="s">
        <v>365</v>
      </c>
      <c r="I364" s="35"/>
      <c r="J364" s="35" t="s">
        <v>506</v>
      </c>
      <c r="K364" s="35"/>
      <c r="L364" s="35"/>
      <c r="M364" s="35"/>
      <c r="N364" s="37">
        <v>-1450</v>
      </c>
    </row>
    <row r="365" spans="1:14" x14ac:dyDescent="0.25">
      <c r="A365" s="35"/>
      <c r="B365" s="35"/>
      <c r="C365" s="35"/>
      <c r="D365" s="35" t="s">
        <v>123</v>
      </c>
      <c r="E365" s="35"/>
      <c r="F365" s="36">
        <v>44335</v>
      </c>
      <c r="G365" s="35"/>
      <c r="H365" s="35" t="s">
        <v>366</v>
      </c>
      <c r="I365" s="35"/>
      <c r="J365" s="35" t="s">
        <v>509</v>
      </c>
      <c r="K365" s="35"/>
      <c r="L365" s="35"/>
      <c r="M365" s="35"/>
      <c r="N365" s="37">
        <v>-109.06</v>
      </c>
    </row>
    <row r="366" spans="1:14" x14ac:dyDescent="0.25">
      <c r="A366" s="35"/>
      <c r="B366" s="35"/>
      <c r="C366" s="35"/>
      <c r="D366" s="35" t="s">
        <v>123</v>
      </c>
      <c r="E366" s="35"/>
      <c r="F366" s="36">
        <v>44335</v>
      </c>
      <c r="G366" s="35"/>
      <c r="H366" s="35" t="s">
        <v>367</v>
      </c>
      <c r="I366" s="35"/>
      <c r="J366" s="35" t="s">
        <v>564</v>
      </c>
      <c r="K366" s="35"/>
      <c r="L366" s="35"/>
      <c r="M366" s="35"/>
      <c r="N366" s="37">
        <v>-4613.1099999999997</v>
      </c>
    </row>
    <row r="367" spans="1:14" x14ac:dyDescent="0.25">
      <c r="A367" s="35"/>
      <c r="B367" s="35"/>
      <c r="C367" s="35"/>
      <c r="D367" s="35" t="s">
        <v>123</v>
      </c>
      <c r="E367" s="35"/>
      <c r="F367" s="36">
        <v>44335</v>
      </c>
      <c r="G367" s="35"/>
      <c r="H367" s="35" t="s">
        <v>368</v>
      </c>
      <c r="I367" s="35"/>
      <c r="J367" s="35" t="s">
        <v>565</v>
      </c>
      <c r="K367" s="35"/>
      <c r="L367" s="35"/>
      <c r="M367" s="35"/>
      <c r="N367" s="37">
        <v>-1075.29</v>
      </c>
    </row>
    <row r="368" spans="1:14" x14ac:dyDescent="0.25">
      <c r="A368" s="35"/>
      <c r="B368" s="35"/>
      <c r="C368" s="35"/>
      <c r="D368" s="35" t="s">
        <v>123</v>
      </c>
      <c r="E368" s="35"/>
      <c r="F368" s="36">
        <v>44335</v>
      </c>
      <c r="G368" s="35"/>
      <c r="H368" s="35" t="s">
        <v>369</v>
      </c>
      <c r="I368" s="35"/>
      <c r="J368" s="35" t="s">
        <v>540</v>
      </c>
      <c r="K368" s="35"/>
      <c r="L368" s="35"/>
      <c r="M368" s="35"/>
      <c r="N368" s="37">
        <v>-37.950000000000003</v>
      </c>
    </row>
    <row r="369" spans="1:14" x14ac:dyDescent="0.25">
      <c r="A369" s="35"/>
      <c r="B369" s="35"/>
      <c r="C369" s="35"/>
      <c r="D369" s="35" t="s">
        <v>123</v>
      </c>
      <c r="E369" s="35"/>
      <c r="F369" s="36">
        <v>44335</v>
      </c>
      <c r="G369" s="35"/>
      <c r="H369" s="35" t="s">
        <v>370</v>
      </c>
      <c r="I369" s="35"/>
      <c r="J369" s="35" t="s">
        <v>543</v>
      </c>
      <c r="K369" s="35"/>
      <c r="L369" s="35" t="s">
        <v>645</v>
      </c>
      <c r="M369" s="35"/>
      <c r="N369" s="37">
        <v>-63</v>
      </c>
    </row>
    <row r="370" spans="1:14" x14ac:dyDescent="0.25">
      <c r="A370" s="35"/>
      <c r="B370" s="35"/>
      <c r="C370" s="35"/>
      <c r="D370" s="35" t="s">
        <v>123</v>
      </c>
      <c r="E370" s="35"/>
      <c r="F370" s="36">
        <v>44335</v>
      </c>
      <c r="G370" s="35"/>
      <c r="H370" s="35" t="s">
        <v>371</v>
      </c>
      <c r="I370" s="35"/>
      <c r="J370" s="35" t="s">
        <v>516</v>
      </c>
      <c r="K370" s="35"/>
      <c r="L370" s="35"/>
      <c r="M370" s="35"/>
      <c r="N370" s="37">
        <v>-43.83</v>
      </c>
    </row>
    <row r="371" spans="1:14" x14ac:dyDescent="0.25">
      <c r="A371" s="35"/>
      <c r="B371" s="35"/>
      <c r="C371" s="35"/>
      <c r="D371" s="35" t="s">
        <v>123</v>
      </c>
      <c r="E371" s="35"/>
      <c r="F371" s="36">
        <v>44335</v>
      </c>
      <c r="G371" s="35"/>
      <c r="H371" s="35" t="s">
        <v>372</v>
      </c>
      <c r="I371" s="35"/>
      <c r="J371" s="35" t="s">
        <v>517</v>
      </c>
      <c r="K371" s="35"/>
      <c r="L371" s="35"/>
      <c r="M371" s="35"/>
      <c r="N371" s="37">
        <v>-125.25</v>
      </c>
    </row>
    <row r="372" spans="1:14" x14ac:dyDescent="0.25">
      <c r="A372" s="35"/>
      <c r="B372" s="35"/>
      <c r="C372" s="35"/>
      <c r="D372" s="35" t="s">
        <v>123</v>
      </c>
      <c r="E372" s="35"/>
      <c r="F372" s="36">
        <v>44335</v>
      </c>
      <c r="G372" s="35"/>
      <c r="H372" s="35" t="s">
        <v>373</v>
      </c>
      <c r="I372" s="35"/>
      <c r="J372" s="35" t="s">
        <v>566</v>
      </c>
      <c r="K372" s="35"/>
      <c r="L372" s="35"/>
      <c r="M372" s="35"/>
      <c r="N372" s="37">
        <v>-62.62</v>
      </c>
    </row>
    <row r="373" spans="1:14" x14ac:dyDescent="0.25">
      <c r="A373" s="35"/>
      <c r="B373" s="35"/>
      <c r="C373" s="35"/>
      <c r="D373" s="35" t="s">
        <v>123</v>
      </c>
      <c r="E373" s="35"/>
      <c r="F373" s="36">
        <v>44335</v>
      </c>
      <c r="G373" s="35"/>
      <c r="H373" s="35" t="s">
        <v>374</v>
      </c>
      <c r="I373" s="35"/>
      <c r="J373" s="35" t="s">
        <v>518</v>
      </c>
      <c r="K373" s="35"/>
      <c r="L373" s="35"/>
      <c r="M373" s="35"/>
      <c r="N373" s="37">
        <v>-107.92</v>
      </c>
    </row>
    <row r="374" spans="1:14" x14ac:dyDescent="0.25">
      <c r="A374" s="35"/>
      <c r="B374" s="35"/>
      <c r="C374" s="35"/>
      <c r="D374" s="35" t="s">
        <v>123</v>
      </c>
      <c r="E374" s="35"/>
      <c r="F374" s="36">
        <v>44335</v>
      </c>
      <c r="G374" s="35"/>
      <c r="H374" s="35" t="s">
        <v>375</v>
      </c>
      <c r="I374" s="35"/>
      <c r="J374" s="35" t="s">
        <v>567</v>
      </c>
      <c r="K374" s="35"/>
      <c r="L374" s="35"/>
      <c r="M374" s="35"/>
      <c r="N374" s="37">
        <v>-60.27</v>
      </c>
    </row>
    <row r="375" spans="1:14" x14ac:dyDescent="0.25">
      <c r="A375" s="35"/>
      <c r="B375" s="35"/>
      <c r="C375" s="35"/>
      <c r="D375" s="35" t="s">
        <v>123</v>
      </c>
      <c r="E375" s="35"/>
      <c r="F375" s="36">
        <v>44335</v>
      </c>
      <c r="G375" s="35"/>
      <c r="H375" s="35" t="s">
        <v>376</v>
      </c>
      <c r="I375" s="35"/>
      <c r="J375" s="35" t="s">
        <v>510</v>
      </c>
      <c r="K375" s="35"/>
      <c r="L375" s="35" t="s">
        <v>649</v>
      </c>
      <c r="M375" s="35"/>
      <c r="N375" s="37">
        <v>0</v>
      </c>
    </row>
    <row r="376" spans="1:14" x14ac:dyDescent="0.25">
      <c r="A376" s="35"/>
      <c r="B376" s="35"/>
      <c r="C376" s="35"/>
      <c r="D376" s="35" t="s">
        <v>123</v>
      </c>
      <c r="E376" s="35"/>
      <c r="F376" s="36">
        <v>44335</v>
      </c>
      <c r="G376" s="35"/>
      <c r="H376" s="35" t="s">
        <v>377</v>
      </c>
      <c r="I376" s="35"/>
      <c r="J376" s="35" t="s">
        <v>568</v>
      </c>
      <c r="K376" s="35"/>
      <c r="L376" s="35"/>
      <c r="M376" s="35"/>
      <c r="N376" s="37">
        <v>-43.83</v>
      </c>
    </row>
    <row r="377" spans="1:14" x14ac:dyDescent="0.25">
      <c r="A377" s="35"/>
      <c r="B377" s="35"/>
      <c r="C377" s="35"/>
      <c r="D377" s="35" t="s">
        <v>123</v>
      </c>
      <c r="E377" s="35"/>
      <c r="F377" s="36">
        <v>44335</v>
      </c>
      <c r="G377" s="35"/>
      <c r="H377" s="35" t="s">
        <v>378</v>
      </c>
      <c r="I377" s="35"/>
      <c r="J377" s="35" t="s">
        <v>550</v>
      </c>
      <c r="K377" s="35"/>
      <c r="L377" s="35"/>
      <c r="M377" s="35"/>
      <c r="N377" s="37">
        <v>-187.87</v>
      </c>
    </row>
    <row r="378" spans="1:14" x14ac:dyDescent="0.25">
      <c r="A378" s="35"/>
      <c r="B378" s="35"/>
      <c r="C378" s="35"/>
      <c r="D378" s="35" t="s">
        <v>123</v>
      </c>
      <c r="E378" s="35"/>
      <c r="F378" s="36">
        <v>44335</v>
      </c>
      <c r="G378" s="35"/>
      <c r="H378" s="35" t="s">
        <v>379</v>
      </c>
      <c r="I378" s="35"/>
      <c r="J378" s="35" t="s">
        <v>569</v>
      </c>
      <c r="K378" s="35"/>
      <c r="L378" s="35"/>
      <c r="M378" s="35"/>
      <c r="N378" s="37">
        <v>-122.9</v>
      </c>
    </row>
    <row r="379" spans="1:14" x14ac:dyDescent="0.25">
      <c r="A379" s="35"/>
      <c r="B379" s="35"/>
      <c r="C379" s="35"/>
      <c r="D379" s="35" t="s">
        <v>123</v>
      </c>
      <c r="E379" s="35"/>
      <c r="F379" s="36">
        <v>44335</v>
      </c>
      <c r="G379" s="35"/>
      <c r="H379" s="35" t="s">
        <v>380</v>
      </c>
      <c r="I379" s="35"/>
      <c r="J379" s="35" t="s">
        <v>570</v>
      </c>
      <c r="K379" s="35"/>
      <c r="L379" s="35"/>
      <c r="M379" s="35"/>
      <c r="N379" s="37">
        <v>-116.63</v>
      </c>
    </row>
    <row r="380" spans="1:14" x14ac:dyDescent="0.25">
      <c r="A380" s="35"/>
      <c r="B380" s="35"/>
      <c r="C380" s="35"/>
      <c r="D380" s="35" t="s">
        <v>123</v>
      </c>
      <c r="E380" s="35"/>
      <c r="F380" s="36">
        <v>44335</v>
      </c>
      <c r="G380" s="35"/>
      <c r="H380" s="35" t="s">
        <v>381</v>
      </c>
      <c r="I380" s="35"/>
      <c r="J380" s="35" t="s">
        <v>510</v>
      </c>
      <c r="K380" s="35"/>
      <c r="L380" s="35"/>
      <c r="M380" s="35"/>
      <c r="N380" s="37">
        <v>-171.43</v>
      </c>
    </row>
    <row r="381" spans="1:14" x14ac:dyDescent="0.25">
      <c r="A381" s="35"/>
      <c r="B381" s="35"/>
      <c r="C381" s="35"/>
      <c r="D381" s="35" t="s">
        <v>123</v>
      </c>
      <c r="E381" s="35"/>
      <c r="F381" s="36">
        <v>44342</v>
      </c>
      <c r="G381" s="35"/>
      <c r="H381" s="35" t="s">
        <v>382</v>
      </c>
      <c r="I381" s="35"/>
      <c r="J381" s="35" t="s">
        <v>529</v>
      </c>
      <c r="K381" s="35"/>
      <c r="L381" s="35"/>
      <c r="M381" s="35"/>
      <c r="N381" s="37">
        <v>-487.48</v>
      </c>
    </row>
    <row r="382" spans="1:14" x14ac:dyDescent="0.25">
      <c r="A382" s="35"/>
      <c r="B382" s="35"/>
      <c r="C382" s="35"/>
      <c r="D382" s="35" t="s">
        <v>123</v>
      </c>
      <c r="E382" s="35"/>
      <c r="F382" s="36">
        <v>44342</v>
      </c>
      <c r="G382" s="35"/>
      <c r="H382" s="35" t="s">
        <v>383</v>
      </c>
      <c r="I382" s="35"/>
      <c r="J382" s="35" t="s">
        <v>555</v>
      </c>
      <c r="K382" s="35"/>
      <c r="L382" s="35"/>
      <c r="M382" s="35"/>
      <c r="N382" s="37">
        <v>-155.19999999999999</v>
      </c>
    </row>
    <row r="383" spans="1:14" x14ac:dyDescent="0.25">
      <c r="A383" s="35"/>
      <c r="B383" s="35"/>
      <c r="C383" s="35"/>
      <c r="D383" s="35" t="s">
        <v>123</v>
      </c>
      <c r="E383" s="35"/>
      <c r="F383" s="36">
        <v>44342</v>
      </c>
      <c r="G383" s="35"/>
      <c r="H383" s="35" t="s">
        <v>384</v>
      </c>
      <c r="I383" s="35"/>
      <c r="J383" s="35" t="s">
        <v>527</v>
      </c>
      <c r="K383" s="35"/>
      <c r="L383" s="35"/>
      <c r="M383" s="35"/>
      <c r="N383" s="37">
        <v>-137.5</v>
      </c>
    </row>
    <row r="384" spans="1:14" x14ac:dyDescent="0.25">
      <c r="A384" s="35"/>
      <c r="B384" s="35"/>
      <c r="C384" s="35"/>
      <c r="D384" s="35" t="s">
        <v>123</v>
      </c>
      <c r="E384" s="35"/>
      <c r="F384" s="36">
        <v>44342</v>
      </c>
      <c r="G384" s="35"/>
      <c r="H384" s="35" t="s">
        <v>385</v>
      </c>
      <c r="I384" s="35"/>
      <c r="J384" s="35" t="s">
        <v>540</v>
      </c>
      <c r="K384" s="35"/>
      <c r="L384" s="35"/>
      <c r="M384" s="35"/>
      <c r="N384" s="37">
        <v>-402.17</v>
      </c>
    </row>
    <row r="385" spans="1:14" x14ac:dyDescent="0.25">
      <c r="A385" s="35"/>
      <c r="B385" s="35"/>
      <c r="C385" s="35"/>
      <c r="D385" s="35" t="s">
        <v>123</v>
      </c>
      <c r="E385" s="35"/>
      <c r="F385" s="36">
        <v>44342</v>
      </c>
      <c r="G385" s="35"/>
      <c r="H385" s="35" t="s">
        <v>386</v>
      </c>
      <c r="I385" s="35"/>
      <c r="J385" s="35" t="s">
        <v>512</v>
      </c>
      <c r="K385" s="35"/>
      <c r="L385" s="35"/>
      <c r="M385" s="35"/>
      <c r="N385" s="37">
        <v>-263.52</v>
      </c>
    </row>
    <row r="386" spans="1:14" x14ac:dyDescent="0.25">
      <c r="A386" s="35"/>
      <c r="B386" s="35"/>
      <c r="C386" s="35"/>
      <c r="D386" s="35" t="s">
        <v>124</v>
      </c>
      <c r="E386" s="35"/>
      <c r="F386" s="36">
        <v>44344</v>
      </c>
      <c r="G386" s="35"/>
      <c r="H386" s="35" t="s">
        <v>387</v>
      </c>
      <c r="I386" s="35"/>
      <c r="J386" s="35" t="s">
        <v>533</v>
      </c>
      <c r="K386" s="35"/>
      <c r="L386" s="35"/>
      <c r="M386" s="35"/>
      <c r="N386" s="37">
        <v>-1529.95</v>
      </c>
    </row>
    <row r="387" spans="1:14" x14ac:dyDescent="0.25">
      <c r="A387" s="35"/>
      <c r="B387" s="35"/>
      <c r="C387" s="35"/>
      <c r="D387" s="35" t="s">
        <v>122</v>
      </c>
      <c r="E387" s="35"/>
      <c r="F387" s="36">
        <v>44348</v>
      </c>
      <c r="G387" s="35"/>
      <c r="H387" s="35" t="s">
        <v>388</v>
      </c>
      <c r="I387" s="35"/>
      <c r="J387" s="35" t="s">
        <v>544</v>
      </c>
      <c r="K387" s="35"/>
      <c r="L387" s="35" t="s">
        <v>643</v>
      </c>
      <c r="M387" s="35"/>
      <c r="N387" s="37">
        <v>-382.49</v>
      </c>
    </row>
    <row r="388" spans="1:14" x14ac:dyDescent="0.25">
      <c r="A388" s="35"/>
      <c r="B388" s="35"/>
      <c r="C388" s="35"/>
      <c r="D388" s="35" t="s">
        <v>123</v>
      </c>
      <c r="E388" s="35"/>
      <c r="F388" s="36">
        <v>44351</v>
      </c>
      <c r="G388" s="35"/>
      <c r="H388" s="35" t="s">
        <v>389</v>
      </c>
      <c r="I388" s="35"/>
      <c r="J388" s="35" t="s">
        <v>502</v>
      </c>
      <c r="K388" s="35"/>
      <c r="L388" s="35" t="s">
        <v>627</v>
      </c>
      <c r="M388" s="35"/>
      <c r="N388" s="37">
        <v>-531.49</v>
      </c>
    </row>
    <row r="389" spans="1:14" x14ac:dyDescent="0.25">
      <c r="A389" s="35"/>
      <c r="B389" s="35"/>
      <c r="C389" s="35"/>
      <c r="D389" s="35" t="s">
        <v>123</v>
      </c>
      <c r="E389" s="35"/>
      <c r="F389" s="36">
        <v>44351</v>
      </c>
      <c r="G389" s="35"/>
      <c r="H389" s="35" t="s">
        <v>390</v>
      </c>
      <c r="I389" s="35"/>
      <c r="J389" s="35" t="s">
        <v>537</v>
      </c>
      <c r="K389" s="35"/>
      <c r="L389" s="35"/>
      <c r="M389" s="35"/>
      <c r="N389" s="37">
        <v>-68.8</v>
      </c>
    </row>
    <row r="390" spans="1:14" x14ac:dyDescent="0.25">
      <c r="A390" s="35"/>
      <c r="B390" s="35"/>
      <c r="C390" s="35"/>
      <c r="D390" s="35" t="s">
        <v>123</v>
      </c>
      <c r="E390" s="35"/>
      <c r="F390" s="36">
        <v>44351</v>
      </c>
      <c r="G390" s="35"/>
      <c r="H390" s="35" t="s">
        <v>391</v>
      </c>
      <c r="I390" s="35"/>
      <c r="J390" s="35" t="s">
        <v>571</v>
      </c>
      <c r="K390" s="35"/>
      <c r="L390" s="35"/>
      <c r="M390" s="35"/>
      <c r="N390" s="37">
        <v>-175</v>
      </c>
    </row>
    <row r="391" spans="1:14" x14ac:dyDescent="0.25">
      <c r="A391" s="35"/>
      <c r="B391" s="35"/>
      <c r="C391" s="35"/>
      <c r="D391" s="35" t="s">
        <v>123</v>
      </c>
      <c r="E391" s="35"/>
      <c r="F391" s="36">
        <v>44351</v>
      </c>
      <c r="G391" s="35"/>
      <c r="H391" s="35" t="s">
        <v>392</v>
      </c>
      <c r="I391" s="35"/>
      <c r="J391" s="35" t="s">
        <v>511</v>
      </c>
      <c r="K391" s="35"/>
      <c r="L391" s="35" t="s">
        <v>628</v>
      </c>
      <c r="M391" s="35"/>
      <c r="N391" s="37">
        <v>-423.5</v>
      </c>
    </row>
    <row r="392" spans="1:14" x14ac:dyDescent="0.25">
      <c r="A392" s="35"/>
      <c r="B392" s="35"/>
      <c r="C392" s="35"/>
      <c r="D392" s="35" t="s">
        <v>123</v>
      </c>
      <c r="E392" s="35"/>
      <c r="F392" s="36">
        <v>44351</v>
      </c>
      <c r="G392" s="35"/>
      <c r="H392" s="35" t="s">
        <v>393</v>
      </c>
      <c r="I392" s="35"/>
      <c r="J392" s="35" t="s">
        <v>495</v>
      </c>
      <c r="K392" s="35"/>
      <c r="L392" s="35" t="s">
        <v>650</v>
      </c>
      <c r="M392" s="35"/>
      <c r="N392" s="37">
        <v>-516.5</v>
      </c>
    </row>
    <row r="393" spans="1:14" x14ac:dyDescent="0.25">
      <c r="A393" s="35"/>
      <c r="B393" s="35"/>
      <c r="C393" s="35"/>
      <c r="D393" s="35" t="s">
        <v>123</v>
      </c>
      <c r="E393" s="35"/>
      <c r="F393" s="36">
        <v>44351</v>
      </c>
      <c r="G393" s="35"/>
      <c r="H393" s="35" t="s">
        <v>394</v>
      </c>
      <c r="I393" s="35"/>
      <c r="J393" s="35" t="s">
        <v>562</v>
      </c>
      <c r="K393" s="35"/>
      <c r="L393" s="35"/>
      <c r="M393" s="35"/>
      <c r="N393" s="37">
        <v>-319</v>
      </c>
    </row>
    <row r="394" spans="1:14" x14ac:dyDescent="0.25">
      <c r="A394" s="35"/>
      <c r="B394" s="35"/>
      <c r="C394" s="35"/>
      <c r="D394" s="35" t="s">
        <v>123</v>
      </c>
      <c r="E394" s="35"/>
      <c r="F394" s="36">
        <v>44357</v>
      </c>
      <c r="G394" s="35"/>
      <c r="H394" s="35" t="s">
        <v>395</v>
      </c>
      <c r="I394" s="35"/>
      <c r="J394" s="35" t="s">
        <v>503</v>
      </c>
      <c r="K394" s="35"/>
      <c r="L394" s="35" t="s">
        <v>627</v>
      </c>
      <c r="M394" s="35"/>
      <c r="N394" s="37">
        <v>-587.97</v>
      </c>
    </row>
    <row r="395" spans="1:14" x14ac:dyDescent="0.25">
      <c r="A395" s="35"/>
      <c r="B395" s="35"/>
      <c r="C395" s="35"/>
      <c r="D395" s="35" t="s">
        <v>123</v>
      </c>
      <c r="E395" s="35"/>
      <c r="F395" s="36">
        <v>44357</v>
      </c>
      <c r="G395" s="35"/>
      <c r="H395" s="35" t="s">
        <v>396</v>
      </c>
      <c r="I395" s="35"/>
      <c r="J395" s="35" t="s">
        <v>535</v>
      </c>
      <c r="K395" s="35"/>
      <c r="L395" s="35"/>
      <c r="M395" s="35"/>
      <c r="N395" s="37">
        <v>-768.36</v>
      </c>
    </row>
    <row r="396" spans="1:14" x14ac:dyDescent="0.25">
      <c r="A396" s="35"/>
      <c r="B396" s="35"/>
      <c r="C396" s="35"/>
      <c r="D396" s="35" t="s">
        <v>123</v>
      </c>
      <c r="E396" s="35"/>
      <c r="F396" s="36">
        <v>44357</v>
      </c>
      <c r="G396" s="35"/>
      <c r="H396" s="35" t="s">
        <v>397</v>
      </c>
      <c r="I396" s="35"/>
      <c r="J396" s="35" t="s">
        <v>537</v>
      </c>
      <c r="K396" s="35"/>
      <c r="L396" s="35"/>
      <c r="M396" s="35"/>
      <c r="N396" s="37">
        <v>-55.5</v>
      </c>
    </row>
    <row r="397" spans="1:14" x14ac:dyDescent="0.25">
      <c r="A397" s="35"/>
      <c r="B397" s="35"/>
      <c r="C397" s="35"/>
      <c r="D397" s="35" t="s">
        <v>123</v>
      </c>
      <c r="E397" s="35"/>
      <c r="F397" s="36">
        <v>44357</v>
      </c>
      <c r="G397" s="35"/>
      <c r="H397" s="35" t="s">
        <v>398</v>
      </c>
      <c r="I397" s="35"/>
      <c r="J397" s="35" t="s">
        <v>509</v>
      </c>
      <c r="K397" s="35"/>
      <c r="L397" s="35"/>
      <c r="M397" s="35"/>
      <c r="N397" s="37">
        <v>-112.7</v>
      </c>
    </row>
    <row r="398" spans="1:14" x14ac:dyDescent="0.25">
      <c r="A398" s="35"/>
      <c r="B398" s="35"/>
      <c r="C398" s="35"/>
      <c r="D398" s="35" t="s">
        <v>123</v>
      </c>
      <c r="E398" s="35"/>
      <c r="F398" s="36">
        <v>44357</v>
      </c>
      <c r="G398" s="35"/>
      <c r="H398" s="35" t="s">
        <v>399</v>
      </c>
      <c r="I398" s="35"/>
      <c r="J398" s="35" t="s">
        <v>572</v>
      </c>
      <c r="K398" s="35"/>
      <c r="L398" s="35"/>
      <c r="M398" s="35"/>
      <c r="N398" s="37">
        <v>-14.33</v>
      </c>
    </row>
    <row r="399" spans="1:14" x14ac:dyDescent="0.25">
      <c r="A399" s="35"/>
      <c r="B399" s="35"/>
      <c r="C399" s="35"/>
      <c r="D399" s="35" t="s">
        <v>123</v>
      </c>
      <c r="E399" s="35"/>
      <c r="F399" s="36">
        <v>44357</v>
      </c>
      <c r="G399" s="35"/>
      <c r="H399" s="35" t="s">
        <v>400</v>
      </c>
      <c r="I399" s="35"/>
      <c r="J399" s="35" t="s">
        <v>515</v>
      </c>
      <c r="K399" s="35"/>
      <c r="L399" s="35" t="s">
        <v>630</v>
      </c>
      <c r="M399" s="35"/>
      <c r="N399" s="37">
        <v>-116.65</v>
      </c>
    </row>
    <row r="400" spans="1:14" x14ac:dyDescent="0.25">
      <c r="A400" s="35"/>
      <c r="B400" s="35"/>
      <c r="C400" s="35"/>
      <c r="D400" s="35" t="s">
        <v>123</v>
      </c>
      <c r="E400" s="35"/>
      <c r="F400" s="36">
        <v>44357</v>
      </c>
      <c r="G400" s="35"/>
      <c r="H400" s="35" t="s">
        <v>401</v>
      </c>
      <c r="I400" s="35"/>
      <c r="J400" s="35" t="s">
        <v>521</v>
      </c>
      <c r="K400" s="35"/>
      <c r="L400" s="35" t="s">
        <v>631</v>
      </c>
      <c r="M400" s="35"/>
      <c r="N400" s="37">
        <v>-82.75</v>
      </c>
    </row>
    <row r="401" spans="1:14" x14ac:dyDescent="0.25">
      <c r="A401" s="35"/>
      <c r="B401" s="35"/>
      <c r="C401" s="35"/>
      <c r="D401" s="35" t="s">
        <v>123</v>
      </c>
      <c r="E401" s="35"/>
      <c r="F401" s="36">
        <v>44364</v>
      </c>
      <c r="G401" s="35"/>
      <c r="H401" s="35" t="s">
        <v>402</v>
      </c>
      <c r="I401" s="35"/>
      <c r="J401" s="35" t="s">
        <v>504</v>
      </c>
      <c r="K401" s="35"/>
      <c r="L401" s="35"/>
      <c r="M401" s="35"/>
      <c r="N401" s="37">
        <v>-555.22</v>
      </c>
    </row>
    <row r="402" spans="1:14" x14ac:dyDescent="0.25">
      <c r="A402" s="35"/>
      <c r="B402" s="35"/>
      <c r="C402" s="35"/>
      <c r="D402" s="35" t="s">
        <v>123</v>
      </c>
      <c r="E402" s="35"/>
      <c r="F402" s="36">
        <v>44364</v>
      </c>
      <c r="G402" s="35"/>
      <c r="H402" s="35" t="s">
        <v>403</v>
      </c>
      <c r="I402" s="35"/>
      <c r="J402" s="35" t="s">
        <v>525</v>
      </c>
      <c r="K402" s="35"/>
      <c r="L402" s="35"/>
      <c r="M402" s="35"/>
      <c r="N402" s="37">
        <v>-7036.92</v>
      </c>
    </row>
    <row r="403" spans="1:14" x14ac:dyDescent="0.25">
      <c r="A403" s="35"/>
      <c r="B403" s="35"/>
      <c r="C403" s="35"/>
      <c r="D403" s="35" t="s">
        <v>125</v>
      </c>
      <c r="E403" s="35"/>
      <c r="F403" s="36">
        <v>44375</v>
      </c>
      <c r="G403" s="35"/>
      <c r="H403" s="35" t="s">
        <v>404</v>
      </c>
      <c r="I403" s="35"/>
      <c r="J403" s="35" t="s">
        <v>573</v>
      </c>
      <c r="K403" s="35"/>
      <c r="L403" s="35" t="s">
        <v>651</v>
      </c>
      <c r="M403" s="35"/>
      <c r="N403" s="37">
        <v>0</v>
      </c>
    </row>
    <row r="404" spans="1:14" x14ac:dyDescent="0.25">
      <c r="A404" s="35"/>
      <c r="B404" s="35"/>
      <c r="C404" s="35"/>
      <c r="D404" s="35" t="s">
        <v>123</v>
      </c>
      <c r="E404" s="35"/>
      <c r="F404" s="36">
        <v>44375</v>
      </c>
      <c r="G404" s="35"/>
      <c r="H404" s="35" t="s">
        <v>405</v>
      </c>
      <c r="I404" s="35"/>
      <c r="J404" s="35" t="s">
        <v>529</v>
      </c>
      <c r="K404" s="35"/>
      <c r="L404" s="35"/>
      <c r="M404" s="35"/>
      <c r="N404" s="37">
        <v>-487.48</v>
      </c>
    </row>
    <row r="405" spans="1:14" x14ac:dyDescent="0.25">
      <c r="A405" s="35"/>
      <c r="B405" s="35"/>
      <c r="C405" s="35"/>
      <c r="D405" s="35" t="s">
        <v>123</v>
      </c>
      <c r="E405" s="35"/>
      <c r="F405" s="36">
        <v>44375</v>
      </c>
      <c r="G405" s="35"/>
      <c r="H405" s="35" t="s">
        <v>406</v>
      </c>
      <c r="I405" s="35"/>
      <c r="J405" s="35" t="s">
        <v>537</v>
      </c>
      <c r="K405" s="35"/>
      <c r="L405" s="35"/>
      <c r="M405" s="35"/>
      <c r="N405" s="37">
        <v>-555.29</v>
      </c>
    </row>
    <row r="406" spans="1:14" x14ac:dyDescent="0.25">
      <c r="A406" s="35"/>
      <c r="B406" s="35"/>
      <c r="C406" s="35"/>
      <c r="D406" s="35" t="s">
        <v>123</v>
      </c>
      <c r="E406" s="35"/>
      <c r="F406" s="36">
        <v>44375</v>
      </c>
      <c r="G406" s="35"/>
      <c r="H406" s="35" t="s">
        <v>407</v>
      </c>
      <c r="I406" s="35"/>
      <c r="J406" s="35" t="s">
        <v>506</v>
      </c>
      <c r="K406" s="35"/>
      <c r="L406" s="35"/>
      <c r="M406" s="35"/>
      <c r="N406" s="37">
        <v>-1450</v>
      </c>
    </row>
    <row r="407" spans="1:14" x14ac:dyDescent="0.25">
      <c r="A407" s="35"/>
      <c r="B407" s="35"/>
      <c r="C407" s="35"/>
      <c r="D407" s="35" t="s">
        <v>123</v>
      </c>
      <c r="E407" s="35"/>
      <c r="F407" s="36">
        <v>44375</v>
      </c>
      <c r="G407" s="35"/>
      <c r="H407" s="35" t="s">
        <v>408</v>
      </c>
      <c r="I407" s="35"/>
      <c r="J407" s="35" t="s">
        <v>540</v>
      </c>
      <c r="K407" s="35"/>
      <c r="L407" s="35" t="s">
        <v>642</v>
      </c>
      <c r="M407" s="35"/>
      <c r="N407" s="37">
        <v>0</v>
      </c>
    </row>
    <row r="408" spans="1:14" x14ac:dyDescent="0.25">
      <c r="A408" s="35"/>
      <c r="B408" s="35"/>
      <c r="C408" s="35"/>
      <c r="D408" s="35" t="s">
        <v>123</v>
      </c>
      <c r="E408" s="35"/>
      <c r="F408" s="36">
        <v>44375</v>
      </c>
      <c r="G408" s="35"/>
      <c r="H408" s="35" t="s">
        <v>409</v>
      </c>
      <c r="I408" s="35"/>
      <c r="J408" s="35" t="s">
        <v>551</v>
      </c>
      <c r="K408" s="35"/>
      <c r="L408" s="35" t="s">
        <v>642</v>
      </c>
      <c r="M408" s="35"/>
      <c r="N408" s="37">
        <v>0</v>
      </c>
    </row>
    <row r="409" spans="1:14" x14ac:dyDescent="0.25">
      <c r="A409" s="35"/>
      <c r="B409" s="35"/>
      <c r="C409" s="35"/>
      <c r="D409" s="35" t="s">
        <v>123</v>
      </c>
      <c r="E409" s="35"/>
      <c r="F409" s="36">
        <v>44375</v>
      </c>
      <c r="G409" s="35"/>
      <c r="H409" s="35" t="s">
        <v>410</v>
      </c>
      <c r="I409" s="35"/>
      <c r="J409" s="35" t="s">
        <v>495</v>
      </c>
      <c r="K409" s="35"/>
      <c r="L409" s="35" t="s">
        <v>652</v>
      </c>
      <c r="M409" s="35"/>
      <c r="N409" s="37">
        <v>-148.25</v>
      </c>
    </row>
    <row r="410" spans="1:14" x14ac:dyDescent="0.25">
      <c r="A410" s="35"/>
      <c r="B410" s="35"/>
      <c r="C410" s="35"/>
      <c r="D410" s="35" t="s">
        <v>123</v>
      </c>
      <c r="E410" s="35"/>
      <c r="F410" s="36">
        <v>44375</v>
      </c>
      <c r="G410" s="35"/>
      <c r="H410" s="35" t="s">
        <v>411</v>
      </c>
      <c r="I410" s="35"/>
      <c r="J410" s="35" t="s">
        <v>551</v>
      </c>
      <c r="K410" s="35"/>
      <c r="L410" s="35"/>
      <c r="M410" s="35"/>
      <c r="N410" s="37">
        <v>-257.95</v>
      </c>
    </row>
    <row r="411" spans="1:14" x14ac:dyDescent="0.25">
      <c r="A411" s="35"/>
      <c r="B411" s="35"/>
      <c r="C411" s="35"/>
      <c r="D411" s="35" t="s">
        <v>124</v>
      </c>
      <c r="E411" s="35"/>
      <c r="F411" s="36">
        <v>44377</v>
      </c>
      <c r="G411" s="35"/>
      <c r="H411" s="35" t="s">
        <v>412</v>
      </c>
      <c r="I411" s="35"/>
      <c r="J411" s="35" t="s">
        <v>533</v>
      </c>
      <c r="K411" s="35"/>
      <c r="L411" s="35"/>
      <c r="M411" s="35"/>
      <c r="N411" s="37">
        <v>-1696.92</v>
      </c>
    </row>
    <row r="412" spans="1:14" x14ac:dyDescent="0.25">
      <c r="A412" s="35"/>
      <c r="B412" s="35"/>
      <c r="C412" s="35"/>
      <c r="D412" s="35" t="s">
        <v>122</v>
      </c>
      <c r="E412" s="35"/>
      <c r="F412" s="36">
        <v>44378</v>
      </c>
      <c r="G412" s="35"/>
      <c r="H412" s="35" t="s">
        <v>413</v>
      </c>
      <c r="I412" s="35"/>
      <c r="J412" s="35" t="s">
        <v>544</v>
      </c>
      <c r="K412" s="35"/>
      <c r="L412" s="35" t="s">
        <v>643</v>
      </c>
      <c r="M412" s="35"/>
      <c r="N412" s="37">
        <v>-424.23</v>
      </c>
    </row>
    <row r="413" spans="1:14" x14ac:dyDescent="0.25">
      <c r="A413" s="35"/>
      <c r="B413" s="35"/>
      <c r="C413" s="35"/>
      <c r="D413" s="35" t="s">
        <v>123</v>
      </c>
      <c r="E413" s="35"/>
      <c r="F413" s="36">
        <v>44384</v>
      </c>
      <c r="G413" s="35"/>
      <c r="H413" s="35" t="s">
        <v>414</v>
      </c>
      <c r="I413" s="35"/>
      <c r="J413" s="35" t="s">
        <v>502</v>
      </c>
      <c r="K413" s="35"/>
      <c r="L413" s="35" t="s">
        <v>627</v>
      </c>
      <c r="M413" s="35"/>
      <c r="N413" s="37">
        <v>-165.72</v>
      </c>
    </row>
    <row r="414" spans="1:14" x14ac:dyDescent="0.25">
      <c r="A414" s="35"/>
      <c r="B414" s="35"/>
      <c r="C414" s="35"/>
      <c r="D414" s="35" t="s">
        <v>123</v>
      </c>
      <c r="E414" s="35"/>
      <c r="F414" s="36">
        <v>44384</v>
      </c>
      <c r="G414" s="35"/>
      <c r="H414" s="35" t="s">
        <v>415</v>
      </c>
      <c r="I414" s="35"/>
      <c r="J414" s="35" t="s">
        <v>503</v>
      </c>
      <c r="K414" s="35"/>
      <c r="L414" s="35" t="s">
        <v>627</v>
      </c>
      <c r="M414" s="35"/>
      <c r="N414" s="37">
        <v>-28.66</v>
      </c>
    </row>
    <row r="415" spans="1:14" x14ac:dyDescent="0.25">
      <c r="A415" s="35"/>
      <c r="B415" s="35"/>
      <c r="C415" s="35"/>
      <c r="D415" s="35" t="s">
        <v>123</v>
      </c>
      <c r="E415" s="35"/>
      <c r="F415" s="36">
        <v>44384</v>
      </c>
      <c r="G415" s="35"/>
      <c r="H415" s="35" t="s">
        <v>416</v>
      </c>
      <c r="I415" s="35"/>
      <c r="J415" s="35" t="s">
        <v>561</v>
      </c>
      <c r="K415" s="35"/>
      <c r="L415" s="35"/>
      <c r="M415" s="35"/>
      <c r="N415" s="37">
        <v>-4.59</v>
      </c>
    </row>
    <row r="416" spans="1:14" x14ac:dyDescent="0.25">
      <c r="A416" s="35"/>
      <c r="B416" s="35"/>
      <c r="C416" s="35"/>
      <c r="D416" s="35" t="s">
        <v>123</v>
      </c>
      <c r="E416" s="35"/>
      <c r="F416" s="36">
        <v>44384</v>
      </c>
      <c r="G416" s="35"/>
      <c r="H416" s="35" t="s">
        <v>417</v>
      </c>
      <c r="I416" s="35"/>
      <c r="J416" s="35" t="s">
        <v>489</v>
      </c>
      <c r="K416" s="35"/>
      <c r="L416" s="35" t="s">
        <v>653</v>
      </c>
      <c r="M416" s="35"/>
      <c r="N416" s="37">
        <v>0</v>
      </c>
    </row>
    <row r="417" spans="1:14" x14ac:dyDescent="0.25">
      <c r="A417" s="35"/>
      <c r="B417" s="35"/>
      <c r="C417" s="35"/>
      <c r="D417" s="35" t="s">
        <v>123</v>
      </c>
      <c r="E417" s="35"/>
      <c r="F417" s="36">
        <v>44384</v>
      </c>
      <c r="G417" s="35"/>
      <c r="H417" s="35" t="s">
        <v>418</v>
      </c>
      <c r="I417" s="35"/>
      <c r="J417" s="35" t="s">
        <v>515</v>
      </c>
      <c r="K417" s="35"/>
      <c r="L417" s="35" t="s">
        <v>630</v>
      </c>
      <c r="M417" s="35"/>
      <c r="N417" s="37">
        <v>-117.06</v>
      </c>
    </row>
    <row r="418" spans="1:14" x14ac:dyDescent="0.25">
      <c r="A418" s="35"/>
      <c r="B418" s="35"/>
      <c r="C418" s="35"/>
      <c r="D418" s="35" t="s">
        <v>123</v>
      </c>
      <c r="E418" s="35"/>
      <c r="F418" s="36">
        <v>44384</v>
      </c>
      <c r="G418" s="35"/>
      <c r="H418" s="35" t="s">
        <v>419</v>
      </c>
      <c r="I418" s="35"/>
      <c r="J418" s="35" t="s">
        <v>540</v>
      </c>
      <c r="K418" s="35"/>
      <c r="L418" s="35"/>
      <c r="M418" s="35"/>
      <c r="N418" s="37">
        <v>-133.75</v>
      </c>
    </row>
    <row r="419" spans="1:14" x14ac:dyDescent="0.25">
      <c r="A419" s="35"/>
      <c r="B419" s="35"/>
      <c r="C419" s="35"/>
      <c r="D419" s="35" t="s">
        <v>123</v>
      </c>
      <c r="E419" s="35"/>
      <c r="F419" s="36">
        <v>44392</v>
      </c>
      <c r="G419" s="35"/>
      <c r="H419" s="35" t="s">
        <v>420</v>
      </c>
      <c r="I419" s="35"/>
      <c r="J419" s="35" t="s">
        <v>504</v>
      </c>
      <c r="K419" s="35"/>
      <c r="L419" s="35"/>
      <c r="M419" s="35"/>
      <c r="N419" s="37">
        <v>-542.05999999999995</v>
      </c>
    </row>
    <row r="420" spans="1:14" x14ac:dyDescent="0.25">
      <c r="A420" s="35"/>
      <c r="B420" s="35"/>
      <c r="C420" s="35"/>
      <c r="D420" s="35" t="s">
        <v>123</v>
      </c>
      <c r="E420" s="35"/>
      <c r="F420" s="36">
        <v>44392</v>
      </c>
      <c r="G420" s="35"/>
      <c r="H420" s="35" t="s">
        <v>421</v>
      </c>
      <c r="I420" s="35"/>
      <c r="J420" s="35" t="s">
        <v>525</v>
      </c>
      <c r="K420" s="35"/>
      <c r="L420" s="35"/>
      <c r="M420" s="35"/>
      <c r="N420" s="37">
        <v>-6140.75</v>
      </c>
    </row>
    <row r="421" spans="1:14" x14ac:dyDescent="0.25">
      <c r="A421" s="35"/>
      <c r="B421" s="35"/>
      <c r="C421" s="35"/>
      <c r="D421" s="35" t="s">
        <v>123</v>
      </c>
      <c r="E421" s="35"/>
      <c r="F421" s="36">
        <v>44392</v>
      </c>
      <c r="G421" s="35"/>
      <c r="H421" s="35" t="s">
        <v>422</v>
      </c>
      <c r="I421" s="35"/>
      <c r="J421" s="35" t="s">
        <v>509</v>
      </c>
      <c r="K421" s="35"/>
      <c r="L421" s="35"/>
      <c r="M421" s="35"/>
      <c r="N421" s="37">
        <v>-109.06</v>
      </c>
    </row>
    <row r="422" spans="1:14" x14ac:dyDescent="0.25">
      <c r="A422" s="35"/>
      <c r="B422" s="35"/>
      <c r="C422" s="35"/>
      <c r="D422" s="35" t="s">
        <v>123</v>
      </c>
      <c r="E422" s="35"/>
      <c r="F422" s="36">
        <v>44392</v>
      </c>
      <c r="G422" s="35"/>
      <c r="H422" s="35" t="s">
        <v>423</v>
      </c>
      <c r="I422" s="35"/>
      <c r="J422" s="35" t="s">
        <v>574</v>
      </c>
      <c r="K422" s="35"/>
      <c r="L422" s="35"/>
      <c r="M422" s="35"/>
      <c r="N422" s="37">
        <v>-2500</v>
      </c>
    </row>
    <row r="423" spans="1:14" x14ac:dyDescent="0.25">
      <c r="A423" s="35"/>
      <c r="B423" s="35"/>
      <c r="C423" s="35"/>
      <c r="D423" s="35" t="s">
        <v>123</v>
      </c>
      <c r="E423" s="35"/>
      <c r="F423" s="36">
        <v>44392</v>
      </c>
      <c r="G423" s="35"/>
      <c r="H423" s="35" t="s">
        <v>424</v>
      </c>
      <c r="I423" s="35"/>
      <c r="J423" s="35" t="s">
        <v>540</v>
      </c>
      <c r="K423" s="35"/>
      <c r="L423" s="35"/>
      <c r="M423" s="35"/>
      <c r="N423" s="37">
        <v>-241.32</v>
      </c>
    </row>
    <row r="424" spans="1:14" x14ac:dyDescent="0.25">
      <c r="A424" s="35"/>
      <c r="B424" s="35"/>
      <c r="C424" s="35"/>
      <c r="D424" s="35" t="s">
        <v>123</v>
      </c>
      <c r="E424" s="35"/>
      <c r="F424" s="36">
        <v>44392</v>
      </c>
      <c r="G424" s="35"/>
      <c r="H424" s="35" t="s">
        <v>425</v>
      </c>
      <c r="I424" s="35"/>
      <c r="J424" s="35" t="s">
        <v>575</v>
      </c>
      <c r="K424" s="35"/>
      <c r="L424" s="35"/>
      <c r="M424" s="35"/>
      <c r="N424" s="37">
        <v>-571.29999999999995</v>
      </c>
    </row>
    <row r="425" spans="1:14" x14ac:dyDescent="0.25">
      <c r="A425" s="35"/>
      <c r="B425" s="35"/>
      <c r="C425" s="35"/>
      <c r="D425" s="35" t="s">
        <v>123</v>
      </c>
      <c r="E425" s="35"/>
      <c r="F425" s="36">
        <v>44392</v>
      </c>
      <c r="G425" s="35"/>
      <c r="H425" s="35" t="s">
        <v>426</v>
      </c>
      <c r="I425" s="35"/>
      <c r="J425" s="35" t="s">
        <v>521</v>
      </c>
      <c r="K425" s="35"/>
      <c r="L425" s="35" t="s">
        <v>631</v>
      </c>
      <c r="M425" s="35"/>
      <c r="N425" s="37">
        <v>-82.75</v>
      </c>
    </row>
    <row r="426" spans="1:14" x14ac:dyDescent="0.25">
      <c r="A426" s="35"/>
      <c r="B426" s="35"/>
      <c r="C426" s="35"/>
      <c r="D426" s="35" t="s">
        <v>123</v>
      </c>
      <c r="E426" s="35"/>
      <c r="F426" s="36">
        <v>44392</v>
      </c>
      <c r="G426" s="35"/>
      <c r="H426" s="35" t="s">
        <v>427</v>
      </c>
      <c r="I426" s="35"/>
      <c r="J426" s="35" t="s">
        <v>524</v>
      </c>
      <c r="K426" s="35"/>
      <c r="L426" s="35"/>
      <c r="M426" s="35"/>
      <c r="N426" s="37">
        <v>-93.99</v>
      </c>
    </row>
    <row r="427" spans="1:14" x14ac:dyDescent="0.25">
      <c r="A427" s="35"/>
      <c r="B427" s="35"/>
      <c r="C427" s="35"/>
      <c r="D427" s="35" t="s">
        <v>123</v>
      </c>
      <c r="E427" s="35"/>
      <c r="F427" s="36">
        <v>44392</v>
      </c>
      <c r="G427" s="35"/>
      <c r="H427" s="35" t="s">
        <v>428</v>
      </c>
      <c r="I427" s="35"/>
      <c r="J427" s="35" t="s">
        <v>535</v>
      </c>
      <c r="K427" s="35"/>
      <c r="L427" s="35"/>
      <c r="M427" s="35"/>
      <c r="N427" s="37">
        <v>-374.95</v>
      </c>
    </row>
    <row r="428" spans="1:14" x14ac:dyDescent="0.25">
      <c r="A428" s="35"/>
      <c r="B428" s="35"/>
      <c r="C428" s="35"/>
      <c r="D428" s="35" t="s">
        <v>123</v>
      </c>
      <c r="E428" s="35"/>
      <c r="F428" s="36">
        <v>44396</v>
      </c>
      <c r="G428" s="35"/>
      <c r="H428" s="35" t="s">
        <v>429</v>
      </c>
      <c r="I428" s="35"/>
      <c r="J428" s="35" t="s">
        <v>506</v>
      </c>
      <c r="K428" s="35"/>
      <c r="L428" s="35"/>
      <c r="M428" s="35"/>
      <c r="N428" s="37">
        <v>-1450</v>
      </c>
    </row>
    <row r="429" spans="1:14" x14ac:dyDescent="0.25">
      <c r="A429" s="35"/>
      <c r="B429" s="35"/>
      <c r="C429" s="35"/>
      <c r="D429" s="35" t="s">
        <v>123</v>
      </c>
      <c r="E429" s="35"/>
      <c r="F429" s="36">
        <v>44405</v>
      </c>
      <c r="G429" s="35"/>
      <c r="H429" s="35" t="s">
        <v>430</v>
      </c>
      <c r="I429" s="35"/>
      <c r="J429" s="35" t="s">
        <v>576</v>
      </c>
      <c r="K429" s="35"/>
      <c r="L429" s="35"/>
      <c r="M429" s="35"/>
      <c r="N429" s="37">
        <v>-170</v>
      </c>
    </row>
    <row r="430" spans="1:14" x14ac:dyDescent="0.25">
      <c r="A430" s="35"/>
      <c r="B430" s="35"/>
      <c r="C430" s="35"/>
      <c r="D430" s="35" t="s">
        <v>123</v>
      </c>
      <c r="E430" s="35"/>
      <c r="F430" s="36">
        <v>44405</v>
      </c>
      <c r="G430" s="35"/>
      <c r="H430" s="35" t="s">
        <v>431</v>
      </c>
      <c r="I430" s="35"/>
      <c r="J430" s="35" t="s">
        <v>529</v>
      </c>
      <c r="K430" s="35"/>
      <c r="L430" s="35"/>
      <c r="M430" s="35"/>
      <c r="N430" s="37">
        <v>-487.29</v>
      </c>
    </row>
    <row r="431" spans="1:14" x14ac:dyDescent="0.25">
      <c r="A431" s="35"/>
      <c r="B431" s="35"/>
      <c r="C431" s="35"/>
      <c r="D431" s="35" t="s">
        <v>123</v>
      </c>
      <c r="E431" s="35"/>
      <c r="F431" s="36">
        <v>44405</v>
      </c>
      <c r="G431" s="35"/>
      <c r="H431" s="35" t="s">
        <v>432</v>
      </c>
      <c r="I431" s="35"/>
      <c r="J431" s="35" t="s">
        <v>577</v>
      </c>
      <c r="K431" s="35"/>
      <c r="L431" s="35"/>
      <c r="M431" s="35"/>
      <c r="N431" s="37">
        <v>-55</v>
      </c>
    </row>
    <row r="432" spans="1:14" x14ac:dyDescent="0.25">
      <c r="A432" s="35"/>
      <c r="B432" s="35"/>
      <c r="C432" s="35"/>
      <c r="D432" s="35" t="s">
        <v>123</v>
      </c>
      <c r="E432" s="35"/>
      <c r="F432" s="36">
        <v>44405</v>
      </c>
      <c r="G432" s="35"/>
      <c r="H432" s="35" t="s">
        <v>433</v>
      </c>
      <c r="I432" s="35"/>
      <c r="J432" s="35" t="s">
        <v>578</v>
      </c>
      <c r="K432" s="35"/>
      <c r="L432" s="35"/>
      <c r="M432" s="35"/>
      <c r="N432" s="37">
        <v>-31.37</v>
      </c>
    </row>
    <row r="433" spans="1:14" x14ac:dyDescent="0.25">
      <c r="A433" s="35"/>
      <c r="B433" s="35"/>
      <c r="C433" s="35"/>
      <c r="D433" s="35" t="s">
        <v>123</v>
      </c>
      <c r="E433" s="35"/>
      <c r="F433" s="36">
        <v>44405</v>
      </c>
      <c r="G433" s="35"/>
      <c r="H433" s="35" t="s">
        <v>434</v>
      </c>
      <c r="I433" s="35"/>
      <c r="J433" s="35" t="s">
        <v>540</v>
      </c>
      <c r="K433" s="35"/>
      <c r="L433" s="35"/>
      <c r="M433" s="35"/>
      <c r="N433" s="37">
        <v>-173.19</v>
      </c>
    </row>
    <row r="434" spans="1:14" x14ac:dyDescent="0.25">
      <c r="A434" s="35"/>
      <c r="B434" s="35"/>
      <c r="C434" s="35"/>
      <c r="D434" s="35" t="s">
        <v>123</v>
      </c>
      <c r="E434" s="35"/>
      <c r="F434" s="36">
        <v>44405</v>
      </c>
      <c r="G434" s="35"/>
      <c r="H434" s="35" t="s">
        <v>435</v>
      </c>
      <c r="I434" s="35"/>
      <c r="J434" s="35" t="s">
        <v>579</v>
      </c>
      <c r="K434" s="35"/>
      <c r="L434" s="35"/>
      <c r="M434" s="35"/>
      <c r="N434" s="37">
        <v>-318.08</v>
      </c>
    </row>
    <row r="435" spans="1:14" x14ac:dyDescent="0.25">
      <c r="A435" s="35"/>
      <c r="B435" s="35"/>
      <c r="C435" s="35"/>
      <c r="D435" s="35" t="s">
        <v>124</v>
      </c>
      <c r="E435" s="35"/>
      <c r="F435" s="36">
        <v>44407</v>
      </c>
      <c r="G435" s="35"/>
      <c r="H435" s="35" t="s">
        <v>436</v>
      </c>
      <c r="I435" s="35"/>
      <c r="J435" s="35" t="s">
        <v>533</v>
      </c>
      <c r="K435" s="35"/>
      <c r="L435" s="35"/>
      <c r="M435" s="35"/>
      <c r="N435" s="37">
        <v>-1684.4</v>
      </c>
    </row>
    <row r="436" spans="1:14" x14ac:dyDescent="0.25">
      <c r="A436" s="35"/>
      <c r="B436" s="35"/>
      <c r="C436" s="35"/>
      <c r="D436" s="35" t="s">
        <v>122</v>
      </c>
      <c r="E436" s="35"/>
      <c r="F436" s="36">
        <v>44407</v>
      </c>
      <c r="G436" s="35"/>
      <c r="H436" s="35" t="s">
        <v>437</v>
      </c>
      <c r="I436" s="35"/>
      <c r="J436" s="35" t="s">
        <v>544</v>
      </c>
      <c r="K436" s="35"/>
      <c r="L436" s="35" t="s">
        <v>643</v>
      </c>
      <c r="M436" s="35"/>
      <c r="N436" s="37">
        <v>-421.1</v>
      </c>
    </row>
    <row r="437" spans="1:14" x14ac:dyDescent="0.25">
      <c r="A437" s="35"/>
      <c r="B437" s="35"/>
      <c r="C437" s="35"/>
      <c r="D437" s="35" t="s">
        <v>123</v>
      </c>
      <c r="E437" s="35"/>
      <c r="F437" s="36">
        <v>44405</v>
      </c>
      <c r="G437" s="35"/>
      <c r="H437" s="35" t="s">
        <v>438</v>
      </c>
      <c r="I437" s="35"/>
      <c r="J437" s="35" t="s">
        <v>580</v>
      </c>
      <c r="K437" s="35"/>
      <c r="L437" s="35"/>
      <c r="M437" s="35"/>
      <c r="N437" s="37">
        <v>-51.73</v>
      </c>
    </row>
    <row r="438" spans="1:14" x14ac:dyDescent="0.25">
      <c r="A438" s="35"/>
      <c r="B438" s="35"/>
      <c r="C438" s="35"/>
      <c r="D438" s="35" t="s">
        <v>123</v>
      </c>
      <c r="E438" s="35"/>
      <c r="F438" s="36">
        <v>44414</v>
      </c>
      <c r="G438" s="35"/>
      <c r="H438" s="35" t="s">
        <v>439</v>
      </c>
      <c r="I438" s="35"/>
      <c r="J438" s="35" t="s">
        <v>502</v>
      </c>
      <c r="K438" s="35"/>
      <c r="L438" s="35" t="s">
        <v>627</v>
      </c>
      <c r="M438" s="35"/>
      <c r="N438" s="37">
        <v>-237.93</v>
      </c>
    </row>
    <row r="439" spans="1:14" x14ac:dyDescent="0.25">
      <c r="A439" s="35"/>
      <c r="B439" s="35"/>
      <c r="C439" s="35"/>
      <c r="D439" s="35" t="s">
        <v>123</v>
      </c>
      <c r="E439" s="35"/>
      <c r="F439" s="36">
        <v>44414</v>
      </c>
      <c r="G439" s="35"/>
      <c r="H439" s="35" t="s">
        <v>440</v>
      </c>
      <c r="I439" s="35"/>
      <c r="J439" s="35" t="s">
        <v>537</v>
      </c>
      <c r="K439" s="35"/>
      <c r="L439" s="35"/>
      <c r="M439" s="35"/>
      <c r="N439" s="37">
        <v>-209.42</v>
      </c>
    </row>
    <row r="440" spans="1:14" x14ac:dyDescent="0.25">
      <c r="A440" s="35"/>
      <c r="B440" s="35"/>
      <c r="C440" s="35"/>
      <c r="D440" s="35" t="s">
        <v>123</v>
      </c>
      <c r="E440" s="35"/>
      <c r="F440" s="36">
        <v>44414</v>
      </c>
      <c r="G440" s="35"/>
      <c r="H440" s="35" t="s">
        <v>441</v>
      </c>
      <c r="I440" s="35"/>
      <c r="J440" s="35" t="s">
        <v>581</v>
      </c>
      <c r="K440" s="35"/>
      <c r="L440" s="35"/>
      <c r="M440" s="35"/>
      <c r="N440" s="37">
        <v>-1948.62</v>
      </c>
    </row>
    <row r="441" spans="1:14" x14ac:dyDescent="0.25">
      <c r="A441" s="35"/>
      <c r="B441" s="35"/>
      <c r="C441" s="35"/>
      <c r="D441" s="35" t="s">
        <v>123</v>
      </c>
      <c r="E441" s="35"/>
      <c r="F441" s="36">
        <v>44414</v>
      </c>
      <c r="G441" s="35"/>
      <c r="H441" s="35" t="s">
        <v>442</v>
      </c>
      <c r="I441" s="35"/>
      <c r="J441" s="35" t="s">
        <v>546</v>
      </c>
      <c r="K441" s="35"/>
      <c r="L441" s="35" t="s">
        <v>654</v>
      </c>
      <c r="M441" s="35"/>
      <c r="N441" s="37">
        <v>-3066.72</v>
      </c>
    </row>
    <row r="442" spans="1:14" x14ac:dyDescent="0.25">
      <c r="A442" s="35"/>
      <c r="B442" s="35"/>
      <c r="C442" s="35"/>
      <c r="D442" s="35" t="s">
        <v>123</v>
      </c>
      <c r="E442" s="35"/>
      <c r="F442" s="36">
        <v>44414</v>
      </c>
      <c r="G442" s="35"/>
      <c r="H442" s="35" t="s">
        <v>443</v>
      </c>
      <c r="I442" s="35"/>
      <c r="J442" s="35" t="s">
        <v>508</v>
      </c>
      <c r="K442" s="35"/>
      <c r="L442" s="35"/>
      <c r="M442" s="35"/>
      <c r="N442" s="37">
        <v>-2335.7600000000002</v>
      </c>
    </row>
    <row r="443" spans="1:14" x14ac:dyDescent="0.25">
      <c r="A443" s="35"/>
      <c r="B443" s="35"/>
      <c r="C443" s="35"/>
      <c r="D443" s="35" t="s">
        <v>123</v>
      </c>
      <c r="E443" s="35"/>
      <c r="F443" s="36">
        <v>44414</v>
      </c>
      <c r="G443" s="35"/>
      <c r="H443" s="35" t="s">
        <v>444</v>
      </c>
      <c r="I443" s="35"/>
      <c r="J443" s="35" t="s">
        <v>495</v>
      </c>
      <c r="K443" s="35"/>
      <c r="L443" s="35" t="s">
        <v>655</v>
      </c>
      <c r="M443" s="35"/>
      <c r="N443" s="37">
        <v>-511</v>
      </c>
    </row>
    <row r="444" spans="1:14" x14ac:dyDescent="0.25">
      <c r="A444" s="35"/>
      <c r="B444" s="35"/>
      <c r="C444" s="35"/>
      <c r="D444" s="35" t="s">
        <v>123</v>
      </c>
      <c r="E444" s="35"/>
      <c r="F444" s="36">
        <v>44414</v>
      </c>
      <c r="G444" s="35"/>
      <c r="H444" s="35" t="s">
        <v>445</v>
      </c>
      <c r="I444" s="35"/>
      <c r="J444" s="35" t="s">
        <v>508</v>
      </c>
      <c r="K444" s="35"/>
      <c r="L444" s="35"/>
      <c r="M444" s="35"/>
      <c r="N444" s="37">
        <v>-7775.64</v>
      </c>
    </row>
    <row r="445" spans="1:14" x14ac:dyDescent="0.25">
      <c r="A445" s="35"/>
      <c r="B445" s="35"/>
      <c r="C445" s="35"/>
      <c r="D445" s="35" t="s">
        <v>123</v>
      </c>
      <c r="E445" s="35"/>
      <c r="F445" s="36">
        <v>44414</v>
      </c>
      <c r="G445" s="35"/>
      <c r="H445" s="35" t="s">
        <v>446</v>
      </c>
      <c r="I445" s="35"/>
      <c r="J445" s="35" t="s">
        <v>540</v>
      </c>
      <c r="K445" s="35"/>
      <c r="L445" s="35"/>
      <c r="M445" s="35"/>
      <c r="N445" s="37">
        <v>-14.1</v>
      </c>
    </row>
    <row r="446" spans="1:14" x14ac:dyDescent="0.25">
      <c r="A446" s="35"/>
      <c r="B446" s="35"/>
      <c r="C446" s="35"/>
      <c r="D446" s="35" t="s">
        <v>123</v>
      </c>
      <c r="E446" s="35"/>
      <c r="F446" s="36">
        <v>44420</v>
      </c>
      <c r="G446" s="35"/>
      <c r="H446" s="35" t="s">
        <v>447</v>
      </c>
      <c r="I446" s="35"/>
      <c r="J446" s="35" t="s">
        <v>503</v>
      </c>
      <c r="K446" s="35"/>
      <c r="L446" s="35" t="s">
        <v>627</v>
      </c>
      <c r="M446" s="35"/>
      <c r="N446" s="37">
        <v>-71.08</v>
      </c>
    </row>
    <row r="447" spans="1:14" x14ac:dyDescent="0.25">
      <c r="A447" s="35"/>
      <c r="B447" s="35"/>
      <c r="C447" s="35"/>
      <c r="D447" s="35" t="s">
        <v>123</v>
      </c>
      <c r="E447" s="35"/>
      <c r="F447" s="36">
        <v>44420</v>
      </c>
      <c r="G447" s="35"/>
      <c r="H447" s="35" t="s">
        <v>448</v>
      </c>
      <c r="I447" s="35"/>
      <c r="J447" s="35" t="s">
        <v>525</v>
      </c>
      <c r="K447" s="35"/>
      <c r="L447" s="35"/>
      <c r="M447" s="35"/>
      <c r="N447" s="37">
        <v>-2201.34</v>
      </c>
    </row>
    <row r="448" spans="1:14" x14ac:dyDescent="0.25">
      <c r="A448" s="35"/>
      <c r="B448" s="35"/>
      <c r="C448" s="35"/>
      <c r="D448" s="35" t="s">
        <v>123</v>
      </c>
      <c r="E448" s="35"/>
      <c r="F448" s="36">
        <v>44420</v>
      </c>
      <c r="G448" s="35"/>
      <c r="H448" s="35" t="s">
        <v>449</v>
      </c>
      <c r="I448" s="35"/>
      <c r="J448" s="35" t="s">
        <v>506</v>
      </c>
      <c r="K448" s="35"/>
      <c r="L448" s="35"/>
      <c r="M448" s="35"/>
      <c r="N448" s="37">
        <v>-1450</v>
      </c>
    </row>
    <row r="449" spans="1:14" x14ac:dyDescent="0.25">
      <c r="A449" s="35"/>
      <c r="B449" s="35"/>
      <c r="C449" s="35"/>
      <c r="D449" s="35" t="s">
        <v>123</v>
      </c>
      <c r="E449" s="35"/>
      <c r="F449" s="36">
        <v>44420</v>
      </c>
      <c r="G449" s="35"/>
      <c r="H449" s="35" t="s">
        <v>450</v>
      </c>
      <c r="I449" s="35"/>
      <c r="J449" s="35" t="s">
        <v>509</v>
      </c>
      <c r="K449" s="35"/>
      <c r="L449" s="35"/>
      <c r="M449" s="35"/>
      <c r="N449" s="37">
        <v>-112.7</v>
      </c>
    </row>
    <row r="450" spans="1:14" x14ac:dyDescent="0.25">
      <c r="A450" s="35"/>
      <c r="B450" s="35"/>
      <c r="C450" s="35"/>
      <c r="D450" s="35" t="s">
        <v>123</v>
      </c>
      <c r="E450" s="35"/>
      <c r="F450" s="36">
        <v>44420</v>
      </c>
      <c r="G450" s="35"/>
      <c r="H450" s="35" t="s">
        <v>451</v>
      </c>
      <c r="I450" s="35"/>
      <c r="J450" s="35" t="s">
        <v>582</v>
      </c>
      <c r="K450" s="35"/>
      <c r="L450" s="35"/>
      <c r="M450" s="35"/>
      <c r="N450" s="37">
        <v>-265</v>
      </c>
    </row>
    <row r="451" spans="1:14" x14ac:dyDescent="0.25">
      <c r="A451" s="35"/>
      <c r="B451" s="35"/>
      <c r="C451" s="35"/>
      <c r="D451" s="35" t="s">
        <v>123</v>
      </c>
      <c r="E451" s="35"/>
      <c r="F451" s="36">
        <v>44420</v>
      </c>
      <c r="G451" s="35"/>
      <c r="H451" s="35" t="s">
        <v>452</v>
      </c>
      <c r="I451" s="35"/>
      <c r="J451" s="35" t="s">
        <v>540</v>
      </c>
      <c r="K451" s="35"/>
      <c r="L451" s="35"/>
      <c r="M451" s="35"/>
      <c r="N451" s="37">
        <v>-21.58</v>
      </c>
    </row>
    <row r="452" spans="1:14" x14ac:dyDescent="0.25">
      <c r="A452" s="35"/>
      <c r="B452" s="35"/>
      <c r="C452" s="35"/>
      <c r="D452" s="35" t="s">
        <v>123</v>
      </c>
      <c r="E452" s="35"/>
      <c r="F452" s="36">
        <v>44420</v>
      </c>
      <c r="G452" s="35"/>
      <c r="H452" s="35" t="s">
        <v>453</v>
      </c>
      <c r="I452" s="35"/>
      <c r="J452" s="35" t="s">
        <v>495</v>
      </c>
      <c r="K452" s="35"/>
      <c r="L452" s="35" t="s">
        <v>656</v>
      </c>
      <c r="M452" s="35"/>
      <c r="N452" s="37">
        <v>-83.58</v>
      </c>
    </row>
    <row r="453" spans="1:14" x14ac:dyDescent="0.25">
      <c r="A453" s="35"/>
      <c r="B453" s="35"/>
      <c r="C453" s="35"/>
      <c r="D453" s="35" t="s">
        <v>123</v>
      </c>
      <c r="E453" s="35"/>
      <c r="F453" s="36">
        <v>44420</v>
      </c>
      <c r="G453" s="35"/>
      <c r="H453" s="35" t="s">
        <v>454</v>
      </c>
      <c r="I453" s="35"/>
      <c r="J453" s="35" t="s">
        <v>579</v>
      </c>
      <c r="K453" s="35"/>
      <c r="L453" s="35"/>
      <c r="M453" s="35"/>
      <c r="N453" s="37">
        <v>-1060.02</v>
      </c>
    </row>
    <row r="454" spans="1:14" x14ac:dyDescent="0.25">
      <c r="A454" s="35"/>
      <c r="B454" s="35"/>
      <c r="C454" s="35"/>
      <c r="D454" s="35" t="s">
        <v>123</v>
      </c>
      <c r="E454" s="35"/>
      <c r="F454" s="36">
        <v>44420</v>
      </c>
      <c r="G454" s="35"/>
      <c r="H454" s="35" t="s">
        <v>455</v>
      </c>
      <c r="I454" s="35"/>
      <c r="J454" s="35" t="s">
        <v>515</v>
      </c>
      <c r="K454" s="35"/>
      <c r="L454" s="35" t="s">
        <v>630</v>
      </c>
      <c r="M454" s="35"/>
      <c r="N454" s="37">
        <v>-116.9</v>
      </c>
    </row>
    <row r="455" spans="1:14" x14ac:dyDescent="0.25">
      <c r="A455" s="35"/>
      <c r="B455" s="35"/>
      <c r="C455" s="35"/>
      <c r="D455" s="35" t="s">
        <v>123</v>
      </c>
      <c r="E455" s="35"/>
      <c r="F455" s="36">
        <v>44420</v>
      </c>
      <c r="G455" s="35"/>
      <c r="H455" s="35" t="s">
        <v>456</v>
      </c>
      <c r="I455" s="35"/>
      <c r="J455" s="35" t="s">
        <v>521</v>
      </c>
      <c r="K455" s="35"/>
      <c r="L455" s="35" t="s">
        <v>631</v>
      </c>
      <c r="M455" s="35"/>
      <c r="N455" s="37">
        <v>-24.5</v>
      </c>
    </row>
    <row r="456" spans="1:14" x14ac:dyDescent="0.25">
      <c r="A456" s="35"/>
      <c r="B456" s="35"/>
      <c r="C456" s="35"/>
      <c r="D456" s="35" t="s">
        <v>123</v>
      </c>
      <c r="E456" s="35"/>
      <c r="F456" s="36">
        <v>44420</v>
      </c>
      <c r="G456" s="35"/>
      <c r="H456" s="35" t="s">
        <v>457</v>
      </c>
      <c r="I456" s="35"/>
      <c r="J456" s="35" t="s">
        <v>504</v>
      </c>
      <c r="K456" s="35"/>
      <c r="L456" s="35"/>
      <c r="M456" s="35"/>
      <c r="N456" s="37">
        <v>-540.96</v>
      </c>
    </row>
    <row r="457" spans="1:14" x14ac:dyDescent="0.25">
      <c r="A457" s="35"/>
      <c r="B457" s="35"/>
      <c r="C457" s="35"/>
      <c r="D457" s="35" t="s">
        <v>123</v>
      </c>
      <c r="E457" s="35"/>
      <c r="F457" s="36">
        <v>44420</v>
      </c>
      <c r="G457" s="35"/>
      <c r="H457" s="35" t="s">
        <v>458</v>
      </c>
      <c r="I457" s="35"/>
      <c r="J457" s="35" t="s">
        <v>581</v>
      </c>
      <c r="K457" s="35"/>
      <c r="L457" s="35"/>
      <c r="M457" s="35"/>
      <c r="N457" s="37">
        <v>-654.71</v>
      </c>
    </row>
    <row r="458" spans="1:14" x14ac:dyDescent="0.25">
      <c r="A458" s="35"/>
      <c r="B458" s="35"/>
      <c r="C458" s="35"/>
      <c r="D458" s="35" t="s">
        <v>123</v>
      </c>
      <c r="E458" s="35"/>
      <c r="F458" s="36">
        <v>44421</v>
      </c>
      <c r="G458" s="35"/>
      <c r="H458" s="35" t="s">
        <v>459</v>
      </c>
      <c r="I458" s="35"/>
      <c r="J458" s="35" t="s">
        <v>583</v>
      </c>
      <c r="K458" s="35"/>
      <c r="L458" s="35"/>
      <c r="M458" s="35"/>
      <c r="N458" s="37">
        <v>-8787.4599999999991</v>
      </c>
    </row>
    <row r="459" spans="1:14" x14ac:dyDescent="0.25">
      <c r="A459" s="35"/>
      <c r="B459" s="35"/>
      <c r="C459" s="35"/>
      <c r="D459" s="35" t="s">
        <v>123</v>
      </c>
      <c r="E459" s="35"/>
      <c r="F459" s="36">
        <v>44435</v>
      </c>
      <c r="G459" s="35"/>
      <c r="H459" s="35" t="s">
        <v>460</v>
      </c>
      <c r="I459" s="35"/>
      <c r="J459" s="35" t="s">
        <v>583</v>
      </c>
      <c r="K459" s="35"/>
      <c r="L459" s="35"/>
      <c r="M459" s="35"/>
      <c r="N459" s="37">
        <v>-452.81</v>
      </c>
    </row>
    <row r="460" spans="1:14" x14ac:dyDescent="0.25">
      <c r="A460" s="35"/>
      <c r="B460" s="35"/>
      <c r="C460" s="35"/>
      <c r="D460" s="35" t="s">
        <v>123</v>
      </c>
      <c r="E460" s="35"/>
      <c r="F460" s="36">
        <v>44435</v>
      </c>
      <c r="G460" s="35"/>
      <c r="H460" s="35" t="s">
        <v>461</v>
      </c>
      <c r="I460" s="35"/>
      <c r="J460" s="35" t="s">
        <v>584</v>
      </c>
      <c r="K460" s="35"/>
      <c r="L460" s="35"/>
      <c r="M460" s="35"/>
      <c r="N460" s="37">
        <v>-198.5</v>
      </c>
    </row>
    <row r="461" spans="1:14" x14ac:dyDescent="0.25">
      <c r="A461" s="35"/>
      <c r="B461" s="35"/>
      <c r="C461" s="35"/>
      <c r="D461" s="35" t="s">
        <v>123</v>
      </c>
      <c r="E461" s="35"/>
      <c r="F461" s="36">
        <v>44435</v>
      </c>
      <c r="G461" s="35"/>
      <c r="H461" s="35" t="s">
        <v>462</v>
      </c>
      <c r="I461" s="35"/>
      <c r="J461" s="35" t="s">
        <v>535</v>
      </c>
      <c r="K461" s="35"/>
      <c r="L461" s="35"/>
      <c r="M461" s="35"/>
      <c r="N461" s="37">
        <v>-685.09</v>
      </c>
    </row>
    <row r="462" spans="1:14" x14ac:dyDescent="0.25">
      <c r="A462" s="35"/>
      <c r="B462" s="35"/>
      <c r="C462" s="35"/>
      <c r="D462" s="35" t="s">
        <v>123</v>
      </c>
      <c r="E462" s="35"/>
      <c r="F462" s="36">
        <v>44435</v>
      </c>
      <c r="G462" s="35"/>
      <c r="H462" s="35" t="s">
        <v>463</v>
      </c>
      <c r="I462" s="35"/>
      <c r="J462" s="35" t="s">
        <v>557</v>
      </c>
      <c r="K462" s="35"/>
      <c r="L462" s="35"/>
      <c r="M462" s="35"/>
      <c r="N462" s="37">
        <v>-27.89</v>
      </c>
    </row>
    <row r="463" spans="1:14" x14ac:dyDescent="0.25">
      <c r="A463" s="35"/>
      <c r="B463" s="35"/>
      <c r="C463" s="35"/>
      <c r="D463" s="35" t="s">
        <v>123</v>
      </c>
      <c r="E463" s="35"/>
      <c r="F463" s="36">
        <v>44435</v>
      </c>
      <c r="G463" s="35"/>
      <c r="H463" s="35" t="s">
        <v>464</v>
      </c>
      <c r="I463" s="35"/>
      <c r="J463" s="35" t="s">
        <v>585</v>
      </c>
      <c r="K463" s="35"/>
      <c r="L463" s="35"/>
      <c r="M463" s="35"/>
      <c r="N463" s="37">
        <v>-1706.53</v>
      </c>
    </row>
    <row r="464" spans="1:14" x14ac:dyDescent="0.25">
      <c r="A464" s="35"/>
      <c r="B464" s="35"/>
      <c r="C464" s="35"/>
      <c r="D464" s="35" t="s">
        <v>123</v>
      </c>
      <c r="E464" s="35"/>
      <c r="F464" s="36">
        <v>44435</v>
      </c>
      <c r="G464" s="35"/>
      <c r="H464" s="35" t="s">
        <v>465</v>
      </c>
      <c r="I464" s="35"/>
      <c r="J464" s="35" t="s">
        <v>559</v>
      </c>
      <c r="K464" s="35"/>
      <c r="L464" s="35"/>
      <c r="M464" s="35"/>
      <c r="N464" s="37">
        <v>-75.599999999999994</v>
      </c>
    </row>
    <row r="465" spans="1:14" x14ac:dyDescent="0.25">
      <c r="A465" s="35"/>
      <c r="B465" s="35"/>
      <c r="C465" s="35"/>
      <c r="D465" s="35" t="s">
        <v>123</v>
      </c>
      <c r="E465" s="35"/>
      <c r="F465" s="36">
        <v>44435</v>
      </c>
      <c r="G465" s="35"/>
      <c r="H465" s="35" t="s">
        <v>466</v>
      </c>
      <c r="I465" s="35"/>
      <c r="J465" s="35" t="s">
        <v>540</v>
      </c>
      <c r="K465" s="35"/>
      <c r="L465" s="35"/>
      <c r="M465" s="35"/>
      <c r="N465" s="37">
        <v>-542.19000000000005</v>
      </c>
    </row>
    <row r="466" spans="1:14" x14ac:dyDescent="0.25">
      <c r="A466" s="35"/>
      <c r="B466" s="35"/>
      <c r="C466" s="35"/>
      <c r="D466" s="35" t="s">
        <v>123</v>
      </c>
      <c r="E466" s="35"/>
      <c r="F466" s="36">
        <v>44435</v>
      </c>
      <c r="G466" s="35"/>
      <c r="H466" s="35" t="s">
        <v>467</v>
      </c>
      <c r="I466" s="35"/>
      <c r="J466" s="35" t="s">
        <v>543</v>
      </c>
      <c r="K466" s="35"/>
      <c r="L466" s="35" t="s">
        <v>657</v>
      </c>
      <c r="M466" s="35"/>
      <c r="N466" s="37">
        <v>-1157.58</v>
      </c>
    </row>
    <row r="467" spans="1:14" x14ac:dyDescent="0.25">
      <c r="A467" s="35"/>
      <c r="B467" s="35"/>
      <c r="C467" s="35"/>
      <c r="D467" s="35" t="s">
        <v>123</v>
      </c>
      <c r="E467" s="35"/>
      <c r="F467" s="36">
        <v>44435</v>
      </c>
      <c r="G467" s="35"/>
      <c r="H467" s="35" t="s">
        <v>468</v>
      </c>
      <c r="I467" s="35"/>
      <c r="J467" s="35" t="s">
        <v>586</v>
      </c>
      <c r="K467" s="35"/>
      <c r="L467" s="35"/>
      <c r="M467" s="35"/>
      <c r="N467" s="37">
        <v>-240</v>
      </c>
    </row>
    <row r="468" spans="1:14" x14ac:dyDescent="0.25">
      <c r="A468" s="35"/>
      <c r="B468" s="35"/>
      <c r="C468" s="35"/>
      <c r="D468" s="35" t="s">
        <v>123</v>
      </c>
      <c r="E468" s="35"/>
      <c r="F468" s="36">
        <v>44435</v>
      </c>
      <c r="G468" s="35"/>
      <c r="H468" s="35" t="s">
        <v>469</v>
      </c>
      <c r="I468" s="35"/>
      <c r="J468" s="35" t="s">
        <v>587</v>
      </c>
      <c r="K468" s="35"/>
      <c r="L468" s="35"/>
      <c r="M468" s="35"/>
      <c r="N468" s="37">
        <v>-329</v>
      </c>
    </row>
    <row r="469" spans="1:14" x14ac:dyDescent="0.25">
      <c r="A469" s="35"/>
      <c r="B469" s="35"/>
      <c r="C469" s="35"/>
      <c r="D469" s="35" t="s">
        <v>123</v>
      </c>
      <c r="E469" s="35"/>
      <c r="F469" s="36">
        <v>44435</v>
      </c>
      <c r="G469" s="35"/>
      <c r="H469" s="35" t="s">
        <v>470</v>
      </c>
      <c r="I469" s="35"/>
      <c r="J469" s="35" t="s">
        <v>588</v>
      </c>
      <c r="K469" s="35"/>
      <c r="L469" s="35"/>
      <c r="M469" s="35"/>
      <c r="N469" s="37">
        <v>-1350</v>
      </c>
    </row>
    <row r="470" spans="1:14" x14ac:dyDescent="0.25">
      <c r="A470" s="35"/>
      <c r="B470" s="35"/>
      <c r="C470" s="35"/>
      <c r="D470" s="35" t="s">
        <v>124</v>
      </c>
      <c r="E470" s="35"/>
      <c r="F470" s="36">
        <v>44439</v>
      </c>
      <c r="G470" s="35"/>
      <c r="H470" s="35" t="s">
        <v>471</v>
      </c>
      <c r="I470" s="35"/>
      <c r="J470" s="35" t="s">
        <v>533</v>
      </c>
      <c r="K470" s="35"/>
      <c r="L470" s="35"/>
      <c r="M470" s="35"/>
      <c r="N470" s="37">
        <v>-1762.01</v>
      </c>
    </row>
    <row r="471" spans="1:14" x14ac:dyDescent="0.25">
      <c r="A471" s="35"/>
      <c r="B471" s="35"/>
      <c r="C471" s="35"/>
      <c r="D471" s="35" t="s">
        <v>122</v>
      </c>
      <c r="E471" s="35"/>
      <c r="F471" s="36">
        <v>44440</v>
      </c>
      <c r="G471" s="35"/>
      <c r="H471" s="35" t="s">
        <v>472</v>
      </c>
      <c r="I471" s="35"/>
      <c r="J471" s="35" t="s">
        <v>544</v>
      </c>
      <c r="K471" s="35"/>
      <c r="L471" s="35" t="s">
        <v>643</v>
      </c>
      <c r="M471" s="35"/>
      <c r="N471" s="37">
        <v>-440.5</v>
      </c>
    </row>
    <row r="472" spans="1:14" x14ac:dyDescent="0.25">
      <c r="A472" s="35"/>
      <c r="B472" s="35"/>
      <c r="C472" s="35"/>
      <c r="D472" s="35" t="s">
        <v>123</v>
      </c>
      <c r="E472" s="35"/>
      <c r="F472" s="36">
        <v>44442</v>
      </c>
      <c r="G472" s="35"/>
      <c r="H472" s="35" t="s">
        <v>473</v>
      </c>
      <c r="I472" s="35"/>
      <c r="J472" s="35" t="s">
        <v>502</v>
      </c>
      <c r="K472" s="35"/>
      <c r="L472" s="35" t="s">
        <v>627</v>
      </c>
      <c r="M472" s="35"/>
      <c r="N472" s="37">
        <v>-194.63</v>
      </c>
    </row>
    <row r="473" spans="1:14" x14ac:dyDescent="0.25">
      <c r="A473" s="35"/>
      <c r="B473" s="35"/>
      <c r="C473" s="35"/>
      <c r="D473" s="35" t="s">
        <v>123</v>
      </c>
      <c r="E473" s="35"/>
      <c r="F473" s="36">
        <v>44442</v>
      </c>
      <c r="G473" s="35"/>
      <c r="H473" s="35" t="s">
        <v>474</v>
      </c>
      <c r="I473" s="35"/>
      <c r="J473" s="35" t="s">
        <v>529</v>
      </c>
      <c r="K473" s="35"/>
      <c r="L473" s="35"/>
      <c r="M473" s="35"/>
      <c r="N473" s="37">
        <v>-487.29</v>
      </c>
    </row>
    <row r="474" spans="1:14" x14ac:dyDescent="0.25">
      <c r="A474" s="35"/>
      <c r="B474" s="35"/>
      <c r="C474" s="35"/>
      <c r="D474" s="35" t="s">
        <v>123</v>
      </c>
      <c r="E474" s="35"/>
      <c r="F474" s="36">
        <v>44442</v>
      </c>
      <c r="G474" s="35"/>
      <c r="H474" s="35" t="s">
        <v>475</v>
      </c>
      <c r="I474" s="35"/>
      <c r="J474" s="35" t="s">
        <v>589</v>
      </c>
      <c r="K474" s="35"/>
      <c r="L474" s="35"/>
      <c r="M474" s="35"/>
      <c r="N474" s="37">
        <v>-58.79</v>
      </c>
    </row>
    <row r="475" spans="1:14" x14ac:dyDescent="0.25">
      <c r="A475" s="35"/>
      <c r="B475" s="35"/>
      <c r="C475" s="35"/>
      <c r="D475" s="35" t="s">
        <v>123</v>
      </c>
      <c r="E475" s="35"/>
      <c r="F475" s="36">
        <v>44442</v>
      </c>
      <c r="G475" s="35"/>
      <c r="H475" s="35" t="s">
        <v>476</v>
      </c>
      <c r="I475" s="35"/>
      <c r="J475" s="35" t="s">
        <v>537</v>
      </c>
      <c r="K475" s="35"/>
      <c r="L475" s="35"/>
      <c r="M475" s="35"/>
      <c r="N475" s="37">
        <v>-118.59</v>
      </c>
    </row>
    <row r="476" spans="1:14" x14ac:dyDescent="0.25">
      <c r="A476" s="35"/>
      <c r="B476" s="35"/>
      <c r="C476" s="35"/>
      <c r="D476" s="35" t="s">
        <v>123</v>
      </c>
      <c r="E476" s="35"/>
      <c r="F476" s="36">
        <v>44448</v>
      </c>
      <c r="G476" s="35"/>
      <c r="H476" s="35" t="s">
        <v>477</v>
      </c>
      <c r="I476" s="35"/>
      <c r="J476" s="35" t="s">
        <v>503</v>
      </c>
      <c r="K476" s="35"/>
      <c r="L476" s="35" t="s">
        <v>627</v>
      </c>
      <c r="M476" s="35"/>
      <c r="N476" s="37">
        <v>-32.86</v>
      </c>
    </row>
    <row r="477" spans="1:14" x14ac:dyDescent="0.25">
      <c r="A477" s="35"/>
      <c r="B477" s="35"/>
      <c r="C477" s="35"/>
      <c r="D477" s="35" t="s">
        <v>123</v>
      </c>
      <c r="E477" s="35"/>
      <c r="F477" s="36">
        <v>44448</v>
      </c>
      <c r="G477" s="35"/>
      <c r="H477" s="35" t="s">
        <v>478</v>
      </c>
      <c r="I477" s="35"/>
      <c r="J477" s="35" t="s">
        <v>506</v>
      </c>
      <c r="K477" s="35"/>
      <c r="L477" s="35"/>
      <c r="M477" s="35"/>
      <c r="N477" s="37">
        <v>-1450</v>
      </c>
    </row>
    <row r="478" spans="1:14" x14ac:dyDescent="0.25">
      <c r="A478" s="35"/>
      <c r="B478" s="35"/>
      <c r="C478" s="35"/>
      <c r="D478" s="35" t="s">
        <v>123</v>
      </c>
      <c r="E478" s="35"/>
      <c r="F478" s="36">
        <v>44448</v>
      </c>
      <c r="G478" s="35"/>
      <c r="H478" s="35" t="s">
        <v>479</v>
      </c>
      <c r="I478" s="35"/>
      <c r="J478" s="35" t="s">
        <v>590</v>
      </c>
      <c r="K478" s="35"/>
      <c r="L478" s="35"/>
      <c r="M478" s="35"/>
      <c r="N478" s="37">
        <v>-178.18</v>
      </c>
    </row>
    <row r="479" spans="1:14" x14ac:dyDescent="0.25">
      <c r="A479" s="35"/>
      <c r="B479" s="35"/>
      <c r="C479" s="35"/>
      <c r="D479" s="35" t="s">
        <v>123</v>
      </c>
      <c r="E479" s="35"/>
      <c r="F479" s="36">
        <v>44448</v>
      </c>
      <c r="G479" s="35"/>
      <c r="H479" s="35" t="s">
        <v>480</v>
      </c>
      <c r="I479" s="35"/>
      <c r="J479" s="35" t="s">
        <v>550</v>
      </c>
      <c r="K479" s="35"/>
      <c r="L479" s="35"/>
      <c r="M479" s="35"/>
      <c r="N479" s="37">
        <v>-335.09</v>
      </c>
    </row>
    <row r="480" spans="1:14" x14ac:dyDescent="0.25">
      <c r="A480" s="35"/>
      <c r="B480" s="35"/>
      <c r="C480" s="35"/>
      <c r="D480" s="35" t="s">
        <v>123</v>
      </c>
      <c r="E480" s="35"/>
      <c r="F480" s="36">
        <v>44448</v>
      </c>
      <c r="G480" s="35"/>
      <c r="H480" s="35" t="s">
        <v>481</v>
      </c>
      <c r="I480" s="35"/>
      <c r="J480" s="35" t="s">
        <v>515</v>
      </c>
      <c r="K480" s="35"/>
      <c r="L480" s="35" t="s">
        <v>630</v>
      </c>
      <c r="M480" s="35"/>
      <c r="N480" s="37">
        <v>-142.69999999999999</v>
      </c>
    </row>
    <row r="481" spans="1:14" ht="15.75" thickBot="1" x14ac:dyDescent="0.3">
      <c r="A481" s="35"/>
      <c r="B481" s="35"/>
      <c r="C481" s="35"/>
      <c r="D481" s="35" t="s">
        <v>123</v>
      </c>
      <c r="E481" s="35"/>
      <c r="F481" s="36">
        <v>44448</v>
      </c>
      <c r="G481" s="35"/>
      <c r="H481" s="35" t="s">
        <v>482</v>
      </c>
      <c r="I481" s="35"/>
      <c r="J481" s="35" t="s">
        <v>521</v>
      </c>
      <c r="K481" s="35"/>
      <c r="L481" s="35" t="s">
        <v>631</v>
      </c>
      <c r="M481" s="35"/>
      <c r="N481" s="38">
        <v>-82.75</v>
      </c>
    </row>
    <row r="482" spans="1:14" s="25" customFormat="1" ht="12" thickBot="1" x14ac:dyDescent="0.25">
      <c r="A482" s="19" t="s">
        <v>119</v>
      </c>
      <c r="B482" s="19"/>
      <c r="C482" s="19"/>
      <c r="D482" s="19"/>
      <c r="E482" s="19"/>
      <c r="F482" s="39"/>
      <c r="G482" s="19"/>
      <c r="H482" s="19"/>
      <c r="I482" s="19"/>
      <c r="J482" s="19"/>
      <c r="K482" s="19"/>
      <c r="L482" s="19"/>
      <c r="M482" s="19"/>
      <c r="N482" s="24">
        <f>ROUND(SUM(N2:N481),5)</f>
        <v>-33238.51</v>
      </c>
    </row>
    <row r="483" spans="1:14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2:32 PM
&amp;"Arial,Bold"&amp;8 09/09/21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6C265-37EA-4606-8927-BDDB3C08070D}">
  <dimension ref="A1:E47"/>
  <sheetViews>
    <sheetView topLeftCell="A12" workbookViewId="0">
      <selection activeCell="E16" sqref="A16:XFD16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44439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691227.89</v>
      </c>
      <c r="E6" s="1"/>
    </row>
    <row r="7" spans="1:5" ht="15.75" x14ac:dyDescent="0.25">
      <c r="A7" s="1" t="s">
        <v>3</v>
      </c>
      <c r="B7" s="1"/>
      <c r="C7" s="1"/>
      <c r="D7" s="2">
        <v>41745.449999999997</v>
      </c>
      <c r="E7" s="1"/>
    </row>
    <row r="8" spans="1:5" ht="16.5" thickBot="1" x14ac:dyDescent="0.3">
      <c r="A8" s="1" t="s">
        <v>4</v>
      </c>
      <c r="B8" s="1"/>
      <c r="C8" s="1"/>
      <c r="D8" s="5">
        <v>6580</v>
      </c>
      <c r="E8" s="1"/>
    </row>
    <row r="9" spans="1:5" ht="15.75" x14ac:dyDescent="0.25">
      <c r="A9" s="1" t="s">
        <v>5</v>
      </c>
      <c r="B9" s="1"/>
      <c r="C9" s="1"/>
      <c r="D9" s="2">
        <f>SUM(D6:D8)</f>
        <v>739553.34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28800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38</v>
      </c>
      <c r="B16" s="1"/>
      <c r="C16" s="1"/>
      <c r="D16" s="2">
        <v>2500</v>
      </c>
      <c r="E16" s="1"/>
    </row>
    <row r="17" spans="1:5" ht="15.75" x14ac:dyDescent="0.25">
      <c r="A17" s="1" t="s">
        <v>9</v>
      </c>
      <c r="B17" s="1"/>
      <c r="C17" s="1"/>
      <c r="D17" s="2">
        <v>29760</v>
      </c>
      <c r="E17" s="1"/>
    </row>
    <row r="18" spans="1:5" ht="15.75" x14ac:dyDescent="0.25">
      <c r="A18" s="1" t="s">
        <v>10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11</v>
      </c>
      <c r="B20" s="1"/>
      <c r="C20" s="1"/>
      <c r="D20" s="2">
        <f>SUM(D12:D19)</f>
        <v>218919.07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12</v>
      </c>
      <c r="B22" s="8"/>
      <c r="C22" s="6"/>
      <c r="D22" s="6"/>
      <c r="E22" s="1"/>
    </row>
    <row r="23" spans="1:5" ht="15.75" x14ac:dyDescent="0.25">
      <c r="A23" s="1" t="s">
        <v>13</v>
      </c>
      <c r="B23" s="6"/>
      <c r="C23" s="6"/>
      <c r="D23" s="9">
        <v>104</v>
      </c>
      <c r="E23" s="1"/>
    </row>
    <row r="24" spans="1:5" ht="15.75" x14ac:dyDescent="0.25">
      <c r="A24" s="1" t="s">
        <v>14</v>
      </c>
      <c r="B24" s="6"/>
      <c r="C24" s="6"/>
      <c r="D24" s="10">
        <v>25230.31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15</v>
      </c>
      <c r="B26" s="6"/>
      <c r="C26" s="6"/>
      <c r="D26" s="9">
        <f>SUM(D23:D25)</f>
        <v>25334.31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16</v>
      </c>
      <c r="B28" s="8"/>
      <c r="C28" s="6"/>
      <c r="D28" s="9"/>
      <c r="E28" s="1"/>
    </row>
    <row r="29" spans="1:5" ht="15.75" x14ac:dyDescent="0.25">
      <c r="A29" s="1" t="s">
        <v>17</v>
      </c>
      <c r="B29" s="6"/>
      <c r="C29" s="6"/>
      <c r="D29" s="9">
        <v>0</v>
      </c>
      <c r="E29" s="1"/>
    </row>
    <row r="30" spans="1:5" ht="15.75" x14ac:dyDescent="0.25">
      <c r="A30" s="1" t="s">
        <v>18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19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20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21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22</v>
      </c>
      <c r="B39" s="1"/>
      <c r="C39" s="1"/>
      <c r="D39" s="2">
        <v>7151.45</v>
      </c>
      <c r="E39" s="1"/>
    </row>
    <row r="40" spans="1:5" ht="15.75" x14ac:dyDescent="0.25">
      <c r="A40" s="15" t="s">
        <v>23</v>
      </c>
      <c r="B40" s="15"/>
      <c r="C40" s="15"/>
      <c r="D40" s="2">
        <v>5592.69</v>
      </c>
      <c r="E40" s="15"/>
    </row>
    <row r="41" spans="1:5" ht="15.75" x14ac:dyDescent="0.25">
      <c r="A41" s="1" t="s">
        <v>24</v>
      </c>
      <c r="B41" s="1"/>
      <c r="C41" s="1"/>
      <c r="D41" s="2">
        <v>19014.09</v>
      </c>
      <c r="E41" s="1"/>
    </row>
    <row r="42" spans="1:5" ht="15.75" x14ac:dyDescent="0.25">
      <c r="A42" s="1" t="s">
        <v>25</v>
      </c>
      <c r="B42" s="1"/>
      <c r="C42" s="1"/>
      <c r="D42" s="2">
        <v>4055.64</v>
      </c>
      <c r="E42" s="1"/>
    </row>
    <row r="43" spans="1:5" ht="15.75" x14ac:dyDescent="0.25">
      <c r="A43" s="1" t="s">
        <v>26</v>
      </c>
      <c r="B43" s="1"/>
      <c r="C43" s="1"/>
      <c r="D43" s="2">
        <v>152.49</v>
      </c>
      <c r="E43" s="1"/>
    </row>
    <row r="44" spans="1:5" ht="15.75" x14ac:dyDescent="0.25">
      <c r="A44" s="1" t="s">
        <v>27</v>
      </c>
      <c r="B44" s="1"/>
      <c r="C44" s="1"/>
      <c r="D44" s="2">
        <f>SUM(D39:D43)</f>
        <v>35966.36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28</v>
      </c>
      <c r="B47" s="1"/>
      <c r="C47" s="1"/>
      <c r="D47" s="2">
        <f>D9-(D20+D44)+D23+D24+D29+D30</f>
        <v>510002.22</v>
      </c>
      <c r="E4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D1B3-2177-4EBD-9B85-1A988F531649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44439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96615.37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148523.09</v>
      </c>
    </row>
    <row r="11" spans="1:2" x14ac:dyDescent="0.25">
      <c r="A11" t="s">
        <v>33</v>
      </c>
      <c r="B11" s="17">
        <v>261464.01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510002.22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510002.22</v>
      </c>
    </row>
    <row r="19" spans="1:2" x14ac:dyDescent="0.25">
      <c r="A19" t="s">
        <v>36</v>
      </c>
      <c r="B19" s="17">
        <v>510002.22</v>
      </c>
    </row>
    <row r="21" spans="1:2" x14ac:dyDescent="0.25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C37-7EA3-426E-AFFF-6EA364670D0F}">
  <sheetPr codeName="Sheet1"/>
  <dimension ref="A1:H83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30" customWidth="1"/>
    <col min="7" max="7" width="21.140625" style="30" customWidth="1"/>
    <col min="8" max="8" width="10.5703125" style="31" bestFit="1" customWidth="1"/>
  </cols>
  <sheetData>
    <row r="1" spans="1:8" s="29" customFormat="1" ht="15.75" thickBot="1" x14ac:dyDescent="0.3">
      <c r="A1" s="27"/>
      <c r="B1" s="27"/>
      <c r="C1" s="27"/>
      <c r="D1" s="27"/>
      <c r="E1" s="27"/>
      <c r="F1" s="27"/>
      <c r="G1" s="27"/>
      <c r="H1" s="28" t="s">
        <v>39</v>
      </c>
    </row>
    <row r="2" spans="1:8" ht="15.75" thickTop="1" x14ac:dyDescent="0.25">
      <c r="A2" s="19" t="s">
        <v>40</v>
      </c>
      <c r="B2" s="19"/>
      <c r="C2" s="19"/>
      <c r="D2" s="19"/>
      <c r="E2" s="19"/>
      <c r="F2" s="19"/>
      <c r="G2" s="19"/>
      <c r="H2" s="20"/>
    </row>
    <row r="3" spans="1:8" x14ac:dyDescent="0.25">
      <c r="A3" s="19"/>
      <c r="B3" s="19" t="s">
        <v>41</v>
      </c>
      <c r="C3" s="19"/>
      <c r="D3" s="19"/>
      <c r="E3" s="19"/>
      <c r="F3" s="19"/>
      <c r="G3" s="19"/>
      <c r="H3" s="20"/>
    </row>
    <row r="4" spans="1:8" x14ac:dyDescent="0.25">
      <c r="A4" s="19"/>
      <c r="B4" s="19"/>
      <c r="C4" s="19" t="s">
        <v>42</v>
      </c>
      <c r="D4" s="19"/>
      <c r="E4" s="19"/>
      <c r="F4" s="19"/>
      <c r="G4" s="19"/>
      <c r="H4" s="20"/>
    </row>
    <row r="5" spans="1:8" x14ac:dyDescent="0.25">
      <c r="A5" s="19"/>
      <c r="B5" s="19"/>
      <c r="C5" s="19"/>
      <c r="D5" s="19" t="s">
        <v>43</v>
      </c>
      <c r="E5" s="19"/>
      <c r="F5" s="19"/>
      <c r="G5" s="19"/>
      <c r="H5" s="20"/>
    </row>
    <row r="6" spans="1:8" x14ac:dyDescent="0.25">
      <c r="A6" s="19"/>
      <c r="B6" s="19"/>
      <c r="C6" s="19"/>
      <c r="D6" s="19"/>
      <c r="E6" s="19" t="s">
        <v>44</v>
      </c>
      <c r="F6" s="19"/>
      <c r="G6" s="19"/>
      <c r="H6" s="20">
        <v>691227.89</v>
      </c>
    </row>
    <row r="7" spans="1:8" x14ac:dyDescent="0.25">
      <c r="A7" s="19"/>
      <c r="B7" s="19"/>
      <c r="C7" s="19"/>
      <c r="D7" s="19"/>
      <c r="E7" s="19" t="s">
        <v>45</v>
      </c>
      <c r="F7" s="19"/>
      <c r="G7" s="19"/>
      <c r="H7" s="20">
        <v>41745.449999999997</v>
      </c>
    </row>
    <row r="8" spans="1:8" ht="15.75" thickBot="1" x14ac:dyDescent="0.3">
      <c r="A8" s="19"/>
      <c r="B8" s="19"/>
      <c r="C8" s="19"/>
      <c r="D8" s="19"/>
      <c r="E8" s="19" t="s">
        <v>4</v>
      </c>
      <c r="F8" s="19"/>
      <c r="G8" s="19"/>
      <c r="H8" s="21">
        <v>6580</v>
      </c>
    </row>
    <row r="9" spans="1:8" ht="15.75" thickBot="1" x14ac:dyDescent="0.3">
      <c r="A9" s="19"/>
      <c r="B9" s="19"/>
      <c r="C9" s="19"/>
      <c r="D9" s="19" t="s">
        <v>46</v>
      </c>
      <c r="E9" s="19"/>
      <c r="F9" s="19"/>
      <c r="G9" s="19"/>
      <c r="H9" s="22">
        <f>ROUND(SUM(H5:H8),5)</f>
        <v>739553.34</v>
      </c>
    </row>
    <row r="10" spans="1:8" x14ac:dyDescent="0.25">
      <c r="A10" s="19"/>
      <c r="B10" s="19"/>
      <c r="C10" s="19" t="s">
        <v>47</v>
      </c>
      <c r="D10" s="19"/>
      <c r="E10" s="19"/>
      <c r="F10" s="19"/>
      <c r="G10" s="19"/>
      <c r="H10" s="20">
        <f>ROUND(H4+H9,5)</f>
        <v>739553.34</v>
      </c>
    </row>
    <row r="11" spans="1:8" x14ac:dyDescent="0.25">
      <c r="A11" s="19"/>
      <c r="B11" s="19"/>
      <c r="C11" s="19" t="s">
        <v>48</v>
      </c>
      <c r="D11" s="19"/>
      <c r="E11" s="19"/>
      <c r="F11" s="19"/>
      <c r="G11" s="19"/>
      <c r="H11" s="20"/>
    </row>
    <row r="12" spans="1:8" x14ac:dyDescent="0.25">
      <c r="A12" s="19"/>
      <c r="B12" s="19"/>
      <c r="C12" s="19"/>
      <c r="D12" s="19" t="s">
        <v>49</v>
      </c>
      <c r="E12" s="19"/>
      <c r="F12" s="19"/>
      <c r="G12" s="19"/>
      <c r="H12" s="20">
        <v>25230.31</v>
      </c>
    </row>
    <row r="13" spans="1:8" x14ac:dyDescent="0.25">
      <c r="A13" s="19"/>
      <c r="B13" s="19"/>
      <c r="C13" s="19"/>
      <c r="D13" s="19" t="s">
        <v>50</v>
      </c>
      <c r="E13" s="19"/>
      <c r="F13" s="19"/>
      <c r="G13" s="19"/>
      <c r="H13" s="20">
        <v>104</v>
      </c>
    </row>
    <row r="14" spans="1:8" ht="15.75" thickBot="1" x14ac:dyDescent="0.3">
      <c r="A14" s="19"/>
      <c r="B14" s="19"/>
      <c r="C14" s="19"/>
      <c r="D14" s="19" t="s">
        <v>51</v>
      </c>
      <c r="E14" s="19"/>
      <c r="F14" s="19"/>
      <c r="G14" s="19"/>
      <c r="H14" s="21">
        <v>13096.06</v>
      </c>
    </row>
    <row r="15" spans="1:8" ht="15.75" thickBot="1" x14ac:dyDescent="0.3">
      <c r="A15" s="19"/>
      <c r="B15" s="19"/>
      <c r="C15" s="19" t="s">
        <v>15</v>
      </c>
      <c r="D15" s="19"/>
      <c r="E15" s="19"/>
      <c r="F15" s="19"/>
      <c r="G15" s="19"/>
      <c r="H15" s="22">
        <f>ROUND(SUM(H11:H14),5)</f>
        <v>38430.370000000003</v>
      </c>
    </row>
    <row r="16" spans="1:8" x14ac:dyDescent="0.25">
      <c r="A16" s="19"/>
      <c r="B16" s="19" t="s">
        <v>52</v>
      </c>
      <c r="C16" s="19"/>
      <c r="D16" s="19"/>
      <c r="E16" s="19"/>
      <c r="F16" s="19"/>
      <c r="G16" s="19"/>
      <c r="H16" s="20">
        <f>ROUND(H3+H10+H15,5)</f>
        <v>777983.71</v>
      </c>
    </row>
    <row r="17" spans="1:8" x14ac:dyDescent="0.25">
      <c r="A17" s="19"/>
      <c r="B17" s="19" t="s">
        <v>53</v>
      </c>
      <c r="C17" s="19"/>
      <c r="D17" s="19"/>
      <c r="E17" s="19"/>
      <c r="F17" s="19"/>
      <c r="G17" s="19"/>
      <c r="H17" s="20"/>
    </row>
    <row r="18" spans="1:8" x14ac:dyDescent="0.25">
      <c r="A18" s="19"/>
      <c r="B18" s="19"/>
      <c r="C18" s="19" t="s">
        <v>54</v>
      </c>
      <c r="D18" s="19"/>
      <c r="E18" s="19"/>
      <c r="F18" s="19"/>
      <c r="G18" s="19"/>
      <c r="H18" s="20">
        <v>2442425.06</v>
      </c>
    </row>
    <row r="19" spans="1:8" x14ac:dyDescent="0.25">
      <c r="A19" s="19"/>
      <c r="B19" s="19"/>
      <c r="C19" s="19" t="s">
        <v>55</v>
      </c>
      <c r="D19" s="19"/>
      <c r="E19" s="19"/>
      <c r="F19" s="19"/>
      <c r="G19" s="19"/>
      <c r="H19" s="20">
        <v>430111.73</v>
      </c>
    </row>
    <row r="20" spans="1:8" x14ac:dyDescent="0.25">
      <c r="A20" s="19"/>
      <c r="B20" s="19"/>
      <c r="C20" s="19" t="s">
        <v>56</v>
      </c>
      <c r="D20" s="19"/>
      <c r="E20" s="19"/>
      <c r="F20" s="19"/>
      <c r="G20" s="19"/>
      <c r="H20" s="20">
        <v>129838</v>
      </c>
    </row>
    <row r="21" spans="1:8" x14ac:dyDescent="0.25">
      <c r="A21" s="19"/>
      <c r="B21" s="19"/>
      <c r="C21" s="19" t="s">
        <v>57</v>
      </c>
      <c r="D21" s="19"/>
      <c r="E21" s="19"/>
      <c r="F21" s="19"/>
      <c r="G21" s="19"/>
      <c r="H21" s="20">
        <v>141816.29999999999</v>
      </c>
    </row>
    <row r="22" spans="1:8" x14ac:dyDescent="0.25">
      <c r="A22" s="19"/>
      <c r="B22" s="19"/>
      <c r="C22" s="19" t="s">
        <v>58</v>
      </c>
      <c r="D22" s="19"/>
      <c r="E22" s="19"/>
      <c r="F22" s="19"/>
      <c r="G22" s="19"/>
      <c r="H22" s="20">
        <v>7000</v>
      </c>
    </row>
    <row r="23" spans="1:8" x14ac:dyDescent="0.25">
      <c r="A23" s="19"/>
      <c r="B23" s="19"/>
      <c r="C23" s="19" t="s">
        <v>59</v>
      </c>
      <c r="D23" s="19"/>
      <c r="E23" s="19"/>
      <c r="F23" s="19"/>
      <c r="G23" s="19"/>
      <c r="H23" s="20">
        <v>90735.85</v>
      </c>
    </row>
    <row r="24" spans="1:8" x14ac:dyDescent="0.25">
      <c r="A24" s="19"/>
      <c r="B24" s="19"/>
      <c r="C24" s="19" t="s">
        <v>60</v>
      </c>
      <c r="D24" s="19"/>
      <c r="E24" s="19"/>
      <c r="F24" s="19"/>
      <c r="G24" s="19"/>
      <c r="H24" s="20">
        <v>1591932.98</v>
      </c>
    </row>
    <row r="25" spans="1:8" x14ac:dyDescent="0.25">
      <c r="A25" s="19"/>
      <c r="B25" s="19"/>
      <c r="C25" s="19" t="s">
        <v>61</v>
      </c>
      <c r="D25" s="19"/>
      <c r="E25" s="19"/>
      <c r="F25" s="19"/>
      <c r="G25" s="19"/>
      <c r="H25" s="20">
        <v>-2841758</v>
      </c>
    </row>
    <row r="26" spans="1:8" ht="15.75" thickBot="1" x14ac:dyDescent="0.3">
      <c r="A26" s="19"/>
      <c r="B26" s="19"/>
      <c r="C26" s="19" t="s">
        <v>62</v>
      </c>
      <c r="D26" s="19"/>
      <c r="E26" s="19"/>
      <c r="F26" s="19"/>
      <c r="G26" s="19"/>
      <c r="H26" s="21">
        <v>-1992101.92</v>
      </c>
    </row>
    <row r="27" spans="1:8" ht="15.75" thickBot="1" x14ac:dyDescent="0.3">
      <c r="A27" s="19"/>
      <c r="B27" s="19" t="s">
        <v>63</v>
      </c>
      <c r="C27" s="19"/>
      <c r="D27" s="19"/>
      <c r="E27" s="19"/>
      <c r="F27" s="19"/>
      <c r="G27" s="19"/>
      <c r="H27" s="23">
        <f>ROUND(SUM(H17:H26),5)</f>
        <v>0</v>
      </c>
    </row>
    <row r="28" spans="1:8" s="25" customFormat="1" ht="12" thickBot="1" x14ac:dyDescent="0.25">
      <c r="A28" s="19" t="s">
        <v>64</v>
      </c>
      <c r="B28" s="19"/>
      <c r="C28" s="19"/>
      <c r="D28" s="19"/>
      <c r="E28" s="19"/>
      <c r="F28" s="19"/>
      <c r="G28" s="19"/>
      <c r="H28" s="24">
        <f>ROUND(H2+H16+H27,5)</f>
        <v>777983.71</v>
      </c>
    </row>
    <row r="29" spans="1:8" ht="15.75" thickTop="1" x14ac:dyDescent="0.25">
      <c r="A29" s="19" t="s">
        <v>65</v>
      </c>
      <c r="B29" s="19"/>
      <c r="C29" s="19"/>
      <c r="D29" s="19"/>
      <c r="E29" s="19"/>
      <c r="F29" s="19"/>
      <c r="G29" s="19"/>
      <c r="H29" s="20"/>
    </row>
    <row r="30" spans="1:8" x14ac:dyDescent="0.25">
      <c r="A30" s="19"/>
      <c r="B30" s="19" t="s">
        <v>66</v>
      </c>
      <c r="C30" s="19"/>
      <c r="D30" s="19"/>
      <c r="E30" s="19"/>
      <c r="F30" s="19"/>
      <c r="G30" s="19"/>
      <c r="H30" s="20"/>
    </row>
    <row r="31" spans="1:8" x14ac:dyDescent="0.25">
      <c r="A31" s="19"/>
      <c r="B31" s="19"/>
      <c r="C31" s="19" t="s">
        <v>67</v>
      </c>
      <c r="D31" s="19"/>
      <c r="E31" s="19"/>
      <c r="F31" s="19"/>
      <c r="G31" s="19"/>
      <c r="H31" s="20"/>
    </row>
    <row r="32" spans="1:8" x14ac:dyDescent="0.25">
      <c r="A32" s="19"/>
      <c r="B32" s="19"/>
      <c r="C32" s="19"/>
      <c r="D32" s="19" t="s">
        <v>22</v>
      </c>
      <c r="E32" s="19"/>
      <c r="F32" s="19"/>
      <c r="G32" s="19"/>
      <c r="H32" s="20"/>
    </row>
    <row r="33" spans="1:8" ht="15.75" thickBot="1" x14ac:dyDescent="0.3">
      <c r="A33" s="19"/>
      <c r="B33" s="19"/>
      <c r="C33" s="19"/>
      <c r="D33" s="19"/>
      <c r="E33" s="19" t="s">
        <v>22</v>
      </c>
      <c r="F33" s="19"/>
      <c r="G33" s="19"/>
      <c r="H33" s="26">
        <v>7151.45</v>
      </c>
    </row>
    <row r="34" spans="1:8" x14ac:dyDescent="0.25">
      <c r="A34" s="19"/>
      <c r="B34" s="19"/>
      <c r="C34" s="19"/>
      <c r="D34" s="19" t="s">
        <v>68</v>
      </c>
      <c r="E34" s="19"/>
      <c r="F34" s="19"/>
      <c r="G34" s="19"/>
      <c r="H34" s="20">
        <f>ROUND(SUM(H32:H33),5)</f>
        <v>7151.45</v>
      </c>
    </row>
    <row r="35" spans="1:8" x14ac:dyDescent="0.25">
      <c r="A35" s="19"/>
      <c r="B35" s="19"/>
      <c r="C35" s="19"/>
      <c r="D35" s="19" t="s">
        <v>69</v>
      </c>
      <c r="E35" s="19"/>
      <c r="F35" s="19"/>
      <c r="G35" s="19"/>
      <c r="H35" s="20"/>
    </row>
    <row r="36" spans="1:8" ht="15.75" thickBot="1" x14ac:dyDescent="0.3">
      <c r="A36" s="19"/>
      <c r="B36" s="19"/>
      <c r="C36" s="19"/>
      <c r="D36" s="19"/>
      <c r="E36" s="19" t="s">
        <v>70</v>
      </c>
      <c r="F36" s="19"/>
      <c r="G36" s="19"/>
      <c r="H36" s="26">
        <v>5592.69</v>
      </c>
    </row>
    <row r="37" spans="1:8" x14ac:dyDescent="0.25">
      <c r="A37" s="19"/>
      <c r="B37" s="19"/>
      <c r="C37" s="19"/>
      <c r="D37" s="19" t="s">
        <v>71</v>
      </c>
      <c r="E37" s="19"/>
      <c r="F37" s="19"/>
      <c r="G37" s="19"/>
      <c r="H37" s="20">
        <f>ROUND(SUM(H35:H36),5)</f>
        <v>5592.69</v>
      </c>
    </row>
    <row r="38" spans="1:8" x14ac:dyDescent="0.25">
      <c r="A38" s="19"/>
      <c r="B38" s="19"/>
      <c r="C38" s="19"/>
      <c r="D38" s="19" t="s">
        <v>72</v>
      </c>
      <c r="E38" s="19"/>
      <c r="F38" s="19"/>
      <c r="G38" s="19"/>
      <c r="H38" s="20"/>
    </row>
    <row r="39" spans="1:8" x14ac:dyDescent="0.25">
      <c r="A39" s="19"/>
      <c r="B39" s="19"/>
      <c r="C39" s="19"/>
      <c r="D39" s="19"/>
      <c r="E39" s="19" t="s">
        <v>73</v>
      </c>
      <c r="F39" s="19"/>
      <c r="G39" s="19"/>
      <c r="H39" s="20">
        <v>13096.06</v>
      </c>
    </row>
    <row r="40" spans="1:8" x14ac:dyDescent="0.25">
      <c r="A40" s="19"/>
      <c r="B40" s="19"/>
      <c r="C40" s="19"/>
      <c r="D40" s="19"/>
      <c r="E40" s="19" t="s">
        <v>74</v>
      </c>
      <c r="F40" s="19"/>
      <c r="G40" s="19"/>
      <c r="H40" s="20"/>
    </row>
    <row r="41" spans="1:8" ht="15.75" thickBot="1" x14ac:dyDescent="0.3">
      <c r="A41" s="19"/>
      <c r="B41" s="19"/>
      <c r="C41" s="19"/>
      <c r="D41" s="19"/>
      <c r="E41" s="19"/>
      <c r="F41" s="19" t="s">
        <v>75</v>
      </c>
      <c r="G41" s="19"/>
      <c r="H41" s="26">
        <v>152.49</v>
      </c>
    </row>
    <row r="42" spans="1:8" x14ac:dyDescent="0.25">
      <c r="A42" s="19"/>
      <c r="B42" s="19"/>
      <c r="C42" s="19"/>
      <c r="D42" s="19"/>
      <c r="E42" s="19" t="s">
        <v>76</v>
      </c>
      <c r="F42" s="19"/>
      <c r="G42" s="19"/>
      <c r="H42" s="20">
        <f>ROUND(SUM(H40:H41),5)</f>
        <v>152.49</v>
      </c>
    </row>
    <row r="43" spans="1:8" x14ac:dyDescent="0.25">
      <c r="A43" s="19"/>
      <c r="B43" s="19"/>
      <c r="C43" s="19"/>
      <c r="D43" s="19"/>
      <c r="E43" s="19" t="s">
        <v>77</v>
      </c>
      <c r="F43" s="19"/>
      <c r="G43" s="19"/>
      <c r="H43" s="20"/>
    </row>
    <row r="44" spans="1:8" x14ac:dyDescent="0.25">
      <c r="A44" s="19"/>
      <c r="B44" s="19"/>
      <c r="C44" s="19"/>
      <c r="D44" s="19"/>
      <c r="E44" s="19"/>
      <c r="F44" s="19" t="s">
        <v>78</v>
      </c>
      <c r="G44" s="19"/>
      <c r="H44" s="20">
        <v>111.34</v>
      </c>
    </row>
    <row r="45" spans="1:8" x14ac:dyDescent="0.25">
      <c r="A45" s="19"/>
      <c r="B45" s="19"/>
      <c r="C45" s="19"/>
      <c r="D45" s="19"/>
      <c r="E45" s="19"/>
      <c r="F45" s="19" t="s">
        <v>79</v>
      </c>
      <c r="G45" s="19"/>
      <c r="H45" s="20">
        <v>440.5</v>
      </c>
    </row>
    <row r="46" spans="1:8" x14ac:dyDescent="0.25">
      <c r="A46" s="19"/>
      <c r="B46" s="19"/>
      <c r="C46" s="19"/>
      <c r="D46" s="19"/>
      <c r="E46" s="19"/>
      <c r="F46" s="19" t="s">
        <v>80</v>
      </c>
      <c r="G46" s="19"/>
      <c r="H46" s="20">
        <v>10541</v>
      </c>
    </row>
    <row r="47" spans="1:8" x14ac:dyDescent="0.25">
      <c r="A47" s="19"/>
      <c r="B47" s="19"/>
      <c r="C47" s="19"/>
      <c r="D47" s="19"/>
      <c r="E47" s="19"/>
      <c r="F47" s="19" t="s">
        <v>81</v>
      </c>
      <c r="G47" s="19"/>
      <c r="H47" s="20"/>
    </row>
    <row r="48" spans="1:8" x14ac:dyDescent="0.25">
      <c r="A48" s="19"/>
      <c r="B48" s="19"/>
      <c r="C48" s="19"/>
      <c r="D48" s="19"/>
      <c r="E48" s="19"/>
      <c r="F48" s="19"/>
      <c r="G48" s="19" t="s">
        <v>82</v>
      </c>
      <c r="H48" s="20">
        <v>274.16000000000003</v>
      </c>
    </row>
    <row r="49" spans="1:8" ht="15.75" thickBot="1" x14ac:dyDescent="0.3">
      <c r="A49" s="19"/>
      <c r="B49" s="19"/>
      <c r="C49" s="19"/>
      <c r="D49" s="19"/>
      <c r="E49" s="19"/>
      <c r="F49" s="19"/>
      <c r="G49" s="19" t="s">
        <v>83</v>
      </c>
      <c r="H49" s="26">
        <v>274.16000000000003</v>
      </c>
    </row>
    <row r="50" spans="1:8" x14ac:dyDescent="0.25">
      <c r="A50" s="19"/>
      <c r="B50" s="19"/>
      <c r="C50" s="19"/>
      <c r="D50" s="19"/>
      <c r="E50" s="19"/>
      <c r="F50" s="19" t="s">
        <v>84</v>
      </c>
      <c r="G50" s="19"/>
      <c r="H50" s="20">
        <f>ROUND(SUM(H47:H49),5)</f>
        <v>548.32000000000005</v>
      </c>
    </row>
    <row r="51" spans="1:8" x14ac:dyDescent="0.25">
      <c r="A51" s="19"/>
      <c r="B51" s="19"/>
      <c r="C51" s="19"/>
      <c r="D51" s="19"/>
      <c r="E51" s="19"/>
      <c r="F51" s="19" t="s">
        <v>85</v>
      </c>
      <c r="G51" s="19"/>
      <c r="H51" s="20"/>
    </row>
    <row r="52" spans="1:8" x14ac:dyDescent="0.25">
      <c r="A52" s="19"/>
      <c r="B52" s="19"/>
      <c r="C52" s="19"/>
      <c r="D52" s="19"/>
      <c r="E52" s="19"/>
      <c r="F52" s="19"/>
      <c r="G52" s="19" t="s">
        <v>82</v>
      </c>
      <c r="H52" s="20">
        <v>935.93</v>
      </c>
    </row>
    <row r="53" spans="1:8" ht="15.75" thickBot="1" x14ac:dyDescent="0.3">
      <c r="A53" s="19"/>
      <c r="B53" s="19"/>
      <c r="C53" s="19"/>
      <c r="D53" s="19"/>
      <c r="E53" s="19"/>
      <c r="F53" s="19"/>
      <c r="G53" s="19" t="s">
        <v>83</v>
      </c>
      <c r="H53" s="26">
        <v>935.93</v>
      </c>
    </row>
    <row r="54" spans="1:8" x14ac:dyDescent="0.25">
      <c r="A54" s="19"/>
      <c r="B54" s="19"/>
      <c r="C54" s="19"/>
      <c r="D54" s="19"/>
      <c r="E54" s="19"/>
      <c r="F54" s="19" t="s">
        <v>86</v>
      </c>
      <c r="G54" s="19"/>
      <c r="H54" s="20">
        <f>ROUND(SUM(H51:H53),5)</f>
        <v>1871.86</v>
      </c>
    </row>
    <row r="55" spans="1:8" x14ac:dyDescent="0.25">
      <c r="A55" s="19"/>
      <c r="B55" s="19"/>
      <c r="C55" s="19"/>
      <c r="D55" s="19"/>
      <c r="E55" s="19"/>
      <c r="F55" s="19" t="s">
        <v>87</v>
      </c>
      <c r="G55" s="19"/>
      <c r="H55" s="20">
        <v>4327</v>
      </c>
    </row>
    <row r="56" spans="1:8" x14ac:dyDescent="0.25">
      <c r="A56" s="19"/>
      <c r="B56" s="19"/>
      <c r="C56" s="19"/>
      <c r="D56" s="19"/>
      <c r="E56" s="19"/>
      <c r="F56" s="19" t="s">
        <v>88</v>
      </c>
      <c r="G56" s="19"/>
      <c r="H56" s="20">
        <v>274.44</v>
      </c>
    </row>
    <row r="57" spans="1:8" ht="15.75" thickBot="1" x14ac:dyDescent="0.3">
      <c r="A57" s="19"/>
      <c r="B57" s="19"/>
      <c r="C57" s="19"/>
      <c r="D57" s="19"/>
      <c r="E57" s="19"/>
      <c r="F57" s="19" t="s">
        <v>89</v>
      </c>
      <c r="G57" s="19"/>
      <c r="H57" s="26">
        <v>899.63</v>
      </c>
    </row>
    <row r="58" spans="1:8" x14ac:dyDescent="0.25">
      <c r="A58" s="19"/>
      <c r="B58" s="19"/>
      <c r="C58" s="19"/>
      <c r="D58" s="19"/>
      <c r="E58" s="19" t="s">
        <v>90</v>
      </c>
      <c r="F58" s="19"/>
      <c r="G58" s="19"/>
      <c r="H58" s="20">
        <f>ROUND(SUM(H43:H46)+H50+SUM(H54:H57),5)</f>
        <v>19014.09</v>
      </c>
    </row>
    <row r="59" spans="1:8" x14ac:dyDescent="0.25">
      <c r="A59" s="19"/>
      <c r="B59" s="19"/>
      <c r="C59" s="19"/>
      <c r="D59" s="19"/>
      <c r="E59" s="19" t="s">
        <v>91</v>
      </c>
      <c r="F59" s="19"/>
      <c r="G59" s="19"/>
      <c r="H59" s="20"/>
    </row>
    <row r="60" spans="1:8" x14ac:dyDescent="0.25">
      <c r="A60" s="19"/>
      <c r="B60" s="19"/>
      <c r="C60" s="19"/>
      <c r="D60" s="19"/>
      <c r="E60" s="19"/>
      <c r="F60" s="19" t="s">
        <v>92</v>
      </c>
      <c r="G60" s="19"/>
      <c r="H60" s="20">
        <v>218.46</v>
      </c>
    </row>
    <row r="61" spans="1:8" x14ac:dyDescent="0.25">
      <c r="A61" s="19"/>
      <c r="B61" s="19"/>
      <c r="C61" s="19"/>
      <c r="D61" s="19"/>
      <c r="E61" s="19"/>
      <c r="F61" s="19" t="s">
        <v>93</v>
      </c>
      <c r="G61" s="19"/>
      <c r="H61" s="20">
        <v>218.46</v>
      </c>
    </row>
    <row r="62" spans="1:8" x14ac:dyDescent="0.25">
      <c r="A62" s="19"/>
      <c r="B62" s="19"/>
      <c r="C62" s="19"/>
      <c r="D62" s="19"/>
      <c r="E62" s="19"/>
      <c r="F62" s="19" t="s">
        <v>94</v>
      </c>
      <c r="G62" s="19"/>
      <c r="H62" s="20">
        <v>291.27999999999997</v>
      </c>
    </row>
    <row r="63" spans="1:8" ht="15.75" thickBot="1" x14ac:dyDescent="0.3">
      <c r="A63" s="19"/>
      <c r="B63" s="19"/>
      <c r="C63" s="19"/>
      <c r="D63" s="19"/>
      <c r="E63" s="19"/>
      <c r="F63" s="19" t="s">
        <v>95</v>
      </c>
      <c r="G63" s="19"/>
      <c r="H63" s="21">
        <v>3327.44</v>
      </c>
    </row>
    <row r="64" spans="1:8" ht="15.75" thickBot="1" x14ac:dyDescent="0.3">
      <c r="A64" s="19"/>
      <c r="B64" s="19"/>
      <c r="C64" s="19"/>
      <c r="D64" s="19"/>
      <c r="E64" s="19" t="s">
        <v>96</v>
      </c>
      <c r="F64" s="19"/>
      <c r="G64" s="19"/>
      <c r="H64" s="23">
        <f>ROUND(SUM(H59:H63),5)</f>
        <v>4055.64</v>
      </c>
    </row>
    <row r="65" spans="1:8" ht="15.75" thickBot="1" x14ac:dyDescent="0.3">
      <c r="A65" s="19"/>
      <c r="B65" s="19"/>
      <c r="C65" s="19"/>
      <c r="D65" s="19" t="s">
        <v>97</v>
      </c>
      <c r="E65" s="19"/>
      <c r="F65" s="19"/>
      <c r="G65" s="19"/>
      <c r="H65" s="23">
        <f>ROUND(SUM(H38:H39)+H42+H58+H64,5)</f>
        <v>36318.28</v>
      </c>
    </row>
    <row r="66" spans="1:8" ht="15.75" thickBot="1" x14ac:dyDescent="0.3">
      <c r="A66" s="19"/>
      <c r="B66" s="19"/>
      <c r="C66" s="19" t="s">
        <v>98</v>
      </c>
      <c r="D66" s="19"/>
      <c r="E66" s="19"/>
      <c r="F66" s="19"/>
      <c r="G66" s="19"/>
      <c r="H66" s="22">
        <f>ROUND(H31+H34+H37+H65,5)</f>
        <v>49062.42</v>
      </c>
    </row>
    <row r="67" spans="1:8" x14ac:dyDescent="0.25">
      <c r="A67" s="19"/>
      <c r="B67" s="19" t="s">
        <v>99</v>
      </c>
      <c r="C67" s="19"/>
      <c r="D67" s="19"/>
      <c r="E67" s="19"/>
      <c r="F67" s="19"/>
      <c r="G67" s="19"/>
      <c r="H67" s="20">
        <f>ROUND(H30+H66,5)</f>
        <v>49062.42</v>
      </c>
    </row>
    <row r="68" spans="1:8" x14ac:dyDescent="0.25">
      <c r="A68" s="19"/>
      <c r="B68" s="19" t="s">
        <v>100</v>
      </c>
      <c r="C68" s="19"/>
      <c r="D68" s="19"/>
      <c r="E68" s="19"/>
      <c r="F68" s="19"/>
      <c r="G68" s="19"/>
      <c r="H68" s="20"/>
    </row>
    <row r="69" spans="1:8" x14ac:dyDescent="0.25">
      <c r="A69" s="19"/>
      <c r="B69" s="19"/>
      <c r="C69" s="19" t="s">
        <v>101</v>
      </c>
      <c r="D69" s="19"/>
      <c r="E69" s="19"/>
      <c r="F69" s="19"/>
      <c r="G69" s="19"/>
      <c r="H69" s="20">
        <v>3399.75</v>
      </c>
    </row>
    <row r="70" spans="1:8" x14ac:dyDescent="0.25">
      <c r="A70" s="19"/>
      <c r="B70" s="19"/>
      <c r="C70" s="19" t="s">
        <v>102</v>
      </c>
      <c r="D70" s="19"/>
      <c r="E70" s="19"/>
      <c r="F70" s="19"/>
      <c r="G70" s="19"/>
      <c r="H70" s="20"/>
    </row>
    <row r="71" spans="1:8" x14ac:dyDescent="0.25">
      <c r="A71" s="19"/>
      <c r="B71" s="19"/>
      <c r="C71" s="19"/>
      <c r="D71" s="19" t="s">
        <v>4</v>
      </c>
      <c r="E71" s="19"/>
      <c r="F71" s="19"/>
      <c r="G71" s="19"/>
      <c r="H71" s="20">
        <v>6579.55</v>
      </c>
    </row>
    <row r="72" spans="1:8" x14ac:dyDescent="0.25">
      <c r="A72" s="19"/>
      <c r="B72" s="19"/>
      <c r="C72" s="19"/>
      <c r="D72" s="19" t="s">
        <v>6</v>
      </c>
      <c r="E72" s="19"/>
      <c r="F72" s="19"/>
      <c r="G72" s="19"/>
      <c r="H72" s="20">
        <v>28800</v>
      </c>
    </row>
    <row r="73" spans="1:8" x14ac:dyDescent="0.25">
      <c r="A73" s="19"/>
      <c r="B73" s="19"/>
      <c r="C73" s="19"/>
      <c r="D73" s="19" t="s">
        <v>103</v>
      </c>
      <c r="E73" s="19"/>
      <c r="F73" s="19"/>
      <c r="G73" s="19"/>
      <c r="H73" s="20">
        <v>106902.33</v>
      </c>
    </row>
    <row r="74" spans="1:8" x14ac:dyDescent="0.25">
      <c r="A74" s="19"/>
      <c r="B74" s="19"/>
      <c r="C74" s="19"/>
      <c r="D74" s="19" t="s">
        <v>104</v>
      </c>
      <c r="E74" s="19"/>
      <c r="F74" s="19"/>
      <c r="G74" s="19"/>
      <c r="H74" s="20">
        <v>44377.19</v>
      </c>
    </row>
    <row r="75" spans="1:8" x14ac:dyDescent="0.25">
      <c r="A75" s="19"/>
      <c r="B75" s="19"/>
      <c r="C75" s="19"/>
      <c r="D75" s="19" t="s">
        <v>105</v>
      </c>
      <c r="E75" s="19"/>
      <c r="F75" s="19"/>
      <c r="G75" s="19"/>
      <c r="H75" s="20">
        <v>2500</v>
      </c>
    </row>
    <row r="76" spans="1:8" ht="15.75" thickBot="1" x14ac:dyDescent="0.3">
      <c r="A76" s="19"/>
      <c r="B76" s="19"/>
      <c r="C76" s="19"/>
      <c r="D76" s="19" t="s">
        <v>106</v>
      </c>
      <c r="E76" s="19"/>
      <c r="F76" s="19"/>
      <c r="G76" s="19"/>
      <c r="H76" s="26">
        <v>29760</v>
      </c>
    </row>
    <row r="77" spans="1:8" x14ac:dyDescent="0.25">
      <c r="A77" s="19"/>
      <c r="B77" s="19"/>
      <c r="C77" s="19" t="s">
        <v>107</v>
      </c>
      <c r="D77" s="19"/>
      <c r="E77" s="19"/>
      <c r="F77" s="19"/>
      <c r="G77" s="19"/>
      <c r="H77" s="20">
        <f>ROUND(SUM(H70:H76),5)</f>
        <v>218919.07</v>
      </c>
    </row>
    <row r="78" spans="1:8" x14ac:dyDescent="0.25">
      <c r="A78" s="19"/>
      <c r="B78" s="19"/>
      <c r="C78" s="19" t="s">
        <v>108</v>
      </c>
      <c r="D78" s="19"/>
      <c r="E78" s="19"/>
      <c r="F78" s="19"/>
      <c r="G78" s="19"/>
      <c r="H78" s="20">
        <v>148523.09</v>
      </c>
    </row>
    <row r="79" spans="1:8" x14ac:dyDescent="0.25">
      <c r="A79" s="19"/>
      <c r="B79" s="19"/>
      <c r="C79" s="19" t="s">
        <v>109</v>
      </c>
      <c r="D79" s="19"/>
      <c r="E79" s="19"/>
      <c r="F79" s="19"/>
      <c r="G79" s="19"/>
      <c r="H79" s="20">
        <v>96615.37</v>
      </c>
    </row>
    <row r="80" spans="1:8" ht="15.75" thickBot="1" x14ac:dyDescent="0.3">
      <c r="A80" s="19"/>
      <c r="B80" s="19"/>
      <c r="C80" s="19" t="s">
        <v>110</v>
      </c>
      <c r="D80" s="19"/>
      <c r="E80" s="19"/>
      <c r="F80" s="19"/>
      <c r="G80" s="19"/>
      <c r="H80" s="21">
        <v>261464.01</v>
      </c>
    </row>
    <row r="81" spans="1:8" ht="15.75" thickBot="1" x14ac:dyDescent="0.3">
      <c r="A81" s="19"/>
      <c r="B81" s="19" t="s">
        <v>111</v>
      </c>
      <c r="C81" s="19"/>
      <c r="D81" s="19"/>
      <c r="E81" s="19"/>
      <c r="F81" s="19"/>
      <c r="G81" s="19"/>
      <c r="H81" s="23">
        <f>ROUND(SUM(H68:H69)+SUM(H77:H80),5)</f>
        <v>728921.29</v>
      </c>
    </row>
    <row r="82" spans="1:8" s="25" customFormat="1" ht="12" thickBot="1" x14ac:dyDescent="0.25">
      <c r="A82" s="19" t="s">
        <v>112</v>
      </c>
      <c r="B82" s="19"/>
      <c r="C82" s="19"/>
      <c r="D82" s="19"/>
      <c r="E82" s="19"/>
      <c r="F82" s="19"/>
      <c r="G82" s="19"/>
      <c r="H82" s="24">
        <f>ROUND(H29+H67+H81,5)</f>
        <v>777983.71</v>
      </c>
    </row>
    <row r="83" spans="1:8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2:31 PM
&amp;"Arial,Bold"&amp;8 09/09/21
&amp;"Arial,Bold"&amp;8 Accrual Basis&amp;C&amp;"Arial,Bold"&amp;12 Nederland Fire Protection District
&amp;"Arial,Bold"&amp;14 Balance Sheet
&amp;"Arial,Bold"&amp;10 As of August 31,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BC8C-C128-4237-95CE-AC5203DA61E3}">
  <sheetPr codeName="Sheet4"/>
  <dimension ref="A1:P19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AB28" sqref="AB28"/>
    </sheetView>
  </sheetViews>
  <sheetFormatPr defaultRowHeight="15" x14ac:dyDescent="0.25"/>
  <cols>
    <col min="1" max="8" width="3" style="30" customWidth="1"/>
    <col min="9" max="9" width="25.42578125" style="30" customWidth="1"/>
    <col min="10" max="10" width="8.42578125" style="31" bestFit="1" customWidth="1"/>
    <col min="11" max="11" width="2.28515625" style="31" customWidth="1"/>
    <col min="12" max="12" width="8.4257812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</cols>
  <sheetData>
    <row r="1" spans="1:16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54" t="s">
        <v>900</v>
      </c>
      <c r="K1" s="42"/>
      <c r="L1" s="43"/>
      <c r="M1" s="42"/>
      <c r="N1" s="43"/>
      <c r="O1" s="42"/>
      <c r="P1" s="43"/>
    </row>
    <row r="2" spans="1:16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5" t="s">
        <v>658</v>
      </c>
      <c r="K2" s="40"/>
      <c r="L2" s="55" t="s">
        <v>659</v>
      </c>
      <c r="M2" s="40"/>
      <c r="N2" s="55" t="s">
        <v>660</v>
      </c>
      <c r="O2" s="40"/>
      <c r="P2" s="55" t="s">
        <v>661</v>
      </c>
    </row>
    <row r="3" spans="1:16" ht="15.75" thickTop="1" x14ac:dyDescent="0.25">
      <c r="A3" s="19"/>
      <c r="B3" s="19" t="s">
        <v>665</v>
      </c>
      <c r="C3" s="19"/>
      <c r="D3" s="19"/>
      <c r="E3" s="19"/>
      <c r="F3" s="19"/>
      <c r="G3" s="19"/>
      <c r="H3" s="19"/>
      <c r="I3" s="19"/>
      <c r="J3" s="20"/>
      <c r="K3" s="44"/>
      <c r="L3" s="20"/>
      <c r="M3" s="44"/>
      <c r="N3" s="20"/>
      <c r="O3" s="44"/>
      <c r="P3" s="45"/>
    </row>
    <row r="4" spans="1:16" x14ac:dyDescent="0.25">
      <c r="A4" s="19"/>
      <c r="B4" s="19"/>
      <c r="C4" s="19"/>
      <c r="D4" s="19" t="s">
        <v>666</v>
      </c>
      <c r="E4" s="19"/>
      <c r="F4" s="19"/>
      <c r="G4" s="19"/>
      <c r="H4" s="19"/>
      <c r="I4" s="19"/>
      <c r="J4" s="20"/>
      <c r="K4" s="44"/>
      <c r="L4" s="20"/>
      <c r="M4" s="44"/>
      <c r="N4" s="20"/>
      <c r="O4" s="44"/>
      <c r="P4" s="45"/>
    </row>
    <row r="5" spans="1:16" x14ac:dyDescent="0.25">
      <c r="A5" s="19"/>
      <c r="B5" s="19"/>
      <c r="C5" s="19"/>
      <c r="D5" s="19"/>
      <c r="E5" s="19" t="s">
        <v>667</v>
      </c>
      <c r="F5" s="19"/>
      <c r="G5" s="19"/>
      <c r="H5" s="19"/>
      <c r="I5" s="19"/>
      <c r="J5" s="20">
        <v>2500</v>
      </c>
      <c r="K5" s="44"/>
      <c r="L5" s="20"/>
      <c r="M5" s="44"/>
      <c r="N5" s="20"/>
      <c r="O5" s="44"/>
      <c r="P5" s="45"/>
    </row>
    <row r="6" spans="1:16" x14ac:dyDescent="0.25">
      <c r="A6" s="19"/>
      <c r="B6" s="19"/>
      <c r="C6" s="19"/>
      <c r="D6" s="19"/>
      <c r="E6" s="19" t="s">
        <v>668</v>
      </c>
      <c r="F6" s="19"/>
      <c r="G6" s="19"/>
      <c r="H6" s="19"/>
      <c r="I6" s="19"/>
      <c r="J6" s="20">
        <v>3</v>
      </c>
      <c r="K6" s="44"/>
      <c r="L6" s="20">
        <v>20</v>
      </c>
      <c r="M6" s="44"/>
      <c r="N6" s="20">
        <f>ROUND((J6-L6),5)</f>
        <v>-17</v>
      </c>
      <c r="O6" s="44"/>
      <c r="P6" s="45">
        <f>ROUND(IF(L6=0, IF(J6=0, 0, 1), J6/L6),5)</f>
        <v>0.15</v>
      </c>
    </row>
    <row r="7" spans="1:16" x14ac:dyDescent="0.25">
      <c r="A7" s="19"/>
      <c r="B7" s="19"/>
      <c r="C7" s="19"/>
      <c r="D7" s="19"/>
      <c r="E7" s="19" t="s">
        <v>669</v>
      </c>
      <c r="F7" s="19"/>
      <c r="G7" s="19"/>
      <c r="H7" s="19"/>
      <c r="I7" s="19"/>
      <c r="J7" s="20">
        <v>6.84</v>
      </c>
      <c r="K7" s="44"/>
      <c r="L7" s="20">
        <v>12</v>
      </c>
      <c r="M7" s="44"/>
      <c r="N7" s="20">
        <f>ROUND((J7-L7),5)</f>
        <v>-5.16</v>
      </c>
      <c r="O7" s="44"/>
      <c r="P7" s="45">
        <f>ROUND(IF(L7=0, IF(J7=0, 0, 1), J7/L7),5)</f>
        <v>0.56999999999999995</v>
      </c>
    </row>
    <row r="8" spans="1:16" x14ac:dyDescent="0.25">
      <c r="A8" s="19"/>
      <c r="B8" s="19"/>
      <c r="C8" s="19"/>
      <c r="D8" s="19"/>
      <c r="E8" s="19" t="s">
        <v>670</v>
      </c>
      <c r="F8" s="19"/>
      <c r="G8" s="19"/>
      <c r="H8" s="19"/>
      <c r="I8" s="19"/>
      <c r="J8" s="20"/>
      <c r="K8" s="44"/>
      <c r="L8" s="20"/>
      <c r="M8" s="44"/>
      <c r="N8" s="20"/>
      <c r="O8" s="44"/>
      <c r="P8" s="45"/>
    </row>
    <row r="9" spans="1:16" x14ac:dyDescent="0.25">
      <c r="A9" s="19"/>
      <c r="B9" s="19"/>
      <c r="C9" s="19"/>
      <c r="D9" s="19"/>
      <c r="E9" s="19"/>
      <c r="F9" s="19" t="s">
        <v>671</v>
      </c>
      <c r="G9" s="19"/>
      <c r="H9" s="19"/>
      <c r="I9" s="19"/>
      <c r="J9" s="20">
        <v>0</v>
      </c>
      <c r="K9" s="44"/>
      <c r="L9" s="20">
        <v>0</v>
      </c>
      <c r="M9" s="44"/>
      <c r="N9" s="20">
        <f>ROUND((J9-L9),5)</f>
        <v>0</v>
      </c>
      <c r="O9" s="44"/>
      <c r="P9" s="45">
        <f>ROUND(IF(L9=0, IF(J9=0, 0, 1), J9/L9),5)</f>
        <v>0</v>
      </c>
    </row>
    <row r="10" spans="1:16" x14ac:dyDescent="0.25">
      <c r="A10" s="19"/>
      <c r="B10" s="19"/>
      <c r="C10" s="19"/>
      <c r="D10" s="19"/>
      <c r="E10" s="19"/>
      <c r="F10" s="19" t="s">
        <v>672</v>
      </c>
      <c r="G10" s="19"/>
      <c r="H10" s="19"/>
      <c r="I10" s="19"/>
      <c r="J10" s="20">
        <v>15701.96</v>
      </c>
      <c r="K10" s="44"/>
      <c r="L10" s="20">
        <v>20013</v>
      </c>
      <c r="M10" s="44"/>
      <c r="N10" s="20">
        <f>ROUND((J10-L10),5)</f>
        <v>-4311.04</v>
      </c>
      <c r="O10" s="44"/>
      <c r="P10" s="45">
        <f>ROUND(IF(L10=0, IF(J10=0, 0, 1), J10/L10),5)</f>
        <v>0.78459000000000001</v>
      </c>
    </row>
    <row r="11" spans="1:16" x14ac:dyDescent="0.25">
      <c r="A11" s="19"/>
      <c r="B11" s="19"/>
      <c r="C11" s="19"/>
      <c r="D11" s="19"/>
      <c r="E11" s="19"/>
      <c r="F11" s="19" t="s">
        <v>673</v>
      </c>
      <c r="G11" s="19"/>
      <c r="H11" s="19"/>
      <c r="I11" s="19"/>
      <c r="J11" s="20">
        <v>546.96</v>
      </c>
      <c r="K11" s="44"/>
      <c r="L11" s="20">
        <v>500</v>
      </c>
      <c r="M11" s="44"/>
      <c r="N11" s="20">
        <f>ROUND((J11-L11),5)</f>
        <v>46.96</v>
      </c>
      <c r="O11" s="44"/>
      <c r="P11" s="45">
        <f>ROUND(IF(L11=0, IF(J11=0, 0, 1), J11/L11),5)</f>
        <v>1.09392</v>
      </c>
    </row>
    <row r="12" spans="1:16" x14ac:dyDescent="0.25">
      <c r="A12" s="19"/>
      <c r="B12" s="19"/>
      <c r="C12" s="19"/>
      <c r="D12" s="19"/>
      <c r="E12" s="19"/>
      <c r="F12" s="19" t="s">
        <v>674</v>
      </c>
      <c r="G12" s="19"/>
      <c r="H12" s="19"/>
      <c r="I12" s="19"/>
      <c r="J12" s="20">
        <v>4100.09</v>
      </c>
      <c r="K12" s="44"/>
      <c r="L12" s="20">
        <v>3000</v>
      </c>
      <c r="M12" s="44"/>
      <c r="N12" s="20">
        <f>ROUND((J12-L12),5)</f>
        <v>1100.0899999999999</v>
      </c>
      <c r="O12" s="44"/>
      <c r="P12" s="45">
        <f>ROUND(IF(L12=0, IF(J12=0, 0, 1), J12/L12),5)</f>
        <v>1.3667</v>
      </c>
    </row>
    <row r="13" spans="1:16" x14ac:dyDescent="0.25">
      <c r="A13" s="19"/>
      <c r="B13" s="19"/>
      <c r="C13" s="19"/>
      <c r="D13" s="19"/>
      <c r="E13" s="19"/>
      <c r="F13" s="19" t="s">
        <v>675</v>
      </c>
      <c r="G13" s="19"/>
      <c r="H13" s="19"/>
      <c r="I13" s="19"/>
      <c r="J13" s="20">
        <v>142.82</v>
      </c>
      <c r="K13" s="44"/>
      <c r="L13" s="20">
        <v>65</v>
      </c>
      <c r="M13" s="44"/>
      <c r="N13" s="20">
        <f>ROUND((J13-L13),5)</f>
        <v>77.819999999999993</v>
      </c>
      <c r="O13" s="44"/>
      <c r="P13" s="45">
        <f>ROUND(IF(L13=0, IF(J13=0, 0, 1), J13/L13),5)</f>
        <v>2.1972299999999998</v>
      </c>
    </row>
    <row r="14" spans="1:16" x14ac:dyDescent="0.25">
      <c r="A14" s="19"/>
      <c r="B14" s="19"/>
      <c r="C14" s="19"/>
      <c r="D14" s="19"/>
      <c r="E14" s="19"/>
      <c r="F14" s="19" t="s">
        <v>676</v>
      </c>
      <c r="G14" s="19"/>
      <c r="H14" s="19"/>
      <c r="I14" s="19"/>
      <c r="J14" s="20">
        <v>-605.09</v>
      </c>
      <c r="K14" s="44"/>
      <c r="L14" s="20"/>
      <c r="M14" s="44"/>
      <c r="N14" s="20"/>
      <c r="O14" s="44"/>
      <c r="P14" s="45"/>
    </row>
    <row r="15" spans="1:16" x14ac:dyDescent="0.25">
      <c r="A15" s="19"/>
      <c r="B15" s="19"/>
      <c r="C15" s="19"/>
      <c r="D15" s="19"/>
      <c r="E15" s="19"/>
      <c r="F15" s="19" t="s">
        <v>677</v>
      </c>
      <c r="G15" s="19"/>
      <c r="H15" s="19"/>
      <c r="I15" s="19"/>
      <c r="J15" s="20">
        <v>-21.08</v>
      </c>
      <c r="K15" s="44"/>
      <c r="L15" s="20"/>
      <c r="M15" s="44"/>
      <c r="N15" s="20"/>
      <c r="O15" s="44"/>
      <c r="P15" s="45"/>
    </row>
    <row r="16" spans="1:16" x14ac:dyDescent="0.25">
      <c r="A16" s="19"/>
      <c r="B16" s="19"/>
      <c r="C16" s="19"/>
      <c r="D16" s="19"/>
      <c r="E16" s="19"/>
      <c r="F16" s="19" t="s">
        <v>678</v>
      </c>
      <c r="G16" s="19"/>
      <c r="H16" s="19"/>
      <c r="I16" s="19"/>
      <c r="J16" s="20">
        <v>390.81</v>
      </c>
      <c r="K16" s="44"/>
      <c r="L16" s="20"/>
      <c r="M16" s="44"/>
      <c r="N16" s="20"/>
      <c r="O16" s="44"/>
      <c r="P16" s="45"/>
    </row>
    <row r="17" spans="1:16" ht="15.75" thickBot="1" x14ac:dyDescent="0.3">
      <c r="A17" s="19"/>
      <c r="B17" s="19"/>
      <c r="C17" s="19"/>
      <c r="D17" s="19"/>
      <c r="E17" s="19"/>
      <c r="F17" s="19" t="s">
        <v>683</v>
      </c>
      <c r="G17" s="19"/>
      <c r="H17" s="19"/>
      <c r="I17" s="19"/>
      <c r="J17" s="21">
        <v>29.62</v>
      </c>
      <c r="K17" s="44"/>
      <c r="L17" s="21">
        <v>100</v>
      </c>
      <c r="M17" s="44"/>
      <c r="N17" s="21">
        <f>ROUND((J17-L17),5)</f>
        <v>-70.38</v>
      </c>
      <c r="O17" s="44"/>
      <c r="P17" s="46">
        <f>ROUND(IF(L17=0, IF(J17=0, 0, 1), J17/L17),5)</f>
        <v>0.29620000000000002</v>
      </c>
    </row>
    <row r="18" spans="1:16" ht="15.75" thickBot="1" x14ac:dyDescent="0.3">
      <c r="A18" s="19"/>
      <c r="B18" s="19"/>
      <c r="C18" s="19"/>
      <c r="D18" s="19"/>
      <c r="E18" s="19" t="s">
        <v>684</v>
      </c>
      <c r="F18" s="19"/>
      <c r="G18" s="19"/>
      <c r="H18" s="19"/>
      <c r="I18" s="19"/>
      <c r="J18" s="23">
        <f>ROUND(SUM(J8:J17),5)</f>
        <v>20286.09</v>
      </c>
      <c r="K18" s="44"/>
      <c r="L18" s="23">
        <f>ROUND(SUM(L8:L17),5)</f>
        <v>23678</v>
      </c>
      <c r="M18" s="44"/>
      <c r="N18" s="23">
        <f>ROUND((J18-L18),5)</f>
        <v>-3391.91</v>
      </c>
      <c r="O18" s="44"/>
      <c r="P18" s="47">
        <f>ROUND(IF(L18=0, IF(J18=0, 0, 1), J18/L18),5)</f>
        <v>0.85675000000000001</v>
      </c>
    </row>
    <row r="19" spans="1:16" ht="15.75" thickBot="1" x14ac:dyDescent="0.3">
      <c r="A19" s="19"/>
      <c r="B19" s="19"/>
      <c r="C19" s="19"/>
      <c r="D19" s="19" t="s">
        <v>685</v>
      </c>
      <c r="E19" s="19"/>
      <c r="F19" s="19"/>
      <c r="G19" s="19"/>
      <c r="H19" s="19"/>
      <c r="I19" s="19"/>
      <c r="J19" s="22">
        <f>ROUND(SUM(J4:J7)+J18,5)</f>
        <v>22795.93</v>
      </c>
      <c r="K19" s="44"/>
      <c r="L19" s="22">
        <f>ROUND(SUM(L4:L7)+L18,5)</f>
        <v>23710</v>
      </c>
      <c r="M19" s="44"/>
      <c r="N19" s="22">
        <f>ROUND((J19-L19),5)</f>
        <v>-914.07</v>
      </c>
      <c r="O19" s="44"/>
      <c r="P19" s="48">
        <f>ROUND(IF(L19=0, IF(J19=0, 0, 1), J19/L19),5)</f>
        <v>0.96145000000000003</v>
      </c>
    </row>
    <row r="20" spans="1:16" x14ac:dyDescent="0.25">
      <c r="A20" s="19"/>
      <c r="B20" s="19"/>
      <c r="C20" s="19" t="s">
        <v>686</v>
      </c>
      <c r="D20" s="19"/>
      <c r="E20" s="19"/>
      <c r="F20" s="19"/>
      <c r="G20" s="19"/>
      <c r="H20" s="19"/>
      <c r="I20" s="19"/>
      <c r="J20" s="20">
        <f>J19</f>
        <v>22795.93</v>
      </c>
      <c r="K20" s="44"/>
      <c r="L20" s="20">
        <f>L19</f>
        <v>23710</v>
      </c>
      <c r="M20" s="44"/>
      <c r="N20" s="20">
        <f>ROUND((J20-L20),5)</f>
        <v>-914.07</v>
      </c>
      <c r="O20" s="44"/>
      <c r="P20" s="45">
        <f>ROUND(IF(L20=0, IF(J20=0, 0, 1), J20/L20),5)</f>
        <v>0.96145000000000003</v>
      </c>
    </row>
    <row r="21" spans="1:16" x14ac:dyDescent="0.25">
      <c r="A21" s="19"/>
      <c r="B21" s="19"/>
      <c r="C21" s="19"/>
      <c r="D21" s="19" t="s">
        <v>687</v>
      </c>
      <c r="E21" s="19"/>
      <c r="F21" s="19"/>
      <c r="G21" s="19"/>
      <c r="H21" s="19"/>
      <c r="I21" s="19"/>
      <c r="J21" s="20"/>
      <c r="K21" s="44"/>
      <c r="L21" s="20"/>
      <c r="M21" s="44"/>
      <c r="N21" s="20"/>
      <c r="O21" s="44"/>
      <c r="P21" s="45"/>
    </row>
    <row r="22" spans="1:16" x14ac:dyDescent="0.25">
      <c r="A22" s="19"/>
      <c r="B22" s="19"/>
      <c r="C22" s="19"/>
      <c r="D22" s="19"/>
      <c r="E22" s="19" t="s">
        <v>688</v>
      </c>
      <c r="F22" s="19"/>
      <c r="G22" s="19"/>
      <c r="H22" s="19"/>
      <c r="I22" s="19"/>
      <c r="J22" s="20"/>
      <c r="K22" s="44"/>
      <c r="L22" s="20"/>
      <c r="M22" s="44"/>
      <c r="N22" s="20"/>
      <c r="O22" s="44"/>
      <c r="P22" s="45"/>
    </row>
    <row r="23" spans="1:16" x14ac:dyDescent="0.25">
      <c r="A23" s="19"/>
      <c r="B23" s="19"/>
      <c r="C23" s="19"/>
      <c r="D23" s="19"/>
      <c r="E23" s="19"/>
      <c r="F23" s="19" t="s">
        <v>689</v>
      </c>
      <c r="G23" s="19"/>
      <c r="H23" s="19"/>
      <c r="I23" s="19"/>
      <c r="J23" s="20">
        <v>0</v>
      </c>
      <c r="K23" s="44"/>
      <c r="L23" s="20">
        <v>20</v>
      </c>
      <c r="M23" s="44"/>
      <c r="N23" s="20">
        <f>ROUND((J23-L23),5)</f>
        <v>-20</v>
      </c>
      <c r="O23" s="44"/>
      <c r="P23" s="45">
        <f>ROUND(IF(L23=0, IF(J23=0, 0, 1), J23/L23),5)</f>
        <v>0</v>
      </c>
    </row>
    <row r="24" spans="1:16" x14ac:dyDescent="0.25">
      <c r="A24" s="19"/>
      <c r="B24" s="19"/>
      <c r="C24" s="19"/>
      <c r="D24" s="19"/>
      <c r="E24" s="19"/>
      <c r="F24" s="19" t="s">
        <v>693</v>
      </c>
      <c r="G24" s="19"/>
      <c r="H24" s="19"/>
      <c r="I24" s="19"/>
      <c r="J24" s="20"/>
      <c r="K24" s="44"/>
      <c r="L24" s="20"/>
      <c r="M24" s="44"/>
      <c r="N24" s="20"/>
      <c r="O24" s="44"/>
      <c r="P24" s="45"/>
    </row>
    <row r="25" spans="1:16" x14ac:dyDescent="0.25">
      <c r="A25" s="19"/>
      <c r="B25" s="19"/>
      <c r="C25" s="19"/>
      <c r="D25" s="19"/>
      <c r="E25" s="19"/>
      <c r="F25" s="19"/>
      <c r="G25" s="19" t="s">
        <v>694</v>
      </c>
      <c r="H25" s="19"/>
      <c r="I25" s="19"/>
      <c r="J25" s="20">
        <v>8.09</v>
      </c>
      <c r="K25" s="44"/>
      <c r="L25" s="20">
        <v>20</v>
      </c>
      <c r="M25" s="44"/>
      <c r="N25" s="20">
        <f>ROUND((J25-L25),5)</f>
        <v>-11.91</v>
      </c>
      <c r="O25" s="44"/>
      <c r="P25" s="45">
        <f>ROUND(IF(L25=0, IF(J25=0, 0, 1), J25/L25),5)</f>
        <v>0.40450000000000003</v>
      </c>
    </row>
    <row r="26" spans="1:16" ht="15.75" thickBot="1" x14ac:dyDescent="0.3">
      <c r="A26" s="19"/>
      <c r="B26" s="19"/>
      <c r="C26" s="19"/>
      <c r="D26" s="19"/>
      <c r="E26" s="19"/>
      <c r="F26" s="19"/>
      <c r="G26" s="19" t="s">
        <v>695</v>
      </c>
      <c r="H26" s="19"/>
      <c r="I26" s="19"/>
      <c r="J26" s="26">
        <v>232.11</v>
      </c>
      <c r="K26" s="44"/>
      <c r="L26" s="26">
        <v>350</v>
      </c>
      <c r="M26" s="44"/>
      <c r="N26" s="26">
        <f>ROUND((J26-L26),5)</f>
        <v>-117.89</v>
      </c>
      <c r="O26" s="44"/>
      <c r="P26" s="49">
        <f>ROUND(IF(L26=0, IF(J26=0, 0, 1), J26/L26),5)</f>
        <v>0.66317000000000004</v>
      </c>
    </row>
    <row r="27" spans="1:16" x14ac:dyDescent="0.25">
      <c r="A27" s="19"/>
      <c r="B27" s="19"/>
      <c r="C27" s="19"/>
      <c r="D27" s="19"/>
      <c r="E27" s="19"/>
      <c r="F27" s="19" t="s">
        <v>697</v>
      </c>
      <c r="G27" s="19"/>
      <c r="H27" s="19"/>
      <c r="I27" s="19"/>
      <c r="J27" s="20">
        <f>ROUND(SUM(J24:J26),5)</f>
        <v>240.2</v>
      </c>
      <c r="K27" s="44"/>
      <c r="L27" s="20">
        <f>ROUND(SUM(L24:L26),5)</f>
        <v>370</v>
      </c>
      <c r="M27" s="44"/>
      <c r="N27" s="20">
        <f>ROUND((J27-L27),5)</f>
        <v>-129.80000000000001</v>
      </c>
      <c r="O27" s="44"/>
      <c r="P27" s="45">
        <f>ROUND(IF(L27=0, IF(J27=0, 0, 1), J27/L27),5)</f>
        <v>0.64919000000000004</v>
      </c>
    </row>
    <row r="28" spans="1:16" x14ac:dyDescent="0.25">
      <c r="A28" s="19"/>
      <c r="B28" s="19"/>
      <c r="C28" s="19"/>
      <c r="D28" s="19"/>
      <c r="E28" s="19"/>
      <c r="F28" s="19" t="s">
        <v>698</v>
      </c>
      <c r="G28" s="19"/>
      <c r="H28" s="19"/>
      <c r="I28" s="19"/>
      <c r="J28" s="20"/>
      <c r="K28" s="44"/>
      <c r="L28" s="20"/>
      <c r="M28" s="44"/>
      <c r="N28" s="20"/>
      <c r="O28" s="44"/>
      <c r="P28" s="45"/>
    </row>
    <row r="29" spans="1:16" x14ac:dyDescent="0.25">
      <c r="A29" s="19"/>
      <c r="B29" s="19"/>
      <c r="C29" s="19"/>
      <c r="D29" s="19"/>
      <c r="E29" s="19"/>
      <c r="F29" s="19"/>
      <c r="G29" s="19" t="s">
        <v>699</v>
      </c>
      <c r="H29" s="19"/>
      <c r="I29" s="19"/>
      <c r="J29" s="20">
        <v>198</v>
      </c>
      <c r="K29" s="44"/>
      <c r="L29" s="20">
        <v>0</v>
      </c>
      <c r="M29" s="44"/>
      <c r="N29" s="20">
        <f t="shared" ref="N29:N35" si="0">ROUND((J29-L29),5)</f>
        <v>198</v>
      </c>
      <c r="O29" s="44"/>
      <c r="P29" s="45">
        <f t="shared" ref="P29:P35" si="1">ROUND(IF(L29=0, IF(J29=0, 0, 1), J29/L29),5)</f>
        <v>1</v>
      </c>
    </row>
    <row r="30" spans="1:16" x14ac:dyDescent="0.25">
      <c r="A30" s="19"/>
      <c r="B30" s="19"/>
      <c r="C30" s="19"/>
      <c r="D30" s="19"/>
      <c r="E30" s="19"/>
      <c r="F30" s="19"/>
      <c r="G30" s="19" t="s">
        <v>700</v>
      </c>
      <c r="H30" s="19"/>
      <c r="I30" s="19"/>
      <c r="J30" s="20">
        <v>0</v>
      </c>
      <c r="K30" s="44"/>
      <c r="L30" s="20">
        <v>100</v>
      </c>
      <c r="M30" s="44"/>
      <c r="N30" s="20">
        <f t="shared" si="0"/>
        <v>-100</v>
      </c>
      <c r="O30" s="44"/>
      <c r="P30" s="45">
        <f t="shared" si="1"/>
        <v>0</v>
      </c>
    </row>
    <row r="31" spans="1:16" x14ac:dyDescent="0.25">
      <c r="A31" s="19"/>
      <c r="B31" s="19"/>
      <c r="C31" s="19"/>
      <c r="D31" s="19"/>
      <c r="E31" s="19"/>
      <c r="F31" s="19"/>
      <c r="G31" s="19" t="s">
        <v>701</v>
      </c>
      <c r="H31" s="19"/>
      <c r="I31" s="19"/>
      <c r="J31" s="20">
        <v>0</v>
      </c>
      <c r="K31" s="44"/>
      <c r="L31" s="20">
        <v>0</v>
      </c>
      <c r="M31" s="44"/>
      <c r="N31" s="20">
        <f t="shared" si="0"/>
        <v>0</v>
      </c>
      <c r="O31" s="44"/>
      <c r="P31" s="45">
        <f t="shared" si="1"/>
        <v>0</v>
      </c>
    </row>
    <row r="32" spans="1:16" x14ac:dyDescent="0.25">
      <c r="A32" s="19"/>
      <c r="B32" s="19"/>
      <c r="C32" s="19"/>
      <c r="D32" s="19"/>
      <c r="E32" s="19"/>
      <c r="F32" s="19"/>
      <c r="G32" s="19" t="s">
        <v>702</v>
      </c>
      <c r="H32" s="19"/>
      <c r="I32" s="19"/>
      <c r="J32" s="20">
        <v>0</v>
      </c>
      <c r="K32" s="44"/>
      <c r="L32" s="20">
        <v>125</v>
      </c>
      <c r="M32" s="44"/>
      <c r="N32" s="20">
        <f t="shared" si="0"/>
        <v>-125</v>
      </c>
      <c r="O32" s="44"/>
      <c r="P32" s="45">
        <f t="shared" si="1"/>
        <v>0</v>
      </c>
    </row>
    <row r="33" spans="1:16" ht="15.75" thickBot="1" x14ac:dyDescent="0.3">
      <c r="A33" s="19"/>
      <c r="B33" s="19"/>
      <c r="C33" s="19"/>
      <c r="D33" s="19"/>
      <c r="E33" s="19"/>
      <c r="F33" s="19"/>
      <c r="G33" s="19" t="s">
        <v>703</v>
      </c>
      <c r="H33" s="19"/>
      <c r="I33" s="19"/>
      <c r="J33" s="26">
        <v>180</v>
      </c>
      <c r="K33" s="44"/>
      <c r="L33" s="26">
        <v>0</v>
      </c>
      <c r="M33" s="44"/>
      <c r="N33" s="26">
        <f t="shared" si="0"/>
        <v>180</v>
      </c>
      <c r="O33" s="44"/>
      <c r="P33" s="49">
        <f t="shared" si="1"/>
        <v>1</v>
      </c>
    </row>
    <row r="34" spans="1:16" x14ac:dyDescent="0.25">
      <c r="A34" s="19"/>
      <c r="B34" s="19"/>
      <c r="C34" s="19"/>
      <c r="D34" s="19"/>
      <c r="E34" s="19"/>
      <c r="F34" s="19" t="s">
        <v>704</v>
      </c>
      <c r="G34" s="19"/>
      <c r="H34" s="19"/>
      <c r="I34" s="19"/>
      <c r="J34" s="20">
        <f>ROUND(SUM(J28:J33),5)</f>
        <v>378</v>
      </c>
      <c r="K34" s="44"/>
      <c r="L34" s="20">
        <f>ROUND(SUM(L28:L33),5)</f>
        <v>225</v>
      </c>
      <c r="M34" s="44"/>
      <c r="N34" s="20">
        <f t="shared" si="0"/>
        <v>153</v>
      </c>
      <c r="O34" s="44"/>
      <c r="P34" s="45">
        <f t="shared" si="1"/>
        <v>1.68</v>
      </c>
    </row>
    <row r="35" spans="1:16" x14ac:dyDescent="0.25">
      <c r="A35" s="19"/>
      <c r="B35" s="19"/>
      <c r="C35" s="19"/>
      <c r="D35" s="19"/>
      <c r="E35" s="19"/>
      <c r="F35" s="19" t="s">
        <v>705</v>
      </c>
      <c r="G35" s="19"/>
      <c r="H35" s="19"/>
      <c r="I35" s="19"/>
      <c r="J35" s="20">
        <v>0</v>
      </c>
      <c r="K35" s="44"/>
      <c r="L35" s="20">
        <v>0</v>
      </c>
      <c r="M35" s="44"/>
      <c r="N35" s="20">
        <f t="shared" si="0"/>
        <v>0</v>
      </c>
      <c r="O35" s="44"/>
      <c r="P35" s="45">
        <f t="shared" si="1"/>
        <v>0</v>
      </c>
    </row>
    <row r="36" spans="1:16" x14ac:dyDescent="0.25">
      <c r="A36" s="19"/>
      <c r="B36" s="19"/>
      <c r="C36" s="19"/>
      <c r="D36" s="19"/>
      <c r="E36" s="19"/>
      <c r="F36" s="19" t="s">
        <v>706</v>
      </c>
      <c r="G36" s="19"/>
      <c r="H36" s="19"/>
      <c r="I36" s="19"/>
      <c r="J36" s="20"/>
      <c r="K36" s="44"/>
      <c r="L36" s="20"/>
      <c r="M36" s="44"/>
      <c r="N36" s="20"/>
      <c r="O36" s="44"/>
      <c r="P36" s="45"/>
    </row>
    <row r="37" spans="1:16" x14ac:dyDescent="0.25">
      <c r="A37" s="19"/>
      <c r="B37" s="19"/>
      <c r="C37" s="19"/>
      <c r="D37" s="19"/>
      <c r="E37" s="19"/>
      <c r="F37" s="19"/>
      <c r="G37" s="19" t="s">
        <v>707</v>
      </c>
      <c r="H37" s="19"/>
      <c r="I37" s="19"/>
      <c r="J37" s="20">
        <v>0</v>
      </c>
      <c r="K37" s="44"/>
      <c r="L37" s="20">
        <v>0</v>
      </c>
      <c r="M37" s="44"/>
      <c r="N37" s="20">
        <f t="shared" ref="N37:N42" si="2">ROUND((J37-L37),5)</f>
        <v>0</v>
      </c>
      <c r="O37" s="44"/>
      <c r="P37" s="45">
        <f t="shared" ref="P37:P42" si="3">ROUND(IF(L37=0, IF(J37=0, 0, 1), J37/L37),5)</f>
        <v>0</v>
      </c>
    </row>
    <row r="38" spans="1:16" x14ac:dyDescent="0.25">
      <c r="A38" s="19"/>
      <c r="B38" s="19"/>
      <c r="C38" s="19"/>
      <c r="D38" s="19"/>
      <c r="E38" s="19"/>
      <c r="F38" s="19"/>
      <c r="G38" s="19" t="s">
        <v>708</v>
      </c>
      <c r="H38" s="19"/>
      <c r="I38" s="19"/>
      <c r="J38" s="20">
        <v>1157.58</v>
      </c>
      <c r="K38" s="44"/>
      <c r="L38" s="20">
        <v>0</v>
      </c>
      <c r="M38" s="44"/>
      <c r="N38" s="20">
        <f t="shared" si="2"/>
        <v>1157.58</v>
      </c>
      <c r="O38" s="44"/>
      <c r="P38" s="45">
        <f t="shared" si="3"/>
        <v>1</v>
      </c>
    </row>
    <row r="39" spans="1:16" x14ac:dyDescent="0.25">
      <c r="A39" s="19"/>
      <c r="B39" s="19"/>
      <c r="C39" s="19"/>
      <c r="D39" s="19"/>
      <c r="E39" s="19"/>
      <c r="F39" s="19"/>
      <c r="G39" s="19" t="s">
        <v>709</v>
      </c>
      <c r="H39" s="19"/>
      <c r="I39" s="19"/>
      <c r="J39" s="20">
        <v>0</v>
      </c>
      <c r="K39" s="44"/>
      <c r="L39" s="20">
        <v>0</v>
      </c>
      <c r="M39" s="44"/>
      <c r="N39" s="20">
        <f t="shared" si="2"/>
        <v>0</v>
      </c>
      <c r="O39" s="44"/>
      <c r="P39" s="45">
        <f t="shared" si="3"/>
        <v>0</v>
      </c>
    </row>
    <row r="40" spans="1:16" ht="15.75" thickBot="1" x14ac:dyDescent="0.3">
      <c r="A40" s="19"/>
      <c r="B40" s="19"/>
      <c r="C40" s="19"/>
      <c r="D40" s="19"/>
      <c r="E40" s="19"/>
      <c r="F40" s="19"/>
      <c r="G40" s="19" t="s">
        <v>710</v>
      </c>
      <c r="H40" s="19"/>
      <c r="I40" s="19"/>
      <c r="J40" s="26">
        <v>2591</v>
      </c>
      <c r="K40" s="44"/>
      <c r="L40" s="26">
        <v>2222.2199999999998</v>
      </c>
      <c r="M40" s="44"/>
      <c r="N40" s="26">
        <f t="shared" si="2"/>
        <v>368.78</v>
      </c>
      <c r="O40" s="44"/>
      <c r="P40" s="49">
        <f t="shared" si="3"/>
        <v>1.16595</v>
      </c>
    </row>
    <row r="41" spans="1:16" x14ac:dyDescent="0.25">
      <c r="A41" s="19"/>
      <c r="B41" s="19"/>
      <c r="C41" s="19"/>
      <c r="D41" s="19"/>
      <c r="E41" s="19"/>
      <c r="F41" s="19" t="s">
        <v>711</v>
      </c>
      <c r="G41" s="19"/>
      <c r="H41" s="19"/>
      <c r="I41" s="19"/>
      <c r="J41" s="20">
        <f>ROUND(SUM(J36:J40),5)</f>
        <v>3748.58</v>
      </c>
      <c r="K41" s="44"/>
      <c r="L41" s="20">
        <f>ROUND(SUM(L36:L40),5)</f>
        <v>2222.2199999999998</v>
      </c>
      <c r="M41" s="44"/>
      <c r="N41" s="20">
        <f t="shared" si="2"/>
        <v>1526.36</v>
      </c>
      <c r="O41" s="44"/>
      <c r="P41" s="45">
        <f t="shared" si="3"/>
        <v>1.68686</v>
      </c>
    </row>
    <row r="42" spans="1:16" x14ac:dyDescent="0.25">
      <c r="A42" s="19"/>
      <c r="B42" s="19"/>
      <c r="C42" s="19"/>
      <c r="D42" s="19"/>
      <c r="E42" s="19"/>
      <c r="F42" s="19" t="s">
        <v>712</v>
      </c>
      <c r="G42" s="19"/>
      <c r="H42" s="19"/>
      <c r="I42" s="19"/>
      <c r="J42" s="20">
        <v>202.25</v>
      </c>
      <c r="K42" s="44"/>
      <c r="L42" s="20">
        <v>480</v>
      </c>
      <c r="M42" s="44"/>
      <c r="N42" s="20">
        <f t="shared" si="2"/>
        <v>-277.75</v>
      </c>
      <c r="O42" s="44"/>
      <c r="P42" s="45">
        <f t="shared" si="3"/>
        <v>0.42135</v>
      </c>
    </row>
    <row r="43" spans="1:16" x14ac:dyDescent="0.25">
      <c r="A43" s="19"/>
      <c r="B43" s="19"/>
      <c r="C43" s="19"/>
      <c r="D43" s="19"/>
      <c r="E43" s="19"/>
      <c r="F43" s="19" t="s">
        <v>713</v>
      </c>
      <c r="G43" s="19"/>
      <c r="H43" s="19"/>
      <c r="I43" s="19"/>
      <c r="J43" s="20"/>
      <c r="K43" s="44"/>
      <c r="L43" s="20"/>
      <c r="M43" s="44"/>
      <c r="N43" s="20"/>
      <c r="O43" s="44"/>
      <c r="P43" s="45"/>
    </row>
    <row r="44" spans="1:16" x14ac:dyDescent="0.25">
      <c r="A44" s="19"/>
      <c r="B44" s="19"/>
      <c r="C44" s="19"/>
      <c r="D44" s="19"/>
      <c r="E44" s="19"/>
      <c r="F44" s="19"/>
      <c r="G44" s="19" t="s">
        <v>714</v>
      </c>
      <c r="H44" s="19"/>
      <c r="I44" s="19"/>
      <c r="J44" s="20"/>
      <c r="K44" s="44"/>
      <c r="L44" s="20"/>
      <c r="M44" s="44"/>
      <c r="N44" s="20"/>
      <c r="O44" s="44"/>
      <c r="P44" s="45"/>
    </row>
    <row r="45" spans="1:16" x14ac:dyDescent="0.25">
      <c r="A45" s="19"/>
      <c r="B45" s="19"/>
      <c r="C45" s="19"/>
      <c r="D45" s="19"/>
      <c r="E45" s="19"/>
      <c r="F45" s="19"/>
      <c r="G45" s="19"/>
      <c r="H45" s="19" t="s">
        <v>715</v>
      </c>
      <c r="I45" s="19"/>
      <c r="J45" s="20"/>
      <c r="K45" s="44"/>
      <c r="L45" s="20"/>
      <c r="M45" s="44"/>
      <c r="N45" s="20"/>
      <c r="O45" s="44"/>
      <c r="P45" s="45"/>
    </row>
    <row r="46" spans="1:16" x14ac:dyDescent="0.25">
      <c r="A46" s="19"/>
      <c r="B46" s="19"/>
      <c r="C46" s="19"/>
      <c r="D46" s="19"/>
      <c r="E46" s="19"/>
      <c r="F46" s="19"/>
      <c r="G46" s="19"/>
      <c r="H46" s="19"/>
      <c r="I46" s="19" t="s">
        <v>716</v>
      </c>
      <c r="J46" s="20">
        <v>3640.96</v>
      </c>
      <c r="K46" s="44"/>
      <c r="L46" s="20">
        <v>9860.5</v>
      </c>
      <c r="M46" s="44"/>
      <c r="N46" s="20">
        <f>ROUND((J46-L46),5)</f>
        <v>-6219.54</v>
      </c>
      <c r="O46" s="44"/>
      <c r="P46" s="45">
        <f>ROUND(IF(L46=0, IF(J46=0, 0, 1), J46/L46),5)</f>
        <v>0.36925000000000002</v>
      </c>
    </row>
    <row r="47" spans="1:16" x14ac:dyDescent="0.25">
      <c r="A47" s="19"/>
      <c r="B47" s="19"/>
      <c r="C47" s="19"/>
      <c r="D47" s="19"/>
      <c r="E47" s="19"/>
      <c r="F47" s="19"/>
      <c r="G47" s="19"/>
      <c r="H47" s="19"/>
      <c r="I47" s="19" t="s">
        <v>717</v>
      </c>
      <c r="J47" s="20">
        <v>291.27999999999997</v>
      </c>
      <c r="K47" s="44"/>
      <c r="L47" s="20">
        <v>788.84</v>
      </c>
      <c r="M47" s="44"/>
      <c r="N47" s="20">
        <f>ROUND((J47-L47),5)</f>
        <v>-497.56</v>
      </c>
      <c r="O47" s="44"/>
      <c r="P47" s="45">
        <f>ROUND(IF(L47=0, IF(J47=0, 0, 1), J47/L47),5)</f>
        <v>0.36925000000000002</v>
      </c>
    </row>
    <row r="48" spans="1:16" x14ac:dyDescent="0.25">
      <c r="A48" s="19"/>
      <c r="B48" s="19"/>
      <c r="C48" s="19"/>
      <c r="D48" s="19"/>
      <c r="E48" s="19"/>
      <c r="F48" s="19"/>
      <c r="G48" s="19"/>
      <c r="H48" s="19"/>
      <c r="I48" s="19" t="s">
        <v>718</v>
      </c>
      <c r="J48" s="20">
        <v>109.23</v>
      </c>
      <c r="K48" s="44"/>
      <c r="L48" s="20">
        <v>294.83</v>
      </c>
      <c r="M48" s="44"/>
      <c r="N48" s="20">
        <f>ROUND((J48-L48),5)</f>
        <v>-185.6</v>
      </c>
      <c r="O48" s="44"/>
      <c r="P48" s="45">
        <f>ROUND(IF(L48=0, IF(J48=0, 0, 1), J48/L48),5)</f>
        <v>0.37047999999999998</v>
      </c>
    </row>
    <row r="49" spans="1:16" x14ac:dyDescent="0.25">
      <c r="A49" s="19"/>
      <c r="B49" s="19"/>
      <c r="C49" s="19"/>
      <c r="D49" s="19"/>
      <c r="E49" s="19"/>
      <c r="F49" s="19"/>
      <c r="G49" s="19"/>
      <c r="H49" s="19"/>
      <c r="I49" s="19" t="s">
        <v>719</v>
      </c>
      <c r="J49" s="20">
        <v>14108.72</v>
      </c>
      <c r="K49" s="44"/>
      <c r="L49" s="20"/>
      <c r="M49" s="44"/>
      <c r="N49" s="20"/>
      <c r="O49" s="44"/>
      <c r="P49" s="45"/>
    </row>
    <row r="50" spans="1:16" x14ac:dyDescent="0.25">
      <c r="A50" s="19"/>
      <c r="B50" s="19"/>
      <c r="C50" s="19"/>
      <c r="D50" s="19"/>
      <c r="E50" s="19"/>
      <c r="F50" s="19"/>
      <c r="G50" s="19"/>
      <c r="H50" s="19"/>
      <c r="I50" s="19" t="s">
        <v>720</v>
      </c>
      <c r="J50" s="20">
        <v>17067</v>
      </c>
      <c r="K50" s="44"/>
      <c r="L50" s="20"/>
      <c r="M50" s="44"/>
      <c r="N50" s="20"/>
      <c r="O50" s="44"/>
      <c r="P50" s="45"/>
    </row>
    <row r="51" spans="1:16" x14ac:dyDescent="0.25">
      <c r="A51" s="19"/>
      <c r="B51" s="19"/>
      <c r="C51" s="19"/>
      <c r="D51" s="19"/>
      <c r="E51" s="19"/>
      <c r="F51" s="19"/>
      <c r="G51" s="19"/>
      <c r="H51" s="19"/>
      <c r="I51" s="19" t="s">
        <v>92</v>
      </c>
      <c r="J51" s="20">
        <v>218.46</v>
      </c>
      <c r="K51" s="44"/>
      <c r="L51" s="20">
        <v>591.63</v>
      </c>
      <c r="M51" s="44"/>
      <c r="N51" s="20">
        <f t="shared" ref="N51:N59" si="4">ROUND((J51-L51),5)</f>
        <v>-373.17</v>
      </c>
      <c r="O51" s="44"/>
      <c r="P51" s="45">
        <f t="shared" ref="P51:P59" si="5">ROUND(IF(L51=0, IF(J51=0, 0, 1), J51/L51),5)</f>
        <v>0.36925000000000002</v>
      </c>
    </row>
    <row r="52" spans="1:16" ht="15.75" thickBot="1" x14ac:dyDescent="0.3">
      <c r="A52" s="19"/>
      <c r="B52" s="19"/>
      <c r="C52" s="19"/>
      <c r="D52" s="19"/>
      <c r="E52" s="19"/>
      <c r="F52" s="19"/>
      <c r="G52" s="19"/>
      <c r="H52" s="19"/>
      <c r="I52" s="19" t="s">
        <v>721</v>
      </c>
      <c r="J52" s="26">
        <v>0</v>
      </c>
      <c r="K52" s="44"/>
      <c r="L52" s="26">
        <v>30</v>
      </c>
      <c r="M52" s="44"/>
      <c r="N52" s="26">
        <f t="shared" si="4"/>
        <v>-30</v>
      </c>
      <c r="O52" s="44"/>
      <c r="P52" s="49">
        <f t="shared" si="5"/>
        <v>0</v>
      </c>
    </row>
    <row r="53" spans="1:16" x14ac:dyDescent="0.25">
      <c r="A53" s="19"/>
      <c r="B53" s="19"/>
      <c r="C53" s="19"/>
      <c r="D53" s="19"/>
      <c r="E53" s="19"/>
      <c r="F53" s="19"/>
      <c r="G53" s="19"/>
      <c r="H53" s="19" t="s">
        <v>722</v>
      </c>
      <c r="I53" s="19"/>
      <c r="J53" s="20">
        <f>ROUND(SUM(J45:J52),5)</f>
        <v>35435.65</v>
      </c>
      <c r="K53" s="44"/>
      <c r="L53" s="20">
        <f>ROUND(SUM(L45:L52),5)</f>
        <v>11565.8</v>
      </c>
      <c r="M53" s="44"/>
      <c r="N53" s="20">
        <f t="shared" si="4"/>
        <v>23869.85</v>
      </c>
      <c r="O53" s="44"/>
      <c r="P53" s="45">
        <f t="shared" si="5"/>
        <v>3.0638299999999998</v>
      </c>
    </row>
    <row r="54" spans="1:16" x14ac:dyDescent="0.25">
      <c r="A54" s="19"/>
      <c r="B54" s="19"/>
      <c r="C54" s="19"/>
      <c r="D54" s="19"/>
      <c r="E54" s="19"/>
      <c r="F54" s="19"/>
      <c r="G54" s="19"/>
      <c r="H54" s="19" t="s">
        <v>723</v>
      </c>
      <c r="I54" s="19"/>
      <c r="J54" s="20">
        <v>20785.14</v>
      </c>
      <c r="K54" s="44"/>
      <c r="L54" s="20">
        <v>18883.330000000002</v>
      </c>
      <c r="M54" s="44"/>
      <c r="N54" s="20">
        <f t="shared" si="4"/>
        <v>1901.81</v>
      </c>
      <c r="O54" s="44"/>
      <c r="P54" s="45">
        <f t="shared" si="5"/>
        <v>1.1007100000000001</v>
      </c>
    </row>
    <row r="55" spans="1:16" x14ac:dyDescent="0.25">
      <c r="A55" s="19"/>
      <c r="B55" s="19"/>
      <c r="C55" s="19"/>
      <c r="D55" s="19"/>
      <c r="E55" s="19"/>
      <c r="F55" s="19"/>
      <c r="G55" s="19"/>
      <c r="H55" s="19" t="s">
        <v>726</v>
      </c>
      <c r="I55" s="19"/>
      <c r="J55" s="20">
        <v>0</v>
      </c>
      <c r="K55" s="44"/>
      <c r="L55" s="20">
        <v>3677.75</v>
      </c>
      <c r="M55" s="44"/>
      <c r="N55" s="20">
        <f t="shared" si="4"/>
        <v>-3677.75</v>
      </c>
      <c r="O55" s="44"/>
      <c r="P55" s="45">
        <f t="shared" si="5"/>
        <v>0</v>
      </c>
    </row>
    <row r="56" spans="1:16" x14ac:dyDescent="0.25">
      <c r="A56" s="19"/>
      <c r="B56" s="19"/>
      <c r="C56" s="19"/>
      <c r="D56" s="19"/>
      <c r="E56" s="19"/>
      <c r="F56" s="19"/>
      <c r="G56" s="19"/>
      <c r="H56" s="19" t="s">
        <v>727</v>
      </c>
      <c r="I56" s="19"/>
      <c r="J56" s="20">
        <v>2811.6</v>
      </c>
      <c r="K56" s="44"/>
      <c r="L56" s="20">
        <v>2768.65</v>
      </c>
      <c r="M56" s="44"/>
      <c r="N56" s="20">
        <f t="shared" si="4"/>
        <v>42.95</v>
      </c>
      <c r="O56" s="44"/>
      <c r="P56" s="45">
        <f t="shared" si="5"/>
        <v>1.0155099999999999</v>
      </c>
    </row>
    <row r="57" spans="1:16" x14ac:dyDescent="0.25">
      <c r="A57" s="19"/>
      <c r="B57" s="19"/>
      <c r="C57" s="19"/>
      <c r="D57" s="19"/>
      <c r="E57" s="19"/>
      <c r="F57" s="19"/>
      <c r="G57" s="19"/>
      <c r="H57" s="19" t="s">
        <v>728</v>
      </c>
      <c r="I57" s="19"/>
      <c r="J57" s="20">
        <v>1610.28</v>
      </c>
      <c r="K57" s="44"/>
      <c r="L57" s="20">
        <v>988.84</v>
      </c>
      <c r="M57" s="44"/>
      <c r="N57" s="20">
        <f t="shared" si="4"/>
        <v>621.44000000000005</v>
      </c>
      <c r="O57" s="44"/>
      <c r="P57" s="45">
        <f t="shared" si="5"/>
        <v>1.62845</v>
      </c>
    </row>
    <row r="58" spans="1:16" ht="15.75" thickBot="1" x14ac:dyDescent="0.3">
      <c r="A58" s="19"/>
      <c r="B58" s="19"/>
      <c r="C58" s="19"/>
      <c r="D58" s="19"/>
      <c r="E58" s="19"/>
      <c r="F58" s="19"/>
      <c r="G58" s="19"/>
      <c r="H58" s="19" t="s">
        <v>729</v>
      </c>
      <c r="I58" s="19"/>
      <c r="J58" s="26">
        <v>4522</v>
      </c>
      <c r="K58" s="44"/>
      <c r="L58" s="26">
        <v>4418.7</v>
      </c>
      <c r="M58" s="44"/>
      <c r="N58" s="26">
        <f t="shared" si="4"/>
        <v>103.3</v>
      </c>
      <c r="O58" s="44"/>
      <c r="P58" s="49">
        <f t="shared" si="5"/>
        <v>1.02338</v>
      </c>
    </row>
    <row r="59" spans="1:16" x14ac:dyDescent="0.25">
      <c r="A59" s="19"/>
      <c r="B59" s="19"/>
      <c r="C59" s="19"/>
      <c r="D59" s="19"/>
      <c r="E59" s="19"/>
      <c r="F59" s="19"/>
      <c r="G59" s="19" t="s">
        <v>730</v>
      </c>
      <c r="H59" s="19"/>
      <c r="I59" s="19"/>
      <c r="J59" s="20">
        <f>ROUND(J44+SUM(J53:J58),5)</f>
        <v>65164.67</v>
      </c>
      <c r="K59" s="44"/>
      <c r="L59" s="20">
        <f>ROUND(L44+SUM(L53:L58),5)</f>
        <v>42303.07</v>
      </c>
      <c r="M59" s="44"/>
      <c r="N59" s="20">
        <f t="shared" si="4"/>
        <v>22861.599999999999</v>
      </c>
      <c r="O59" s="44"/>
      <c r="P59" s="45">
        <f t="shared" si="5"/>
        <v>1.5404199999999999</v>
      </c>
    </row>
    <row r="60" spans="1:16" x14ac:dyDescent="0.25">
      <c r="A60" s="19"/>
      <c r="B60" s="19"/>
      <c r="C60" s="19"/>
      <c r="D60" s="19"/>
      <c r="E60" s="19"/>
      <c r="F60" s="19"/>
      <c r="G60" s="19" t="s">
        <v>731</v>
      </c>
      <c r="H60" s="19"/>
      <c r="I60" s="19"/>
      <c r="J60" s="20"/>
      <c r="K60" s="44"/>
      <c r="L60" s="20"/>
      <c r="M60" s="44"/>
      <c r="N60" s="20"/>
      <c r="O60" s="44"/>
      <c r="P60" s="45"/>
    </row>
    <row r="61" spans="1:16" x14ac:dyDescent="0.25">
      <c r="A61" s="19"/>
      <c r="B61" s="19"/>
      <c r="C61" s="19"/>
      <c r="D61" s="19"/>
      <c r="E61" s="19"/>
      <c r="F61" s="19"/>
      <c r="G61" s="19"/>
      <c r="H61" s="19" t="s">
        <v>732</v>
      </c>
      <c r="I61" s="19"/>
      <c r="J61" s="20">
        <v>0</v>
      </c>
      <c r="K61" s="44"/>
      <c r="L61" s="20">
        <v>2100</v>
      </c>
      <c r="M61" s="44"/>
      <c r="N61" s="20">
        <f t="shared" ref="N61:N69" si="6">ROUND((J61-L61),5)</f>
        <v>-2100</v>
      </c>
      <c r="O61" s="44"/>
      <c r="P61" s="45">
        <f t="shared" ref="P61:P69" si="7">ROUND(IF(L61=0, IF(J61=0, 0, 1), J61/L61),5)</f>
        <v>0</v>
      </c>
    </row>
    <row r="62" spans="1:16" x14ac:dyDescent="0.25">
      <c r="A62" s="19"/>
      <c r="B62" s="19"/>
      <c r="C62" s="19"/>
      <c r="D62" s="19"/>
      <c r="E62" s="19"/>
      <c r="F62" s="19"/>
      <c r="G62" s="19"/>
      <c r="H62" s="19" t="s">
        <v>733</v>
      </c>
      <c r="I62" s="19"/>
      <c r="J62" s="20">
        <v>0</v>
      </c>
      <c r="K62" s="44"/>
      <c r="L62" s="20">
        <v>0</v>
      </c>
      <c r="M62" s="44"/>
      <c r="N62" s="20">
        <f t="shared" si="6"/>
        <v>0</v>
      </c>
      <c r="O62" s="44"/>
      <c r="P62" s="45">
        <f t="shared" si="7"/>
        <v>0</v>
      </c>
    </row>
    <row r="63" spans="1:16" x14ac:dyDescent="0.25">
      <c r="A63" s="19"/>
      <c r="B63" s="19"/>
      <c r="C63" s="19"/>
      <c r="D63" s="19"/>
      <c r="E63" s="19"/>
      <c r="F63" s="19"/>
      <c r="G63" s="19"/>
      <c r="H63" s="19" t="s">
        <v>734</v>
      </c>
      <c r="I63" s="19"/>
      <c r="J63" s="20">
        <v>5087.9399999999996</v>
      </c>
      <c r="K63" s="44"/>
      <c r="L63" s="20">
        <v>6756.75</v>
      </c>
      <c r="M63" s="44"/>
      <c r="N63" s="20">
        <f t="shared" si="6"/>
        <v>-1668.81</v>
      </c>
      <c r="O63" s="44"/>
      <c r="P63" s="45">
        <f t="shared" si="7"/>
        <v>0.75302000000000002</v>
      </c>
    </row>
    <row r="64" spans="1:16" x14ac:dyDescent="0.25">
      <c r="A64" s="19"/>
      <c r="B64" s="19"/>
      <c r="C64" s="19"/>
      <c r="D64" s="19"/>
      <c r="E64" s="19"/>
      <c r="F64" s="19"/>
      <c r="G64" s="19"/>
      <c r="H64" s="19" t="s">
        <v>735</v>
      </c>
      <c r="I64" s="19"/>
      <c r="J64" s="20">
        <v>1414.17</v>
      </c>
      <c r="K64" s="44"/>
      <c r="L64" s="20">
        <v>1980</v>
      </c>
      <c r="M64" s="44"/>
      <c r="N64" s="20">
        <f t="shared" si="6"/>
        <v>-565.83000000000004</v>
      </c>
      <c r="O64" s="44"/>
      <c r="P64" s="45">
        <f t="shared" si="7"/>
        <v>0.71423000000000003</v>
      </c>
    </row>
    <row r="65" spans="1:16" x14ac:dyDescent="0.25">
      <c r="A65" s="19"/>
      <c r="B65" s="19"/>
      <c r="C65" s="19"/>
      <c r="D65" s="19"/>
      <c r="E65" s="19"/>
      <c r="F65" s="19"/>
      <c r="G65" s="19"/>
      <c r="H65" s="19" t="s">
        <v>736</v>
      </c>
      <c r="I65" s="19"/>
      <c r="J65" s="20">
        <v>499.12</v>
      </c>
      <c r="K65" s="44"/>
      <c r="L65" s="20">
        <v>650</v>
      </c>
      <c r="M65" s="44"/>
      <c r="N65" s="20">
        <f t="shared" si="6"/>
        <v>-150.88</v>
      </c>
      <c r="O65" s="44"/>
      <c r="P65" s="45">
        <f t="shared" si="7"/>
        <v>0.76788000000000001</v>
      </c>
    </row>
    <row r="66" spans="1:16" x14ac:dyDescent="0.25">
      <c r="A66" s="19"/>
      <c r="B66" s="19"/>
      <c r="C66" s="19"/>
      <c r="D66" s="19"/>
      <c r="E66" s="19"/>
      <c r="F66" s="19"/>
      <c r="G66" s="19"/>
      <c r="H66" s="19" t="s">
        <v>737</v>
      </c>
      <c r="I66" s="19"/>
      <c r="J66" s="20">
        <v>0</v>
      </c>
      <c r="K66" s="44"/>
      <c r="L66" s="20">
        <v>333.33</v>
      </c>
      <c r="M66" s="44"/>
      <c r="N66" s="20">
        <f t="shared" si="6"/>
        <v>-333.33</v>
      </c>
      <c r="O66" s="44"/>
      <c r="P66" s="45">
        <f t="shared" si="7"/>
        <v>0</v>
      </c>
    </row>
    <row r="67" spans="1:16" x14ac:dyDescent="0.25">
      <c r="A67" s="19"/>
      <c r="B67" s="19"/>
      <c r="C67" s="19"/>
      <c r="D67" s="19"/>
      <c r="E67" s="19"/>
      <c r="F67" s="19"/>
      <c r="G67" s="19"/>
      <c r="H67" s="19" t="s">
        <v>738</v>
      </c>
      <c r="I67" s="19"/>
      <c r="J67" s="20">
        <v>0</v>
      </c>
      <c r="K67" s="44"/>
      <c r="L67" s="20">
        <v>0</v>
      </c>
      <c r="M67" s="44"/>
      <c r="N67" s="20">
        <f t="shared" si="6"/>
        <v>0</v>
      </c>
      <c r="O67" s="44"/>
      <c r="P67" s="45">
        <f t="shared" si="7"/>
        <v>0</v>
      </c>
    </row>
    <row r="68" spans="1:16" ht="15.75" thickBot="1" x14ac:dyDescent="0.3">
      <c r="A68" s="19"/>
      <c r="B68" s="19"/>
      <c r="C68" s="19"/>
      <c r="D68" s="19"/>
      <c r="E68" s="19"/>
      <c r="F68" s="19"/>
      <c r="G68" s="19"/>
      <c r="H68" s="19" t="s">
        <v>739</v>
      </c>
      <c r="I68" s="19"/>
      <c r="J68" s="26">
        <v>8.75</v>
      </c>
      <c r="K68" s="44"/>
      <c r="L68" s="26">
        <v>10</v>
      </c>
      <c r="M68" s="44"/>
      <c r="N68" s="26">
        <f t="shared" si="6"/>
        <v>-1.25</v>
      </c>
      <c r="O68" s="44"/>
      <c r="P68" s="49">
        <f t="shared" si="7"/>
        <v>0.875</v>
      </c>
    </row>
    <row r="69" spans="1:16" x14ac:dyDescent="0.25">
      <c r="A69" s="19"/>
      <c r="B69" s="19"/>
      <c r="C69" s="19"/>
      <c r="D69" s="19"/>
      <c r="E69" s="19"/>
      <c r="F69" s="19"/>
      <c r="G69" s="19" t="s">
        <v>740</v>
      </c>
      <c r="H69" s="19"/>
      <c r="I69" s="19"/>
      <c r="J69" s="20">
        <f>ROUND(SUM(J60:J68),5)</f>
        <v>7009.98</v>
      </c>
      <c r="K69" s="44"/>
      <c r="L69" s="20">
        <f>ROUND(SUM(L60:L68),5)</f>
        <v>11830.08</v>
      </c>
      <c r="M69" s="44"/>
      <c r="N69" s="20">
        <f t="shared" si="6"/>
        <v>-4820.1000000000004</v>
      </c>
      <c r="O69" s="44"/>
      <c r="P69" s="45">
        <f t="shared" si="7"/>
        <v>0.59255999999999998</v>
      </c>
    </row>
    <row r="70" spans="1:16" x14ac:dyDescent="0.25">
      <c r="A70" s="19"/>
      <c r="B70" s="19"/>
      <c r="C70" s="19"/>
      <c r="D70" s="19"/>
      <c r="E70" s="19"/>
      <c r="F70" s="19"/>
      <c r="G70" s="19" t="s">
        <v>24</v>
      </c>
      <c r="H70" s="19"/>
      <c r="I70" s="19"/>
      <c r="J70" s="20"/>
      <c r="K70" s="44"/>
      <c r="L70" s="20"/>
      <c r="M70" s="44"/>
      <c r="N70" s="20"/>
      <c r="O70" s="44"/>
      <c r="P70" s="45"/>
    </row>
    <row r="71" spans="1:16" x14ac:dyDescent="0.25">
      <c r="A71" s="19"/>
      <c r="B71" s="19"/>
      <c r="C71" s="19"/>
      <c r="D71" s="19"/>
      <c r="E71" s="19"/>
      <c r="F71" s="19"/>
      <c r="G71" s="19"/>
      <c r="H71" s="19" t="s">
        <v>81</v>
      </c>
      <c r="I71" s="19"/>
      <c r="J71" s="20">
        <v>274.16000000000003</v>
      </c>
      <c r="K71" s="44"/>
      <c r="L71" s="20">
        <v>461</v>
      </c>
      <c r="M71" s="44"/>
      <c r="N71" s="20">
        <f t="shared" ref="N71:N77" si="8">ROUND((J71-L71),5)</f>
        <v>-186.84</v>
      </c>
      <c r="O71" s="44"/>
      <c r="P71" s="45">
        <f t="shared" ref="P71:P77" si="9">ROUND(IF(L71=0, IF(J71=0, 0, 1), J71/L71),5)</f>
        <v>0.59470999999999996</v>
      </c>
    </row>
    <row r="72" spans="1:16" x14ac:dyDescent="0.25">
      <c r="A72" s="19"/>
      <c r="B72" s="19"/>
      <c r="C72" s="19"/>
      <c r="D72" s="19"/>
      <c r="E72" s="19"/>
      <c r="F72" s="19"/>
      <c r="G72" s="19"/>
      <c r="H72" s="19" t="s">
        <v>85</v>
      </c>
      <c r="I72" s="19"/>
      <c r="J72" s="20">
        <v>935.93</v>
      </c>
      <c r="K72" s="44"/>
      <c r="L72" s="20">
        <v>625</v>
      </c>
      <c r="M72" s="44"/>
      <c r="N72" s="20">
        <f t="shared" si="8"/>
        <v>310.93</v>
      </c>
      <c r="O72" s="44"/>
      <c r="P72" s="45">
        <f t="shared" si="9"/>
        <v>1.49749</v>
      </c>
    </row>
    <row r="73" spans="1:16" ht="15.75" thickBot="1" x14ac:dyDescent="0.3">
      <c r="A73" s="19"/>
      <c r="B73" s="19"/>
      <c r="C73" s="19"/>
      <c r="D73" s="19"/>
      <c r="E73" s="19"/>
      <c r="F73" s="19"/>
      <c r="G73" s="19"/>
      <c r="H73" s="19" t="s">
        <v>741</v>
      </c>
      <c r="I73" s="19"/>
      <c r="J73" s="21">
        <v>193.64</v>
      </c>
      <c r="K73" s="44"/>
      <c r="L73" s="21">
        <v>130</v>
      </c>
      <c r="M73" s="44"/>
      <c r="N73" s="21">
        <f t="shared" si="8"/>
        <v>63.64</v>
      </c>
      <c r="O73" s="44"/>
      <c r="P73" s="46">
        <f t="shared" si="9"/>
        <v>1.4895400000000001</v>
      </c>
    </row>
    <row r="74" spans="1:16" ht="15.75" thickBot="1" x14ac:dyDescent="0.3">
      <c r="A74" s="19"/>
      <c r="B74" s="19"/>
      <c r="C74" s="19"/>
      <c r="D74" s="19"/>
      <c r="E74" s="19"/>
      <c r="F74" s="19"/>
      <c r="G74" s="19" t="s">
        <v>742</v>
      </c>
      <c r="H74" s="19"/>
      <c r="I74" s="19"/>
      <c r="J74" s="22">
        <f>ROUND(SUM(J70:J73),5)</f>
        <v>1403.73</v>
      </c>
      <c r="K74" s="44"/>
      <c r="L74" s="22">
        <f>ROUND(SUM(L70:L73),5)</f>
        <v>1216</v>
      </c>
      <c r="M74" s="44"/>
      <c r="N74" s="22">
        <f t="shared" si="8"/>
        <v>187.73</v>
      </c>
      <c r="O74" s="44"/>
      <c r="P74" s="48">
        <f t="shared" si="9"/>
        <v>1.15438</v>
      </c>
    </row>
    <row r="75" spans="1:16" x14ac:dyDescent="0.25">
      <c r="A75" s="19"/>
      <c r="B75" s="19"/>
      <c r="C75" s="19"/>
      <c r="D75" s="19"/>
      <c r="E75" s="19"/>
      <c r="F75" s="19" t="s">
        <v>743</v>
      </c>
      <c r="G75" s="19"/>
      <c r="H75" s="19"/>
      <c r="I75" s="19"/>
      <c r="J75" s="20">
        <f>ROUND(J43+J59+J69+J74,5)</f>
        <v>73578.38</v>
      </c>
      <c r="K75" s="44"/>
      <c r="L75" s="20">
        <f>ROUND(L43+L59+L69+L74,5)</f>
        <v>55349.15</v>
      </c>
      <c r="M75" s="44"/>
      <c r="N75" s="20">
        <f t="shared" si="8"/>
        <v>18229.23</v>
      </c>
      <c r="O75" s="44"/>
      <c r="P75" s="45">
        <f t="shared" si="9"/>
        <v>1.32935</v>
      </c>
    </row>
    <row r="76" spans="1:16" x14ac:dyDescent="0.25">
      <c r="A76" s="19"/>
      <c r="B76" s="19"/>
      <c r="C76" s="19"/>
      <c r="D76" s="19"/>
      <c r="E76" s="19"/>
      <c r="F76" s="19" t="s">
        <v>744</v>
      </c>
      <c r="G76" s="19"/>
      <c r="H76" s="19"/>
      <c r="I76" s="19"/>
      <c r="J76" s="20">
        <v>4</v>
      </c>
      <c r="K76" s="44"/>
      <c r="L76" s="20">
        <v>41.67</v>
      </c>
      <c r="M76" s="44"/>
      <c r="N76" s="20">
        <f t="shared" si="8"/>
        <v>-37.67</v>
      </c>
      <c r="O76" s="44"/>
      <c r="P76" s="45">
        <f t="shared" si="9"/>
        <v>9.5990000000000006E-2</v>
      </c>
    </row>
    <row r="77" spans="1:16" x14ac:dyDescent="0.25">
      <c r="A77" s="19"/>
      <c r="B77" s="19"/>
      <c r="C77" s="19"/>
      <c r="D77" s="19"/>
      <c r="E77" s="19"/>
      <c r="F77" s="19" t="s">
        <v>745</v>
      </c>
      <c r="G77" s="19"/>
      <c r="H77" s="19"/>
      <c r="I77" s="19"/>
      <c r="J77" s="20">
        <v>0</v>
      </c>
      <c r="K77" s="44"/>
      <c r="L77" s="20">
        <v>50</v>
      </c>
      <c r="M77" s="44"/>
      <c r="N77" s="20">
        <f t="shared" si="8"/>
        <v>-50</v>
      </c>
      <c r="O77" s="44"/>
      <c r="P77" s="45">
        <f t="shared" si="9"/>
        <v>0</v>
      </c>
    </row>
    <row r="78" spans="1:16" x14ac:dyDescent="0.25">
      <c r="A78" s="19"/>
      <c r="B78" s="19"/>
      <c r="C78" s="19"/>
      <c r="D78" s="19"/>
      <c r="E78" s="19"/>
      <c r="F78" s="19" t="s">
        <v>746</v>
      </c>
      <c r="G78" s="19"/>
      <c r="H78" s="19"/>
      <c r="I78" s="19"/>
      <c r="J78" s="20"/>
      <c r="K78" s="44"/>
      <c r="L78" s="20"/>
      <c r="M78" s="44"/>
      <c r="N78" s="20"/>
      <c r="O78" s="44"/>
      <c r="P78" s="45"/>
    </row>
    <row r="79" spans="1:16" x14ac:dyDescent="0.25">
      <c r="A79" s="19"/>
      <c r="B79" s="19"/>
      <c r="C79" s="19"/>
      <c r="D79" s="19"/>
      <c r="E79" s="19"/>
      <c r="F79" s="19"/>
      <c r="G79" s="19" t="s">
        <v>747</v>
      </c>
      <c r="H79" s="19"/>
      <c r="I79" s="19"/>
      <c r="J79" s="20">
        <v>1450</v>
      </c>
      <c r="K79" s="44"/>
      <c r="L79" s="20">
        <v>1550</v>
      </c>
      <c r="M79" s="44"/>
      <c r="N79" s="20">
        <f>ROUND((J79-L79),5)</f>
        <v>-100</v>
      </c>
      <c r="O79" s="44"/>
      <c r="P79" s="45">
        <f>ROUND(IF(L79=0, IF(J79=0, 0, 1), J79/L79),5)</f>
        <v>0.93547999999999998</v>
      </c>
    </row>
    <row r="80" spans="1:16" ht="15.75" thickBot="1" x14ac:dyDescent="0.3">
      <c r="A80" s="19"/>
      <c r="B80" s="19"/>
      <c r="C80" s="19"/>
      <c r="D80" s="19"/>
      <c r="E80" s="19"/>
      <c r="F80" s="19"/>
      <c r="G80" s="19" t="s">
        <v>749</v>
      </c>
      <c r="H80" s="19"/>
      <c r="I80" s="19"/>
      <c r="J80" s="26">
        <v>0</v>
      </c>
      <c r="K80" s="44"/>
      <c r="L80" s="26">
        <v>400</v>
      </c>
      <c r="M80" s="44"/>
      <c r="N80" s="26">
        <f>ROUND((J80-L80),5)</f>
        <v>-400</v>
      </c>
      <c r="O80" s="44"/>
      <c r="P80" s="49">
        <f>ROUND(IF(L80=0, IF(J80=0, 0, 1), J80/L80),5)</f>
        <v>0</v>
      </c>
    </row>
    <row r="81" spans="1:16" x14ac:dyDescent="0.25">
      <c r="A81" s="19"/>
      <c r="B81" s="19"/>
      <c r="C81" s="19"/>
      <c r="D81" s="19"/>
      <c r="E81" s="19"/>
      <c r="F81" s="19" t="s">
        <v>750</v>
      </c>
      <c r="G81" s="19"/>
      <c r="H81" s="19"/>
      <c r="I81" s="19"/>
      <c r="J81" s="20">
        <f>ROUND(SUM(J78:J80),5)</f>
        <v>1450</v>
      </c>
      <c r="K81" s="44"/>
      <c r="L81" s="20">
        <f>ROUND(SUM(L78:L80),5)</f>
        <v>1950</v>
      </c>
      <c r="M81" s="44"/>
      <c r="N81" s="20">
        <f>ROUND((J81-L81),5)</f>
        <v>-500</v>
      </c>
      <c r="O81" s="44"/>
      <c r="P81" s="45">
        <f>ROUND(IF(L81=0, IF(J81=0, 0, 1), J81/L81),5)</f>
        <v>0.74358999999999997</v>
      </c>
    </row>
    <row r="82" spans="1:16" x14ac:dyDescent="0.25">
      <c r="A82" s="19"/>
      <c r="B82" s="19"/>
      <c r="C82" s="19"/>
      <c r="D82" s="19"/>
      <c r="E82" s="19"/>
      <c r="F82" s="19" t="s">
        <v>751</v>
      </c>
      <c r="G82" s="19"/>
      <c r="H82" s="19"/>
      <c r="I82" s="19"/>
      <c r="J82" s="20"/>
      <c r="K82" s="44"/>
      <c r="L82" s="20"/>
      <c r="M82" s="44"/>
      <c r="N82" s="20"/>
      <c r="O82" s="44"/>
      <c r="P82" s="45"/>
    </row>
    <row r="83" spans="1:16" x14ac:dyDescent="0.25">
      <c r="A83" s="19"/>
      <c r="B83" s="19"/>
      <c r="C83" s="19"/>
      <c r="D83" s="19"/>
      <c r="E83" s="19"/>
      <c r="F83" s="19"/>
      <c r="G83" s="19" t="s">
        <v>752</v>
      </c>
      <c r="H83" s="19"/>
      <c r="I83" s="19"/>
      <c r="J83" s="20"/>
      <c r="K83" s="44"/>
      <c r="L83" s="20"/>
      <c r="M83" s="44"/>
      <c r="N83" s="20"/>
      <c r="O83" s="44"/>
      <c r="P83" s="45"/>
    </row>
    <row r="84" spans="1:16" x14ac:dyDescent="0.25">
      <c r="A84" s="19"/>
      <c r="B84" s="19"/>
      <c r="C84" s="19"/>
      <c r="D84" s="19"/>
      <c r="E84" s="19"/>
      <c r="F84" s="19"/>
      <c r="G84" s="19"/>
      <c r="H84" s="19" t="s">
        <v>753</v>
      </c>
      <c r="I84" s="19"/>
      <c r="J84" s="20">
        <v>452.64</v>
      </c>
      <c r="K84" s="44"/>
      <c r="L84" s="20">
        <v>1000</v>
      </c>
      <c r="M84" s="44"/>
      <c r="N84" s="20">
        <f>ROUND((J84-L84),5)</f>
        <v>-547.36</v>
      </c>
      <c r="O84" s="44"/>
      <c r="P84" s="45">
        <f>ROUND(IF(L84=0, IF(J84=0, 0, 1), J84/L84),5)</f>
        <v>0.45263999999999999</v>
      </c>
    </row>
    <row r="85" spans="1:16" x14ac:dyDescent="0.25">
      <c r="A85" s="19"/>
      <c r="B85" s="19"/>
      <c r="C85" s="19"/>
      <c r="D85" s="19"/>
      <c r="E85" s="19"/>
      <c r="F85" s="19"/>
      <c r="G85" s="19"/>
      <c r="H85" s="19" t="s">
        <v>754</v>
      </c>
      <c r="I85" s="19"/>
      <c r="J85" s="20">
        <v>0</v>
      </c>
      <c r="K85" s="44"/>
      <c r="L85" s="20">
        <v>100</v>
      </c>
      <c r="M85" s="44"/>
      <c r="N85" s="20">
        <f>ROUND((J85-L85),5)</f>
        <v>-100</v>
      </c>
      <c r="O85" s="44"/>
      <c r="P85" s="45">
        <f>ROUND(IF(L85=0, IF(J85=0, 0, 1), J85/L85),5)</f>
        <v>0</v>
      </c>
    </row>
    <row r="86" spans="1:16" x14ac:dyDescent="0.25">
      <c r="A86" s="19"/>
      <c r="B86" s="19"/>
      <c r="C86" s="19"/>
      <c r="D86" s="19"/>
      <c r="E86" s="19"/>
      <c r="F86" s="19"/>
      <c r="G86" s="19"/>
      <c r="H86" s="19" t="s">
        <v>755</v>
      </c>
      <c r="I86" s="19"/>
      <c r="J86" s="20">
        <v>0</v>
      </c>
      <c r="K86" s="44"/>
      <c r="L86" s="20">
        <v>100</v>
      </c>
      <c r="M86" s="44"/>
      <c r="N86" s="20">
        <f>ROUND((J86-L86),5)</f>
        <v>-100</v>
      </c>
      <c r="O86" s="44"/>
      <c r="P86" s="45">
        <f>ROUND(IF(L86=0, IF(J86=0, 0, 1), J86/L86),5)</f>
        <v>0</v>
      </c>
    </row>
    <row r="87" spans="1:16" ht="15.75" thickBot="1" x14ac:dyDescent="0.3">
      <c r="A87" s="19"/>
      <c r="B87" s="19"/>
      <c r="C87" s="19"/>
      <c r="D87" s="19"/>
      <c r="E87" s="19"/>
      <c r="F87" s="19"/>
      <c r="G87" s="19"/>
      <c r="H87" s="19" t="s">
        <v>756</v>
      </c>
      <c r="I87" s="19"/>
      <c r="J87" s="26">
        <v>0</v>
      </c>
      <c r="K87" s="44"/>
      <c r="L87" s="26">
        <v>125</v>
      </c>
      <c r="M87" s="44"/>
      <c r="N87" s="26">
        <f>ROUND((J87-L87),5)</f>
        <v>-125</v>
      </c>
      <c r="O87" s="44"/>
      <c r="P87" s="49">
        <f>ROUND(IF(L87=0, IF(J87=0, 0, 1), J87/L87),5)</f>
        <v>0</v>
      </c>
    </row>
    <row r="88" spans="1:16" x14ac:dyDescent="0.25">
      <c r="A88" s="19"/>
      <c r="B88" s="19"/>
      <c r="C88" s="19"/>
      <c r="D88" s="19"/>
      <c r="E88" s="19"/>
      <c r="F88" s="19"/>
      <c r="G88" s="19" t="s">
        <v>757</v>
      </c>
      <c r="H88" s="19"/>
      <c r="I88" s="19"/>
      <c r="J88" s="20">
        <f>ROUND(SUM(J83:J87),5)</f>
        <v>452.64</v>
      </c>
      <c r="K88" s="44"/>
      <c r="L88" s="20">
        <f>ROUND(SUM(L83:L87),5)</f>
        <v>1325</v>
      </c>
      <c r="M88" s="44"/>
      <c r="N88" s="20">
        <f>ROUND((J88-L88),5)</f>
        <v>-872.36</v>
      </c>
      <c r="O88" s="44"/>
      <c r="P88" s="45">
        <f>ROUND(IF(L88=0, IF(J88=0, 0, 1), J88/L88),5)</f>
        <v>0.34161999999999998</v>
      </c>
    </row>
    <row r="89" spans="1:16" x14ac:dyDescent="0.25">
      <c r="A89" s="19"/>
      <c r="B89" s="19"/>
      <c r="C89" s="19"/>
      <c r="D89" s="19"/>
      <c r="E89" s="19"/>
      <c r="F89" s="19"/>
      <c r="G89" s="19" t="s">
        <v>758</v>
      </c>
      <c r="H89" s="19"/>
      <c r="I89" s="19"/>
      <c r="J89" s="20"/>
      <c r="K89" s="44"/>
      <c r="L89" s="20"/>
      <c r="M89" s="44"/>
      <c r="N89" s="20"/>
      <c r="O89" s="44"/>
      <c r="P89" s="45"/>
    </row>
    <row r="90" spans="1:16" x14ac:dyDescent="0.25">
      <c r="A90" s="19"/>
      <c r="B90" s="19"/>
      <c r="C90" s="19"/>
      <c r="D90" s="19"/>
      <c r="E90" s="19"/>
      <c r="F90" s="19"/>
      <c r="G90" s="19"/>
      <c r="H90" s="19" t="s">
        <v>759</v>
      </c>
      <c r="I90" s="19"/>
      <c r="J90" s="20">
        <v>11.84</v>
      </c>
      <c r="K90" s="44"/>
      <c r="L90" s="20">
        <v>40</v>
      </c>
      <c r="M90" s="44"/>
      <c r="N90" s="20">
        <f t="shared" ref="N90:N95" si="10">ROUND((J90-L90),5)</f>
        <v>-28.16</v>
      </c>
      <c r="O90" s="44"/>
      <c r="P90" s="45">
        <f t="shared" ref="P90:P95" si="11">ROUND(IF(L90=0, IF(J90=0, 0, 1), J90/L90),5)</f>
        <v>0.29599999999999999</v>
      </c>
    </row>
    <row r="91" spans="1:16" x14ac:dyDescent="0.25">
      <c r="A91" s="19"/>
      <c r="B91" s="19"/>
      <c r="C91" s="19"/>
      <c r="D91" s="19"/>
      <c r="E91" s="19"/>
      <c r="F91" s="19"/>
      <c r="G91" s="19"/>
      <c r="H91" s="19" t="s">
        <v>760</v>
      </c>
      <c r="I91" s="19"/>
      <c r="J91" s="20">
        <v>160.16</v>
      </c>
      <c r="K91" s="44"/>
      <c r="L91" s="20">
        <v>166.67</v>
      </c>
      <c r="M91" s="44"/>
      <c r="N91" s="20">
        <f t="shared" si="10"/>
        <v>-6.51</v>
      </c>
      <c r="O91" s="44"/>
      <c r="P91" s="45">
        <f t="shared" si="11"/>
        <v>0.96094000000000002</v>
      </c>
    </row>
    <row r="92" spans="1:16" x14ac:dyDescent="0.25">
      <c r="A92" s="19"/>
      <c r="B92" s="19"/>
      <c r="C92" s="19"/>
      <c r="D92" s="19"/>
      <c r="E92" s="19"/>
      <c r="F92" s="19"/>
      <c r="G92" s="19"/>
      <c r="H92" s="19" t="s">
        <v>761</v>
      </c>
      <c r="I92" s="19"/>
      <c r="J92" s="20">
        <v>384.66</v>
      </c>
      <c r="K92" s="44"/>
      <c r="L92" s="20">
        <v>415</v>
      </c>
      <c r="M92" s="44"/>
      <c r="N92" s="20">
        <f t="shared" si="10"/>
        <v>-30.34</v>
      </c>
      <c r="O92" s="44"/>
      <c r="P92" s="45">
        <f t="shared" si="11"/>
        <v>0.92688999999999999</v>
      </c>
    </row>
    <row r="93" spans="1:16" x14ac:dyDescent="0.25">
      <c r="A93" s="19"/>
      <c r="B93" s="19"/>
      <c r="C93" s="19"/>
      <c r="D93" s="19"/>
      <c r="E93" s="19"/>
      <c r="F93" s="19"/>
      <c r="G93" s="19"/>
      <c r="H93" s="19" t="s">
        <v>762</v>
      </c>
      <c r="I93" s="19"/>
      <c r="J93" s="20">
        <v>78.150000000000006</v>
      </c>
      <c r="K93" s="44"/>
      <c r="L93" s="20">
        <v>75</v>
      </c>
      <c r="M93" s="44"/>
      <c r="N93" s="20">
        <f t="shared" si="10"/>
        <v>3.15</v>
      </c>
      <c r="O93" s="44"/>
      <c r="P93" s="45">
        <f t="shared" si="11"/>
        <v>1.042</v>
      </c>
    </row>
    <row r="94" spans="1:16" ht="15.75" thickBot="1" x14ac:dyDescent="0.3">
      <c r="A94" s="19"/>
      <c r="B94" s="19"/>
      <c r="C94" s="19"/>
      <c r="D94" s="19"/>
      <c r="E94" s="19"/>
      <c r="F94" s="19"/>
      <c r="G94" s="19"/>
      <c r="H94" s="19" t="s">
        <v>763</v>
      </c>
      <c r="I94" s="19"/>
      <c r="J94" s="26">
        <v>78.150000000000006</v>
      </c>
      <c r="K94" s="44"/>
      <c r="L94" s="26">
        <v>75</v>
      </c>
      <c r="M94" s="44"/>
      <c r="N94" s="26">
        <f t="shared" si="10"/>
        <v>3.15</v>
      </c>
      <c r="O94" s="44"/>
      <c r="P94" s="49">
        <f t="shared" si="11"/>
        <v>1.042</v>
      </c>
    </row>
    <row r="95" spans="1:16" x14ac:dyDescent="0.25">
      <c r="A95" s="19"/>
      <c r="B95" s="19"/>
      <c r="C95" s="19"/>
      <c r="D95" s="19"/>
      <c r="E95" s="19"/>
      <c r="F95" s="19"/>
      <c r="G95" s="19" t="s">
        <v>764</v>
      </c>
      <c r="H95" s="19"/>
      <c r="I95" s="19"/>
      <c r="J95" s="20">
        <f>ROUND(SUM(J89:J94),5)</f>
        <v>712.96</v>
      </c>
      <c r="K95" s="44"/>
      <c r="L95" s="20">
        <f>ROUND(SUM(L89:L94),5)</f>
        <v>771.67</v>
      </c>
      <c r="M95" s="44"/>
      <c r="N95" s="20">
        <f t="shared" si="10"/>
        <v>-58.71</v>
      </c>
      <c r="O95" s="44"/>
      <c r="P95" s="45">
        <f t="shared" si="11"/>
        <v>0.92391999999999996</v>
      </c>
    </row>
    <row r="96" spans="1:16" x14ac:dyDescent="0.25">
      <c r="A96" s="19"/>
      <c r="B96" s="19"/>
      <c r="C96" s="19"/>
      <c r="D96" s="19"/>
      <c r="E96" s="19"/>
      <c r="F96" s="19"/>
      <c r="G96" s="19" t="s">
        <v>765</v>
      </c>
      <c r="H96" s="19"/>
      <c r="I96" s="19"/>
      <c r="J96" s="20"/>
      <c r="K96" s="44"/>
      <c r="L96" s="20"/>
      <c r="M96" s="44"/>
      <c r="N96" s="20"/>
      <c r="O96" s="44"/>
      <c r="P96" s="45"/>
    </row>
    <row r="97" spans="1:16" x14ac:dyDescent="0.25">
      <c r="A97" s="19"/>
      <c r="B97" s="19"/>
      <c r="C97" s="19"/>
      <c r="D97" s="19"/>
      <c r="E97" s="19"/>
      <c r="F97" s="19"/>
      <c r="G97" s="19"/>
      <c r="H97" s="19" t="s">
        <v>766</v>
      </c>
      <c r="I97" s="19"/>
      <c r="J97" s="20">
        <v>154.22999999999999</v>
      </c>
      <c r="K97" s="44"/>
      <c r="L97" s="20">
        <v>123</v>
      </c>
      <c r="M97" s="44"/>
      <c r="N97" s="20">
        <f>ROUND((J97-L97),5)</f>
        <v>31.23</v>
      </c>
      <c r="O97" s="44"/>
      <c r="P97" s="45">
        <f>ROUND(IF(L97=0, IF(J97=0, 0, 1), J97/L97),5)</f>
        <v>1.2539</v>
      </c>
    </row>
    <row r="98" spans="1:16" x14ac:dyDescent="0.25">
      <c r="A98" s="19"/>
      <c r="B98" s="19"/>
      <c r="C98" s="19"/>
      <c r="D98" s="19"/>
      <c r="E98" s="19"/>
      <c r="F98" s="19"/>
      <c r="G98" s="19"/>
      <c r="H98" s="19" t="s">
        <v>767</v>
      </c>
      <c r="I98" s="19"/>
      <c r="J98" s="20"/>
      <c r="K98" s="44"/>
      <c r="L98" s="20"/>
      <c r="M98" s="44"/>
      <c r="N98" s="20"/>
      <c r="O98" s="44"/>
      <c r="P98" s="45"/>
    </row>
    <row r="99" spans="1:16" x14ac:dyDescent="0.25">
      <c r="A99" s="19"/>
      <c r="B99" s="19"/>
      <c r="C99" s="19"/>
      <c r="D99" s="19"/>
      <c r="E99" s="19"/>
      <c r="F99" s="19"/>
      <c r="G99" s="19"/>
      <c r="H99" s="19"/>
      <c r="I99" s="19" t="s">
        <v>768</v>
      </c>
      <c r="J99" s="20">
        <v>585.11</v>
      </c>
      <c r="K99" s="44"/>
      <c r="L99" s="20">
        <v>500</v>
      </c>
      <c r="M99" s="44"/>
      <c r="N99" s="20">
        <f t="shared" ref="N99:N107" si="12">ROUND((J99-L99),5)</f>
        <v>85.11</v>
      </c>
      <c r="O99" s="44"/>
      <c r="P99" s="45">
        <f t="shared" ref="P99:P107" si="13">ROUND(IF(L99=0, IF(J99=0, 0, 1), J99/L99),5)</f>
        <v>1.17022</v>
      </c>
    </row>
    <row r="100" spans="1:16" x14ac:dyDescent="0.25">
      <c r="A100" s="19"/>
      <c r="B100" s="19"/>
      <c r="C100" s="19"/>
      <c r="D100" s="19"/>
      <c r="E100" s="19"/>
      <c r="F100" s="19"/>
      <c r="G100" s="19"/>
      <c r="H100" s="19"/>
      <c r="I100" s="19" t="s">
        <v>769</v>
      </c>
      <c r="J100" s="20">
        <v>28.68</v>
      </c>
      <c r="K100" s="44"/>
      <c r="L100" s="20">
        <v>200</v>
      </c>
      <c r="M100" s="44"/>
      <c r="N100" s="20">
        <f t="shared" si="12"/>
        <v>-171.32</v>
      </c>
      <c r="O100" s="44"/>
      <c r="P100" s="45">
        <f t="shared" si="13"/>
        <v>0.1434</v>
      </c>
    </row>
    <row r="101" spans="1:16" ht="15.75" thickBot="1" x14ac:dyDescent="0.3">
      <c r="A101" s="19"/>
      <c r="B101" s="19"/>
      <c r="C101" s="19"/>
      <c r="D101" s="19"/>
      <c r="E101" s="19"/>
      <c r="F101" s="19"/>
      <c r="G101" s="19"/>
      <c r="H101" s="19"/>
      <c r="I101" s="19" t="s">
        <v>770</v>
      </c>
      <c r="J101" s="26">
        <v>19.760000000000002</v>
      </c>
      <c r="K101" s="44"/>
      <c r="L101" s="26">
        <v>200</v>
      </c>
      <c r="M101" s="44"/>
      <c r="N101" s="26">
        <f t="shared" si="12"/>
        <v>-180.24</v>
      </c>
      <c r="O101" s="44"/>
      <c r="P101" s="49">
        <f t="shared" si="13"/>
        <v>9.8799999999999999E-2</v>
      </c>
    </row>
    <row r="102" spans="1:16" x14ac:dyDescent="0.25">
      <c r="A102" s="19"/>
      <c r="B102" s="19"/>
      <c r="C102" s="19"/>
      <c r="D102" s="19"/>
      <c r="E102" s="19"/>
      <c r="F102" s="19"/>
      <c r="G102" s="19"/>
      <c r="H102" s="19" t="s">
        <v>771</v>
      </c>
      <c r="I102" s="19"/>
      <c r="J102" s="20">
        <f>ROUND(SUM(J98:J101),5)</f>
        <v>633.54999999999995</v>
      </c>
      <c r="K102" s="44"/>
      <c r="L102" s="20">
        <f>ROUND(SUM(L98:L101),5)</f>
        <v>900</v>
      </c>
      <c r="M102" s="44"/>
      <c r="N102" s="20">
        <f t="shared" si="12"/>
        <v>-266.45</v>
      </c>
      <c r="O102" s="44"/>
      <c r="P102" s="45">
        <f t="shared" si="13"/>
        <v>0.70394000000000001</v>
      </c>
    </row>
    <row r="103" spans="1:16" ht="15.75" thickBot="1" x14ac:dyDescent="0.3">
      <c r="A103" s="19"/>
      <c r="B103" s="19"/>
      <c r="C103" s="19"/>
      <c r="D103" s="19"/>
      <c r="E103" s="19"/>
      <c r="F103" s="19"/>
      <c r="G103" s="19"/>
      <c r="H103" s="19" t="s">
        <v>772</v>
      </c>
      <c r="I103" s="19"/>
      <c r="J103" s="26">
        <v>142.69999999999999</v>
      </c>
      <c r="K103" s="44"/>
      <c r="L103" s="26">
        <v>130</v>
      </c>
      <c r="M103" s="44"/>
      <c r="N103" s="26">
        <f t="shared" si="12"/>
        <v>12.7</v>
      </c>
      <c r="O103" s="44"/>
      <c r="P103" s="49">
        <f t="shared" si="13"/>
        <v>1.0976900000000001</v>
      </c>
    </row>
    <row r="104" spans="1:16" x14ac:dyDescent="0.25">
      <c r="A104" s="19"/>
      <c r="B104" s="19"/>
      <c r="C104" s="19"/>
      <c r="D104" s="19"/>
      <c r="E104" s="19"/>
      <c r="F104" s="19"/>
      <c r="G104" s="19" t="s">
        <v>773</v>
      </c>
      <c r="H104" s="19"/>
      <c r="I104" s="19"/>
      <c r="J104" s="20">
        <f>ROUND(SUM(J96:J97)+SUM(J102:J103),5)</f>
        <v>930.48</v>
      </c>
      <c r="K104" s="44"/>
      <c r="L104" s="20">
        <f>ROUND(SUM(L96:L97)+SUM(L102:L103),5)</f>
        <v>1153</v>
      </c>
      <c r="M104" s="44"/>
      <c r="N104" s="20">
        <f t="shared" si="12"/>
        <v>-222.52</v>
      </c>
      <c r="O104" s="44"/>
      <c r="P104" s="45">
        <f t="shared" si="13"/>
        <v>0.80701000000000001</v>
      </c>
    </row>
    <row r="105" spans="1:16" ht="15.75" thickBot="1" x14ac:dyDescent="0.3">
      <c r="A105" s="19"/>
      <c r="B105" s="19"/>
      <c r="C105" s="19"/>
      <c r="D105" s="19"/>
      <c r="E105" s="19"/>
      <c r="F105" s="19"/>
      <c r="G105" s="19" t="s">
        <v>774</v>
      </c>
      <c r="H105" s="19"/>
      <c r="I105" s="19"/>
      <c r="J105" s="21">
        <v>82.75</v>
      </c>
      <c r="K105" s="44"/>
      <c r="L105" s="21">
        <v>83.33</v>
      </c>
      <c r="M105" s="44"/>
      <c r="N105" s="21">
        <f t="shared" si="12"/>
        <v>-0.57999999999999996</v>
      </c>
      <c r="O105" s="44"/>
      <c r="P105" s="46">
        <f t="shared" si="13"/>
        <v>0.99304000000000003</v>
      </c>
    </row>
    <row r="106" spans="1:16" ht="15.75" thickBot="1" x14ac:dyDescent="0.3">
      <c r="A106" s="19"/>
      <c r="B106" s="19"/>
      <c r="C106" s="19"/>
      <c r="D106" s="19"/>
      <c r="E106" s="19"/>
      <c r="F106" s="19" t="s">
        <v>775</v>
      </c>
      <c r="G106" s="19"/>
      <c r="H106" s="19"/>
      <c r="I106" s="19"/>
      <c r="J106" s="22">
        <f>ROUND(J82+J88+J95+SUM(J104:J105),5)</f>
        <v>2178.83</v>
      </c>
      <c r="K106" s="44"/>
      <c r="L106" s="22">
        <f>ROUND(L82+L88+L95+SUM(L104:L105),5)</f>
        <v>3333</v>
      </c>
      <c r="M106" s="44"/>
      <c r="N106" s="22">
        <f t="shared" si="12"/>
        <v>-1154.17</v>
      </c>
      <c r="O106" s="44"/>
      <c r="P106" s="48">
        <f t="shared" si="13"/>
        <v>0.65371000000000001</v>
      </c>
    </row>
    <row r="107" spans="1:16" x14ac:dyDescent="0.25">
      <c r="A107" s="19"/>
      <c r="B107" s="19"/>
      <c r="C107" s="19"/>
      <c r="D107" s="19"/>
      <c r="E107" s="19" t="s">
        <v>776</v>
      </c>
      <c r="F107" s="19"/>
      <c r="G107" s="19"/>
      <c r="H107" s="19"/>
      <c r="I107" s="19"/>
      <c r="J107" s="20">
        <f>ROUND(SUM(J22:J23)+J27+SUM(J34:J35)+SUM(J41:J42)+SUM(J75:J77)+J81+J106,5)</f>
        <v>81780.240000000005</v>
      </c>
      <c r="K107" s="44"/>
      <c r="L107" s="20">
        <f>ROUND(SUM(L22:L23)+L27+SUM(L34:L35)+SUM(L41:L42)+SUM(L75:L77)+L81+L106,5)</f>
        <v>64041.04</v>
      </c>
      <c r="M107" s="44"/>
      <c r="N107" s="20">
        <f t="shared" si="12"/>
        <v>17739.2</v>
      </c>
      <c r="O107" s="44"/>
      <c r="P107" s="45">
        <f t="shared" si="13"/>
        <v>1.2769999999999999</v>
      </c>
    </row>
    <row r="108" spans="1:16" x14ac:dyDescent="0.25">
      <c r="A108" s="19"/>
      <c r="B108" s="19"/>
      <c r="C108" s="19"/>
      <c r="D108" s="19"/>
      <c r="E108" s="19" t="s">
        <v>777</v>
      </c>
      <c r="F108" s="19"/>
      <c r="G108" s="19"/>
      <c r="H108" s="19"/>
      <c r="I108" s="19"/>
      <c r="J108" s="20"/>
      <c r="K108" s="44"/>
      <c r="L108" s="20"/>
      <c r="M108" s="44"/>
      <c r="N108" s="20"/>
      <c r="O108" s="44"/>
      <c r="P108" s="45"/>
    </row>
    <row r="109" spans="1:16" x14ac:dyDescent="0.25">
      <c r="A109" s="19"/>
      <c r="B109" s="19"/>
      <c r="C109" s="19"/>
      <c r="D109" s="19"/>
      <c r="E109" s="19"/>
      <c r="F109" s="19" t="s">
        <v>778</v>
      </c>
      <c r="G109" s="19"/>
      <c r="H109" s="19"/>
      <c r="I109" s="19"/>
      <c r="J109" s="20">
        <v>0</v>
      </c>
      <c r="K109" s="44"/>
      <c r="L109" s="20">
        <v>85</v>
      </c>
      <c r="M109" s="44"/>
      <c r="N109" s="20">
        <f>ROUND((J109-L109),5)</f>
        <v>-85</v>
      </c>
      <c r="O109" s="44"/>
      <c r="P109" s="45">
        <f>ROUND(IF(L109=0, IF(J109=0, 0, 1), J109/L109),5)</f>
        <v>0</v>
      </c>
    </row>
    <row r="110" spans="1:16" x14ac:dyDescent="0.25">
      <c r="A110" s="19"/>
      <c r="B110" s="19"/>
      <c r="C110" s="19"/>
      <c r="D110" s="19"/>
      <c r="E110" s="19"/>
      <c r="F110" s="19" t="s">
        <v>779</v>
      </c>
      <c r="G110" s="19"/>
      <c r="H110" s="19"/>
      <c r="I110" s="19"/>
      <c r="J110" s="20">
        <v>0</v>
      </c>
      <c r="K110" s="44"/>
      <c r="L110" s="20">
        <v>83.33</v>
      </c>
      <c r="M110" s="44"/>
      <c r="N110" s="20">
        <f>ROUND((J110-L110),5)</f>
        <v>-83.33</v>
      </c>
      <c r="O110" s="44"/>
      <c r="P110" s="45">
        <f>ROUND(IF(L110=0, IF(J110=0, 0, 1), J110/L110),5)</f>
        <v>0</v>
      </c>
    </row>
    <row r="111" spans="1:16" ht="15.75" thickBot="1" x14ac:dyDescent="0.3">
      <c r="A111" s="19"/>
      <c r="B111" s="19"/>
      <c r="C111" s="19"/>
      <c r="D111" s="19"/>
      <c r="E111" s="19"/>
      <c r="F111" s="19" t="s">
        <v>780</v>
      </c>
      <c r="G111" s="19"/>
      <c r="H111" s="19"/>
      <c r="I111" s="19"/>
      <c r="J111" s="26">
        <v>65.95</v>
      </c>
      <c r="K111" s="44"/>
      <c r="L111" s="26"/>
      <c r="M111" s="44"/>
      <c r="N111" s="26"/>
      <c r="O111" s="44"/>
      <c r="P111" s="49"/>
    </row>
    <row r="112" spans="1:16" x14ac:dyDescent="0.25">
      <c r="A112" s="19"/>
      <c r="B112" s="19"/>
      <c r="C112" s="19"/>
      <c r="D112" s="19"/>
      <c r="E112" s="19" t="s">
        <v>781</v>
      </c>
      <c r="F112" s="19"/>
      <c r="G112" s="19"/>
      <c r="H112" s="19"/>
      <c r="I112" s="19"/>
      <c r="J112" s="20">
        <f>ROUND(SUM(J108:J111),5)</f>
        <v>65.95</v>
      </c>
      <c r="K112" s="44"/>
      <c r="L112" s="20">
        <f>ROUND(SUM(L108:L111),5)</f>
        <v>168.33</v>
      </c>
      <c r="M112" s="44"/>
      <c r="N112" s="20">
        <f>ROUND((J112-L112),5)</f>
        <v>-102.38</v>
      </c>
      <c r="O112" s="44"/>
      <c r="P112" s="45">
        <f>ROUND(IF(L112=0, IF(J112=0, 0, 1), J112/L112),5)</f>
        <v>0.39179000000000003</v>
      </c>
    </row>
    <row r="113" spans="1:16" x14ac:dyDescent="0.25">
      <c r="A113" s="19"/>
      <c r="B113" s="19"/>
      <c r="C113" s="19"/>
      <c r="D113" s="19"/>
      <c r="E113" s="19" t="s">
        <v>782</v>
      </c>
      <c r="F113" s="19"/>
      <c r="G113" s="19"/>
      <c r="H113" s="19"/>
      <c r="I113" s="19"/>
      <c r="J113" s="20"/>
      <c r="K113" s="44"/>
      <c r="L113" s="20"/>
      <c r="M113" s="44"/>
      <c r="N113" s="20"/>
      <c r="O113" s="44"/>
      <c r="P113" s="45"/>
    </row>
    <row r="114" spans="1:16" x14ac:dyDescent="0.25">
      <c r="A114" s="19"/>
      <c r="B114" s="19"/>
      <c r="C114" s="19"/>
      <c r="D114" s="19"/>
      <c r="E114" s="19"/>
      <c r="F114" s="19" t="s">
        <v>783</v>
      </c>
      <c r="G114" s="19"/>
      <c r="H114" s="19"/>
      <c r="I114" s="19"/>
      <c r="J114" s="20">
        <v>0</v>
      </c>
      <c r="K114" s="44"/>
      <c r="L114" s="20">
        <v>0</v>
      </c>
      <c r="M114" s="44"/>
      <c r="N114" s="20">
        <f t="shared" ref="N114:N119" si="14">ROUND((J114-L114),5)</f>
        <v>0</v>
      </c>
      <c r="O114" s="44"/>
      <c r="P114" s="45">
        <f t="shared" ref="P114:P119" si="15">ROUND(IF(L114=0, IF(J114=0, 0, 1), J114/L114),5)</f>
        <v>0</v>
      </c>
    </row>
    <row r="115" spans="1:16" x14ac:dyDescent="0.25">
      <c r="A115" s="19"/>
      <c r="B115" s="19"/>
      <c r="C115" s="19"/>
      <c r="D115" s="19"/>
      <c r="E115" s="19"/>
      <c r="F115" s="19" t="s">
        <v>784</v>
      </c>
      <c r="G115" s="19"/>
      <c r="H115" s="19"/>
      <c r="I115" s="19"/>
      <c r="J115" s="20">
        <v>0</v>
      </c>
      <c r="K115" s="44"/>
      <c r="L115" s="20">
        <v>0</v>
      </c>
      <c r="M115" s="44"/>
      <c r="N115" s="20">
        <f t="shared" si="14"/>
        <v>0</v>
      </c>
      <c r="O115" s="44"/>
      <c r="P115" s="45">
        <f t="shared" si="15"/>
        <v>0</v>
      </c>
    </row>
    <row r="116" spans="1:16" x14ac:dyDescent="0.25">
      <c r="A116" s="19"/>
      <c r="B116" s="19"/>
      <c r="C116" s="19"/>
      <c r="D116" s="19"/>
      <c r="E116" s="19"/>
      <c r="F116" s="19" t="s">
        <v>59</v>
      </c>
      <c r="G116" s="19"/>
      <c r="H116" s="19"/>
      <c r="I116" s="19"/>
      <c r="J116" s="20">
        <v>3893.49</v>
      </c>
      <c r="K116" s="44"/>
      <c r="L116" s="20">
        <v>0</v>
      </c>
      <c r="M116" s="44"/>
      <c r="N116" s="20">
        <f t="shared" si="14"/>
        <v>3893.49</v>
      </c>
      <c r="O116" s="44"/>
      <c r="P116" s="45">
        <f t="shared" si="15"/>
        <v>1</v>
      </c>
    </row>
    <row r="117" spans="1:16" x14ac:dyDescent="0.25">
      <c r="A117" s="19"/>
      <c r="B117" s="19"/>
      <c r="C117" s="19"/>
      <c r="D117" s="19"/>
      <c r="E117" s="19"/>
      <c r="F117" s="19" t="s">
        <v>785</v>
      </c>
      <c r="G117" s="19"/>
      <c r="H117" s="19"/>
      <c r="I117" s="19"/>
      <c r="J117" s="20">
        <v>0</v>
      </c>
      <c r="K117" s="44"/>
      <c r="L117" s="20">
        <v>500</v>
      </c>
      <c r="M117" s="44"/>
      <c r="N117" s="20">
        <f t="shared" si="14"/>
        <v>-500</v>
      </c>
      <c r="O117" s="44"/>
      <c r="P117" s="45">
        <f t="shared" si="15"/>
        <v>0</v>
      </c>
    </row>
    <row r="118" spans="1:16" x14ac:dyDescent="0.25">
      <c r="A118" s="19"/>
      <c r="B118" s="19"/>
      <c r="C118" s="19"/>
      <c r="D118" s="19"/>
      <c r="E118" s="19"/>
      <c r="F118" s="19" t="s">
        <v>786</v>
      </c>
      <c r="G118" s="19"/>
      <c r="H118" s="19"/>
      <c r="I118" s="19"/>
      <c r="J118" s="20">
        <v>0</v>
      </c>
      <c r="K118" s="44"/>
      <c r="L118" s="20">
        <v>100</v>
      </c>
      <c r="M118" s="44"/>
      <c r="N118" s="20">
        <f t="shared" si="14"/>
        <v>-100</v>
      </c>
      <c r="O118" s="44"/>
      <c r="P118" s="45">
        <f t="shared" si="15"/>
        <v>0</v>
      </c>
    </row>
    <row r="119" spans="1:16" x14ac:dyDescent="0.25">
      <c r="A119" s="19"/>
      <c r="B119" s="19"/>
      <c r="C119" s="19"/>
      <c r="D119" s="19"/>
      <c r="E119" s="19"/>
      <c r="F119" s="19" t="s">
        <v>787</v>
      </c>
      <c r="G119" s="19"/>
      <c r="H119" s="19"/>
      <c r="I119" s="19"/>
      <c r="J119" s="20">
        <v>0</v>
      </c>
      <c r="K119" s="44"/>
      <c r="L119" s="20">
        <v>0</v>
      </c>
      <c r="M119" s="44"/>
      <c r="N119" s="20">
        <f t="shared" si="14"/>
        <v>0</v>
      </c>
      <c r="O119" s="44"/>
      <c r="P119" s="45">
        <f t="shared" si="15"/>
        <v>0</v>
      </c>
    </row>
    <row r="120" spans="1:16" ht="15.75" thickBot="1" x14ac:dyDescent="0.3">
      <c r="A120" s="19"/>
      <c r="B120" s="19"/>
      <c r="C120" s="19"/>
      <c r="D120" s="19"/>
      <c r="E120" s="19"/>
      <c r="F120" s="19" t="s">
        <v>788</v>
      </c>
      <c r="G120" s="19"/>
      <c r="H120" s="19"/>
      <c r="I120" s="19"/>
      <c r="J120" s="26">
        <v>-150</v>
      </c>
      <c r="K120" s="44"/>
      <c r="L120" s="26"/>
      <c r="M120" s="44"/>
      <c r="N120" s="26"/>
      <c r="O120" s="44"/>
      <c r="P120" s="49"/>
    </row>
    <row r="121" spans="1:16" x14ac:dyDescent="0.25">
      <c r="A121" s="19"/>
      <c r="B121" s="19"/>
      <c r="C121" s="19"/>
      <c r="D121" s="19"/>
      <c r="E121" s="19" t="s">
        <v>789</v>
      </c>
      <c r="F121" s="19"/>
      <c r="G121" s="19"/>
      <c r="H121" s="19"/>
      <c r="I121" s="19"/>
      <c r="J121" s="20">
        <f>ROUND(SUM(J113:J120),5)</f>
        <v>3743.49</v>
      </c>
      <c r="K121" s="44"/>
      <c r="L121" s="20">
        <f>ROUND(SUM(L113:L120),5)</f>
        <v>600</v>
      </c>
      <c r="M121" s="44"/>
      <c r="N121" s="20">
        <f>ROUND((J121-L121),5)</f>
        <v>3143.49</v>
      </c>
      <c r="O121" s="44"/>
      <c r="P121" s="45">
        <f>ROUND(IF(L121=0, IF(J121=0, 0, 1), J121/L121),5)</f>
        <v>6.2391500000000004</v>
      </c>
    </row>
    <row r="122" spans="1:16" x14ac:dyDescent="0.25">
      <c r="A122" s="19"/>
      <c r="B122" s="19"/>
      <c r="C122" s="19"/>
      <c r="D122" s="19"/>
      <c r="E122" s="19" t="s">
        <v>790</v>
      </c>
      <c r="F122" s="19"/>
      <c r="G122" s="19"/>
      <c r="H122" s="19"/>
      <c r="I122" s="19"/>
      <c r="J122" s="20"/>
      <c r="K122" s="44"/>
      <c r="L122" s="20"/>
      <c r="M122" s="44"/>
      <c r="N122" s="20"/>
      <c r="O122" s="44"/>
      <c r="P122" s="45"/>
    </row>
    <row r="123" spans="1:16" x14ac:dyDescent="0.25">
      <c r="A123" s="19"/>
      <c r="B123" s="19"/>
      <c r="C123" s="19"/>
      <c r="D123" s="19"/>
      <c r="E123" s="19"/>
      <c r="F123" s="19" t="s">
        <v>791</v>
      </c>
      <c r="G123" s="19"/>
      <c r="H123" s="19"/>
      <c r="I123" s="19"/>
      <c r="J123" s="20">
        <v>0</v>
      </c>
      <c r="K123" s="44"/>
      <c r="L123" s="20">
        <v>0</v>
      </c>
      <c r="M123" s="44"/>
      <c r="N123" s="20">
        <f>ROUND((J123-L123),5)</f>
        <v>0</v>
      </c>
      <c r="O123" s="44"/>
      <c r="P123" s="45">
        <f>ROUND(IF(L123=0, IF(J123=0, 0, 1), J123/L123),5)</f>
        <v>0</v>
      </c>
    </row>
    <row r="124" spans="1:16" x14ac:dyDescent="0.25">
      <c r="A124" s="19"/>
      <c r="B124" s="19"/>
      <c r="C124" s="19"/>
      <c r="D124" s="19"/>
      <c r="E124" s="19"/>
      <c r="F124" s="19" t="s">
        <v>792</v>
      </c>
      <c r="G124" s="19"/>
      <c r="H124" s="19"/>
      <c r="I124" s="19"/>
      <c r="J124" s="20">
        <v>0</v>
      </c>
      <c r="K124" s="44"/>
      <c r="L124" s="20">
        <v>0</v>
      </c>
      <c r="M124" s="44"/>
      <c r="N124" s="20">
        <f>ROUND((J124-L124),5)</f>
        <v>0</v>
      </c>
      <c r="O124" s="44"/>
      <c r="P124" s="45">
        <f>ROUND(IF(L124=0, IF(J124=0, 0, 1), J124/L124),5)</f>
        <v>0</v>
      </c>
    </row>
    <row r="125" spans="1:16" x14ac:dyDescent="0.25">
      <c r="A125" s="19"/>
      <c r="B125" s="19"/>
      <c r="C125" s="19"/>
      <c r="D125" s="19"/>
      <c r="E125" s="19"/>
      <c r="F125" s="19" t="s">
        <v>794</v>
      </c>
      <c r="G125" s="19"/>
      <c r="H125" s="19"/>
      <c r="I125" s="19"/>
      <c r="J125" s="20"/>
      <c r="K125" s="44"/>
      <c r="L125" s="20"/>
      <c r="M125" s="44"/>
      <c r="N125" s="20"/>
      <c r="O125" s="44"/>
      <c r="P125" s="45"/>
    </row>
    <row r="126" spans="1:16" x14ac:dyDescent="0.25">
      <c r="A126" s="19"/>
      <c r="B126" s="19"/>
      <c r="C126" s="19"/>
      <c r="D126" s="19"/>
      <c r="E126" s="19"/>
      <c r="F126" s="19"/>
      <c r="G126" s="19" t="s">
        <v>795</v>
      </c>
      <c r="H126" s="19"/>
      <c r="I126" s="19"/>
      <c r="J126" s="20">
        <v>0</v>
      </c>
      <c r="K126" s="44"/>
      <c r="L126" s="20">
        <v>835</v>
      </c>
      <c r="M126" s="44"/>
      <c r="N126" s="20">
        <f>ROUND((J126-L126),5)</f>
        <v>-835</v>
      </c>
      <c r="O126" s="44"/>
      <c r="P126" s="45">
        <f>ROUND(IF(L126=0, IF(J126=0, 0, 1), J126/L126),5)</f>
        <v>0</v>
      </c>
    </row>
    <row r="127" spans="1:16" x14ac:dyDescent="0.25">
      <c r="A127" s="19"/>
      <c r="B127" s="19"/>
      <c r="C127" s="19"/>
      <c r="D127" s="19"/>
      <c r="E127" s="19"/>
      <c r="F127" s="19"/>
      <c r="G127" s="19" t="s">
        <v>796</v>
      </c>
      <c r="H127" s="19"/>
      <c r="I127" s="19"/>
      <c r="J127" s="20">
        <v>0</v>
      </c>
      <c r="K127" s="44"/>
      <c r="L127" s="20">
        <v>1250</v>
      </c>
      <c r="M127" s="44"/>
      <c r="N127" s="20">
        <f>ROUND((J127-L127),5)</f>
        <v>-1250</v>
      </c>
      <c r="O127" s="44"/>
      <c r="P127" s="45">
        <f>ROUND(IF(L127=0, IF(J127=0, 0, 1), J127/L127),5)</f>
        <v>0</v>
      </c>
    </row>
    <row r="128" spans="1:16" x14ac:dyDescent="0.25">
      <c r="A128" s="19"/>
      <c r="B128" s="19"/>
      <c r="C128" s="19"/>
      <c r="D128" s="19"/>
      <c r="E128" s="19"/>
      <c r="F128" s="19"/>
      <c r="G128" s="19" t="s">
        <v>797</v>
      </c>
      <c r="H128" s="19"/>
      <c r="I128" s="19"/>
      <c r="J128" s="20">
        <v>0</v>
      </c>
      <c r="K128" s="44"/>
      <c r="L128" s="20">
        <v>0</v>
      </c>
      <c r="M128" s="44"/>
      <c r="N128" s="20">
        <f>ROUND((J128-L128),5)</f>
        <v>0</v>
      </c>
      <c r="O128" s="44"/>
      <c r="P128" s="45">
        <f>ROUND(IF(L128=0, IF(J128=0, 0, 1), J128/L128),5)</f>
        <v>0</v>
      </c>
    </row>
    <row r="129" spans="1:16" x14ac:dyDescent="0.25">
      <c r="A129" s="19"/>
      <c r="B129" s="19"/>
      <c r="C129" s="19"/>
      <c r="D129" s="19"/>
      <c r="E129" s="19"/>
      <c r="F129" s="19"/>
      <c r="G129" s="19" t="s">
        <v>798</v>
      </c>
      <c r="H129" s="19"/>
      <c r="I129" s="19"/>
      <c r="J129" s="20">
        <v>0</v>
      </c>
      <c r="K129" s="44"/>
      <c r="L129" s="20">
        <v>100</v>
      </c>
      <c r="M129" s="44"/>
      <c r="N129" s="20">
        <f>ROUND((J129-L129),5)</f>
        <v>-100</v>
      </c>
      <c r="O129" s="44"/>
      <c r="P129" s="45">
        <f>ROUND(IF(L129=0, IF(J129=0, 0, 1), J129/L129),5)</f>
        <v>0</v>
      </c>
    </row>
    <row r="130" spans="1:16" x14ac:dyDescent="0.25">
      <c r="A130" s="19"/>
      <c r="B130" s="19"/>
      <c r="C130" s="19"/>
      <c r="D130" s="19"/>
      <c r="E130" s="19"/>
      <c r="F130" s="19"/>
      <c r="G130" s="19" t="s">
        <v>799</v>
      </c>
      <c r="H130" s="19"/>
      <c r="I130" s="19"/>
      <c r="J130" s="20">
        <v>1152.8</v>
      </c>
      <c r="K130" s="44"/>
      <c r="L130" s="20">
        <v>285</v>
      </c>
      <c r="M130" s="44"/>
      <c r="N130" s="20">
        <f>ROUND((J130-L130),5)</f>
        <v>867.8</v>
      </c>
      <c r="O130" s="44"/>
      <c r="P130" s="45">
        <f>ROUND(IF(L130=0, IF(J130=0, 0, 1), J130/L130),5)</f>
        <v>4.0449099999999998</v>
      </c>
    </row>
    <row r="131" spans="1:16" x14ac:dyDescent="0.25">
      <c r="A131" s="19"/>
      <c r="B131" s="19"/>
      <c r="C131" s="19"/>
      <c r="D131" s="19"/>
      <c r="E131" s="19"/>
      <c r="F131" s="19"/>
      <c r="G131" s="19" t="s">
        <v>800</v>
      </c>
      <c r="H131" s="19"/>
      <c r="I131" s="19"/>
      <c r="J131" s="20">
        <v>-200</v>
      </c>
      <c r="K131" s="44"/>
      <c r="L131" s="20"/>
      <c r="M131" s="44"/>
      <c r="N131" s="20"/>
      <c r="O131" s="44"/>
      <c r="P131" s="45"/>
    </row>
    <row r="132" spans="1:16" ht="15.75" thickBot="1" x14ac:dyDescent="0.3">
      <c r="A132" s="19"/>
      <c r="B132" s="19"/>
      <c r="C132" s="19"/>
      <c r="D132" s="19"/>
      <c r="E132" s="19"/>
      <c r="F132" s="19"/>
      <c r="G132" s="19" t="s">
        <v>801</v>
      </c>
      <c r="H132" s="19"/>
      <c r="I132" s="19"/>
      <c r="J132" s="26">
        <v>0</v>
      </c>
      <c r="K132" s="44"/>
      <c r="L132" s="26">
        <v>0</v>
      </c>
      <c r="M132" s="44"/>
      <c r="N132" s="26">
        <f>ROUND((J132-L132),5)</f>
        <v>0</v>
      </c>
      <c r="O132" s="44"/>
      <c r="P132" s="49">
        <f>ROUND(IF(L132=0, IF(J132=0, 0, 1), J132/L132),5)</f>
        <v>0</v>
      </c>
    </row>
    <row r="133" spans="1:16" x14ac:dyDescent="0.25">
      <c r="A133" s="19"/>
      <c r="B133" s="19"/>
      <c r="C133" s="19"/>
      <c r="D133" s="19"/>
      <c r="E133" s="19"/>
      <c r="F133" s="19" t="s">
        <v>802</v>
      </c>
      <c r="G133" s="19"/>
      <c r="H133" s="19"/>
      <c r="I133" s="19"/>
      <c r="J133" s="20">
        <f>ROUND(SUM(J125:J132),5)</f>
        <v>952.8</v>
      </c>
      <c r="K133" s="44"/>
      <c r="L133" s="20">
        <f>ROUND(SUM(L125:L132),5)</f>
        <v>2470</v>
      </c>
      <c r="M133" s="44"/>
      <c r="N133" s="20">
        <f>ROUND((J133-L133),5)</f>
        <v>-1517.2</v>
      </c>
      <c r="O133" s="44"/>
      <c r="P133" s="45">
        <f>ROUND(IF(L133=0, IF(J133=0, 0, 1), J133/L133),5)</f>
        <v>0.38574999999999998</v>
      </c>
    </row>
    <row r="134" spans="1:16" x14ac:dyDescent="0.25">
      <c r="A134" s="19"/>
      <c r="B134" s="19"/>
      <c r="C134" s="19"/>
      <c r="D134" s="19"/>
      <c r="E134" s="19"/>
      <c r="F134" s="19" t="s">
        <v>803</v>
      </c>
      <c r="G134" s="19"/>
      <c r="H134" s="19"/>
      <c r="I134" s="19"/>
      <c r="J134" s="20">
        <v>0</v>
      </c>
      <c r="K134" s="44"/>
      <c r="L134" s="20">
        <v>200</v>
      </c>
      <c r="M134" s="44"/>
      <c r="N134" s="20">
        <f>ROUND((J134-L134),5)</f>
        <v>-200</v>
      </c>
      <c r="O134" s="44"/>
      <c r="P134" s="45">
        <f>ROUND(IF(L134=0, IF(J134=0, 0, 1), J134/L134),5)</f>
        <v>0</v>
      </c>
    </row>
    <row r="135" spans="1:16" x14ac:dyDescent="0.25">
      <c r="A135" s="19"/>
      <c r="B135" s="19"/>
      <c r="C135" s="19"/>
      <c r="D135" s="19"/>
      <c r="E135" s="19"/>
      <c r="F135" s="19" t="s">
        <v>804</v>
      </c>
      <c r="G135" s="19"/>
      <c r="H135" s="19"/>
      <c r="I135" s="19"/>
      <c r="J135" s="20">
        <v>0</v>
      </c>
      <c r="K135" s="44"/>
      <c r="L135" s="20">
        <v>420</v>
      </c>
      <c r="M135" s="44"/>
      <c r="N135" s="20">
        <f>ROUND((J135-L135),5)</f>
        <v>-420</v>
      </c>
      <c r="O135" s="44"/>
      <c r="P135" s="45">
        <f>ROUND(IF(L135=0, IF(J135=0, 0, 1), J135/L135),5)</f>
        <v>0</v>
      </c>
    </row>
    <row r="136" spans="1:16" x14ac:dyDescent="0.25">
      <c r="A136" s="19"/>
      <c r="B136" s="19"/>
      <c r="C136" s="19"/>
      <c r="D136" s="19"/>
      <c r="E136" s="19"/>
      <c r="F136" s="19" t="s">
        <v>805</v>
      </c>
      <c r="G136" s="19"/>
      <c r="H136" s="19"/>
      <c r="I136" s="19"/>
      <c r="J136" s="20"/>
      <c r="K136" s="44"/>
      <c r="L136" s="20"/>
      <c r="M136" s="44"/>
      <c r="N136" s="20"/>
      <c r="O136" s="44"/>
      <c r="P136" s="45"/>
    </row>
    <row r="137" spans="1:16" x14ac:dyDescent="0.25">
      <c r="A137" s="19"/>
      <c r="B137" s="19"/>
      <c r="C137" s="19"/>
      <c r="D137" s="19"/>
      <c r="E137" s="19"/>
      <c r="F137" s="19"/>
      <c r="G137" s="19" t="s">
        <v>811</v>
      </c>
      <c r="H137" s="19"/>
      <c r="I137" s="19"/>
      <c r="J137" s="20">
        <v>83.58</v>
      </c>
      <c r="K137" s="44"/>
      <c r="L137" s="20"/>
      <c r="M137" s="44"/>
      <c r="N137" s="20"/>
      <c r="O137" s="44"/>
      <c r="P137" s="45"/>
    </row>
    <row r="138" spans="1:16" x14ac:dyDescent="0.25">
      <c r="A138" s="19"/>
      <c r="B138" s="19"/>
      <c r="C138" s="19"/>
      <c r="D138" s="19"/>
      <c r="E138" s="19"/>
      <c r="F138" s="19"/>
      <c r="G138" s="19" t="s">
        <v>818</v>
      </c>
      <c r="H138" s="19"/>
      <c r="I138" s="19"/>
      <c r="J138" s="20">
        <v>1039.31</v>
      </c>
      <c r="K138" s="44"/>
      <c r="L138" s="20"/>
      <c r="M138" s="44"/>
      <c r="N138" s="20"/>
      <c r="O138" s="44"/>
      <c r="P138" s="45"/>
    </row>
    <row r="139" spans="1:16" x14ac:dyDescent="0.25">
      <c r="A139" s="19"/>
      <c r="B139" s="19"/>
      <c r="C139" s="19"/>
      <c r="D139" s="19"/>
      <c r="E139" s="19"/>
      <c r="F139" s="19"/>
      <c r="G139" s="19" t="s">
        <v>819</v>
      </c>
      <c r="H139" s="19"/>
      <c r="I139" s="19"/>
      <c r="J139" s="20">
        <v>131.36000000000001</v>
      </c>
      <c r="K139" s="44"/>
      <c r="L139" s="20"/>
      <c r="M139" s="44"/>
      <c r="N139" s="20"/>
      <c r="O139" s="44"/>
      <c r="P139" s="45"/>
    </row>
    <row r="140" spans="1:16" x14ac:dyDescent="0.25">
      <c r="A140" s="19"/>
      <c r="B140" s="19"/>
      <c r="C140" s="19"/>
      <c r="D140" s="19"/>
      <c r="E140" s="19"/>
      <c r="F140" s="19"/>
      <c r="G140" s="19" t="s">
        <v>821</v>
      </c>
      <c r="H140" s="19"/>
      <c r="I140" s="19"/>
      <c r="J140" s="20">
        <v>303.70999999999998</v>
      </c>
      <c r="K140" s="44"/>
      <c r="L140" s="20"/>
      <c r="M140" s="44"/>
      <c r="N140" s="20"/>
      <c r="O140" s="44"/>
      <c r="P140" s="45"/>
    </row>
    <row r="141" spans="1:16" ht="15.75" thickBot="1" x14ac:dyDescent="0.3">
      <c r="A141" s="19"/>
      <c r="B141" s="19"/>
      <c r="C141" s="19"/>
      <c r="D141" s="19"/>
      <c r="E141" s="19"/>
      <c r="F141" s="19"/>
      <c r="G141" s="19" t="s">
        <v>824</v>
      </c>
      <c r="H141" s="19"/>
      <c r="I141" s="19"/>
      <c r="J141" s="21">
        <v>3485.12</v>
      </c>
      <c r="K141" s="44"/>
      <c r="L141" s="21">
        <v>1666.67</v>
      </c>
      <c r="M141" s="44"/>
      <c r="N141" s="21">
        <f>ROUND((J141-L141),5)</f>
        <v>1818.45</v>
      </c>
      <c r="O141" s="44"/>
      <c r="P141" s="46">
        <f>ROUND(IF(L141=0, IF(J141=0, 0, 1), J141/L141),5)</f>
        <v>2.0910700000000002</v>
      </c>
    </row>
    <row r="142" spans="1:16" ht="15.75" thickBot="1" x14ac:dyDescent="0.3">
      <c r="A142" s="19"/>
      <c r="B142" s="19"/>
      <c r="C142" s="19"/>
      <c r="D142" s="19"/>
      <c r="E142" s="19"/>
      <c r="F142" s="19" t="s">
        <v>825</v>
      </c>
      <c r="G142" s="19"/>
      <c r="H142" s="19"/>
      <c r="I142" s="19"/>
      <c r="J142" s="22">
        <f>ROUND(SUM(J136:J141),5)</f>
        <v>5043.08</v>
      </c>
      <c r="K142" s="44"/>
      <c r="L142" s="22">
        <f>ROUND(SUM(L136:L141),5)</f>
        <v>1666.67</v>
      </c>
      <c r="M142" s="44"/>
      <c r="N142" s="22">
        <f>ROUND((J142-L142),5)</f>
        <v>3376.41</v>
      </c>
      <c r="O142" s="44"/>
      <c r="P142" s="48">
        <f>ROUND(IF(L142=0, IF(J142=0, 0, 1), J142/L142),5)</f>
        <v>3.0258400000000001</v>
      </c>
    </row>
    <row r="143" spans="1:16" x14ac:dyDescent="0.25">
      <c r="A143" s="19"/>
      <c r="B143" s="19"/>
      <c r="C143" s="19"/>
      <c r="D143" s="19"/>
      <c r="E143" s="19" t="s">
        <v>826</v>
      </c>
      <c r="F143" s="19"/>
      <c r="G143" s="19"/>
      <c r="H143" s="19"/>
      <c r="I143" s="19"/>
      <c r="J143" s="20">
        <f>ROUND(SUM(J122:J124)+SUM(J133:J135)+J142,5)</f>
        <v>5995.88</v>
      </c>
      <c r="K143" s="44"/>
      <c r="L143" s="20">
        <f>ROUND(SUM(L122:L124)+SUM(L133:L135)+L142,5)</f>
        <v>4756.67</v>
      </c>
      <c r="M143" s="44"/>
      <c r="N143" s="20">
        <f>ROUND((J143-L143),5)</f>
        <v>1239.21</v>
      </c>
      <c r="O143" s="44"/>
      <c r="P143" s="45">
        <f>ROUND(IF(L143=0, IF(J143=0, 0, 1), J143/L143),5)</f>
        <v>1.2605200000000001</v>
      </c>
    </row>
    <row r="144" spans="1:16" x14ac:dyDescent="0.25">
      <c r="A144" s="19"/>
      <c r="B144" s="19"/>
      <c r="C144" s="19"/>
      <c r="D144" s="19"/>
      <c r="E144" s="19" t="s">
        <v>827</v>
      </c>
      <c r="F144" s="19"/>
      <c r="G144" s="19"/>
      <c r="H144" s="19"/>
      <c r="I144" s="19"/>
      <c r="J144" s="20"/>
      <c r="K144" s="44"/>
      <c r="L144" s="20"/>
      <c r="M144" s="44"/>
      <c r="N144" s="20"/>
      <c r="O144" s="44"/>
      <c r="P144" s="45"/>
    </row>
    <row r="145" spans="1:16" ht="15.75" thickBot="1" x14ac:dyDescent="0.3">
      <c r="A145" s="19"/>
      <c r="B145" s="19"/>
      <c r="C145" s="19"/>
      <c r="D145" s="19"/>
      <c r="E145" s="19"/>
      <c r="F145" s="19" t="s">
        <v>828</v>
      </c>
      <c r="G145" s="19"/>
      <c r="H145" s="19"/>
      <c r="I145" s="19"/>
      <c r="J145" s="26">
        <v>0</v>
      </c>
      <c r="K145" s="44"/>
      <c r="L145" s="26">
        <v>500</v>
      </c>
      <c r="M145" s="44"/>
      <c r="N145" s="26">
        <f>ROUND((J145-L145),5)</f>
        <v>-500</v>
      </c>
      <c r="O145" s="44"/>
      <c r="P145" s="49">
        <f>ROUND(IF(L145=0, IF(J145=0, 0, 1), J145/L145),5)</f>
        <v>0</v>
      </c>
    </row>
    <row r="146" spans="1:16" x14ac:dyDescent="0.25">
      <c r="A146" s="19"/>
      <c r="B146" s="19"/>
      <c r="C146" s="19"/>
      <c r="D146" s="19"/>
      <c r="E146" s="19" t="s">
        <v>830</v>
      </c>
      <c r="F146" s="19"/>
      <c r="G146" s="19"/>
      <c r="H146" s="19"/>
      <c r="I146" s="19"/>
      <c r="J146" s="20">
        <f>ROUND(SUM(J144:J145),5)</f>
        <v>0</v>
      </c>
      <c r="K146" s="44"/>
      <c r="L146" s="20">
        <f>ROUND(SUM(L144:L145),5)</f>
        <v>500</v>
      </c>
      <c r="M146" s="44"/>
      <c r="N146" s="20">
        <f>ROUND((J146-L146),5)</f>
        <v>-500</v>
      </c>
      <c r="O146" s="44"/>
      <c r="P146" s="45">
        <f>ROUND(IF(L146=0, IF(J146=0, 0, 1), J146/L146),5)</f>
        <v>0</v>
      </c>
    </row>
    <row r="147" spans="1:16" x14ac:dyDescent="0.25">
      <c r="A147" s="19"/>
      <c r="B147" s="19"/>
      <c r="C147" s="19"/>
      <c r="D147" s="19"/>
      <c r="E147" s="19" t="s">
        <v>831</v>
      </c>
      <c r="F147" s="19"/>
      <c r="G147" s="19"/>
      <c r="H147" s="19"/>
      <c r="I147" s="19"/>
      <c r="J147" s="20"/>
      <c r="K147" s="44"/>
      <c r="L147" s="20"/>
      <c r="M147" s="44"/>
      <c r="N147" s="20"/>
      <c r="O147" s="44"/>
      <c r="P147" s="45"/>
    </row>
    <row r="148" spans="1:16" x14ac:dyDescent="0.25">
      <c r="A148" s="19"/>
      <c r="B148" s="19"/>
      <c r="C148" s="19"/>
      <c r="D148" s="19"/>
      <c r="E148" s="19"/>
      <c r="F148" s="19" t="s">
        <v>832</v>
      </c>
      <c r="G148" s="19"/>
      <c r="H148" s="19"/>
      <c r="I148" s="19"/>
      <c r="J148" s="20">
        <v>0</v>
      </c>
      <c r="K148" s="44"/>
      <c r="L148" s="20">
        <v>0</v>
      </c>
      <c r="M148" s="44"/>
      <c r="N148" s="20">
        <f>ROUND((J148-L148),5)</f>
        <v>0</v>
      </c>
      <c r="O148" s="44"/>
      <c r="P148" s="45">
        <f>ROUND(IF(L148=0, IF(J148=0, 0, 1), J148/L148),5)</f>
        <v>0</v>
      </c>
    </row>
    <row r="149" spans="1:16" x14ac:dyDescent="0.25">
      <c r="A149" s="19"/>
      <c r="B149" s="19"/>
      <c r="C149" s="19"/>
      <c r="D149" s="19"/>
      <c r="E149" s="19"/>
      <c r="F149" s="19" t="s">
        <v>833</v>
      </c>
      <c r="G149" s="19"/>
      <c r="H149" s="19"/>
      <c r="I149" s="19"/>
      <c r="J149" s="20">
        <v>0</v>
      </c>
      <c r="K149" s="44"/>
      <c r="L149" s="20">
        <v>80</v>
      </c>
      <c r="M149" s="44"/>
      <c r="N149" s="20">
        <f>ROUND((J149-L149),5)</f>
        <v>-80</v>
      </c>
      <c r="O149" s="44"/>
      <c r="P149" s="45">
        <f>ROUND(IF(L149=0, IF(J149=0, 0, 1), J149/L149),5)</f>
        <v>0</v>
      </c>
    </row>
    <row r="150" spans="1:16" x14ac:dyDescent="0.25">
      <c r="A150" s="19"/>
      <c r="B150" s="19"/>
      <c r="C150" s="19"/>
      <c r="D150" s="19"/>
      <c r="E150" s="19"/>
      <c r="F150" s="19" t="s">
        <v>834</v>
      </c>
      <c r="G150" s="19"/>
      <c r="H150" s="19"/>
      <c r="I150" s="19"/>
      <c r="J150" s="20"/>
      <c r="K150" s="44"/>
      <c r="L150" s="20"/>
      <c r="M150" s="44"/>
      <c r="N150" s="20"/>
      <c r="O150" s="44"/>
      <c r="P150" s="45"/>
    </row>
    <row r="151" spans="1:16" x14ac:dyDescent="0.25">
      <c r="A151" s="19"/>
      <c r="B151" s="19"/>
      <c r="C151" s="19"/>
      <c r="D151" s="19"/>
      <c r="E151" s="19"/>
      <c r="F151" s="19"/>
      <c r="G151" s="19" t="s">
        <v>835</v>
      </c>
      <c r="H151" s="19"/>
      <c r="I151" s="19"/>
      <c r="J151" s="20">
        <v>0</v>
      </c>
      <c r="K151" s="44"/>
      <c r="L151" s="20">
        <v>500</v>
      </c>
      <c r="M151" s="44"/>
      <c r="N151" s="20">
        <f>ROUND((J151-L151),5)</f>
        <v>-500</v>
      </c>
      <c r="O151" s="44"/>
      <c r="P151" s="45">
        <f>ROUND(IF(L151=0, IF(J151=0, 0, 1), J151/L151),5)</f>
        <v>0</v>
      </c>
    </row>
    <row r="152" spans="1:16" ht="15.75" thickBot="1" x14ac:dyDescent="0.3">
      <c r="A152" s="19"/>
      <c r="B152" s="19"/>
      <c r="C152" s="19"/>
      <c r="D152" s="19"/>
      <c r="E152" s="19"/>
      <c r="F152" s="19"/>
      <c r="G152" s="19" t="s">
        <v>836</v>
      </c>
      <c r="H152" s="19"/>
      <c r="I152" s="19"/>
      <c r="J152" s="26">
        <v>0</v>
      </c>
      <c r="K152" s="44"/>
      <c r="L152" s="26">
        <v>330</v>
      </c>
      <c r="M152" s="44"/>
      <c r="N152" s="26">
        <f>ROUND((J152-L152),5)</f>
        <v>-330</v>
      </c>
      <c r="O152" s="44"/>
      <c r="P152" s="49">
        <f>ROUND(IF(L152=0, IF(J152=0, 0, 1), J152/L152),5)</f>
        <v>0</v>
      </c>
    </row>
    <row r="153" spans="1:16" x14ac:dyDescent="0.25">
      <c r="A153" s="19"/>
      <c r="B153" s="19"/>
      <c r="C153" s="19"/>
      <c r="D153" s="19"/>
      <c r="E153" s="19"/>
      <c r="F153" s="19" t="s">
        <v>837</v>
      </c>
      <c r="G153" s="19"/>
      <c r="H153" s="19"/>
      <c r="I153" s="19"/>
      <c r="J153" s="20">
        <f>ROUND(SUM(J150:J152),5)</f>
        <v>0</v>
      </c>
      <c r="K153" s="44"/>
      <c r="L153" s="20">
        <f>ROUND(SUM(L150:L152),5)</f>
        <v>830</v>
      </c>
      <c r="M153" s="44"/>
      <c r="N153" s="20">
        <f>ROUND((J153-L153),5)</f>
        <v>-830</v>
      </c>
      <c r="O153" s="44"/>
      <c r="P153" s="45">
        <f>ROUND(IF(L153=0, IF(J153=0, 0, 1), J153/L153),5)</f>
        <v>0</v>
      </c>
    </row>
    <row r="154" spans="1:16" x14ac:dyDescent="0.25">
      <c r="A154" s="19"/>
      <c r="B154" s="19"/>
      <c r="C154" s="19"/>
      <c r="D154" s="19"/>
      <c r="E154" s="19"/>
      <c r="F154" s="19" t="s">
        <v>838</v>
      </c>
      <c r="G154" s="19"/>
      <c r="H154" s="19"/>
      <c r="I154" s="19"/>
      <c r="J154" s="20">
        <v>0</v>
      </c>
      <c r="K154" s="44"/>
      <c r="L154" s="20">
        <v>0</v>
      </c>
      <c r="M154" s="44"/>
      <c r="N154" s="20">
        <f>ROUND((J154-L154),5)</f>
        <v>0</v>
      </c>
      <c r="O154" s="44"/>
      <c r="P154" s="45">
        <f>ROUND(IF(L154=0, IF(J154=0, 0, 1), J154/L154),5)</f>
        <v>0</v>
      </c>
    </row>
    <row r="155" spans="1:16" x14ac:dyDescent="0.25">
      <c r="A155" s="19"/>
      <c r="B155" s="19"/>
      <c r="C155" s="19"/>
      <c r="D155" s="19"/>
      <c r="E155" s="19"/>
      <c r="F155" s="19" t="s">
        <v>839</v>
      </c>
      <c r="G155" s="19"/>
      <c r="H155" s="19"/>
      <c r="I155" s="19"/>
      <c r="J155" s="20">
        <v>0</v>
      </c>
      <c r="K155" s="44"/>
      <c r="L155" s="20">
        <v>0</v>
      </c>
      <c r="M155" s="44"/>
      <c r="N155" s="20">
        <f>ROUND((J155-L155),5)</f>
        <v>0</v>
      </c>
      <c r="O155" s="44"/>
      <c r="P155" s="45">
        <f>ROUND(IF(L155=0, IF(J155=0, 0, 1), J155/L155),5)</f>
        <v>0</v>
      </c>
    </row>
    <row r="156" spans="1:16" x14ac:dyDescent="0.25">
      <c r="A156" s="19"/>
      <c r="B156" s="19"/>
      <c r="C156" s="19"/>
      <c r="D156" s="19"/>
      <c r="E156" s="19"/>
      <c r="F156" s="19" t="s">
        <v>841</v>
      </c>
      <c r="G156" s="19"/>
      <c r="H156" s="19"/>
      <c r="I156" s="19"/>
      <c r="J156" s="20"/>
      <c r="K156" s="44"/>
      <c r="L156" s="20"/>
      <c r="M156" s="44"/>
      <c r="N156" s="20"/>
      <c r="O156" s="44"/>
      <c r="P156" s="45"/>
    </row>
    <row r="157" spans="1:16" ht="15.75" thickBot="1" x14ac:dyDescent="0.3">
      <c r="A157" s="19"/>
      <c r="B157" s="19"/>
      <c r="C157" s="19"/>
      <c r="D157" s="19"/>
      <c r="E157" s="19"/>
      <c r="F157" s="19"/>
      <c r="G157" s="19" t="s">
        <v>842</v>
      </c>
      <c r="H157" s="19"/>
      <c r="I157" s="19"/>
      <c r="J157" s="21">
        <v>183.72</v>
      </c>
      <c r="K157" s="44"/>
      <c r="L157" s="21">
        <v>165</v>
      </c>
      <c r="M157" s="44"/>
      <c r="N157" s="21">
        <f>ROUND((J157-L157),5)</f>
        <v>18.72</v>
      </c>
      <c r="O157" s="44"/>
      <c r="P157" s="46">
        <f>ROUND(IF(L157=0, IF(J157=0, 0, 1), J157/L157),5)</f>
        <v>1.1134500000000001</v>
      </c>
    </row>
    <row r="158" spans="1:16" ht="15.75" thickBot="1" x14ac:dyDescent="0.3">
      <c r="A158" s="19"/>
      <c r="B158" s="19"/>
      <c r="C158" s="19"/>
      <c r="D158" s="19"/>
      <c r="E158" s="19"/>
      <c r="F158" s="19" t="s">
        <v>843</v>
      </c>
      <c r="G158" s="19"/>
      <c r="H158" s="19"/>
      <c r="I158" s="19"/>
      <c r="J158" s="22">
        <f>ROUND(SUM(J156:J157),5)</f>
        <v>183.72</v>
      </c>
      <c r="K158" s="44"/>
      <c r="L158" s="22">
        <f>ROUND(SUM(L156:L157),5)</f>
        <v>165</v>
      </c>
      <c r="M158" s="44"/>
      <c r="N158" s="22">
        <f>ROUND((J158-L158),5)</f>
        <v>18.72</v>
      </c>
      <c r="O158" s="44"/>
      <c r="P158" s="48">
        <f>ROUND(IF(L158=0, IF(J158=0, 0, 1), J158/L158),5)</f>
        <v>1.1134500000000001</v>
      </c>
    </row>
    <row r="159" spans="1:16" x14ac:dyDescent="0.25">
      <c r="A159" s="19"/>
      <c r="B159" s="19"/>
      <c r="C159" s="19"/>
      <c r="D159" s="19"/>
      <c r="E159" s="19" t="s">
        <v>844</v>
      </c>
      <c r="F159" s="19"/>
      <c r="G159" s="19"/>
      <c r="H159" s="19"/>
      <c r="I159" s="19"/>
      <c r="J159" s="20">
        <f>ROUND(SUM(J147:J149)+SUM(J153:J155)+J158,5)</f>
        <v>183.72</v>
      </c>
      <c r="K159" s="44"/>
      <c r="L159" s="20">
        <f>ROUND(SUM(L147:L149)+SUM(L153:L155)+L158,5)</f>
        <v>1075</v>
      </c>
      <c r="M159" s="44"/>
      <c r="N159" s="20">
        <f>ROUND((J159-L159),5)</f>
        <v>-891.28</v>
      </c>
      <c r="O159" s="44"/>
      <c r="P159" s="45">
        <f>ROUND(IF(L159=0, IF(J159=0, 0, 1), J159/L159),5)</f>
        <v>0.1709</v>
      </c>
    </row>
    <row r="160" spans="1:16" x14ac:dyDescent="0.25">
      <c r="A160" s="19"/>
      <c r="B160" s="19"/>
      <c r="C160" s="19"/>
      <c r="D160" s="19"/>
      <c r="E160" s="19" t="s">
        <v>845</v>
      </c>
      <c r="F160" s="19"/>
      <c r="G160" s="19"/>
      <c r="H160" s="19"/>
      <c r="I160" s="19"/>
      <c r="J160" s="20"/>
      <c r="K160" s="44"/>
      <c r="L160" s="20"/>
      <c r="M160" s="44"/>
      <c r="N160" s="20"/>
      <c r="O160" s="44"/>
      <c r="P160" s="45"/>
    </row>
    <row r="161" spans="1:16" x14ac:dyDescent="0.25">
      <c r="A161" s="19"/>
      <c r="B161" s="19"/>
      <c r="C161" s="19"/>
      <c r="D161" s="19"/>
      <c r="E161" s="19"/>
      <c r="F161" s="19" t="s">
        <v>846</v>
      </c>
      <c r="G161" s="19"/>
      <c r="H161" s="19"/>
      <c r="I161" s="19"/>
      <c r="J161" s="20"/>
      <c r="K161" s="44"/>
      <c r="L161" s="20"/>
      <c r="M161" s="44"/>
      <c r="N161" s="20"/>
      <c r="O161" s="44"/>
      <c r="P161" s="45"/>
    </row>
    <row r="162" spans="1:16" x14ac:dyDescent="0.25">
      <c r="A162" s="19"/>
      <c r="B162" s="19"/>
      <c r="C162" s="19"/>
      <c r="D162" s="19"/>
      <c r="E162" s="19"/>
      <c r="F162" s="19"/>
      <c r="G162" s="19" t="s">
        <v>847</v>
      </c>
      <c r="H162" s="19"/>
      <c r="I162" s="19"/>
      <c r="J162" s="20">
        <v>0</v>
      </c>
      <c r="K162" s="44"/>
      <c r="L162" s="20">
        <v>0</v>
      </c>
      <c r="M162" s="44"/>
      <c r="N162" s="20">
        <f t="shared" ref="N162:N168" si="16">ROUND((J162-L162),5)</f>
        <v>0</v>
      </c>
      <c r="O162" s="44"/>
      <c r="P162" s="45">
        <f t="shared" ref="P162:P168" si="17">ROUND(IF(L162=0, IF(J162=0, 0, 1), J162/L162),5)</f>
        <v>0</v>
      </c>
    </row>
    <row r="163" spans="1:16" ht="15.75" thickBot="1" x14ac:dyDescent="0.3">
      <c r="A163" s="19"/>
      <c r="B163" s="19"/>
      <c r="C163" s="19"/>
      <c r="D163" s="19"/>
      <c r="E163" s="19"/>
      <c r="F163" s="19"/>
      <c r="G163" s="19" t="s">
        <v>848</v>
      </c>
      <c r="H163" s="19"/>
      <c r="I163" s="19"/>
      <c r="J163" s="26">
        <v>240</v>
      </c>
      <c r="K163" s="44"/>
      <c r="L163" s="26">
        <v>150</v>
      </c>
      <c r="M163" s="44"/>
      <c r="N163" s="26">
        <f t="shared" si="16"/>
        <v>90</v>
      </c>
      <c r="O163" s="44"/>
      <c r="P163" s="49">
        <f t="shared" si="17"/>
        <v>1.6</v>
      </c>
    </row>
    <row r="164" spans="1:16" x14ac:dyDescent="0.25">
      <c r="A164" s="19"/>
      <c r="B164" s="19"/>
      <c r="C164" s="19"/>
      <c r="D164" s="19"/>
      <c r="E164" s="19"/>
      <c r="F164" s="19" t="s">
        <v>849</v>
      </c>
      <c r="G164" s="19"/>
      <c r="H164" s="19"/>
      <c r="I164" s="19"/>
      <c r="J164" s="20">
        <f>ROUND(SUM(J161:J163),5)</f>
        <v>240</v>
      </c>
      <c r="K164" s="44"/>
      <c r="L164" s="20">
        <f>ROUND(SUM(L161:L163),5)</f>
        <v>150</v>
      </c>
      <c r="M164" s="44"/>
      <c r="N164" s="20">
        <f t="shared" si="16"/>
        <v>90</v>
      </c>
      <c r="O164" s="44"/>
      <c r="P164" s="45">
        <f t="shared" si="17"/>
        <v>1.6</v>
      </c>
    </row>
    <row r="165" spans="1:16" ht="15.75" thickBot="1" x14ac:dyDescent="0.3">
      <c r="A165" s="19"/>
      <c r="B165" s="19"/>
      <c r="C165" s="19"/>
      <c r="D165" s="19"/>
      <c r="E165" s="19"/>
      <c r="F165" s="19" t="s">
        <v>850</v>
      </c>
      <c r="G165" s="19"/>
      <c r="H165" s="19"/>
      <c r="I165" s="19"/>
      <c r="J165" s="21">
        <v>0</v>
      </c>
      <c r="K165" s="44"/>
      <c r="L165" s="21">
        <v>375</v>
      </c>
      <c r="M165" s="44"/>
      <c r="N165" s="21">
        <f t="shared" si="16"/>
        <v>-375</v>
      </c>
      <c r="O165" s="44"/>
      <c r="P165" s="46">
        <f t="shared" si="17"/>
        <v>0</v>
      </c>
    </row>
    <row r="166" spans="1:16" ht="15.75" thickBot="1" x14ac:dyDescent="0.3">
      <c r="A166" s="19"/>
      <c r="B166" s="19"/>
      <c r="C166" s="19"/>
      <c r="D166" s="19"/>
      <c r="E166" s="19" t="s">
        <v>851</v>
      </c>
      <c r="F166" s="19"/>
      <c r="G166" s="19"/>
      <c r="H166" s="19"/>
      <c r="I166" s="19"/>
      <c r="J166" s="23">
        <f>ROUND(J160+SUM(J164:J165),5)</f>
        <v>240</v>
      </c>
      <c r="K166" s="44"/>
      <c r="L166" s="23">
        <f>ROUND(L160+SUM(L164:L165),5)</f>
        <v>525</v>
      </c>
      <c r="M166" s="44"/>
      <c r="N166" s="23">
        <f t="shared" si="16"/>
        <v>-285</v>
      </c>
      <c r="O166" s="44"/>
      <c r="P166" s="47">
        <f t="shared" si="17"/>
        <v>0.45713999999999999</v>
      </c>
    </row>
    <row r="167" spans="1:16" ht="15.75" thickBot="1" x14ac:dyDescent="0.3">
      <c r="A167" s="19"/>
      <c r="B167" s="19"/>
      <c r="C167" s="19"/>
      <c r="D167" s="19" t="s">
        <v>852</v>
      </c>
      <c r="E167" s="19"/>
      <c r="F167" s="19"/>
      <c r="G167" s="19"/>
      <c r="H167" s="19"/>
      <c r="I167" s="19"/>
      <c r="J167" s="22">
        <f>ROUND(J21+J107+J112+J121+J143+J146+J159+J166,5)</f>
        <v>92009.279999999999</v>
      </c>
      <c r="K167" s="44"/>
      <c r="L167" s="22">
        <f>ROUND(L21+L107+L112+L121+L143+L146+L159+L166,5)</f>
        <v>71666.039999999994</v>
      </c>
      <c r="M167" s="44"/>
      <c r="N167" s="22">
        <f t="shared" si="16"/>
        <v>20343.240000000002</v>
      </c>
      <c r="O167" s="44"/>
      <c r="P167" s="48">
        <f t="shared" si="17"/>
        <v>1.28386</v>
      </c>
    </row>
    <row r="168" spans="1:16" x14ac:dyDescent="0.25">
      <c r="A168" s="19"/>
      <c r="B168" s="19" t="s">
        <v>853</v>
      </c>
      <c r="C168" s="19"/>
      <c r="D168" s="19"/>
      <c r="E168" s="19"/>
      <c r="F168" s="19"/>
      <c r="G168" s="19"/>
      <c r="H168" s="19"/>
      <c r="I168" s="19"/>
      <c r="J168" s="20">
        <f>ROUND(J3+J20-J167,5)</f>
        <v>-69213.350000000006</v>
      </c>
      <c r="K168" s="44"/>
      <c r="L168" s="20">
        <f>ROUND(L3+L20-L167,5)</f>
        <v>-47956.04</v>
      </c>
      <c r="M168" s="44"/>
      <c r="N168" s="20">
        <f t="shared" si="16"/>
        <v>-21257.31</v>
      </c>
      <c r="O168" s="44"/>
      <c r="P168" s="45">
        <f t="shared" si="17"/>
        <v>1.4432700000000001</v>
      </c>
    </row>
    <row r="169" spans="1:16" x14ac:dyDescent="0.25">
      <c r="A169" s="19"/>
      <c r="B169" s="19" t="s">
        <v>854</v>
      </c>
      <c r="C169" s="19"/>
      <c r="D169" s="19"/>
      <c r="E169" s="19"/>
      <c r="F169" s="19"/>
      <c r="G169" s="19"/>
      <c r="H169" s="19"/>
      <c r="I169" s="19"/>
      <c r="J169" s="20"/>
      <c r="K169" s="44"/>
      <c r="L169" s="20"/>
      <c r="M169" s="44"/>
      <c r="N169" s="20"/>
      <c r="O169" s="44"/>
      <c r="P169" s="45"/>
    </row>
    <row r="170" spans="1:16" x14ac:dyDescent="0.25">
      <c r="A170" s="19"/>
      <c r="B170" s="19"/>
      <c r="C170" s="19" t="s">
        <v>855</v>
      </c>
      <c r="D170" s="19"/>
      <c r="E170" s="19"/>
      <c r="F170" s="19"/>
      <c r="G170" s="19"/>
      <c r="H170" s="19"/>
      <c r="I170" s="19"/>
      <c r="J170" s="20"/>
      <c r="K170" s="44"/>
      <c r="L170" s="20"/>
      <c r="M170" s="44"/>
      <c r="N170" s="20"/>
      <c r="O170" s="44"/>
      <c r="P170" s="45"/>
    </row>
    <row r="171" spans="1:16" x14ac:dyDescent="0.25">
      <c r="A171" s="19"/>
      <c r="B171" s="19"/>
      <c r="C171" s="19"/>
      <c r="D171" s="19" t="s">
        <v>855</v>
      </c>
      <c r="E171" s="19"/>
      <c r="F171" s="19"/>
      <c r="G171" s="19"/>
      <c r="H171" s="19"/>
      <c r="I171" s="19"/>
      <c r="J171" s="20"/>
      <c r="K171" s="44"/>
      <c r="L171" s="20"/>
      <c r="M171" s="44"/>
      <c r="N171" s="20"/>
      <c r="O171" s="44"/>
      <c r="P171" s="45"/>
    </row>
    <row r="172" spans="1:16" x14ac:dyDescent="0.25">
      <c r="A172" s="19"/>
      <c r="B172" s="19"/>
      <c r="C172" s="19"/>
      <c r="D172" s="19"/>
      <c r="E172" s="19" t="s">
        <v>865</v>
      </c>
      <c r="F172" s="19"/>
      <c r="G172" s="19"/>
      <c r="H172" s="19"/>
      <c r="I172" s="19"/>
      <c r="J172" s="20"/>
      <c r="K172" s="44"/>
      <c r="L172" s="20"/>
      <c r="M172" s="44"/>
      <c r="N172" s="20"/>
      <c r="O172" s="44"/>
      <c r="P172" s="45"/>
    </row>
    <row r="173" spans="1:16" x14ac:dyDescent="0.25">
      <c r="A173" s="19"/>
      <c r="B173" s="19"/>
      <c r="C173" s="19"/>
      <c r="D173" s="19"/>
      <c r="E173" s="19"/>
      <c r="F173" s="19" t="s">
        <v>867</v>
      </c>
      <c r="G173" s="19"/>
      <c r="H173" s="19"/>
      <c r="I173" s="19"/>
      <c r="J173" s="20">
        <v>7602.22</v>
      </c>
      <c r="K173" s="44"/>
      <c r="L173" s="20"/>
      <c r="M173" s="44"/>
      <c r="N173" s="20"/>
      <c r="O173" s="44"/>
      <c r="P173" s="45"/>
    </row>
    <row r="174" spans="1:16" x14ac:dyDescent="0.25">
      <c r="A174" s="19"/>
      <c r="B174" s="19"/>
      <c r="C174" s="19"/>
      <c r="D174" s="19"/>
      <c r="E174" s="19"/>
      <c r="F174" s="19" t="s">
        <v>868</v>
      </c>
      <c r="G174" s="19"/>
      <c r="H174" s="19"/>
      <c r="I174" s="19"/>
      <c r="J174" s="20">
        <v>9349</v>
      </c>
      <c r="K174" s="44"/>
      <c r="L174" s="20"/>
      <c r="M174" s="44"/>
      <c r="N174" s="20"/>
      <c r="O174" s="44"/>
      <c r="P174" s="45"/>
    </row>
    <row r="175" spans="1:16" x14ac:dyDescent="0.25">
      <c r="A175" s="19"/>
      <c r="B175" s="19"/>
      <c r="C175" s="19"/>
      <c r="D175" s="19"/>
      <c r="E175" s="19"/>
      <c r="F175" s="19" t="s">
        <v>869</v>
      </c>
      <c r="G175" s="19"/>
      <c r="H175" s="19"/>
      <c r="I175" s="19"/>
      <c r="J175" s="20">
        <v>1114.6500000000001</v>
      </c>
      <c r="K175" s="44"/>
      <c r="L175" s="20"/>
      <c r="M175" s="44"/>
      <c r="N175" s="20"/>
      <c r="O175" s="44"/>
      <c r="P175" s="45"/>
    </row>
    <row r="176" spans="1:16" x14ac:dyDescent="0.25">
      <c r="A176" s="19"/>
      <c r="B176" s="19"/>
      <c r="C176" s="19"/>
      <c r="D176" s="19"/>
      <c r="E176" s="19"/>
      <c r="F176" s="19" t="s">
        <v>870</v>
      </c>
      <c r="G176" s="19"/>
      <c r="H176" s="19"/>
      <c r="I176" s="19"/>
      <c r="J176" s="20">
        <v>6586.04</v>
      </c>
      <c r="K176" s="44"/>
      <c r="L176" s="20"/>
      <c r="M176" s="44"/>
      <c r="N176" s="20"/>
      <c r="O176" s="44"/>
      <c r="P176" s="45"/>
    </row>
    <row r="177" spans="1:16" x14ac:dyDescent="0.25">
      <c r="A177" s="19"/>
      <c r="B177" s="19"/>
      <c r="C177" s="19"/>
      <c r="D177" s="19"/>
      <c r="E177" s="19"/>
      <c r="F177" s="19" t="s">
        <v>871</v>
      </c>
      <c r="G177" s="19"/>
      <c r="H177" s="19"/>
      <c r="I177" s="19"/>
      <c r="J177" s="20">
        <v>328.58</v>
      </c>
      <c r="K177" s="44"/>
      <c r="L177" s="20"/>
      <c r="M177" s="44"/>
      <c r="N177" s="20"/>
      <c r="O177" s="44"/>
      <c r="P177" s="45"/>
    </row>
    <row r="178" spans="1:16" ht="15.75" thickBot="1" x14ac:dyDescent="0.3">
      <c r="A178" s="19"/>
      <c r="B178" s="19"/>
      <c r="C178" s="19"/>
      <c r="D178" s="19"/>
      <c r="E178" s="19"/>
      <c r="F178" s="19" t="s">
        <v>872</v>
      </c>
      <c r="G178" s="19"/>
      <c r="H178" s="19"/>
      <c r="I178" s="19"/>
      <c r="J178" s="21">
        <v>249.82</v>
      </c>
      <c r="K178" s="44"/>
      <c r="L178" s="20"/>
      <c r="M178" s="44"/>
      <c r="N178" s="20"/>
      <c r="O178" s="44"/>
      <c r="P178" s="45"/>
    </row>
    <row r="179" spans="1:16" ht="15.75" thickBot="1" x14ac:dyDescent="0.3">
      <c r="A179" s="19"/>
      <c r="B179" s="19"/>
      <c r="C179" s="19"/>
      <c r="D179" s="19"/>
      <c r="E179" s="19" t="s">
        <v>873</v>
      </c>
      <c r="F179" s="19"/>
      <c r="G179" s="19"/>
      <c r="H179" s="19"/>
      <c r="I179" s="19"/>
      <c r="J179" s="23">
        <f>ROUND(SUM(J172:J178),5)</f>
        <v>25230.31</v>
      </c>
      <c r="K179" s="44"/>
      <c r="L179" s="20"/>
      <c r="M179" s="44"/>
      <c r="N179" s="20"/>
      <c r="O179" s="44"/>
      <c r="P179" s="45"/>
    </row>
    <row r="180" spans="1:16" ht="15.75" thickBot="1" x14ac:dyDescent="0.3">
      <c r="A180" s="19"/>
      <c r="B180" s="19"/>
      <c r="C180" s="19"/>
      <c r="D180" s="19" t="s">
        <v>875</v>
      </c>
      <c r="E180" s="19"/>
      <c r="F180" s="19"/>
      <c r="G180" s="19"/>
      <c r="H180" s="19"/>
      <c r="I180" s="19"/>
      <c r="J180" s="22">
        <f>ROUND(J171+J179,5)</f>
        <v>25230.31</v>
      </c>
      <c r="K180" s="44"/>
      <c r="L180" s="20"/>
      <c r="M180" s="44"/>
      <c r="N180" s="20"/>
      <c r="O180" s="44"/>
      <c r="P180" s="45"/>
    </row>
    <row r="181" spans="1:16" x14ac:dyDescent="0.25">
      <c r="A181" s="19"/>
      <c r="B181" s="19"/>
      <c r="C181" s="19" t="s">
        <v>875</v>
      </c>
      <c r="D181" s="19"/>
      <c r="E181" s="19"/>
      <c r="F181" s="19"/>
      <c r="G181" s="19"/>
      <c r="H181" s="19"/>
      <c r="I181" s="19"/>
      <c r="J181" s="20">
        <f>ROUND(J170+J180,5)</f>
        <v>25230.31</v>
      </c>
      <c r="K181" s="44"/>
      <c r="L181" s="20"/>
      <c r="M181" s="44"/>
      <c r="N181" s="20"/>
      <c r="O181" s="44"/>
      <c r="P181" s="45"/>
    </row>
    <row r="182" spans="1:16" x14ac:dyDescent="0.25">
      <c r="A182" s="19"/>
      <c r="B182" s="19"/>
      <c r="C182" s="19" t="s">
        <v>876</v>
      </c>
      <c r="D182" s="19"/>
      <c r="E182" s="19"/>
      <c r="F182" s="19"/>
      <c r="G182" s="19"/>
      <c r="H182" s="19"/>
      <c r="I182" s="19"/>
      <c r="J182" s="20"/>
      <c r="K182" s="44"/>
      <c r="L182" s="20"/>
      <c r="M182" s="44"/>
      <c r="N182" s="20"/>
      <c r="O182" s="44"/>
      <c r="P182" s="45"/>
    </row>
    <row r="183" spans="1:16" x14ac:dyDescent="0.25">
      <c r="A183" s="19"/>
      <c r="B183" s="19"/>
      <c r="C183" s="19"/>
      <c r="D183" s="19" t="s">
        <v>879</v>
      </c>
      <c r="E183" s="19"/>
      <c r="F183" s="19"/>
      <c r="G183" s="19"/>
      <c r="H183" s="19"/>
      <c r="I183" s="19"/>
      <c r="J183" s="20"/>
      <c r="K183" s="44"/>
      <c r="L183" s="20"/>
      <c r="M183" s="44"/>
      <c r="N183" s="20"/>
      <c r="O183" s="44"/>
      <c r="P183" s="45"/>
    </row>
    <row r="184" spans="1:16" x14ac:dyDescent="0.25">
      <c r="A184" s="19"/>
      <c r="B184" s="19"/>
      <c r="C184" s="19"/>
      <c r="D184" s="19"/>
      <c r="E184" s="19" t="s">
        <v>880</v>
      </c>
      <c r="F184" s="19"/>
      <c r="G184" s="19"/>
      <c r="H184" s="19"/>
      <c r="I184" s="19"/>
      <c r="J184" s="20">
        <v>0</v>
      </c>
      <c r="K184" s="44"/>
      <c r="L184" s="20">
        <v>0</v>
      </c>
      <c r="M184" s="44"/>
      <c r="N184" s="20">
        <f>ROUND((J184-L184),5)</f>
        <v>0</v>
      </c>
      <c r="O184" s="44"/>
      <c r="P184" s="45">
        <f>ROUND(IF(L184=0, IF(J184=0, 0, 1), J184/L184),5)</f>
        <v>0</v>
      </c>
    </row>
    <row r="185" spans="1:16" x14ac:dyDescent="0.25">
      <c r="A185" s="19"/>
      <c r="B185" s="19"/>
      <c r="C185" s="19"/>
      <c r="D185" s="19"/>
      <c r="E185" s="19" t="s">
        <v>881</v>
      </c>
      <c r="F185" s="19"/>
      <c r="G185" s="19"/>
      <c r="H185" s="19"/>
      <c r="I185" s="19"/>
      <c r="J185" s="20">
        <v>0</v>
      </c>
      <c r="K185" s="44"/>
      <c r="L185" s="20">
        <v>0</v>
      </c>
      <c r="M185" s="44"/>
      <c r="N185" s="20">
        <f>ROUND((J185-L185),5)</f>
        <v>0</v>
      </c>
      <c r="O185" s="44"/>
      <c r="P185" s="45">
        <f>ROUND(IF(L185=0, IF(J185=0, 0, 1), J185/L185),5)</f>
        <v>0</v>
      </c>
    </row>
    <row r="186" spans="1:16" x14ac:dyDescent="0.25">
      <c r="A186" s="19"/>
      <c r="B186" s="19"/>
      <c r="C186" s="19"/>
      <c r="D186" s="19"/>
      <c r="E186" s="19" t="s">
        <v>882</v>
      </c>
      <c r="F186" s="19"/>
      <c r="G186" s="19"/>
      <c r="H186" s="19"/>
      <c r="I186" s="19"/>
      <c r="J186" s="20">
        <v>0</v>
      </c>
      <c r="K186" s="44"/>
      <c r="L186" s="20">
        <v>0</v>
      </c>
      <c r="M186" s="44"/>
      <c r="N186" s="20">
        <f>ROUND((J186-L186),5)</f>
        <v>0</v>
      </c>
      <c r="O186" s="44"/>
      <c r="P186" s="45">
        <f>ROUND(IF(L186=0, IF(J186=0, 0, 1), J186/L186),5)</f>
        <v>0</v>
      </c>
    </row>
    <row r="187" spans="1:16" ht="15.75" thickBot="1" x14ac:dyDescent="0.3">
      <c r="A187" s="19"/>
      <c r="B187" s="19"/>
      <c r="C187" s="19"/>
      <c r="D187" s="19"/>
      <c r="E187" s="19" t="s">
        <v>883</v>
      </c>
      <c r="F187" s="19"/>
      <c r="G187" s="19"/>
      <c r="H187" s="19"/>
      <c r="I187" s="19"/>
      <c r="J187" s="26">
        <v>0</v>
      </c>
      <c r="K187" s="44"/>
      <c r="L187" s="26">
        <v>0</v>
      </c>
      <c r="M187" s="44"/>
      <c r="N187" s="26">
        <f>ROUND((J187-L187),5)</f>
        <v>0</v>
      </c>
      <c r="O187" s="44"/>
      <c r="P187" s="49">
        <f>ROUND(IF(L187=0, IF(J187=0, 0, 1), J187/L187),5)</f>
        <v>0</v>
      </c>
    </row>
    <row r="188" spans="1:16" x14ac:dyDescent="0.25">
      <c r="A188" s="19"/>
      <c r="B188" s="19"/>
      <c r="C188" s="19"/>
      <c r="D188" s="19" t="s">
        <v>11</v>
      </c>
      <c r="E188" s="19"/>
      <c r="F188" s="19"/>
      <c r="G188" s="19"/>
      <c r="H188" s="19"/>
      <c r="I188" s="19"/>
      <c r="J188" s="20">
        <f>ROUND(SUM(J183:J187),5)</f>
        <v>0</v>
      </c>
      <c r="K188" s="44"/>
      <c r="L188" s="20">
        <f>ROUND(SUM(L183:L187),5)</f>
        <v>0</v>
      </c>
      <c r="M188" s="44"/>
      <c r="N188" s="20">
        <f>ROUND((J188-L188),5)</f>
        <v>0</v>
      </c>
      <c r="O188" s="44"/>
      <c r="P188" s="45">
        <f>ROUND(IF(L188=0, IF(J188=0, 0, 1), J188/L188),5)</f>
        <v>0</v>
      </c>
    </row>
    <row r="189" spans="1:16" x14ac:dyDescent="0.25">
      <c r="A189" s="19"/>
      <c r="B189" s="19"/>
      <c r="C189" s="19"/>
      <c r="D189" s="19" t="s">
        <v>884</v>
      </c>
      <c r="E189" s="19"/>
      <c r="F189" s="19"/>
      <c r="G189" s="19"/>
      <c r="H189" s="19"/>
      <c r="I189" s="19"/>
      <c r="J189" s="20">
        <v>9240.27</v>
      </c>
      <c r="K189" s="44"/>
      <c r="L189" s="20"/>
      <c r="M189" s="44"/>
      <c r="N189" s="20"/>
      <c r="O189" s="44"/>
      <c r="P189" s="45"/>
    </row>
    <row r="190" spans="1:16" x14ac:dyDescent="0.25">
      <c r="A190" s="19"/>
      <c r="B190" s="19"/>
      <c r="C190" s="19"/>
      <c r="D190" s="19" t="s">
        <v>891</v>
      </c>
      <c r="E190" s="19"/>
      <c r="F190" s="19"/>
      <c r="G190" s="19"/>
      <c r="H190" s="19"/>
      <c r="I190" s="19"/>
      <c r="J190" s="20"/>
      <c r="K190" s="44"/>
      <c r="L190" s="20"/>
      <c r="M190" s="44"/>
      <c r="N190" s="20"/>
      <c r="O190" s="44"/>
      <c r="P190" s="45"/>
    </row>
    <row r="191" spans="1:16" x14ac:dyDescent="0.25">
      <c r="A191" s="19"/>
      <c r="B191" s="19"/>
      <c r="C191" s="19"/>
      <c r="D191" s="19"/>
      <c r="E191" s="19" t="s">
        <v>892</v>
      </c>
      <c r="F191" s="19"/>
      <c r="G191" s="19"/>
      <c r="H191" s="19"/>
      <c r="I191" s="19"/>
      <c r="J191" s="20"/>
      <c r="K191" s="44"/>
      <c r="L191" s="20"/>
      <c r="M191" s="44"/>
      <c r="N191" s="20"/>
      <c r="O191" s="44"/>
      <c r="P191" s="45"/>
    </row>
    <row r="192" spans="1:16" x14ac:dyDescent="0.25">
      <c r="A192" s="19"/>
      <c r="B192" s="19"/>
      <c r="C192" s="19"/>
      <c r="D192" s="19"/>
      <c r="E192" s="19"/>
      <c r="F192" s="19" t="s">
        <v>893</v>
      </c>
      <c r="G192" s="19"/>
      <c r="H192" s="19"/>
      <c r="I192" s="19"/>
      <c r="J192" s="20">
        <v>7602.22</v>
      </c>
      <c r="K192" s="44"/>
      <c r="L192" s="20"/>
      <c r="M192" s="44"/>
      <c r="N192" s="20"/>
      <c r="O192" s="44"/>
      <c r="P192" s="45"/>
    </row>
    <row r="193" spans="1:16" ht="15.75" thickBot="1" x14ac:dyDescent="0.3">
      <c r="A193" s="19"/>
      <c r="B193" s="19"/>
      <c r="C193" s="19"/>
      <c r="D193" s="19"/>
      <c r="E193" s="19"/>
      <c r="F193" s="19" t="s">
        <v>894</v>
      </c>
      <c r="G193" s="19"/>
      <c r="H193" s="19"/>
      <c r="I193" s="19"/>
      <c r="J193" s="21">
        <v>7356.29</v>
      </c>
      <c r="K193" s="44"/>
      <c r="L193" s="20"/>
      <c r="M193" s="44"/>
      <c r="N193" s="20"/>
      <c r="O193" s="44"/>
      <c r="P193" s="45"/>
    </row>
    <row r="194" spans="1:16" ht="15.75" thickBot="1" x14ac:dyDescent="0.3">
      <c r="A194" s="19"/>
      <c r="B194" s="19"/>
      <c r="C194" s="19"/>
      <c r="D194" s="19"/>
      <c r="E194" s="19" t="s">
        <v>896</v>
      </c>
      <c r="F194" s="19"/>
      <c r="G194" s="19"/>
      <c r="H194" s="19"/>
      <c r="I194" s="19"/>
      <c r="J194" s="23">
        <f>ROUND(SUM(J191:J193),5)</f>
        <v>14958.51</v>
      </c>
      <c r="K194" s="44"/>
      <c r="L194" s="20"/>
      <c r="M194" s="44"/>
      <c r="N194" s="20"/>
      <c r="O194" s="44"/>
      <c r="P194" s="45"/>
    </row>
    <row r="195" spans="1:16" ht="15.75" thickBot="1" x14ac:dyDescent="0.3">
      <c r="A195" s="19"/>
      <c r="B195" s="19"/>
      <c r="C195" s="19"/>
      <c r="D195" s="19" t="s">
        <v>897</v>
      </c>
      <c r="E195" s="19"/>
      <c r="F195" s="19"/>
      <c r="G195" s="19"/>
      <c r="H195" s="19"/>
      <c r="I195" s="19"/>
      <c r="J195" s="23">
        <f>ROUND(J190+J194,5)</f>
        <v>14958.51</v>
      </c>
      <c r="K195" s="44"/>
      <c r="L195" s="21"/>
      <c r="M195" s="44"/>
      <c r="N195" s="21"/>
      <c r="O195" s="44"/>
      <c r="P195" s="46"/>
    </row>
    <row r="196" spans="1:16" ht="15.75" thickBot="1" x14ac:dyDescent="0.3">
      <c r="A196" s="19"/>
      <c r="B196" s="19"/>
      <c r="C196" s="19" t="s">
        <v>898</v>
      </c>
      <c r="D196" s="19"/>
      <c r="E196" s="19"/>
      <c r="F196" s="19"/>
      <c r="G196" s="19"/>
      <c r="H196" s="19"/>
      <c r="I196" s="19"/>
      <c r="J196" s="23">
        <f>ROUND(J182+SUM(J188:J189)+J195,5)</f>
        <v>24198.78</v>
      </c>
      <c r="K196" s="44"/>
      <c r="L196" s="23">
        <f>ROUND(L182+SUM(L188:L189)+L195,5)</f>
        <v>0</v>
      </c>
      <c r="M196" s="44"/>
      <c r="N196" s="23">
        <f>ROUND((J196-L196),5)</f>
        <v>24198.78</v>
      </c>
      <c r="O196" s="44"/>
      <c r="P196" s="47">
        <f>ROUND(IF(L196=0, IF(J196=0, 0, 1), J196/L196),5)</f>
        <v>1</v>
      </c>
    </row>
    <row r="197" spans="1:16" ht="15.75" thickBot="1" x14ac:dyDescent="0.3">
      <c r="A197" s="19"/>
      <c r="B197" s="19" t="s">
        <v>899</v>
      </c>
      <c r="C197" s="19"/>
      <c r="D197" s="19"/>
      <c r="E197" s="19"/>
      <c r="F197" s="19"/>
      <c r="G197" s="19"/>
      <c r="H197" s="19"/>
      <c r="I197" s="19"/>
      <c r="J197" s="23">
        <f>ROUND(J169+J181-J196,5)</f>
        <v>1031.53</v>
      </c>
      <c r="K197" s="44"/>
      <c r="L197" s="23">
        <f>ROUND(L169+L181-L196,5)</f>
        <v>0</v>
      </c>
      <c r="M197" s="44"/>
      <c r="N197" s="23">
        <f>ROUND((J197-L197),5)</f>
        <v>1031.53</v>
      </c>
      <c r="O197" s="44"/>
      <c r="P197" s="47">
        <f>ROUND(IF(L197=0, IF(J197=0, 0, 1), J197/L197),5)</f>
        <v>1</v>
      </c>
    </row>
    <row r="198" spans="1:16" s="25" customFormat="1" ht="12" thickBot="1" x14ac:dyDescent="0.25">
      <c r="A198" s="19" t="s">
        <v>110</v>
      </c>
      <c r="B198" s="19"/>
      <c r="C198" s="19"/>
      <c r="D198" s="19"/>
      <c r="E198" s="19"/>
      <c r="F198" s="19"/>
      <c r="G198" s="19"/>
      <c r="H198" s="19"/>
      <c r="I198" s="19"/>
      <c r="J198" s="24">
        <f>ROUND(J168+J197,5)</f>
        <v>-68181.820000000007</v>
      </c>
      <c r="K198" s="19"/>
      <c r="L198" s="24">
        <f>ROUND(L168+L197,5)</f>
        <v>-47956.04</v>
      </c>
      <c r="M198" s="19"/>
      <c r="N198" s="24">
        <f>ROUND((J198-L198),5)</f>
        <v>-20225.78</v>
      </c>
      <c r="O198" s="19"/>
      <c r="P198" s="50">
        <f>ROUND(IF(L198=0, IF(J198=0, 0, 1), J198/L198),5)</f>
        <v>1.4217599999999999</v>
      </c>
    </row>
    <row r="199" spans="1:16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2:46 PM
&amp;"Arial,Bold"&amp;8 09/09/21
&amp;"Arial,Bold"&amp;8 Accrual Basis&amp;C&amp;"Arial,Bold"&amp;12 Nederland Fire Protection District
&amp;"Arial,Bold"&amp;14 Income &amp;&amp; Expense Budget vs. Actual
&amp;"Arial,Bold"&amp;10 August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E4B0-A1CD-4B85-94A0-3F35D29EA083}">
  <sheetPr codeName="Sheet5"/>
  <dimension ref="A1:AF24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J1" sqref="J1:Y1048576"/>
    </sheetView>
  </sheetViews>
  <sheetFormatPr defaultRowHeight="15" x14ac:dyDescent="0.25"/>
  <cols>
    <col min="1" max="8" width="3" style="30" customWidth="1"/>
    <col min="9" max="9" width="24.140625" style="30" customWidth="1"/>
    <col min="10" max="10" width="10.42578125" style="31" hidden="1" customWidth="1"/>
    <col min="11" max="11" width="2.28515625" style="31" hidden="1" customWidth="1"/>
    <col min="12" max="12" width="8.7109375" style="31" hidden="1" customWidth="1"/>
    <col min="13" max="13" width="2.28515625" style="31" hidden="1" customWidth="1"/>
    <col min="14" max="14" width="12" style="31" hidden="1" customWidth="1"/>
    <col min="15" max="15" width="2.28515625" style="31" hidden="1" customWidth="1"/>
    <col min="16" max="16" width="10.28515625" style="31" hidden="1" customWidth="1"/>
    <col min="17" max="17" width="2.28515625" style="31" hidden="1" customWidth="1"/>
    <col min="18" max="18" width="10.42578125" style="31" hidden="1" customWidth="1"/>
    <col min="19" max="19" width="2.28515625" style="31" hidden="1" customWidth="1"/>
    <col min="20" max="20" width="6.5703125" style="31" hidden="1" customWidth="1"/>
    <col min="21" max="21" width="2.28515625" style="31" hidden="1" customWidth="1"/>
    <col min="22" max="22" width="12" style="31" hidden="1" customWidth="1"/>
    <col min="23" max="23" width="2.28515625" style="31" hidden="1" customWidth="1"/>
    <col min="24" max="24" width="10.28515625" style="31" hidden="1" customWidth="1"/>
    <col min="25" max="25" width="2.28515625" style="31" hidden="1" customWidth="1"/>
    <col min="26" max="26" width="10.42578125" style="31" bestFit="1" customWidth="1"/>
    <col min="27" max="27" width="2.28515625" style="31" customWidth="1"/>
    <col min="28" max="28" width="8.7109375" style="31" bestFit="1" customWidth="1"/>
    <col min="29" max="29" width="2.28515625" style="31" customWidth="1"/>
    <col min="30" max="30" width="12" style="31" bestFit="1" customWidth="1"/>
    <col min="31" max="31" width="2.28515625" style="31" customWidth="1"/>
    <col min="32" max="32" width="10.28515625" style="31" bestFit="1" customWidth="1"/>
  </cols>
  <sheetData>
    <row r="1" spans="1:32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54" t="s">
        <v>900</v>
      </c>
      <c r="K1" s="42"/>
      <c r="L1" s="43"/>
      <c r="M1" s="42"/>
      <c r="N1" s="43"/>
      <c r="O1" s="42"/>
      <c r="P1" s="43"/>
      <c r="Q1" s="56"/>
      <c r="R1" s="54" t="s">
        <v>901</v>
      </c>
      <c r="S1" s="42"/>
      <c r="T1" s="43"/>
      <c r="U1" s="42"/>
      <c r="V1" s="43"/>
      <c r="W1" s="42"/>
      <c r="X1" s="43"/>
      <c r="Y1" s="56"/>
      <c r="Z1" s="54" t="s">
        <v>902</v>
      </c>
      <c r="AA1" s="42"/>
      <c r="AB1" s="43"/>
      <c r="AC1" s="42"/>
      <c r="AD1" s="43"/>
      <c r="AE1" s="42"/>
      <c r="AF1" s="43"/>
    </row>
    <row r="2" spans="1:32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5" t="s">
        <v>662</v>
      </c>
      <c r="K2" s="40"/>
      <c r="L2" s="55" t="s">
        <v>659</v>
      </c>
      <c r="M2" s="40"/>
      <c r="N2" s="55" t="s">
        <v>660</v>
      </c>
      <c r="O2" s="40"/>
      <c r="P2" s="55" t="s">
        <v>661</v>
      </c>
      <c r="Q2" s="40"/>
      <c r="R2" s="55" t="s">
        <v>662</v>
      </c>
      <c r="S2" s="40"/>
      <c r="T2" s="55" t="s">
        <v>659</v>
      </c>
      <c r="U2" s="40"/>
      <c r="V2" s="55" t="s">
        <v>660</v>
      </c>
      <c r="W2" s="40"/>
      <c r="X2" s="55" t="s">
        <v>661</v>
      </c>
      <c r="Y2" s="40"/>
      <c r="Z2" s="55" t="s">
        <v>662</v>
      </c>
      <c r="AA2" s="40"/>
      <c r="AB2" s="55" t="s">
        <v>659</v>
      </c>
      <c r="AC2" s="40"/>
      <c r="AD2" s="55" t="s">
        <v>660</v>
      </c>
      <c r="AE2" s="40"/>
      <c r="AF2" s="55" t="s">
        <v>661</v>
      </c>
    </row>
    <row r="3" spans="1:32" ht="15.75" thickTop="1" x14ac:dyDescent="0.25">
      <c r="A3" s="19"/>
      <c r="B3" s="19" t="s">
        <v>665</v>
      </c>
      <c r="C3" s="19"/>
      <c r="D3" s="19"/>
      <c r="E3" s="19"/>
      <c r="F3" s="19"/>
      <c r="G3" s="19"/>
      <c r="H3" s="19"/>
      <c r="I3" s="19"/>
      <c r="J3" s="20"/>
      <c r="K3" s="44"/>
      <c r="L3" s="20"/>
      <c r="M3" s="44"/>
      <c r="N3" s="20"/>
      <c r="O3" s="44"/>
      <c r="P3" s="45"/>
      <c r="Q3" s="44"/>
      <c r="R3" s="20"/>
      <c r="S3" s="44"/>
      <c r="T3" s="20"/>
      <c r="U3" s="44"/>
      <c r="V3" s="20"/>
      <c r="W3" s="44"/>
      <c r="X3" s="45"/>
      <c r="Y3" s="44"/>
      <c r="Z3" s="20"/>
      <c r="AA3" s="44"/>
      <c r="AB3" s="20"/>
      <c r="AC3" s="44"/>
      <c r="AD3" s="20"/>
      <c r="AE3" s="44"/>
      <c r="AF3" s="45"/>
    </row>
    <row r="4" spans="1:32" x14ac:dyDescent="0.25">
      <c r="A4" s="19"/>
      <c r="B4" s="19"/>
      <c r="C4" s="19"/>
      <c r="D4" s="19" t="s">
        <v>666</v>
      </c>
      <c r="E4" s="19"/>
      <c r="F4" s="19"/>
      <c r="G4" s="19"/>
      <c r="H4" s="19"/>
      <c r="I4" s="19"/>
      <c r="J4" s="20"/>
      <c r="K4" s="44"/>
      <c r="L4" s="20"/>
      <c r="M4" s="44"/>
      <c r="N4" s="20"/>
      <c r="O4" s="44"/>
      <c r="P4" s="45"/>
      <c r="Q4" s="44"/>
      <c r="R4" s="20"/>
      <c r="S4" s="44"/>
      <c r="T4" s="20"/>
      <c r="U4" s="44"/>
      <c r="V4" s="20"/>
      <c r="W4" s="44"/>
      <c r="X4" s="45"/>
      <c r="Y4" s="44"/>
      <c r="Z4" s="20"/>
      <c r="AA4" s="44"/>
      <c r="AB4" s="20"/>
      <c r="AC4" s="44"/>
      <c r="AD4" s="20"/>
      <c r="AE4" s="44"/>
      <c r="AF4" s="45"/>
    </row>
    <row r="5" spans="1:32" x14ac:dyDescent="0.25">
      <c r="A5" s="19"/>
      <c r="B5" s="19"/>
      <c r="C5" s="19"/>
      <c r="D5" s="19"/>
      <c r="E5" s="19" t="s">
        <v>667</v>
      </c>
      <c r="F5" s="19"/>
      <c r="G5" s="19"/>
      <c r="H5" s="19"/>
      <c r="I5" s="19"/>
      <c r="J5" s="20">
        <v>2500</v>
      </c>
      <c r="K5" s="44"/>
      <c r="L5" s="20"/>
      <c r="M5" s="44"/>
      <c r="N5" s="20"/>
      <c r="O5" s="44"/>
      <c r="P5" s="45"/>
      <c r="Q5" s="44"/>
      <c r="R5" s="20">
        <v>0</v>
      </c>
      <c r="S5" s="44"/>
      <c r="T5" s="20">
        <v>0</v>
      </c>
      <c r="U5" s="44"/>
      <c r="V5" s="20">
        <f>ROUND((R5-T5),5)</f>
        <v>0</v>
      </c>
      <c r="W5" s="44"/>
      <c r="X5" s="45">
        <f>ROUND(IF(T5=0, IF(R5=0, 0, 1), R5/T5),5)</f>
        <v>0</v>
      </c>
      <c r="Y5" s="44"/>
      <c r="Z5" s="20">
        <f>ROUND(J5+R5,5)</f>
        <v>2500</v>
      </c>
      <c r="AA5" s="44"/>
      <c r="AB5" s="20">
        <f>ROUND(L5+T5,5)</f>
        <v>0</v>
      </c>
      <c r="AC5" s="44"/>
      <c r="AD5" s="20">
        <f>ROUND((Z5-AB5),5)</f>
        <v>2500</v>
      </c>
      <c r="AE5" s="44"/>
      <c r="AF5" s="45">
        <f>ROUND(IF(AB5=0, IF(Z5=0, 0, 1), Z5/AB5),5)</f>
        <v>1</v>
      </c>
    </row>
    <row r="6" spans="1:32" x14ac:dyDescent="0.25">
      <c r="A6" s="19"/>
      <c r="B6" s="19"/>
      <c r="C6" s="19"/>
      <c r="D6" s="19"/>
      <c r="E6" s="19" t="s">
        <v>668</v>
      </c>
      <c r="F6" s="19"/>
      <c r="G6" s="19"/>
      <c r="H6" s="19"/>
      <c r="I6" s="19"/>
      <c r="J6" s="20">
        <v>503</v>
      </c>
      <c r="K6" s="44"/>
      <c r="L6" s="20">
        <v>170</v>
      </c>
      <c r="M6" s="44"/>
      <c r="N6" s="20">
        <f>ROUND((J6-L6),5)</f>
        <v>333</v>
      </c>
      <c r="O6" s="44"/>
      <c r="P6" s="45">
        <f>ROUND(IF(L6=0, IF(J6=0, 0, 1), J6/L6),5)</f>
        <v>2.9588199999999998</v>
      </c>
      <c r="Q6" s="44"/>
      <c r="R6" s="20">
        <v>0</v>
      </c>
      <c r="S6" s="44"/>
      <c r="T6" s="20">
        <v>0</v>
      </c>
      <c r="U6" s="44"/>
      <c r="V6" s="20">
        <f>ROUND((R6-T6),5)</f>
        <v>0</v>
      </c>
      <c r="W6" s="44"/>
      <c r="X6" s="45">
        <f>ROUND(IF(T6=0, IF(R6=0, 0, 1), R6/T6),5)</f>
        <v>0</v>
      </c>
      <c r="Y6" s="44"/>
      <c r="Z6" s="20">
        <f>ROUND(J6+R6,5)</f>
        <v>503</v>
      </c>
      <c r="AA6" s="44"/>
      <c r="AB6" s="20">
        <f>ROUND(L6+T6,5)</f>
        <v>170</v>
      </c>
      <c r="AC6" s="44"/>
      <c r="AD6" s="20">
        <f>ROUND((Z6-AB6),5)</f>
        <v>333</v>
      </c>
      <c r="AE6" s="44"/>
      <c r="AF6" s="45">
        <f>ROUND(IF(AB6=0, IF(Z6=0, 0, 1), Z6/AB6),5)</f>
        <v>2.9588199999999998</v>
      </c>
    </row>
    <row r="7" spans="1:32" x14ac:dyDescent="0.25">
      <c r="A7" s="19"/>
      <c r="B7" s="19"/>
      <c r="C7" s="19"/>
      <c r="D7" s="19"/>
      <c r="E7" s="19" t="s">
        <v>669</v>
      </c>
      <c r="F7" s="19"/>
      <c r="G7" s="19"/>
      <c r="H7" s="19"/>
      <c r="I7" s="19"/>
      <c r="J7" s="20">
        <v>39.79</v>
      </c>
      <c r="K7" s="44"/>
      <c r="L7" s="20">
        <v>97</v>
      </c>
      <c r="M7" s="44"/>
      <c r="N7" s="20">
        <f>ROUND((J7-L7),5)</f>
        <v>-57.21</v>
      </c>
      <c r="O7" s="44"/>
      <c r="P7" s="45">
        <f>ROUND(IF(L7=0, IF(J7=0, 0, 1), J7/L7),5)</f>
        <v>0.41021000000000002</v>
      </c>
      <c r="Q7" s="44"/>
      <c r="R7" s="20">
        <v>0</v>
      </c>
      <c r="S7" s="44"/>
      <c r="T7" s="20">
        <v>0</v>
      </c>
      <c r="U7" s="44"/>
      <c r="V7" s="20">
        <f>ROUND((R7-T7),5)</f>
        <v>0</v>
      </c>
      <c r="W7" s="44"/>
      <c r="X7" s="45">
        <f>ROUND(IF(T7=0, IF(R7=0, 0, 1), R7/T7),5)</f>
        <v>0</v>
      </c>
      <c r="Y7" s="44"/>
      <c r="Z7" s="20">
        <f>ROUND(J7+R7,5)</f>
        <v>39.79</v>
      </c>
      <c r="AA7" s="44"/>
      <c r="AB7" s="20">
        <f>ROUND(L7+T7,5)</f>
        <v>97</v>
      </c>
      <c r="AC7" s="44"/>
      <c r="AD7" s="20">
        <f>ROUND((Z7-AB7),5)</f>
        <v>-57.21</v>
      </c>
      <c r="AE7" s="44"/>
      <c r="AF7" s="45">
        <f>ROUND(IF(AB7=0, IF(Z7=0, 0, 1), Z7/AB7),5)</f>
        <v>0.41021000000000002</v>
      </c>
    </row>
    <row r="8" spans="1:32" x14ac:dyDescent="0.25">
      <c r="A8" s="19"/>
      <c r="B8" s="19"/>
      <c r="C8" s="19"/>
      <c r="D8" s="19"/>
      <c r="E8" s="19" t="s">
        <v>670</v>
      </c>
      <c r="F8" s="19"/>
      <c r="G8" s="19"/>
      <c r="H8" s="19"/>
      <c r="I8" s="19"/>
      <c r="J8" s="20"/>
      <c r="K8" s="44"/>
      <c r="L8" s="20"/>
      <c r="M8" s="44"/>
      <c r="N8" s="20"/>
      <c r="O8" s="44"/>
      <c r="P8" s="45"/>
      <c r="Q8" s="44"/>
      <c r="R8" s="20"/>
      <c r="S8" s="44"/>
      <c r="T8" s="20"/>
      <c r="U8" s="44"/>
      <c r="V8" s="20"/>
      <c r="W8" s="44"/>
      <c r="X8" s="45"/>
      <c r="Y8" s="44"/>
      <c r="Z8" s="20"/>
      <c r="AA8" s="44"/>
      <c r="AB8" s="20"/>
      <c r="AC8" s="44"/>
      <c r="AD8" s="20"/>
      <c r="AE8" s="44"/>
      <c r="AF8" s="45"/>
    </row>
    <row r="9" spans="1:32" x14ac:dyDescent="0.25">
      <c r="A9" s="19"/>
      <c r="B9" s="19"/>
      <c r="C9" s="19"/>
      <c r="D9" s="19"/>
      <c r="E9" s="19"/>
      <c r="F9" s="19" t="s">
        <v>671</v>
      </c>
      <c r="G9" s="19"/>
      <c r="H9" s="19"/>
      <c r="I9" s="19"/>
      <c r="J9" s="20">
        <v>0</v>
      </c>
      <c r="K9" s="44"/>
      <c r="L9" s="20">
        <v>4221</v>
      </c>
      <c r="M9" s="44"/>
      <c r="N9" s="20">
        <f>ROUND((J9-L9),5)</f>
        <v>-4221</v>
      </c>
      <c r="O9" s="44"/>
      <c r="P9" s="45">
        <f>ROUND(IF(L9=0, IF(J9=0, 0, 1), J9/L9),5)</f>
        <v>0</v>
      </c>
      <c r="Q9" s="44"/>
      <c r="R9" s="20">
        <v>0</v>
      </c>
      <c r="S9" s="44"/>
      <c r="T9" s="20">
        <v>0</v>
      </c>
      <c r="U9" s="44"/>
      <c r="V9" s="20">
        <f t="shared" ref="V9:V24" si="0">ROUND((R9-T9),5)</f>
        <v>0</v>
      </c>
      <c r="W9" s="44"/>
      <c r="X9" s="45">
        <f t="shared" ref="X9:X24" si="1">ROUND(IF(T9=0, IF(R9=0, 0, 1), R9/T9),5)</f>
        <v>0</v>
      </c>
      <c r="Y9" s="44"/>
      <c r="Z9" s="20">
        <f t="shared" ref="Z9:Z24" si="2">ROUND(J9+R9,5)</f>
        <v>0</v>
      </c>
      <c r="AA9" s="44"/>
      <c r="AB9" s="20">
        <f t="shared" ref="AB9:AB24" si="3">ROUND(L9+T9,5)</f>
        <v>4221</v>
      </c>
      <c r="AC9" s="44"/>
      <c r="AD9" s="20">
        <f t="shared" ref="AD9:AD24" si="4">ROUND((Z9-AB9),5)</f>
        <v>-4221</v>
      </c>
      <c r="AE9" s="44"/>
      <c r="AF9" s="45">
        <f t="shared" ref="AF9:AF24" si="5">ROUND(IF(AB9=0, IF(Z9=0, 0, 1), Z9/AB9),5)</f>
        <v>0</v>
      </c>
    </row>
    <row r="10" spans="1:32" x14ac:dyDescent="0.25">
      <c r="A10" s="19"/>
      <c r="B10" s="19"/>
      <c r="C10" s="19"/>
      <c r="D10" s="19"/>
      <c r="E10" s="19"/>
      <c r="F10" s="19" t="s">
        <v>672</v>
      </c>
      <c r="G10" s="19"/>
      <c r="H10" s="19"/>
      <c r="I10" s="19"/>
      <c r="J10" s="20">
        <v>910653.91</v>
      </c>
      <c r="K10" s="44"/>
      <c r="L10" s="20">
        <v>856091</v>
      </c>
      <c r="M10" s="44"/>
      <c r="N10" s="20">
        <f>ROUND((J10-L10),5)</f>
        <v>54562.91</v>
      </c>
      <c r="O10" s="44"/>
      <c r="P10" s="45">
        <f>ROUND(IF(L10=0, IF(J10=0, 0, 1), J10/L10),5)</f>
        <v>1.0637300000000001</v>
      </c>
      <c r="Q10" s="44"/>
      <c r="R10" s="20">
        <v>0</v>
      </c>
      <c r="S10" s="44"/>
      <c r="T10" s="20">
        <v>0</v>
      </c>
      <c r="U10" s="44"/>
      <c r="V10" s="20">
        <f t="shared" si="0"/>
        <v>0</v>
      </c>
      <c r="W10" s="44"/>
      <c r="X10" s="45">
        <f t="shared" si="1"/>
        <v>0</v>
      </c>
      <c r="Y10" s="44"/>
      <c r="Z10" s="20">
        <f t="shared" si="2"/>
        <v>910653.91</v>
      </c>
      <c r="AA10" s="44"/>
      <c r="AB10" s="20">
        <f t="shared" si="3"/>
        <v>856091</v>
      </c>
      <c r="AC10" s="44"/>
      <c r="AD10" s="20">
        <f t="shared" si="4"/>
        <v>54562.91</v>
      </c>
      <c r="AE10" s="44"/>
      <c r="AF10" s="45">
        <f t="shared" si="5"/>
        <v>1.0637300000000001</v>
      </c>
    </row>
    <row r="11" spans="1:32" x14ac:dyDescent="0.25">
      <c r="A11" s="19"/>
      <c r="B11" s="19"/>
      <c r="C11" s="19"/>
      <c r="D11" s="19"/>
      <c r="E11" s="19"/>
      <c r="F11" s="19" t="s">
        <v>673</v>
      </c>
      <c r="G11" s="19"/>
      <c r="H11" s="19"/>
      <c r="I11" s="19"/>
      <c r="J11" s="20">
        <v>31721.29</v>
      </c>
      <c r="K11" s="44"/>
      <c r="L11" s="20">
        <v>30797</v>
      </c>
      <c r="M11" s="44"/>
      <c r="N11" s="20">
        <f>ROUND((J11-L11),5)</f>
        <v>924.29</v>
      </c>
      <c r="O11" s="44"/>
      <c r="P11" s="45">
        <f>ROUND(IF(L11=0, IF(J11=0, 0, 1), J11/L11),5)</f>
        <v>1.0300100000000001</v>
      </c>
      <c r="Q11" s="44"/>
      <c r="R11" s="20">
        <v>0</v>
      </c>
      <c r="S11" s="44"/>
      <c r="T11" s="20">
        <v>0</v>
      </c>
      <c r="U11" s="44"/>
      <c r="V11" s="20">
        <f t="shared" si="0"/>
        <v>0</v>
      </c>
      <c r="W11" s="44"/>
      <c r="X11" s="45">
        <f t="shared" si="1"/>
        <v>0</v>
      </c>
      <c r="Y11" s="44"/>
      <c r="Z11" s="20">
        <f t="shared" si="2"/>
        <v>31721.29</v>
      </c>
      <c r="AA11" s="44"/>
      <c r="AB11" s="20">
        <f t="shared" si="3"/>
        <v>30797</v>
      </c>
      <c r="AC11" s="44"/>
      <c r="AD11" s="20">
        <f t="shared" si="4"/>
        <v>924.29</v>
      </c>
      <c r="AE11" s="44"/>
      <c r="AF11" s="45">
        <f t="shared" si="5"/>
        <v>1.0300100000000001</v>
      </c>
    </row>
    <row r="12" spans="1:32" x14ac:dyDescent="0.25">
      <c r="A12" s="19"/>
      <c r="B12" s="19"/>
      <c r="C12" s="19"/>
      <c r="D12" s="19"/>
      <c r="E12" s="19"/>
      <c r="F12" s="19" t="s">
        <v>674</v>
      </c>
      <c r="G12" s="19"/>
      <c r="H12" s="19"/>
      <c r="I12" s="19"/>
      <c r="J12" s="20">
        <v>25850.65</v>
      </c>
      <c r="K12" s="44"/>
      <c r="L12" s="20">
        <v>30000</v>
      </c>
      <c r="M12" s="44"/>
      <c r="N12" s="20">
        <f>ROUND((J12-L12),5)</f>
        <v>-4149.3500000000004</v>
      </c>
      <c r="O12" s="44"/>
      <c r="P12" s="45">
        <f>ROUND(IF(L12=0, IF(J12=0, 0, 1), J12/L12),5)</f>
        <v>0.86168999999999996</v>
      </c>
      <c r="Q12" s="44"/>
      <c r="R12" s="20">
        <v>0</v>
      </c>
      <c r="S12" s="44"/>
      <c r="T12" s="20">
        <v>0</v>
      </c>
      <c r="U12" s="44"/>
      <c r="V12" s="20">
        <f t="shared" si="0"/>
        <v>0</v>
      </c>
      <c r="W12" s="44"/>
      <c r="X12" s="45">
        <f t="shared" si="1"/>
        <v>0</v>
      </c>
      <c r="Y12" s="44"/>
      <c r="Z12" s="20">
        <f t="shared" si="2"/>
        <v>25850.65</v>
      </c>
      <c r="AA12" s="44"/>
      <c r="AB12" s="20">
        <f t="shared" si="3"/>
        <v>30000</v>
      </c>
      <c r="AC12" s="44"/>
      <c r="AD12" s="20">
        <f t="shared" si="4"/>
        <v>-4149.3500000000004</v>
      </c>
      <c r="AE12" s="44"/>
      <c r="AF12" s="45">
        <f t="shared" si="5"/>
        <v>0.86168999999999996</v>
      </c>
    </row>
    <row r="13" spans="1:32" x14ac:dyDescent="0.25">
      <c r="A13" s="19"/>
      <c r="B13" s="19"/>
      <c r="C13" s="19"/>
      <c r="D13" s="19"/>
      <c r="E13" s="19"/>
      <c r="F13" s="19" t="s">
        <v>675</v>
      </c>
      <c r="G13" s="19"/>
      <c r="H13" s="19"/>
      <c r="I13" s="19"/>
      <c r="J13" s="20">
        <v>900.48</v>
      </c>
      <c r="K13" s="44"/>
      <c r="L13" s="20">
        <v>1475</v>
      </c>
      <c r="M13" s="44"/>
      <c r="N13" s="20">
        <f>ROUND((J13-L13),5)</f>
        <v>-574.52</v>
      </c>
      <c r="O13" s="44"/>
      <c r="P13" s="45">
        <f>ROUND(IF(L13=0, IF(J13=0, 0, 1), J13/L13),5)</f>
        <v>0.61048999999999998</v>
      </c>
      <c r="Q13" s="44"/>
      <c r="R13" s="20">
        <v>0</v>
      </c>
      <c r="S13" s="44"/>
      <c r="T13" s="20">
        <v>0</v>
      </c>
      <c r="U13" s="44"/>
      <c r="V13" s="20">
        <f t="shared" si="0"/>
        <v>0</v>
      </c>
      <c r="W13" s="44"/>
      <c r="X13" s="45">
        <f t="shared" si="1"/>
        <v>0</v>
      </c>
      <c r="Y13" s="44"/>
      <c r="Z13" s="20">
        <f t="shared" si="2"/>
        <v>900.48</v>
      </c>
      <c r="AA13" s="44"/>
      <c r="AB13" s="20">
        <f t="shared" si="3"/>
        <v>1475</v>
      </c>
      <c r="AC13" s="44"/>
      <c r="AD13" s="20">
        <f t="shared" si="4"/>
        <v>-574.52</v>
      </c>
      <c r="AE13" s="44"/>
      <c r="AF13" s="45">
        <f t="shared" si="5"/>
        <v>0.61048999999999998</v>
      </c>
    </row>
    <row r="14" spans="1:32" x14ac:dyDescent="0.25">
      <c r="A14" s="19"/>
      <c r="B14" s="19"/>
      <c r="C14" s="19"/>
      <c r="D14" s="19"/>
      <c r="E14" s="19"/>
      <c r="F14" s="19" t="s">
        <v>676</v>
      </c>
      <c r="G14" s="19"/>
      <c r="H14" s="19"/>
      <c r="I14" s="19"/>
      <c r="J14" s="20">
        <v>-40848.57</v>
      </c>
      <c r="K14" s="44"/>
      <c r="L14" s="20"/>
      <c r="M14" s="44"/>
      <c r="N14" s="20"/>
      <c r="O14" s="44"/>
      <c r="P14" s="45"/>
      <c r="Q14" s="44"/>
      <c r="R14" s="20">
        <v>0</v>
      </c>
      <c r="S14" s="44"/>
      <c r="T14" s="20">
        <v>0</v>
      </c>
      <c r="U14" s="44"/>
      <c r="V14" s="20">
        <f t="shared" si="0"/>
        <v>0</v>
      </c>
      <c r="W14" s="44"/>
      <c r="X14" s="45">
        <f t="shared" si="1"/>
        <v>0</v>
      </c>
      <c r="Y14" s="44"/>
      <c r="Z14" s="20">
        <f t="shared" si="2"/>
        <v>-40848.57</v>
      </c>
      <c r="AA14" s="44"/>
      <c r="AB14" s="20">
        <f t="shared" si="3"/>
        <v>0</v>
      </c>
      <c r="AC14" s="44"/>
      <c r="AD14" s="20">
        <f t="shared" si="4"/>
        <v>-40848.57</v>
      </c>
      <c r="AE14" s="44"/>
      <c r="AF14" s="45">
        <f t="shared" si="5"/>
        <v>1</v>
      </c>
    </row>
    <row r="15" spans="1:32" x14ac:dyDescent="0.25">
      <c r="A15" s="19"/>
      <c r="B15" s="19"/>
      <c r="C15" s="19"/>
      <c r="D15" s="19"/>
      <c r="E15" s="19"/>
      <c r="F15" s="19" t="s">
        <v>677</v>
      </c>
      <c r="G15" s="19"/>
      <c r="H15" s="19"/>
      <c r="I15" s="19"/>
      <c r="J15" s="20">
        <v>-1422.88</v>
      </c>
      <c r="K15" s="44"/>
      <c r="L15" s="20"/>
      <c r="M15" s="44"/>
      <c r="N15" s="20"/>
      <c r="O15" s="44"/>
      <c r="P15" s="45"/>
      <c r="Q15" s="44"/>
      <c r="R15" s="20">
        <v>0</v>
      </c>
      <c r="S15" s="44"/>
      <c r="T15" s="20">
        <v>0</v>
      </c>
      <c r="U15" s="44"/>
      <c r="V15" s="20">
        <f t="shared" si="0"/>
        <v>0</v>
      </c>
      <c r="W15" s="44"/>
      <c r="X15" s="45">
        <f t="shared" si="1"/>
        <v>0</v>
      </c>
      <c r="Y15" s="44"/>
      <c r="Z15" s="20">
        <f t="shared" si="2"/>
        <v>-1422.88</v>
      </c>
      <c r="AA15" s="44"/>
      <c r="AB15" s="20">
        <f t="shared" si="3"/>
        <v>0</v>
      </c>
      <c r="AC15" s="44"/>
      <c r="AD15" s="20">
        <f t="shared" si="4"/>
        <v>-1422.88</v>
      </c>
      <c r="AE15" s="44"/>
      <c r="AF15" s="45">
        <f t="shared" si="5"/>
        <v>1</v>
      </c>
    </row>
    <row r="16" spans="1:32" x14ac:dyDescent="0.25">
      <c r="A16" s="19"/>
      <c r="B16" s="19"/>
      <c r="C16" s="19"/>
      <c r="D16" s="19"/>
      <c r="E16" s="19"/>
      <c r="F16" s="19" t="s">
        <v>678</v>
      </c>
      <c r="G16" s="19"/>
      <c r="H16" s="19"/>
      <c r="I16" s="19"/>
      <c r="J16" s="20">
        <v>927.57</v>
      </c>
      <c r="K16" s="44"/>
      <c r="L16" s="20"/>
      <c r="M16" s="44"/>
      <c r="N16" s="20"/>
      <c r="O16" s="44"/>
      <c r="P16" s="45"/>
      <c r="Q16" s="44"/>
      <c r="R16" s="20">
        <v>0</v>
      </c>
      <c r="S16" s="44"/>
      <c r="T16" s="20">
        <v>0</v>
      </c>
      <c r="U16" s="44"/>
      <c r="V16" s="20">
        <f t="shared" si="0"/>
        <v>0</v>
      </c>
      <c r="W16" s="44"/>
      <c r="X16" s="45">
        <f t="shared" si="1"/>
        <v>0</v>
      </c>
      <c r="Y16" s="44"/>
      <c r="Z16" s="20">
        <f t="shared" si="2"/>
        <v>927.57</v>
      </c>
      <c r="AA16" s="44"/>
      <c r="AB16" s="20">
        <f t="shared" si="3"/>
        <v>0</v>
      </c>
      <c r="AC16" s="44"/>
      <c r="AD16" s="20">
        <f t="shared" si="4"/>
        <v>927.57</v>
      </c>
      <c r="AE16" s="44"/>
      <c r="AF16" s="45">
        <f t="shared" si="5"/>
        <v>1</v>
      </c>
    </row>
    <row r="17" spans="1:32" x14ac:dyDescent="0.25">
      <c r="A17" s="19"/>
      <c r="B17" s="19"/>
      <c r="C17" s="19"/>
      <c r="D17" s="19"/>
      <c r="E17" s="19"/>
      <c r="F17" s="19" t="s">
        <v>679</v>
      </c>
      <c r="G17" s="19"/>
      <c r="H17" s="19"/>
      <c r="I17" s="19"/>
      <c r="J17" s="20">
        <v>160.54</v>
      </c>
      <c r="K17" s="44"/>
      <c r="L17" s="20"/>
      <c r="M17" s="44"/>
      <c r="N17" s="20"/>
      <c r="O17" s="44"/>
      <c r="P17" s="45"/>
      <c r="Q17" s="44"/>
      <c r="R17" s="20">
        <v>0</v>
      </c>
      <c r="S17" s="44"/>
      <c r="T17" s="20">
        <v>0</v>
      </c>
      <c r="U17" s="44"/>
      <c r="V17" s="20">
        <f t="shared" si="0"/>
        <v>0</v>
      </c>
      <c r="W17" s="44"/>
      <c r="X17" s="45">
        <f t="shared" si="1"/>
        <v>0</v>
      </c>
      <c r="Y17" s="44"/>
      <c r="Z17" s="20">
        <f t="shared" si="2"/>
        <v>160.54</v>
      </c>
      <c r="AA17" s="44"/>
      <c r="AB17" s="20">
        <f t="shared" si="3"/>
        <v>0</v>
      </c>
      <c r="AC17" s="44"/>
      <c r="AD17" s="20">
        <f t="shared" si="4"/>
        <v>160.54</v>
      </c>
      <c r="AE17" s="44"/>
      <c r="AF17" s="45">
        <f t="shared" si="5"/>
        <v>1</v>
      </c>
    </row>
    <row r="18" spans="1:32" x14ac:dyDescent="0.25">
      <c r="A18" s="19"/>
      <c r="B18" s="19"/>
      <c r="C18" s="19"/>
      <c r="D18" s="19"/>
      <c r="E18" s="19"/>
      <c r="F18" s="19" t="s">
        <v>680</v>
      </c>
      <c r="G18" s="19"/>
      <c r="H18" s="19"/>
      <c r="I18" s="19"/>
      <c r="J18" s="20">
        <v>21.13</v>
      </c>
      <c r="K18" s="44"/>
      <c r="L18" s="20"/>
      <c r="M18" s="44"/>
      <c r="N18" s="20"/>
      <c r="O18" s="44"/>
      <c r="P18" s="45"/>
      <c r="Q18" s="44"/>
      <c r="R18" s="20">
        <v>0</v>
      </c>
      <c r="S18" s="44"/>
      <c r="T18" s="20">
        <v>0</v>
      </c>
      <c r="U18" s="44"/>
      <c r="V18" s="20">
        <f t="shared" si="0"/>
        <v>0</v>
      </c>
      <c r="W18" s="44"/>
      <c r="X18" s="45">
        <f t="shared" si="1"/>
        <v>0</v>
      </c>
      <c r="Y18" s="44"/>
      <c r="Z18" s="20">
        <f t="shared" si="2"/>
        <v>21.13</v>
      </c>
      <c r="AA18" s="44"/>
      <c r="AB18" s="20">
        <f t="shared" si="3"/>
        <v>0</v>
      </c>
      <c r="AC18" s="44"/>
      <c r="AD18" s="20">
        <f t="shared" si="4"/>
        <v>21.13</v>
      </c>
      <c r="AE18" s="44"/>
      <c r="AF18" s="45">
        <f t="shared" si="5"/>
        <v>1</v>
      </c>
    </row>
    <row r="19" spans="1:32" x14ac:dyDescent="0.25">
      <c r="A19" s="19"/>
      <c r="B19" s="19"/>
      <c r="C19" s="19"/>
      <c r="D19" s="19"/>
      <c r="E19" s="19"/>
      <c r="F19" s="19" t="s">
        <v>681</v>
      </c>
      <c r="G19" s="19"/>
      <c r="H19" s="19"/>
      <c r="I19" s="19"/>
      <c r="J19" s="20">
        <v>-5310.65</v>
      </c>
      <c r="K19" s="44"/>
      <c r="L19" s="20"/>
      <c r="M19" s="44"/>
      <c r="N19" s="20"/>
      <c r="O19" s="44"/>
      <c r="P19" s="45"/>
      <c r="Q19" s="44"/>
      <c r="R19" s="20">
        <v>0</v>
      </c>
      <c r="S19" s="44"/>
      <c r="T19" s="20">
        <v>0</v>
      </c>
      <c r="U19" s="44"/>
      <c r="V19" s="20">
        <f t="shared" si="0"/>
        <v>0</v>
      </c>
      <c r="W19" s="44"/>
      <c r="X19" s="45">
        <f t="shared" si="1"/>
        <v>0</v>
      </c>
      <c r="Y19" s="44"/>
      <c r="Z19" s="20">
        <f t="shared" si="2"/>
        <v>-5310.65</v>
      </c>
      <c r="AA19" s="44"/>
      <c r="AB19" s="20">
        <f t="shared" si="3"/>
        <v>0</v>
      </c>
      <c r="AC19" s="44"/>
      <c r="AD19" s="20">
        <f t="shared" si="4"/>
        <v>-5310.65</v>
      </c>
      <c r="AE19" s="44"/>
      <c r="AF19" s="45">
        <f t="shared" si="5"/>
        <v>1</v>
      </c>
    </row>
    <row r="20" spans="1:32" x14ac:dyDescent="0.25">
      <c r="A20" s="19"/>
      <c r="B20" s="19"/>
      <c r="C20" s="19"/>
      <c r="D20" s="19"/>
      <c r="E20" s="19"/>
      <c r="F20" s="19" t="s">
        <v>682</v>
      </c>
      <c r="G20" s="19"/>
      <c r="H20" s="19"/>
      <c r="I20" s="19"/>
      <c r="J20" s="20">
        <v>-160.35</v>
      </c>
      <c r="K20" s="44"/>
      <c r="L20" s="20"/>
      <c r="M20" s="44"/>
      <c r="N20" s="20"/>
      <c r="O20" s="44"/>
      <c r="P20" s="45"/>
      <c r="Q20" s="44"/>
      <c r="R20" s="20">
        <v>0</v>
      </c>
      <c r="S20" s="44"/>
      <c r="T20" s="20">
        <v>0</v>
      </c>
      <c r="U20" s="44"/>
      <c r="V20" s="20">
        <f t="shared" si="0"/>
        <v>0</v>
      </c>
      <c r="W20" s="44"/>
      <c r="X20" s="45">
        <f t="shared" si="1"/>
        <v>0</v>
      </c>
      <c r="Y20" s="44"/>
      <c r="Z20" s="20">
        <f t="shared" si="2"/>
        <v>-160.35</v>
      </c>
      <c r="AA20" s="44"/>
      <c r="AB20" s="20">
        <f t="shared" si="3"/>
        <v>0</v>
      </c>
      <c r="AC20" s="44"/>
      <c r="AD20" s="20">
        <f t="shared" si="4"/>
        <v>-160.35</v>
      </c>
      <c r="AE20" s="44"/>
      <c r="AF20" s="45">
        <f t="shared" si="5"/>
        <v>1</v>
      </c>
    </row>
    <row r="21" spans="1:32" ht="15.75" thickBot="1" x14ac:dyDescent="0.3">
      <c r="A21" s="19"/>
      <c r="B21" s="19"/>
      <c r="C21" s="19"/>
      <c r="D21" s="19"/>
      <c r="E21" s="19"/>
      <c r="F21" s="19" t="s">
        <v>683</v>
      </c>
      <c r="G21" s="19"/>
      <c r="H21" s="19"/>
      <c r="I21" s="19"/>
      <c r="J21" s="21">
        <v>1331.04</v>
      </c>
      <c r="K21" s="44"/>
      <c r="L21" s="21">
        <v>1186</v>
      </c>
      <c r="M21" s="44"/>
      <c r="N21" s="21">
        <f>ROUND((J21-L21),5)</f>
        <v>145.04</v>
      </c>
      <c r="O21" s="44"/>
      <c r="P21" s="46">
        <f>ROUND(IF(L21=0, IF(J21=0, 0, 1), J21/L21),5)</f>
        <v>1.12229</v>
      </c>
      <c r="Q21" s="44"/>
      <c r="R21" s="21">
        <v>0</v>
      </c>
      <c r="S21" s="44"/>
      <c r="T21" s="21">
        <v>0</v>
      </c>
      <c r="U21" s="44"/>
      <c r="V21" s="21">
        <f t="shared" si="0"/>
        <v>0</v>
      </c>
      <c r="W21" s="44"/>
      <c r="X21" s="46">
        <f t="shared" si="1"/>
        <v>0</v>
      </c>
      <c r="Y21" s="44"/>
      <c r="Z21" s="21">
        <f t="shared" si="2"/>
        <v>1331.04</v>
      </c>
      <c r="AA21" s="44"/>
      <c r="AB21" s="21">
        <f t="shared" si="3"/>
        <v>1186</v>
      </c>
      <c r="AC21" s="44"/>
      <c r="AD21" s="21">
        <f t="shared" si="4"/>
        <v>145.04</v>
      </c>
      <c r="AE21" s="44"/>
      <c r="AF21" s="46">
        <f t="shared" si="5"/>
        <v>1.12229</v>
      </c>
    </row>
    <row r="22" spans="1:32" ht="15.75" thickBot="1" x14ac:dyDescent="0.3">
      <c r="A22" s="19"/>
      <c r="B22" s="19"/>
      <c r="C22" s="19"/>
      <c r="D22" s="19"/>
      <c r="E22" s="19" t="s">
        <v>684</v>
      </c>
      <c r="F22" s="19"/>
      <c r="G22" s="19"/>
      <c r="H22" s="19"/>
      <c r="I22" s="19"/>
      <c r="J22" s="23">
        <f>ROUND(SUM(J8:J21),5)</f>
        <v>923824.16</v>
      </c>
      <c r="K22" s="44"/>
      <c r="L22" s="23">
        <f>ROUND(SUM(L8:L21),5)</f>
        <v>923770</v>
      </c>
      <c r="M22" s="44"/>
      <c r="N22" s="23">
        <f>ROUND((J22-L22),5)</f>
        <v>54.16</v>
      </c>
      <c r="O22" s="44"/>
      <c r="P22" s="47">
        <f>ROUND(IF(L22=0, IF(J22=0, 0, 1), J22/L22),5)</f>
        <v>1.0000599999999999</v>
      </c>
      <c r="Q22" s="44"/>
      <c r="R22" s="23">
        <f>ROUND(SUM(R8:R21),5)</f>
        <v>0</v>
      </c>
      <c r="S22" s="44"/>
      <c r="T22" s="23">
        <f>ROUND(SUM(T8:T21),5)</f>
        <v>0</v>
      </c>
      <c r="U22" s="44"/>
      <c r="V22" s="23">
        <f t="shared" si="0"/>
        <v>0</v>
      </c>
      <c r="W22" s="44"/>
      <c r="X22" s="47">
        <f t="shared" si="1"/>
        <v>0</v>
      </c>
      <c r="Y22" s="44"/>
      <c r="Z22" s="23">
        <f t="shared" si="2"/>
        <v>923824.16</v>
      </c>
      <c r="AA22" s="44"/>
      <c r="AB22" s="23">
        <f t="shared" si="3"/>
        <v>923770</v>
      </c>
      <c r="AC22" s="44"/>
      <c r="AD22" s="23">
        <f t="shared" si="4"/>
        <v>54.16</v>
      </c>
      <c r="AE22" s="44"/>
      <c r="AF22" s="47">
        <f t="shared" si="5"/>
        <v>1.0000599999999999</v>
      </c>
    </row>
    <row r="23" spans="1:32" ht="15.75" thickBot="1" x14ac:dyDescent="0.3">
      <c r="A23" s="19"/>
      <c r="B23" s="19"/>
      <c r="C23" s="19"/>
      <c r="D23" s="19" t="s">
        <v>685</v>
      </c>
      <c r="E23" s="19"/>
      <c r="F23" s="19"/>
      <c r="G23" s="19"/>
      <c r="H23" s="19"/>
      <c r="I23" s="19"/>
      <c r="J23" s="22">
        <f>ROUND(SUM(J4:J7)+J22,5)</f>
        <v>926866.95</v>
      </c>
      <c r="K23" s="44"/>
      <c r="L23" s="22">
        <f>ROUND(SUM(L4:L7)+L22,5)</f>
        <v>924037</v>
      </c>
      <c r="M23" s="44"/>
      <c r="N23" s="22">
        <f>ROUND((J23-L23),5)</f>
        <v>2829.95</v>
      </c>
      <c r="O23" s="44"/>
      <c r="P23" s="48">
        <f>ROUND(IF(L23=0, IF(J23=0, 0, 1), J23/L23),5)</f>
        <v>1.0030600000000001</v>
      </c>
      <c r="Q23" s="44"/>
      <c r="R23" s="22">
        <f>ROUND(SUM(R4:R7)+R22,5)</f>
        <v>0</v>
      </c>
      <c r="S23" s="44"/>
      <c r="T23" s="22">
        <f>ROUND(SUM(T4:T7)+T22,5)</f>
        <v>0</v>
      </c>
      <c r="U23" s="44"/>
      <c r="V23" s="22">
        <f t="shared" si="0"/>
        <v>0</v>
      </c>
      <c r="W23" s="44"/>
      <c r="X23" s="48">
        <f t="shared" si="1"/>
        <v>0</v>
      </c>
      <c r="Y23" s="44"/>
      <c r="Z23" s="22">
        <f t="shared" si="2"/>
        <v>926866.95</v>
      </c>
      <c r="AA23" s="44"/>
      <c r="AB23" s="22">
        <f t="shared" si="3"/>
        <v>924037</v>
      </c>
      <c r="AC23" s="44"/>
      <c r="AD23" s="22">
        <f t="shared" si="4"/>
        <v>2829.95</v>
      </c>
      <c r="AE23" s="44"/>
      <c r="AF23" s="48">
        <f t="shared" si="5"/>
        <v>1.0030600000000001</v>
      </c>
    </row>
    <row r="24" spans="1:32" x14ac:dyDescent="0.25">
      <c r="A24" s="19"/>
      <c r="B24" s="19"/>
      <c r="C24" s="19" t="s">
        <v>686</v>
      </c>
      <c r="D24" s="19"/>
      <c r="E24" s="19"/>
      <c r="F24" s="19"/>
      <c r="G24" s="19"/>
      <c r="H24" s="19"/>
      <c r="I24" s="19"/>
      <c r="J24" s="20">
        <f>J23</f>
        <v>926866.95</v>
      </c>
      <c r="K24" s="44"/>
      <c r="L24" s="20">
        <f>L23</f>
        <v>924037</v>
      </c>
      <c r="M24" s="44"/>
      <c r="N24" s="20">
        <f>ROUND((J24-L24),5)</f>
        <v>2829.95</v>
      </c>
      <c r="O24" s="44"/>
      <c r="P24" s="45">
        <f>ROUND(IF(L24=0, IF(J24=0, 0, 1), J24/L24),5)</f>
        <v>1.0030600000000001</v>
      </c>
      <c r="Q24" s="44"/>
      <c r="R24" s="20">
        <f>R23</f>
        <v>0</v>
      </c>
      <c r="S24" s="44"/>
      <c r="T24" s="20">
        <f>T23</f>
        <v>0</v>
      </c>
      <c r="U24" s="44"/>
      <c r="V24" s="20">
        <f t="shared" si="0"/>
        <v>0</v>
      </c>
      <c r="W24" s="44"/>
      <c r="X24" s="45">
        <f t="shared" si="1"/>
        <v>0</v>
      </c>
      <c r="Y24" s="44"/>
      <c r="Z24" s="20">
        <f t="shared" si="2"/>
        <v>926866.95</v>
      </c>
      <c r="AA24" s="44"/>
      <c r="AB24" s="20">
        <f t="shared" si="3"/>
        <v>924037</v>
      </c>
      <c r="AC24" s="44"/>
      <c r="AD24" s="20">
        <f t="shared" si="4"/>
        <v>2829.95</v>
      </c>
      <c r="AE24" s="44"/>
      <c r="AF24" s="45">
        <f t="shared" si="5"/>
        <v>1.0030600000000001</v>
      </c>
    </row>
    <row r="25" spans="1:32" x14ac:dyDescent="0.25">
      <c r="A25" s="19"/>
      <c r="B25" s="19"/>
      <c r="C25" s="19"/>
      <c r="D25" s="19" t="s">
        <v>687</v>
      </c>
      <c r="E25" s="19"/>
      <c r="F25" s="19"/>
      <c r="G25" s="19"/>
      <c r="H25" s="19"/>
      <c r="I25" s="19"/>
      <c r="J25" s="20"/>
      <c r="K25" s="44"/>
      <c r="L25" s="20"/>
      <c r="M25" s="44"/>
      <c r="N25" s="20"/>
      <c r="O25" s="44"/>
      <c r="P25" s="45"/>
      <c r="Q25" s="44"/>
      <c r="R25" s="20"/>
      <c r="S25" s="44"/>
      <c r="T25" s="20"/>
      <c r="U25" s="44"/>
      <c r="V25" s="20"/>
      <c r="W25" s="44"/>
      <c r="X25" s="45"/>
      <c r="Y25" s="44"/>
      <c r="Z25" s="20"/>
      <c r="AA25" s="44"/>
      <c r="AB25" s="20"/>
      <c r="AC25" s="44"/>
      <c r="AD25" s="20"/>
      <c r="AE25" s="44"/>
      <c r="AF25" s="45"/>
    </row>
    <row r="26" spans="1:32" x14ac:dyDescent="0.25">
      <c r="A26" s="19"/>
      <c r="B26" s="19"/>
      <c r="C26" s="19"/>
      <c r="D26" s="19"/>
      <c r="E26" s="19" t="s">
        <v>688</v>
      </c>
      <c r="F26" s="19"/>
      <c r="G26" s="19"/>
      <c r="H26" s="19"/>
      <c r="I26" s="19"/>
      <c r="J26" s="20"/>
      <c r="K26" s="44"/>
      <c r="L26" s="20"/>
      <c r="M26" s="44"/>
      <c r="N26" s="20"/>
      <c r="O26" s="44"/>
      <c r="P26" s="45"/>
      <c r="Q26" s="44"/>
      <c r="R26" s="20"/>
      <c r="S26" s="44"/>
      <c r="T26" s="20"/>
      <c r="U26" s="44"/>
      <c r="V26" s="20"/>
      <c r="W26" s="44"/>
      <c r="X26" s="45"/>
      <c r="Y26" s="44"/>
      <c r="Z26" s="20"/>
      <c r="AA26" s="44"/>
      <c r="AB26" s="20"/>
      <c r="AC26" s="44"/>
      <c r="AD26" s="20"/>
      <c r="AE26" s="44"/>
      <c r="AF26" s="45"/>
    </row>
    <row r="27" spans="1:32" x14ac:dyDescent="0.25">
      <c r="A27" s="19"/>
      <c r="B27" s="19"/>
      <c r="C27" s="19"/>
      <c r="D27" s="19"/>
      <c r="E27" s="19"/>
      <c r="F27" s="19" t="s">
        <v>689</v>
      </c>
      <c r="G27" s="19"/>
      <c r="H27" s="19"/>
      <c r="I27" s="19"/>
      <c r="J27" s="20"/>
      <c r="K27" s="44"/>
      <c r="L27" s="20"/>
      <c r="M27" s="44"/>
      <c r="N27" s="20"/>
      <c r="O27" s="44"/>
      <c r="P27" s="45"/>
      <c r="Q27" s="44"/>
      <c r="R27" s="20"/>
      <c r="S27" s="44"/>
      <c r="T27" s="20"/>
      <c r="U27" s="44"/>
      <c r="V27" s="20"/>
      <c r="W27" s="44"/>
      <c r="X27" s="45"/>
      <c r="Y27" s="44"/>
      <c r="Z27" s="20"/>
      <c r="AA27" s="44"/>
      <c r="AB27" s="20"/>
      <c r="AC27" s="44"/>
      <c r="AD27" s="20"/>
      <c r="AE27" s="44"/>
      <c r="AF27" s="45"/>
    </row>
    <row r="28" spans="1:32" x14ac:dyDescent="0.25">
      <c r="A28" s="19"/>
      <c r="B28" s="19"/>
      <c r="C28" s="19"/>
      <c r="D28" s="19"/>
      <c r="E28" s="19"/>
      <c r="F28" s="19"/>
      <c r="G28" s="19" t="s">
        <v>690</v>
      </c>
      <c r="H28" s="19"/>
      <c r="I28" s="19"/>
      <c r="J28" s="20">
        <v>368.52</v>
      </c>
      <c r="K28" s="44"/>
      <c r="L28" s="20"/>
      <c r="M28" s="44"/>
      <c r="N28" s="20"/>
      <c r="O28" s="44"/>
      <c r="P28" s="45"/>
      <c r="Q28" s="44"/>
      <c r="R28" s="20">
        <v>0</v>
      </c>
      <c r="S28" s="44"/>
      <c r="T28" s="20">
        <v>0</v>
      </c>
      <c r="U28" s="44"/>
      <c r="V28" s="20">
        <f>ROUND((R28-T28),5)</f>
        <v>0</v>
      </c>
      <c r="W28" s="44"/>
      <c r="X28" s="45">
        <f>ROUND(IF(T28=0, IF(R28=0, 0, 1), R28/T28),5)</f>
        <v>0</v>
      </c>
      <c r="Y28" s="44"/>
      <c r="Z28" s="20">
        <f>ROUND(J28+R28,5)</f>
        <v>368.52</v>
      </c>
      <c r="AA28" s="44"/>
      <c r="AB28" s="20">
        <f>ROUND(L28+T28,5)</f>
        <v>0</v>
      </c>
      <c r="AC28" s="44"/>
      <c r="AD28" s="20">
        <f>ROUND((Z28-AB28),5)</f>
        <v>368.52</v>
      </c>
      <c r="AE28" s="44"/>
      <c r="AF28" s="45">
        <f>ROUND(IF(AB28=0, IF(Z28=0, 0, 1), Z28/AB28),5)</f>
        <v>1</v>
      </c>
    </row>
    <row r="29" spans="1:32" ht="15.75" thickBot="1" x14ac:dyDescent="0.3">
      <c r="A29" s="19"/>
      <c r="B29" s="19"/>
      <c r="C29" s="19"/>
      <c r="D29" s="19"/>
      <c r="E29" s="19"/>
      <c r="F29" s="19"/>
      <c r="G29" s="19" t="s">
        <v>691</v>
      </c>
      <c r="H29" s="19"/>
      <c r="I29" s="19"/>
      <c r="J29" s="26">
        <v>45</v>
      </c>
      <c r="K29" s="44"/>
      <c r="L29" s="26">
        <v>120</v>
      </c>
      <c r="M29" s="44"/>
      <c r="N29" s="26">
        <f>ROUND((J29-L29),5)</f>
        <v>-75</v>
      </c>
      <c r="O29" s="44"/>
      <c r="P29" s="49">
        <f>ROUND(IF(L29=0, IF(J29=0, 0, 1), J29/L29),5)</f>
        <v>0.375</v>
      </c>
      <c r="Q29" s="44"/>
      <c r="R29" s="26">
        <v>0</v>
      </c>
      <c r="S29" s="44"/>
      <c r="T29" s="26">
        <v>0</v>
      </c>
      <c r="U29" s="44"/>
      <c r="V29" s="26">
        <f>ROUND((R29-T29),5)</f>
        <v>0</v>
      </c>
      <c r="W29" s="44"/>
      <c r="X29" s="49">
        <f>ROUND(IF(T29=0, IF(R29=0, 0, 1), R29/T29),5)</f>
        <v>0</v>
      </c>
      <c r="Y29" s="44"/>
      <c r="Z29" s="26">
        <f>ROUND(J29+R29,5)</f>
        <v>45</v>
      </c>
      <c r="AA29" s="44"/>
      <c r="AB29" s="26">
        <f>ROUND(L29+T29,5)</f>
        <v>120</v>
      </c>
      <c r="AC29" s="44"/>
      <c r="AD29" s="26">
        <f>ROUND((Z29-AB29),5)</f>
        <v>-75</v>
      </c>
      <c r="AE29" s="44"/>
      <c r="AF29" s="49">
        <f>ROUND(IF(AB29=0, IF(Z29=0, 0, 1), Z29/AB29),5)</f>
        <v>0.375</v>
      </c>
    </row>
    <row r="30" spans="1:32" x14ac:dyDescent="0.25">
      <c r="A30" s="19"/>
      <c r="B30" s="19"/>
      <c r="C30" s="19"/>
      <c r="D30" s="19"/>
      <c r="E30" s="19"/>
      <c r="F30" s="19" t="s">
        <v>692</v>
      </c>
      <c r="G30" s="19"/>
      <c r="H30" s="19"/>
      <c r="I30" s="19"/>
      <c r="J30" s="20">
        <f>ROUND(SUM(J27:J29),5)</f>
        <v>413.52</v>
      </c>
      <c r="K30" s="44"/>
      <c r="L30" s="20">
        <f>ROUND(SUM(L27:L29),5)</f>
        <v>120</v>
      </c>
      <c r="M30" s="44"/>
      <c r="N30" s="20">
        <f>ROUND((J30-L30),5)</f>
        <v>293.52</v>
      </c>
      <c r="O30" s="44"/>
      <c r="P30" s="45">
        <f>ROUND(IF(L30=0, IF(J30=0, 0, 1), J30/L30),5)</f>
        <v>3.4460000000000002</v>
      </c>
      <c r="Q30" s="44"/>
      <c r="R30" s="20">
        <f>ROUND(SUM(R27:R29),5)</f>
        <v>0</v>
      </c>
      <c r="S30" s="44"/>
      <c r="T30" s="20">
        <f>ROUND(SUM(T27:T29),5)</f>
        <v>0</v>
      </c>
      <c r="U30" s="44"/>
      <c r="V30" s="20">
        <f>ROUND((R30-T30),5)</f>
        <v>0</v>
      </c>
      <c r="W30" s="44"/>
      <c r="X30" s="45">
        <f>ROUND(IF(T30=0, IF(R30=0, 0, 1), R30/T30),5)</f>
        <v>0</v>
      </c>
      <c r="Y30" s="44"/>
      <c r="Z30" s="20">
        <f>ROUND(J30+R30,5)</f>
        <v>413.52</v>
      </c>
      <c r="AA30" s="44"/>
      <c r="AB30" s="20">
        <f>ROUND(L30+T30,5)</f>
        <v>120</v>
      </c>
      <c r="AC30" s="44"/>
      <c r="AD30" s="20">
        <f>ROUND((Z30-AB30),5)</f>
        <v>293.52</v>
      </c>
      <c r="AE30" s="44"/>
      <c r="AF30" s="45">
        <f>ROUND(IF(AB30=0, IF(Z30=0, 0, 1), Z30/AB30),5)</f>
        <v>3.4460000000000002</v>
      </c>
    </row>
    <row r="31" spans="1:32" x14ac:dyDescent="0.25">
      <c r="A31" s="19"/>
      <c r="B31" s="19"/>
      <c r="C31" s="19"/>
      <c r="D31" s="19"/>
      <c r="E31" s="19"/>
      <c r="F31" s="19" t="s">
        <v>693</v>
      </c>
      <c r="G31" s="19"/>
      <c r="H31" s="19"/>
      <c r="I31" s="19"/>
      <c r="J31" s="20"/>
      <c r="K31" s="44"/>
      <c r="L31" s="20"/>
      <c r="M31" s="44"/>
      <c r="N31" s="20"/>
      <c r="O31" s="44"/>
      <c r="P31" s="45"/>
      <c r="Q31" s="44"/>
      <c r="R31" s="20"/>
      <c r="S31" s="44"/>
      <c r="T31" s="20"/>
      <c r="U31" s="44"/>
      <c r="V31" s="20"/>
      <c r="W31" s="44"/>
      <c r="X31" s="45"/>
      <c r="Y31" s="44"/>
      <c r="Z31" s="20"/>
      <c r="AA31" s="44"/>
      <c r="AB31" s="20"/>
      <c r="AC31" s="44"/>
      <c r="AD31" s="20"/>
      <c r="AE31" s="44"/>
      <c r="AF31" s="45"/>
    </row>
    <row r="32" spans="1:32" x14ac:dyDescent="0.25">
      <c r="A32" s="19"/>
      <c r="B32" s="19"/>
      <c r="C32" s="19"/>
      <c r="D32" s="19"/>
      <c r="E32" s="19"/>
      <c r="F32" s="19"/>
      <c r="G32" s="19" t="s">
        <v>694</v>
      </c>
      <c r="H32" s="19"/>
      <c r="I32" s="19"/>
      <c r="J32" s="20">
        <v>453.26</v>
      </c>
      <c r="K32" s="44"/>
      <c r="L32" s="20">
        <v>447</v>
      </c>
      <c r="M32" s="44"/>
      <c r="N32" s="20">
        <f>ROUND((J32-L32),5)</f>
        <v>6.26</v>
      </c>
      <c r="O32" s="44"/>
      <c r="P32" s="45">
        <f>ROUND(IF(L32=0, IF(J32=0, 0, 1), J32/L32),5)</f>
        <v>1.014</v>
      </c>
      <c r="Q32" s="44"/>
      <c r="R32" s="20">
        <v>0</v>
      </c>
      <c r="S32" s="44"/>
      <c r="T32" s="20">
        <v>0</v>
      </c>
      <c r="U32" s="44"/>
      <c r="V32" s="20">
        <f>ROUND((R32-T32),5)</f>
        <v>0</v>
      </c>
      <c r="W32" s="44"/>
      <c r="X32" s="45">
        <f>ROUND(IF(T32=0, IF(R32=0, 0, 1), R32/T32),5)</f>
        <v>0</v>
      </c>
      <c r="Y32" s="44"/>
      <c r="Z32" s="20">
        <f>ROUND(J32+R32,5)</f>
        <v>453.26</v>
      </c>
      <c r="AA32" s="44"/>
      <c r="AB32" s="20">
        <f>ROUND(L32+T32,5)</f>
        <v>447</v>
      </c>
      <c r="AC32" s="44"/>
      <c r="AD32" s="20">
        <f>ROUND((Z32-AB32),5)</f>
        <v>6.26</v>
      </c>
      <c r="AE32" s="44"/>
      <c r="AF32" s="45">
        <f>ROUND(IF(AB32=0, IF(Z32=0, 0, 1), Z32/AB32),5)</f>
        <v>1.014</v>
      </c>
    </row>
    <row r="33" spans="1:32" x14ac:dyDescent="0.25">
      <c r="A33" s="19"/>
      <c r="B33" s="19"/>
      <c r="C33" s="19"/>
      <c r="D33" s="19"/>
      <c r="E33" s="19"/>
      <c r="F33" s="19"/>
      <c r="G33" s="19" t="s">
        <v>695</v>
      </c>
      <c r="H33" s="19"/>
      <c r="I33" s="19"/>
      <c r="J33" s="20">
        <v>13006.73</v>
      </c>
      <c r="K33" s="44"/>
      <c r="L33" s="20">
        <v>14120</v>
      </c>
      <c r="M33" s="44"/>
      <c r="N33" s="20">
        <f>ROUND((J33-L33),5)</f>
        <v>-1113.27</v>
      </c>
      <c r="O33" s="44"/>
      <c r="P33" s="45">
        <f>ROUND(IF(L33=0, IF(J33=0, 0, 1), J33/L33),5)</f>
        <v>0.92115999999999998</v>
      </c>
      <c r="Q33" s="44"/>
      <c r="R33" s="20">
        <v>0</v>
      </c>
      <c r="S33" s="44"/>
      <c r="T33" s="20">
        <v>0</v>
      </c>
      <c r="U33" s="44"/>
      <c r="V33" s="20">
        <f>ROUND((R33-T33),5)</f>
        <v>0</v>
      </c>
      <c r="W33" s="44"/>
      <c r="X33" s="45">
        <f>ROUND(IF(T33=0, IF(R33=0, 0, 1), R33/T33),5)</f>
        <v>0</v>
      </c>
      <c r="Y33" s="44"/>
      <c r="Z33" s="20">
        <f>ROUND(J33+R33,5)</f>
        <v>13006.73</v>
      </c>
      <c r="AA33" s="44"/>
      <c r="AB33" s="20">
        <f>ROUND(L33+T33,5)</f>
        <v>14120</v>
      </c>
      <c r="AC33" s="44"/>
      <c r="AD33" s="20">
        <f>ROUND((Z33-AB33),5)</f>
        <v>-1113.27</v>
      </c>
      <c r="AE33" s="44"/>
      <c r="AF33" s="45">
        <f>ROUND(IF(AB33=0, IF(Z33=0, 0, 1), Z33/AB33),5)</f>
        <v>0.92115999999999998</v>
      </c>
    </row>
    <row r="34" spans="1:32" ht="15.75" thickBot="1" x14ac:dyDescent="0.3">
      <c r="A34" s="19"/>
      <c r="B34" s="19"/>
      <c r="C34" s="19"/>
      <c r="D34" s="19"/>
      <c r="E34" s="19"/>
      <c r="F34" s="19"/>
      <c r="G34" s="19" t="s">
        <v>696</v>
      </c>
      <c r="H34" s="19"/>
      <c r="I34" s="19"/>
      <c r="J34" s="26">
        <v>31.42</v>
      </c>
      <c r="K34" s="44"/>
      <c r="L34" s="26"/>
      <c r="M34" s="44"/>
      <c r="N34" s="26"/>
      <c r="O34" s="44"/>
      <c r="P34" s="49"/>
      <c r="Q34" s="44"/>
      <c r="R34" s="26">
        <v>0</v>
      </c>
      <c r="S34" s="44"/>
      <c r="T34" s="26">
        <v>0</v>
      </c>
      <c r="U34" s="44"/>
      <c r="V34" s="26">
        <f>ROUND((R34-T34),5)</f>
        <v>0</v>
      </c>
      <c r="W34" s="44"/>
      <c r="X34" s="49">
        <f>ROUND(IF(T34=0, IF(R34=0, 0, 1), R34/T34),5)</f>
        <v>0</v>
      </c>
      <c r="Y34" s="44"/>
      <c r="Z34" s="26">
        <f>ROUND(J34+R34,5)</f>
        <v>31.42</v>
      </c>
      <c r="AA34" s="44"/>
      <c r="AB34" s="26">
        <f>ROUND(L34+T34,5)</f>
        <v>0</v>
      </c>
      <c r="AC34" s="44"/>
      <c r="AD34" s="26">
        <f>ROUND((Z34-AB34),5)</f>
        <v>31.42</v>
      </c>
      <c r="AE34" s="44"/>
      <c r="AF34" s="49">
        <f>ROUND(IF(AB34=0, IF(Z34=0, 0, 1), Z34/AB34),5)</f>
        <v>1</v>
      </c>
    </row>
    <row r="35" spans="1:32" x14ac:dyDescent="0.25">
      <c r="A35" s="19"/>
      <c r="B35" s="19"/>
      <c r="C35" s="19"/>
      <c r="D35" s="19"/>
      <c r="E35" s="19"/>
      <c r="F35" s="19" t="s">
        <v>697</v>
      </c>
      <c r="G35" s="19"/>
      <c r="H35" s="19"/>
      <c r="I35" s="19"/>
      <c r="J35" s="20">
        <f>ROUND(SUM(J31:J34),5)</f>
        <v>13491.41</v>
      </c>
      <c r="K35" s="44"/>
      <c r="L35" s="20">
        <f>ROUND(SUM(L31:L34),5)</f>
        <v>14567</v>
      </c>
      <c r="M35" s="44"/>
      <c r="N35" s="20">
        <f>ROUND((J35-L35),5)</f>
        <v>-1075.5899999999999</v>
      </c>
      <c r="O35" s="44"/>
      <c r="P35" s="45">
        <f>ROUND(IF(L35=0, IF(J35=0, 0, 1), J35/L35),5)</f>
        <v>0.92615999999999998</v>
      </c>
      <c r="Q35" s="44"/>
      <c r="R35" s="20">
        <f>ROUND(SUM(R31:R34),5)</f>
        <v>0</v>
      </c>
      <c r="S35" s="44"/>
      <c r="T35" s="20">
        <f>ROUND(SUM(T31:T34),5)</f>
        <v>0</v>
      </c>
      <c r="U35" s="44"/>
      <c r="V35" s="20">
        <f>ROUND((R35-T35),5)</f>
        <v>0</v>
      </c>
      <c r="W35" s="44"/>
      <c r="X35" s="45">
        <f>ROUND(IF(T35=0, IF(R35=0, 0, 1), R35/T35),5)</f>
        <v>0</v>
      </c>
      <c r="Y35" s="44"/>
      <c r="Z35" s="20">
        <f>ROUND(J35+R35,5)</f>
        <v>13491.41</v>
      </c>
      <c r="AA35" s="44"/>
      <c r="AB35" s="20">
        <f>ROUND(L35+T35,5)</f>
        <v>14567</v>
      </c>
      <c r="AC35" s="44"/>
      <c r="AD35" s="20">
        <f>ROUND((Z35-AB35),5)</f>
        <v>-1075.5899999999999</v>
      </c>
      <c r="AE35" s="44"/>
      <c r="AF35" s="45">
        <f>ROUND(IF(AB35=0, IF(Z35=0, 0, 1), Z35/AB35),5)</f>
        <v>0.92615999999999998</v>
      </c>
    </row>
    <row r="36" spans="1:32" x14ac:dyDescent="0.25">
      <c r="A36" s="19"/>
      <c r="B36" s="19"/>
      <c r="C36" s="19"/>
      <c r="D36" s="19"/>
      <c r="E36" s="19"/>
      <c r="F36" s="19" t="s">
        <v>698</v>
      </c>
      <c r="G36" s="19"/>
      <c r="H36" s="19"/>
      <c r="I36" s="19"/>
      <c r="J36" s="20"/>
      <c r="K36" s="44"/>
      <c r="L36" s="20"/>
      <c r="M36" s="44"/>
      <c r="N36" s="20"/>
      <c r="O36" s="44"/>
      <c r="P36" s="45"/>
      <c r="Q36" s="44"/>
      <c r="R36" s="20"/>
      <c r="S36" s="44"/>
      <c r="T36" s="20"/>
      <c r="U36" s="44"/>
      <c r="V36" s="20"/>
      <c r="W36" s="44"/>
      <c r="X36" s="45"/>
      <c r="Y36" s="44"/>
      <c r="Z36" s="20"/>
      <c r="AA36" s="44"/>
      <c r="AB36" s="20"/>
      <c r="AC36" s="44"/>
      <c r="AD36" s="20"/>
      <c r="AE36" s="44"/>
      <c r="AF36" s="45"/>
    </row>
    <row r="37" spans="1:32" x14ac:dyDescent="0.25">
      <c r="A37" s="19"/>
      <c r="B37" s="19"/>
      <c r="C37" s="19"/>
      <c r="D37" s="19"/>
      <c r="E37" s="19"/>
      <c r="F37" s="19"/>
      <c r="G37" s="19" t="s">
        <v>699</v>
      </c>
      <c r="H37" s="19"/>
      <c r="I37" s="19"/>
      <c r="J37" s="20">
        <v>1493.37</v>
      </c>
      <c r="K37" s="44"/>
      <c r="L37" s="20">
        <v>1400</v>
      </c>
      <c r="M37" s="44"/>
      <c r="N37" s="20">
        <f t="shared" ref="N37:N43" si="6">ROUND((J37-L37),5)</f>
        <v>93.37</v>
      </c>
      <c r="O37" s="44"/>
      <c r="P37" s="45">
        <f t="shared" ref="P37:P43" si="7">ROUND(IF(L37=0, IF(J37=0, 0, 1), J37/L37),5)</f>
        <v>1.0666899999999999</v>
      </c>
      <c r="Q37" s="44"/>
      <c r="R37" s="20">
        <v>0</v>
      </c>
      <c r="S37" s="44"/>
      <c r="T37" s="20">
        <v>0</v>
      </c>
      <c r="U37" s="44"/>
      <c r="V37" s="20">
        <f t="shared" ref="V37:V43" si="8">ROUND((R37-T37),5)</f>
        <v>0</v>
      </c>
      <c r="W37" s="44"/>
      <c r="X37" s="45">
        <f t="shared" ref="X37:X43" si="9">ROUND(IF(T37=0, IF(R37=0, 0, 1), R37/T37),5)</f>
        <v>0</v>
      </c>
      <c r="Y37" s="44"/>
      <c r="Z37" s="20">
        <f t="shared" ref="Z37:Z43" si="10">ROUND(J37+R37,5)</f>
        <v>1493.37</v>
      </c>
      <c r="AA37" s="44"/>
      <c r="AB37" s="20">
        <f t="shared" ref="AB37:AB43" si="11">ROUND(L37+T37,5)</f>
        <v>1400</v>
      </c>
      <c r="AC37" s="44"/>
      <c r="AD37" s="20">
        <f t="shared" ref="AD37:AD43" si="12">ROUND((Z37-AB37),5)</f>
        <v>93.37</v>
      </c>
      <c r="AE37" s="44"/>
      <c r="AF37" s="45">
        <f t="shared" ref="AF37:AF43" si="13">ROUND(IF(AB37=0, IF(Z37=0, 0, 1), Z37/AB37),5)</f>
        <v>1.0666899999999999</v>
      </c>
    </row>
    <row r="38" spans="1:32" x14ac:dyDescent="0.25">
      <c r="A38" s="19"/>
      <c r="B38" s="19"/>
      <c r="C38" s="19"/>
      <c r="D38" s="19"/>
      <c r="E38" s="19"/>
      <c r="F38" s="19"/>
      <c r="G38" s="19" t="s">
        <v>700</v>
      </c>
      <c r="H38" s="19"/>
      <c r="I38" s="19"/>
      <c r="J38" s="20">
        <v>0</v>
      </c>
      <c r="K38" s="44"/>
      <c r="L38" s="20">
        <v>800</v>
      </c>
      <c r="M38" s="44"/>
      <c r="N38" s="20">
        <f t="shared" si="6"/>
        <v>-800</v>
      </c>
      <c r="O38" s="44"/>
      <c r="P38" s="45">
        <f t="shared" si="7"/>
        <v>0</v>
      </c>
      <c r="Q38" s="44"/>
      <c r="R38" s="20">
        <v>0</v>
      </c>
      <c r="S38" s="44"/>
      <c r="T38" s="20">
        <v>0</v>
      </c>
      <c r="U38" s="44"/>
      <c r="V38" s="20">
        <f t="shared" si="8"/>
        <v>0</v>
      </c>
      <c r="W38" s="44"/>
      <c r="X38" s="45">
        <f t="shared" si="9"/>
        <v>0</v>
      </c>
      <c r="Y38" s="44"/>
      <c r="Z38" s="20">
        <f t="shared" si="10"/>
        <v>0</v>
      </c>
      <c r="AA38" s="44"/>
      <c r="AB38" s="20">
        <f t="shared" si="11"/>
        <v>800</v>
      </c>
      <c r="AC38" s="44"/>
      <c r="AD38" s="20">
        <f t="shared" si="12"/>
        <v>-800</v>
      </c>
      <c r="AE38" s="44"/>
      <c r="AF38" s="45">
        <f t="shared" si="13"/>
        <v>0</v>
      </c>
    </row>
    <row r="39" spans="1:32" x14ac:dyDescent="0.25">
      <c r="A39" s="19"/>
      <c r="B39" s="19"/>
      <c r="C39" s="19"/>
      <c r="D39" s="19"/>
      <c r="E39" s="19"/>
      <c r="F39" s="19"/>
      <c r="G39" s="19" t="s">
        <v>701</v>
      </c>
      <c r="H39" s="19"/>
      <c r="I39" s="19"/>
      <c r="J39" s="20">
        <v>0</v>
      </c>
      <c r="K39" s="44"/>
      <c r="L39" s="20">
        <v>1000</v>
      </c>
      <c r="M39" s="44"/>
      <c r="N39" s="20">
        <f t="shared" si="6"/>
        <v>-1000</v>
      </c>
      <c r="O39" s="44"/>
      <c r="P39" s="45">
        <f t="shared" si="7"/>
        <v>0</v>
      </c>
      <c r="Q39" s="44"/>
      <c r="R39" s="20">
        <v>0</v>
      </c>
      <c r="S39" s="44"/>
      <c r="T39" s="20">
        <v>0</v>
      </c>
      <c r="U39" s="44"/>
      <c r="V39" s="20">
        <f t="shared" si="8"/>
        <v>0</v>
      </c>
      <c r="W39" s="44"/>
      <c r="X39" s="45">
        <f t="shared" si="9"/>
        <v>0</v>
      </c>
      <c r="Y39" s="44"/>
      <c r="Z39" s="20">
        <f t="shared" si="10"/>
        <v>0</v>
      </c>
      <c r="AA39" s="44"/>
      <c r="AB39" s="20">
        <f t="shared" si="11"/>
        <v>1000</v>
      </c>
      <c r="AC39" s="44"/>
      <c r="AD39" s="20">
        <f t="shared" si="12"/>
        <v>-1000</v>
      </c>
      <c r="AE39" s="44"/>
      <c r="AF39" s="45">
        <f t="shared" si="13"/>
        <v>0</v>
      </c>
    </row>
    <row r="40" spans="1:32" x14ac:dyDescent="0.25">
      <c r="A40" s="19"/>
      <c r="B40" s="19"/>
      <c r="C40" s="19"/>
      <c r="D40" s="19"/>
      <c r="E40" s="19"/>
      <c r="F40" s="19"/>
      <c r="G40" s="19" t="s">
        <v>702</v>
      </c>
      <c r="H40" s="19"/>
      <c r="I40" s="19"/>
      <c r="J40" s="20">
        <v>170</v>
      </c>
      <c r="K40" s="44"/>
      <c r="L40" s="20">
        <v>1000</v>
      </c>
      <c r="M40" s="44"/>
      <c r="N40" s="20">
        <f t="shared" si="6"/>
        <v>-830</v>
      </c>
      <c r="O40" s="44"/>
      <c r="P40" s="45">
        <f t="shared" si="7"/>
        <v>0.17</v>
      </c>
      <c r="Q40" s="44"/>
      <c r="R40" s="20">
        <v>0</v>
      </c>
      <c r="S40" s="44"/>
      <c r="T40" s="20">
        <v>0</v>
      </c>
      <c r="U40" s="44"/>
      <c r="V40" s="20">
        <f t="shared" si="8"/>
        <v>0</v>
      </c>
      <c r="W40" s="44"/>
      <c r="X40" s="45">
        <f t="shared" si="9"/>
        <v>0</v>
      </c>
      <c r="Y40" s="44"/>
      <c r="Z40" s="20">
        <f t="shared" si="10"/>
        <v>170</v>
      </c>
      <c r="AA40" s="44"/>
      <c r="AB40" s="20">
        <f t="shared" si="11"/>
        <v>1000</v>
      </c>
      <c r="AC40" s="44"/>
      <c r="AD40" s="20">
        <f t="shared" si="12"/>
        <v>-830</v>
      </c>
      <c r="AE40" s="44"/>
      <c r="AF40" s="45">
        <f t="shared" si="13"/>
        <v>0.17</v>
      </c>
    </row>
    <row r="41" spans="1:32" ht="15.75" thickBot="1" x14ac:dyDescent="0.3">
      <c r="A41" s="19"/>
      <c r="B41" s="19"/>
      <c r="C41" s="19"/>
      <c r="D41" s="19"/>
      <c r="E41" s="19"/>
      <c r="F41" s="19"/>
      <c r="G41" s="19" t="s">
        <v>703</v>
      </c>
      <c r="H41" s="19"/>
      <c r="I41" s="19"/>
      <c r="J41" s="26">
        <v>2376.7600000000002</v>
      </c>
      <c r="K41" s="44"/>
      <c r="L41" s="26">
        <v>1400</v>
      </c>
      <c r="M41" s="44"/>
      <c r="N41" s="26">
        <f t="shared" si="6"/>
        <v>976.76</v>
      </c>
      <c r="O41" s="44"/>
      <c r="P41" s="49">
        <f t="shared" si="7"/>
        <v>1.6976899999999999</v>
      </c>
      <c r="Q41" s="44"/>
      <c r="R41" s="26">
        <v>0</v>
      </c>
      <c r="S41" s="44"/>
      <c r="T41" s="26">
        <v>0</v>
      </c>
      <c r="U41" s="44"/>
      <c r="V41" s="26">
        <f t="shared" si="8"/>
        <v>0</v>
      </c>
      <c r="W41" s="44"/>
      <c r="X41" s="49">
        <f t="shared" si="9"/>
        <v>0</v>
      </c>
      <c r="Y41" s="44"/>
      <c r="Z41" s="26">
        <f t="shared" si="10"/>
        <v>2376.7600000000002</v>
      </c>
      <c r="AA41" s="44"/>
      <c r="AB41" s="26">
        <f t="shared" si="11"/>
        <v>1400</v>
      </c>
      <c r="AC41" s="44"/>
      <c r="AD41" s="26">
        <f t="shared" si="12"/>
        <v>976.76</v>
      </c>
      <c r="AE41" s="44"/>
      <c r="AF41" s="49">
        <f t="shared" si="13"/>
        <v>1.6976899999999999</v>
      </c>
    </row>
    <row r="42" spans="1:32" x14ac:dyDescent="0.25">
      <c r="A42" s="19"/>
      <c r="B42" s="19"/>
      <c r="C42" s="19"/>
      <c r="D42" s="19"/>
      <c r="E42" s="19"/>
      <c r="F42" s="19" t="s">
        <v>704</v>
      </c>
      <c r="G42" s="19"/>
      <c r="H42" s="19"/>
      <c r="I42" s="19"/>
      <c r="J42" s="20">
        <f>ROUND(SUM(J36:J41),5)</f>
        <v>4040.13</v>
      </c>
      <c r="K42" s="44"/>
      <c r="L42" s="20">
        <f>ROUND(SUM(L36:L41),5)</f>
        <v>5600</v>
      </c>
      <c r="M42" s="44"/>
      <c r="N42" s="20">
        <f t="shared" si="6"/>
        <v>-1559.87</v>
      </c>
      <c r="O42" s="44"/>
      <c r="P42" s="45">
        <f t="shared" si="7"/>
        <v>0.72145000000000004</v>
      </c>
      <c r="Q42" s="44"/>
      <c r="R42" s="20">
        <f>ROUND(SUM(R36:R41),5)</f>
        <v>0</v>
      </c>
      <c r="S42" s="44"/>
      <c r="T42" s="20">
        <f>ROUND(SUM(T36:T41),5)</f>
        <v>0</v>
      </c>
      <c r="U42" s="44"/>
      <c r="V42" s="20">
        <f t="shared" si="8"/>
        <v>0</v>
      </c>
      <c r="W42" s="44"/>
      <c r="X42" s="45">
        <f t="shared" si="9"/>
        <v>0</v>
      </c>
      <c r="Y42" s="44"/>
      <c r="Z42" s="20">
        <f t="shared" si="10"/>
        <v>4040.13</v>
      </c>
      <c r="AA42" s="44"/>
      <c r="AB42" s="20">
        <f t="shared" si="11"/>
        <v>5600</v>
      </c>
      <c r="AC42" s="44"/>
      <c r="AD42" s="20">
        <f t="shared" si="12"/>
        <v>-1559.87</v>
      </c>
      <c r="AE42" s="44"/>
      <c r="AF42" s="45">
        <f t="shared" si="13"/>
        <v>0.72145000000000004</v>
      </c>
    </row>
    <row r="43" spans="1:32" x14ac:dyDescent="0.25">
      <c r="A43" s="19"/>
      <c r="B43" s="19"/>
      <c r="C43" s="19"/>
      <c r="D43" s="19"/>
      <c r="E43" s="19"/>
      <c r="F43" s="19" t="s">
        <v>705</v>
      </c>
      <c r="G43" s="19"/>
      <c r="H43" s="19"/>
      <c r="I43" s="19"/>
      <c r="J43" s="20">
        <v>0</v>
      </c>
      <c r="K43" s="44"/>
      <c r="L43" s="20">
        <v>1500</v>
      </c>
      <c r="M43" s="44"/>
      <c r="N43" s="20">
        <f t="shared" si="6"/>
        <v>-1500</v>
      </c>
      <c r="O43" s="44"/>
      <c r="P43" s="45">
        <f t="shared" si="7"/>
        <v>0</v>
      </c>
      <c r="Q43" s="44"/>
      <c r="R43" s="20">
        <v>0</v>
      </c>
      <c r="S43" s="44"/>
      <c r="T43" s="20">
        <v>0</v>
      </c>
      <c r="U43" s="44"/>
      <c r="V43" s="20">
        <f t="shared" si="8"/>
        <v>0</v>
      </c>
      <c r="W43" s="44"/>
      <c r="X43" s="45">
        <f t="shared" si="9"/>
        <v>0</v>
      </c>
      <c r="Y43" s="44"/>
      <c r="Z43" s="20">
        <f t="shared" si="10"/>
        <v>0</v>
      </c>
      <c r="AA43" s="44"/>
      <c r="AB43" s="20">
        <f t="shared" si="11"/>
        <v>1500</v>
      </c>
      <c r="AC43" s="44"/>
      <c r="AD43" s="20">
        <f t="shared" si="12"/>
        <v>-1500</v>
      </c>
      <c r="AE43" s="44"/>
      <c r="AF43" s="45">
        <f t="shared" si="13"/>
        <v>0</v>
      </c>
    </row>
    <row r="44" spans="1:32" x14ac:dyDescent="0.25">
      <c r="A44" s="19"/>
      <c r="B44" s="19"/>
      <c r="C44" s="19"/>
      <c r="D44" s="19"/>
      <c r="E44" s="19"/>
      <c r="F44" s="19" t="s">
        <v>706</v>
      </c>
      <c r="G44" s="19"/>
      <c r="H44" s="19"/>
      <c r="I44" s="19"/>
      <c r="J44" s="20"/>
      <c r="K44" s="44"/>
      <c r="L44" s="20"/>
      <c r="M44" s="44"/>
      <c r="N44" s="20"/>
      <c r="O44" s="44"/>
      <c r="P44" s="45"/>
      <c r="Q44" s="44"/>
      <c r="R44" s="20"/>
      <c r="S44" s="44"/>
      <c r="T44" s="20"/>
      <c r="U44" s="44"/>
      <c r="V44" s="20"/>
      <c r="W44" s="44"/>
      <c r="X44" s="45"/>
      <c r="Y44" s="44"/>
      <c r="Z44" s="20"/>
      <c r="AA44" s="44"/>
      <c r="AB44" s="20"/>
      <c r="AC44" s="44"/>
      <c r="AD44" s="20"/>
      <c r="AE44" s="44"/>
      <c r="AF44" s="45"/>
    </row>
    <row r="45" spans="1:32" x14ac:dyDescent="0.25">
      <c r="A45" s="19"/>
      <c r="B45" s="19"/>
      <c r="C45" s="19"/>
      <c r="D45" s="19"/>
      <c r="E45" s="19"/>
      <c r="F45" s="19"/>
      <c r="G45" s="19" t="s">
        <v>707</v>
      </c>
      <c r="H45" s="19"/>
      <c r="I45" s="19"/>
      <c r="J45" s="20">
        <v>100</v>
      </c>
      <c r="K45" s="44"/>
      <c r="L45" s="20">
        <v>0</v>
      </c>
      <c r="M45" s="44"/>
      <c r="N45" s="20">
        <f t="shared" ref="N45:N50" si="14">ROUND((J45-L45),5)</f>
        <v>100</v>
      </c>
      <c r="O45" s="44"/>
      <c r="P45" s="45">
        <f t="shared" ref="P45:P50" si="15">ROUND(IF(L45=0, IF(J45=0, 0, 1), J45/L45),5)</f>
        <v>1</v>
      </c>
      <c r="Q45" s="44"/>
      <c r="R45" s="20">
        <v>0</v>
      </c>
      <c r="S45" s="44"/>
      <c r="T45" s="20">
        <v>0</v>
      </c>
      <c r="U45" s="44"/>
      <c r="V45" s="20">
        <f t="shared" ref="V45:V50" si="16">ROUND((R45-T45),5)</f>
        <v>0</v>
      </c>
      <c r="W45" s="44"/>
      <c r="X45" s="45">
        <f t="shared" ref="X45:X50" si="17">ROUND(IF(T45=0, IF(R45=0, 0, 1), R45/T45),5)</f>
        <v>0</v>
      </c>
      <c r="Y45" s="44"/>
      <c r="Z45" s="20">
        <f t="shared" ref="Z45:Z50" si="18">ROUND(J45+R45,5)</f>
        <v>100</v>
      </c>
      <c r="AA45" s="44"/>
      <c r="AB45" s="20">
        <f t="shared" ref="AB45:AB50" si="19">ROUND(L45+T45,5)</f>
        <v>0</v>
      </c>
      <c r="AC45" s="44"/>
      <c r="AD45" s="20">
        <f t="shared" ref="AD45:AD50" si="20">ROUND((Z45-AB45),5)</f>
        <v>100</v>
      </c>
      <c r="AE45" s="44"/>
      <c r="AF45" s="45">
        <f t="shared" ref="AF45:AF50" si="21">ROUND(IF(AB45=0, IF(Z45=0, 0, 1), Z45/AB45),5)</f>
        <v>1</v>
      </c>
    </row>
    <row r="46" spans="1:32" x14ac:dyDescent="0.25">
      <c r="A46" s="19"/>
      <c r="B46" s="19"/>
      <c r="C46" s="19"/>
      <c r="D46" s="19"/>
      <c r="E46" s="19"/>
      <c r="F46" s="19"/>
      <c r="G46" s="19" t="s">
        <v>708</v>
      </c>
      <c r="H46" s="19"/>
      <c r="I46" s="19"/>
      <c r="J46" s="20">
        <v>1157.58</v>
      </c>
      <c r="K46" s="44"/>
      <c r="L46" s="20">
        <v>1794</v>
      </c>
      <c r="M46" s="44"/>
      <c r="N46" s="20">
        <f t="shared" si="14"/>
        <v>-636.41999999999996</v>
      </c>
      <c r="O46" s="44"/>
      <c r="P46" s="45">
        <f t="shared" si="15"/>
        <v>0.64524999999999999</v>
      </c>
      <c r="Q46" s="44"/>
      <c r="R46" s="20">
        <v>0</v>
      </c>
      <c r="S46" s="44"/>
      <c r="T46" s="20">
        <v>0</v>
      </c>
      <c r="U46" s="44"/>
      <c r="V46" s="20">
        <f t="shared" si="16"/>
        <v>0</v>
      </c>
      <c r="W46" s="44"/>
      <c r="X46" s="45">
        <f t="shared" si="17"/>
        <v>0</v>
      </c>
      <c r="Y46" s="44"/>
      <c r="Z46" s="20">
        <f t="shared" si="18"/>
        <v>1157.58</v>
      </c>
      <c r="AA46" s="44"/>
      <c r="AB46" s="20">
        <f t="shared" si="19"/>
        <v>1794</v>
      </c>
      <c r="AC46" s="44"/>
      <c r="AD46" s="20">
        <f t="shared" si="20"/>
        <v>-636.41999999999996</v>
      </c>
      <c r="AE46" s="44"/>
      <c r="AF46" s="45">
        <f t="shared" si="21"/>
        <v>0.64524999999999999</v>
      </c>
    </row>
    <row r="47" spans="1:32" x14ac:dyDescent="0.25">
      <c r="A47" s="19"/>
      <c r="B47" s="19"/>
      <c r="C47" s="19"/>
      <c r="D47" s="19"/>
      <c r="E47" s="19"/>
      <c r="F47" s="19"/>
      <c r="G47" s="19" t="s">
        <v>709</v>
      </c>
      <c r="H47" s="19"/>
      <c r="I47" s="19"/>
      <c r="J47" s="20">
        <v>17803</v>
      </c>
      <c r="K47" s="44"/>
      <c r="L47" s="20">
        <v>20000</v>
      </c>
      <c r="M47" s="44"/>
      <c r="N47" s="20">
        <f t="shared" si="14"/>
        <v>-2197</v>
      </c>
      <c r="O47" s="44"/>
      <c r="P47" s="45">
        <f t="shared" si="15"/>
        <v>0.89015</v>
      </c>
      <c r="Q47" s="44"/>
      <c r="R47" s="20">
        <v>0</v>
      </c>
      <c r="S47" s="44"/>
      <c r="T47" s="20">
        <v>0</v>
      </c>
      <c r="U47" s="44"/>
      <c r="V47" s="20">
        <f t="shared" si="16"/>
        <v>0</v>
      </c>
      <c r="W47" s="44"/>
      <c r="X47" s="45">
        <f t="shared" si="17"/>
        <v>0</v>
      </c>
      <c r="Y47" s="44"/>
      <c r="Z47" s="20">
        <f t="shared" si="18"/>
        <v>17803</v>
      </c>
      <c r="AA47" s="44"/>
      <c r="AB47" s="20">
        <f t="shared" si="19"/>
        <v>20000</v>
      </c>
      <c r="AC47" s="44"/>
      <c r="AD47" s="20">
        <f t="shared" si="20"/>
        <v>-2197</v>
      </c>
      <c r="AE47" s="44"/>
      <c r="AF47" s="45">
        <f t="shared" si="21"/>
        <v>0.89015</v>
      </c>
    </row>
    <row r="48" spans="1:32" ht="15.75" thickBot="1" x14ac:dyDescent="0.3">
      <c r="A48" s="19"/>
      <c r="B48" s="19"/>
      <c r="C48" s="19"/>
      <c r="D48" s="19"/>
      <c r="E48" s="19"/>
      <c r="F48" s="19"/>
      <c r="G48" s="19" t="s">
        <v>710</v>
      </c>
      <c r="H48" s="19"/>
      <c r="I48" s="19"/>
      <c r="J48" s="26">
        <v>17963</v>
      </c>
      <c r="K48" s="44"/>
      <c r="L48" s="26">
        <v>15555.56</v>
      </c>
      <c r="M48" s="44"/>
      <c r="N48" s="26">
        <f t="shared" si="14"/>
        <v>2407.44</v>
      </c>
      <c r="O48" s="44"/>
      <c r="P48" s="49">
        <f t="shared" si="15"/>
        <v>1.15476</v>
      </c>
      <c r="Q48" s="44"/>
      <c r="R48" s="26">
        <v>0</v>
      </c>
      <c r="S48" s="44"/>
      <c r="T48" s="26">
        <v>0</v>
      </c>
      <c r="U48" s="44"/>
      <c r="V48" s="26">
        <f t="shared" si="16"/>
        <v>0</v>
      </c>
      <c r="W48" s="44"/>
      <c r="X48" s="49">
        <f t="shared" si="17"/>
        <v>0</v>
      </c>
      <c r="Y48" s="44"/>
      <c r="Z48" s="26">
        <f t="shared" si="18"/>
        <v>17963</v>
      </c>
      <c r="AA48" s="44"/>
      <c r="AB48" s="26">
        <f t="shared" si="19"/>
        <v>15555.56</v>
      </c>
      <c r="AC48" s="44"/>
      <c r="AD48" s="26">
        <f t="shared" si="20"/>
        <v>2407.44</v>
      </c>
      <c r="AE48" s="44"/>
      <c r="AF48" s="49">
        <f t="shared" si="21"/>
        <v>1.15476</v>
      </c>
    </row>
    <row r="49" spans="1:32" x14ac:dyDescent="0.25">
      <c r="A49" s="19"/>
      <c r="B49" s="19"/>
      <c r="C49" s="19"/>
      <c r="D49" s="19"/>
      <c r="E49" s="19"/>
      <c r="F49" s="19" t="s">
        <v>711</v>
      </c>
      <c r="G49" s="19"/>
      <c r="H49" s="19"/>
      <c r="I49" s="19"/>
      <c r="J49" s="20">
        <f>ROUND(SUM(J44:J48),5)</f>
        <v>37023.58</v>
      </c>
      <c r="K49" s="44"/>
      <c r="L49" s="20">
        <f>ROUND(SUM(L44:L48),5)</f>
        <v>37349.56</v>
      </c>
      <c r="M49" s="44"/>
      <c r="N49" s="20">
        <f t="shared" si="14"/>
        <v>-325.98</v>
      </c>
      <c r="O49" s="44"/>
      <c r="P49" s="45">
        <f t="shared" si="15"/>
        <v>0.99126999999999998</v>
      </c>
      <c r="Q49" s="44"/>
      <c r="R49" s="20">
        <f>ROUND(SUM(R44:R48),5)</f>
        <v>0</v>
      </c>
      <c r="S49" s="44"/>
      <c r="T49" s="20">
        <f>ROUND(SUM(T44:T48),5)</f>
        <v>0</v>
      </c>
      <c r="U49" s="44"/>
      <c r="V49" s="20">
        <f t="shared" si="16"/>
        <v>0</v>
      </c>
      <c r="W49" s="44"/>
      <c r="X49" s="45">
        <f t="shared" si="17"/>
        <v>0</v>
      </c>
      <c r="Y49" s="44"/>
      <c r="Z49" s="20">
        <f t="shared" si="18"/>
        <v>37023.58</v>
      </c>
      <c r="AA49" s="44"/>
      <c r="AB49" s="20">
        <f t="shared" si="19"/>
        <v>37349.56</v>
      </c>
      <c r="AC49" s="44"/>
      <c r="AD49" s="20">
        <f t="shared" si="20"/>
        <v>-325.98</v>
      </c>
      <c r="AE49" s="44"/>
      <c r="AF49" s="45">
        <f t="shared" si="21"/>
        <v>0.99126999999999998</v>
      </c>
    </row>
    <row r="50" spans="1:32" x14ac:dyDescent="0.25">
      <c r="A50" s="19"/>
      <c r="B50" s="19"/>
      <c r="C50" s="19"/>
      <c r="D50" s="19"/>
      <c r="E50" s="19"/>
      <c r="F50" s="19" t="s">
        <v>712</v>
      </c>
      <c r="G50" s="19"/>
      <c r="H50" s="19"/>
      <c r="I50" s="19"/>
      <c r="J50" s="20">
        <v>1978.72</v>
      </c>
      <c r="K50" s="44"/>
      <c r="L50" s="20">
        <v>3880</v>
      </c>
      <c r="M50" s="44"/>
      <c r="N50" s="20">
        <f t="shared" si="14"/>
        <v>-1901.28</v>
      </c>
      <c r="O50" s="44"/>
      <c r="P50" s="45">
        <f t="shared" si="15"/>
        <v>0.50997999999999999</v>
      </c>
      <c r="Q50" s="44"/>
      <c r="R50" s="20">
        <v>0</v>
      </c>
      <c r="S50" s="44"/>
      <c r="T50" s="20">
        <v>0</v>
      </c>
      <c r="U50" s="44"/>
      <c r="V50" s="20">
        <f t="shared" si="16"/>
        <v>0</v>
      </c>
      <c r="W50" s="44"/>
      <c r="X50" s="45">
        <f t="shared" si="17"/>
        <v>0</v>
      </c>
      <c r="Y50" s="44"/>
      <c r="Z50" s="20">
        <f t="shared" si="18"/>
        <v>1978.72</v>
      </c>
      <c r="AA50" s="44"/>
      <c r="AB50" s="20">
        <f t="shared" si="19"/>
        <v>3880</v>
      </c>
      <c r="AC50" s="44"/>
      <c r="AD50" s="20">
        <f t="shared" si="20"/>
        <v>-1901.28</v>
      </c>
      <c r="AE50" s="44"/>
      <c r="AF50" s="45">
        <f t="shared" si="21"/>
        <v>0.50997999999999999</v>
      </c>
    </row>
    <row r="51" spans="1:32" x14ac:dyDescent="0.25">
      <c r="A51" s="19"/>
      <c r="B51" s="19"/>
      <c r="C51" s="19"/>
      <c r="D51" s="19"/>
      <c r="E51" s="19"/>
      <c r="F51" s="19" t="s">
        <v>713</v>
      </c>
      <c r="G51" s="19"/>
      <c r="H51" s="19"/>
      <c r="I51" s="19"/>
      <c r="J51" s="20"/>
      <c r="K51" s="44"/>
      <c r="L51" s="20"/>
      <c r="M51" s="44"/>
      <c r="N51" s="20"/>
      <c r="O51" s="44"/>
      <c r="P51" s="45"/>
      <c r="Q51" s="44"/>
      <c r="R51" s="20"/>
      <c r="S51" s="44"/>
      <c r="T51" s="20"/>
      <c r="U51" s="44"/>
      <c r="V51" s="20"/>
      <c r="W51" s="44"/>
      <c r="X51" s="45"/>
      <c r="Y51" s="44"/>
      <c r="Z51" s="20"/>
      <c r="AA51" s="44"/>
      <c r="AB51" s="20"/>
      <c r="AC51" s="44"/>
      <c r="AD51" s="20"/>
      <c r="AE51" s="44"/>
      <c r="AF51" s="45"/>
    </row>
    <row r="52" spans="1:32" x14ac:dyDescent="0.25">
      <c r="A52" s="19"/>
      <c r="B52" s="19"/>
      <c r="C52" s="19"/>
      <c r="D52" s="19"/>
      <c r="E52" s="19"/>
      <c r="F52" s="19"/>
      <c r="G52" s="19" t="s">
        <v>714</v>
      </c>
      <c r="H52" s="19"/>
      <c r="I52" s="19"/>
      <c r="J52" s="20"/>
      <c r="K52" s="44"/>
      <c r="L52" s="20"/>
      <c r="M52" s="44"/>
      <c r="N52" s="20"/>
      <c r="O52" s="44"/>
      <c r="P52" s="45"/>
      <c r="Q52" s="44"/>
      <c r="R52" s="20"/>
      <c r="S52" s="44"/>
      <c r="T52" s="20"/>
      <c r="U52" s="44"/>
      <c r="V52" s="20"/>
      <c r="W52" s="44"/>
      <c r="X52" s="45"/>
      <c r="Y52" s="44"/>
      <c r="Z52" s="20"/>
      <c r="AA52" s="44"/>
      <c r="AB52" s="20"/>
      <c r="AC52" s="44"/>
      <c r="AD52" s="20"/>
      <c r="AE52" s="44"/>
      <c r="AF52" s="45"/>
    </row>
    <row r="53" spans="1:32" x14ac:dyDescent="0.25">
      <c r="A53" s="19"/>
      <c r="B53" s="19"/>
      <c r="C53" s="19"/>
      <c r="D53" s="19"/>
      <c r="E53" s="19"/>
      <c r="F53" s="19"/>
      <c r="G53" s="19"/>
      <c r="H53" s="19" t="s">
        <v>715</v>
      </c>
      <c r="I53" s="19"/>
      <c r="J53" s="20"/>
      <c r="K53" s="44"/>
      <c r="L53" s="20"/>
      <c r="M53" s="44"/>
      <c r="N53" s="20"/>
      <c r="O53" s="44"/>
      <c r="P53" s="45"/>
      <c r="Q53" s="44"/>
      <c r="R53" s="20"/>
      <c r="S53" s="44"/>
      <c r="T53" s="20"/>
      <c r="U53" s="44"/>
      <c r="V53" s="20"/>
      <c r="W53" s="44"/>
      <c r="X53" s="45"/>
      <c r="Y53" s="44"/>
      <c r="Z53" s="20"/>
      <c r="AA53" s="44"/>
      <c r="AB53" s="20"/>
      <c r="AC53" s="44"/>
      <c r="AD53" s="20"/>
      <c r="AE53" s="44"/>
      <c r="AF53" s="45"/>
    </row>
    <row r="54" spans="1:32" x14ac:dyDescent="0.25">
      <c r="A54" s="19"/>
      <c r="B54" s="19"/>
      <c r="C54" s="19"/>
      <c r="D54" s="19"/>
      <c r="E54" s="19"/>
      <c r="F54" s="19"/>
      <c r="G54" s="19"/>
      <c r="H54" s="19"/>
      <c r="I54" s="19" t="s">
        <v>716</v>
      </c>
      <c r="J54" s="20">
        <v>72664.740000000005</v>
      </c>
      <c r="K54" s="44"/>
      <c r="L54" s="20">
        <v>78884</v>
      </c>
      <c r="M54" s="44"/>
      <c r="N54" s="20">
        <f>ROUND((J54-L54),5)</f>
        <v>-6219.26</v>
      </c>
      <c r="O54" s="44"/>
      <c r="P54" s="45">
        <f>ROUND(IF(L54=0, IF(J54=0, 0, 1), J54/L54),5)</f>
        <v>0.92115999999999998</v>
      </c>
      <c r="Q54" s="44"/>
      <c r="R54" s="20">
        <v>0</v>
      </c>
      <c r="S54" s="44"/>
      <c r="T54" s="20">
        <v>0</v>
      </c>
      <c r="U54" s="44"/>
      <c r="V54" s="20">
        <f t="shared" ref="V54:V69" si="22">ROUND((R54-T54),5)</f>
        <v>0</v>
      </c>
      <c r="W54" s="44"/>
      <c r="X54" s="45">
        <f t="shared" ref="X54:X69" si="23">ROUND(IF(T54=0, IF(R54=0, 0, 1), R54/T54),5)</f>
        <v>0</v>
      </c>
      <c r="Y54" s="44"/>
      <c r="Z54" s="20">
        <f t="shared" ref="Z54:Z69" si="24">ROUND(J54+R54,5)</f>
        <v>72664.740000000005</v>
      </c>
      <c r="AA54" s="44"/>
      <c r="AB54" s="20">
        <f t="shared" ref="AB54:AB69" si="25">ROUND(L54+T54,5)</f>
        <v>78884</v>
      </c>
      <c r="AC54" s="44"/>
      <c r="AD54" s="20">
        <f t="shared" ref="AD54:AD69" si="26">ROUND((Z54-AB54),5)</f>
        <v>-6219.26</v>
      </c>
      <c r="AE54" s="44"/>
      <c r="AF54" s="45">
        <f t="shared" ref="AF54:AF69" si="27">ROUND(IF(AB54=0, IF(Z54=0, 0, 1), Z54/AB54),5)</f>
        <v>0.92115999999999998</v>
      </c>
    </row>
    <row r="55" spans="1:32" x14ac:dyDescent="0.25">
      <c r="A55" s="19"/>
      <c r="B55" s="19"/>
      <c r="C55" s="19"/>
      <c r="D55" s="19"/>
      <c r="E55" s="19"/>
      <c r="F55" s="19"/>
      <c r="G55" s="19"/>
      <c r="H55" s="19"/>
      <c r="I55" s="19" t="s">
        <v>717</v>
      </c>
      <c r="J55" s="20">
        <v>5813.16</v>
      </c>
      <c r="K55" s="44"/>
      <c r="L55" s="20">
        <v>6310.72</v>
      </c>
      <c r="M55" s="44"/>
      <c r="N55" s="20">
        <f>ROUND((J55-L55),5)</f>
        <v>-497.56</v>
      </c>
      <c r="O55" s="44"/>
      <c r="P55" s="45">
        <f>ROUND(IF(L55=0, IF(J55=0, 0, 1), J55/L55),5)</f>
        <v>0.92115999999999998</v>
      </c>
      <c r="Q55" s="44"/>
      <c r="R55" s="20">
        <v>0</v>
      </c>
      <c r="S55" s="44"/>
      <c r="T55" s="20">
        <v>0</v>
      </c>
      <c r="U55" s="44"/>
      <c r="V55" s="20">
        <f t="shared" si="22"/>
        <v>0</v>
      </c>
      <c r="W55" s="44"/>
      <c r="X55" s="45">
        <f t="shared" si="23"/>
        <v>0</v>
      </c>
      <c r="Y55" s="44"/>
      <c r="Z55" s="20">
        <f t="shared" si="24"/>
        <v>5813.16</v>
      </c>
      <c r="AA55" s="44"/>
      <c r="AB55" s="20">
        <f t="shared" si="25"/>
        <v>6310.72</v>
      </c>
      <c r="AC55" s="44"/>
      <c r="AD55" s="20">
        <f t="shared" si="26"/>
        <v>-497.56</v>
      </c>
      <c r="AE55" s="44"/>
      <c r="AF55" s="45">
        <f t="shared" si="27"/>
        <v>0.92115999999999998</v>
      </c>
    </row>
    <row r="56" spans="1:32" x14ac:dyDescent="0.25">
      <c r="A56" s="19"/>
      <c r="B56" s="19"/>
      <c r="C56" s="19"/>
      <c r="D56" s="19"/>
      <c r="E56" s="19"/>
      <c r="F56" s="19"/>
      <c r="G56" s="19"/>
      <c r="H56" s="19"/>
      <c r="I56" s="19" t="s">
        <v>718</v>
      </c>
      <c r="J56" s="20">
        <v>2179.9699999999998</v>
      </c>
      <c r="K56" s="44"/>
      <c r="L56" s="20">
        <v>2358.6799999999998</v>
      </c>
      <c r="M56" s="44"/>
      <c r="N56" s="20">
        <f>ROUND((J56-L56),5)</f>
        <v>-178.71</v>
      </c>
      <c r="O56" s="44"/>
      <c r="P56" s="45">
        <f>ROUND(IF(L56=0, IF(J56=0, 0, 1), J56/L56),5)</f>
        <v>0.92423</v>
      </c>
      <c r="Q56" s="44"/>
      <c r="R56" s="20">
        <v>0</v>
      </c>
      <c r="S56" s="44"/>
      <c r="T56" s="20">
        <v>0</v>
      </c>
      <c r="U56" s="44"/>
      <c r="V56" s="20">
        <f t="shared" si="22"/>
        <v>0</v>
      </c>
      <c r="W56" s="44"/>
      <c r="X56" s="45">
        <f t="shared" si="23"/>
        <v>0</v>
      </c>
      <c r="Y56" s="44"/>
      <c r="Z56" s="20">
        <f t="shared" si="24"/>
        <v>2179.9699999999998</v>
      </c>
      <c r="AA56" s="44"/>
      <c r="AB56" s="20">
        <f t="shared" si="25"/>
        <v>2358.6799999999998</v>
      </c>
      <c r="AC56" s="44"/>
      <c r="AD56" s="20">
        <f t="shared" si="26"/>
        <v>-178.71</v>
      </c>
      <c r="AE56" s="44"/>
      <c r="AF56" s="45">
        <f t="shared" si="27"/>
        <v>0.92423</v>
      </c>
    </row>
    <row r="57" spans="1:32" x14ac:dyDescent="0.25">
      <c r="A57" s="19"/>
      <c r="B57" s="19"/>
      <c r="C57" s="19"/>
      <c r="D57" s="19"/>
      <c r="E57" s="19"/>
      <c r="F57" s="19"/>
      <c r="G57" s="19"/>
      <c r="H57" s="19"/>
      <c r="I57" s="19" t="s">
        <v>719</v>
      </c>
      <c r="J57" s="20">
        <v>14108.72</v>
      </c>
      <c r="K57" s="44"/>
      <c r="L57" s="20"/>
      <c r="M57" s="44"/>
      <c r="N57" s="20"/>
      <c r="O57" s="44"/>
      <c r="P57" s="45"/>
      <c r="Q57" s="44"/>
      <c r="R57" s="20">
        <v>0</v>
      </c>
      <c r="S57" s="44"/>
      <c r="T57" s="20">
        <v>0</v>
      </c>
      <c r="U57" s="44"/>
      <c r="V57" s="20">
        <f t="shared" si="22"/>
        <v>0</v>
      </c>
      <c r="W57" s="44"/>
      <c r="X57" s="45">
        <f t="shared" si="23"/>
        <v>0</v>
      </c>
      <c r="Y57" s="44"/>
      <c r="Z57" s="20">
        <f t="shared" si="24"/>
        <v>14108.72</v>
      </c>
      <c r="AA57" s="44"/>
      <c r="AB57" s="20">
        <f t="shared" si="25"/>
        <v>0</v>
      </c>
      <c r="AC57" s="44"/>
      <c r="AD57" s="20">
        <f t="shared" si="26"/>
        <v>14108.72</v>
      </c>
      <c r="AE57" s="44"/>
      <c r="AF57" s="45">
        <f t="shared" si="27"/>
        <v>1</v>
      </c>
    </row>
    <row r="58" spans="1:32" x14ac:dyDescent="0.25">
      <c r="A58" s="19"/>
      <c r="B58" s="19"/>
      <c r="C58" s="19"/>
      <c r="D58" s="19"/>
      <c r="E58" s="19"/>
      <c r="F58" s="19"/>
      <c r="G58" s="19"/>
      <c r="H58" s="19"/>
      <c r="I58" s="19" t="s">
        <v>720</v>
      </c>
      <c r="J58" s="20">
        <v>17067</v>
      </c>
      <c r="K58" s="44"/>
      <c r="L58" s="20"/>
      <c r="M58" s="44"/>
      <c r="N58" s="20"/>
      <c r="O58" s="44"/>
      <c r="P58" s="45"/>
      <c r="Q58" s="44"/>
      <c r="R58" s="20">
        <v>0</v>
      </c>
      <c r="S58" s="44"/>
      <c r="T58" s="20">
        <v>0</v>
      </c>
      <c r="U58" s="44"/>
      <c r="V58" s="20">
        <f t="shared" si="22"/>
        <v>0</v>
      </c>
      <c r="W58" s="44"/>
      <c r="X58" s="45">
        <f t="shared" si="23"/>
        <v>0</v>
      </c>
      <c r="Y58" s="44"/>
      <c r="Z58" s="20">
        <f t="shared" si="24"/>
        <v>17067</v>
      </c>
      <c r="AA58" s="44"/>
      <c r="AB58" s="20">
        <f t="shared" si="25"/>
        <v>0</v>
      </c>
      <c r="AC58" s="44"/>
      <c r="AD58" s="20">
        <f t="shared" si="26"/>
        <v>17067</v>
      </c>
      <c r="AE58" s="44"/>
      <c r="AF58" s="45">
        <f t="shared" si="27"/>
        <v>1</v>
      </c>
    </row>
    <row r="59" spans="1:32" x14ac:dyDescent="0.25">
      <c r="A59" s="19"/>
      <c r="B59" s="19"/>
      <c r="C59" s="19"/>
      <c r="D59" s="19"/>
      <c r="E59" s="19"/>
      <c r="F59" s="19"/>
      <c r="G59" s="19"/>
      <c r="H59" s="19"/>
      <c r="I59" s="19" t="s">
        <v>92</v>
      </c>
      <c r="J59" s="20">
        <v>4359.87</v>
      </c>
      <c r="K59" s="44"/>
      <c r="L59" s="20">
        <v>4733.04</v>
      </c>
      <c r="M59" s="44"/>
      <c r="N59" s="20">
        <f>ROUND((J59-L59),5)</f>
        <v>-373.17</v>
      </c>
      <c r="O59" s="44"/>
      <c r="P59" s="45">
        <f>ROUND(IF(L59=0, IF(J59=0, 0, 1), J59/L59),5)</f>
        <v>0.92115999999999998</v>
      </c>
      <c r="Q59" s="44"/>
      <c r="R59" s="20">
        <v>0</v>
      </c>
      <c r="S59" s="44"/>
      <c r="T59" s="20">
        <v>0</v>
      </c>
      <c r="U59" s="44"/>
      <c r="V59" s="20">
        <f t="shared" si="22"/>
        <v>0</v>
      </c>
      <c r="W59" s="44"/>
      <c r="X59" s="45">
        <f t="shared" si="23"/>
        <v>0</v>
      </c>
      <c r="Y59" s="44"/>
      <c r="Z59" s="20">
        <f t="shared" si="24"/>
        <v>4359.87</v>
      </c>
      <c r="AA59" s="44"/>
      <c r="AB59" s="20">
        <f t="shared" si="25"/>
        <v>4733.04</v>
      </c>
      <c r="AC59" s="44"/>
      <c r="AD59" s="20">
        <f t="shared" si="26"/>
        <v>-373.17</v>
      </c>
      <c r="AE59" s="44"/>
      <c r="AF59" s="45">
        <f t="shared" si="27"/>
        <v>0.92115999999999998</v>
      </c>
    </row>
    <row r="60" spans="1:32" ht="15.75" thickBot="1" x14ac:dyDescent="0.3">
      <c r="A60" s="19"/>
      <c r="B60" s="19"/>
      <c r="C60" s="19"/>
      <c r="D60" s="19"/>
      <c r="E60" s="19"/>
      <c r="F60" s="19"/>
      <c r="G60" s="19"/>
      <c r="H60" s="19"/>
      <c r="I60" s="19" t="s">
        <v>721</v>
      </c>
      <c r="J60" s="26">
        <v>0</v>
      </c>
      <c r="K60" s="44"/>
      <c r="L60" s="26">
        <v>240</v>
      </c>
      <c r="M60" s="44"/>
      <c r="N60" s="26">
        <f>ROUND((J60-L60),5)</f>
        <v>-240</v>
      </c>
      <c r="O60" s="44"/>
      <c r="P60" s="49">
        <f>ROUND(IF(L60=0, IF(J60=0, 0, 1), J60/L60),5)</f>
        <v>0</v>
      </c>
      <c r="Q60" s="44"/>
      <c r="R60" s="26">
        <v>0</v>
      </c>
      <c r="S60" s="44"/>
      <c r="T60" s="26">
        <v>0</v>
      </c>
      <c r="U60" s="44"/>
      <c r="V60" s="26">
        <f t="shared" si="22"/>
        <v>0</v>
      </c>
      <c r="W60" s="44"/>
      <c r="X60" s="49">
        <f t="shared" si="23"/>
        <v>0</v>
      </c>
      <c r="Y60" s="44"/>
      <c r="Z60" s="26">
        <f t="shared" si="24"/>
        <v>0</v>
      </c>
      <c r="AA60" s="44"/>
      <c r="AB60" s="26">
        <f t="shared" si="25"/>
        <v>240</v>
      </c>
      <c r="AC60" s="44"/>
      <c r="AD60" s="26">
        <f t="shared" si="26"/>
        <v>-240</v>
      </c>
      <c r="AE60" s="44"/>
      <c r="AF60" s="49">
        <f t="shared" si="27"/>
        <v>0</v>
      </c>
    </row>
    <row r="61" spans="1:32" x14ac:dyDescent="0.25">
      <c r="A61" s="19"/>
      <c r="B61" s="19"/>
      <c r="C61" s="19"/>
      <c r="D61" s="19"/>
      <c r="E61" s="19"/>
      <c r="F61" s="19"/>
      <c r="G61" s="19"/>
      <c r="H61" s="19" t="s">
        <v>722</v>
      </c>
      <c r="I61" s="19"/>
      <c r="J61" s="20">
        <f>ROUND(SUM(J53:J60),5)</f>
        <v>116193.46</v>
      </c>
      <c r="K61" s="44"/>
      <c r="L61" s="20">
        <f>ROUND(SUM(L53:L60),5)</f>
        <v>92526.44</v>
      </c>
      <c r="M61" s="44"/>
      <c r="N61" s="20">
        <f>ROUND((J61-L61),5)</f>
        <v>23667.02</v>
      </c>
      <c r="O61" s="44"/>
      <c r="P61" s="45">
        <f>ROUND(IF(L61=0, IF(J61=0, 0, 1), J61/L61),5)</f>
        <v>1.25579</v>
      </c>
      <c r="Q61" s="44"/>
      <c r="R61" s="20">
        <f>ROUND(SUM(R53:R60),5)</f>
        <v>0</v>
      </c>
      <c r="S61" s="44"/>
      <c r="T61" s="20">
        <f>ROUND(SUM(T53:T60),5)</f>
        <v>0</v>
      </c>
      <c r="U61" s="44"/>
      <c r="V61" s="20">
        <f t="shared" si="22"/>
        <v>0</v>
      </c>
      <c r="W61" s="44"/>
      <c r="X61" s="45">
        <f t="shared" si="23"/>
        <v>0</v>
      </c>
      <c r="Y61" s="44"/>
      <c r="Z61" s="20">
        <f t="shared" si="24"/>
        <v>116193.46</v>
      </c>
      <c r="AA61" s="44"/>
      <c r="AB61" s="20">
        <f t="shared" si="25"/>
        <v>92526.44</v>
      </c>
      <c r="AC61" s="44"/>
      <c r="AD61" s="20">
        <f t="shared" si="26"/>
        <v>23667.02</v>
      </c>
      <c r="AE61" s="44"/>
      <c r="AF61" s="45">
        <f t="shared" si="27"/>
        <v>1.25579</v>
      </c>
    </row>
    <row r="62" spans="1:32" x14ac:dyDescent="0.25">
      <c r="A62" s="19"/>
      <c r="B62" s="19"/>
      <c r="C62" s="19"/>
      <c r="D62" s="19"/>
      <c r="E62" s="19"/>
      <c r="F62" s="19"/>
      <c r="G62" s="19"/>
      <c r="H62" s="19" t="s">
        <v>723</v>
      </c>
      <c r="I62" s="19"/>
      <c r="J62" s="20">
        <v>118406.83</v>
      </c>
      <c r="K62" s="44"/>
      <c r="L62" s="20">
        <v>151066.68</v>
      </c>
      <c r="M62" s="44"/>
      <c r="N62" s="20">
        <f>ROUND((J62-L62),5)</f>
        <v>-32659.85</v>
      </c>
      <c r="O62" s="44"/>
      <c r="P62" s="45">
        <f>ROUND(IF(L62=0, IF(J62=0, 0, 1), J62/L62),5)</f>
        <v>0.78381000000000001</v>
      </c>
      <c r="Q62" s="44"/>
      <c r="R62" s="20">
        <v>0</v>
      </c>
      <c r="S62" s="44"/>
      <c r="T62" s="20">
        <v>0</v>
      </c>
      <c r="U62" s="44"/>
      <c r="V62" s="20">
        <f t="shared" si="22"/>
        <v>0</v>
      </c>
      <c r="W62" s="44"/>
      <c r="X62" s="45">
        <f t="shared" si="23"/>
        <v>0</v>
      </c>
      <c r="Y62" s="44"/>
      <c r="Z62" s="20">
        <f t="shared" si="24"/>
        <v>118406.83</v>
      </c>
      <c r="AA62" s="44"/>
      <c r="AB62" s="20">
        <f t="shared" si="25"/>
        <v>151066.68</v>
      </c>
      <c r="AC62" s="44"/>
      <c r="AD62" s="20">
        <f t="shared" si="26"/>
        <v>-32659.85</v>
      </c>
      <c r="AE62" s="44"/>
      <c r="AF62" s="45">
        <f t="shared" si="27"/>
        <v>0.78381000000000001</v>
      </c>
    </row>
    <row r="63" spans="1:32" x14ac:dyDescent="0.25">
      <c r="A63" s="19"/>
      <c r="B63" s="19"/>
      <c r="C63" s="19"/>
      <c r="D63" s="19"/>
      <c r="E63" s="19"/>
      <c r="F63" s="19"/>
      <c r="G63" s="19"/>
      <c r="H63" s="19" t="s">
        <v>724</v>
      </c>
      <c r="I63" s="19"/>
      <c r="J63" s="20">
        <v>12661.06</v>
      </c>
      <c r="K63" s="44"/>
      <c r="L63" s="20"/>
      <c r="M63" s="44"/>
      <c r="N63" s="20"/>
      <c r="O63" s="44"/>
      <c r="P63" s="45"/>
      <c r="Q63" s="44"/>
      <c r="R63" s="20">
        <v>0</v>
      </c>
      <c r="S63" s="44"/>
      <c r="T63" s="20">
        <v>0</v>
      </c>
      <c r="U63" s="44"/>
      <c r="V63" s="20">
        <f t="shared" si="22"/>
        <v>0</v>
      </c>
      <c r="W63" s="44"/>
      <c r="X63" s="45">
        <f t="shared" si="23"/>
        <v>0</v>
      </c>
      <c r="Y63" s="44"/>
      <c r="Z63" s="20">
        <f t="shared" si="24"/>
        <v>12661.06</v>
      </c>
      <c r="AA63" s="44"/>
      <c r="AB63" s="20">
        <f t="shared" si="25"/>
        <v>0</v>
      </c>
      <c r="AC63" s="44"/>
      <c r="AD63" s="20">
        <f t="shared" si="26"/>
        <v>12661.06</v>
      </c>
      <c r="AE63" s="44"/>
      <c r="AF63" s="45">
        <f t="shared" si="27"/>
        <v>1</v>
      </c>
    </row>
    <row r="64" spans="1:32" x14ac:dyDescent="0.25">
      <c r="A64" s="19"/>
      <c r="B64" s="19"/>
      <c r="C64" s="19"/>
      <c r="D64" s="19"/>
      <c r="E64" s="19"/>
      <c r="F64" s="19"/>
      <c r="G64" s="19"/>
      <c r="H64" s="19" t="s">
        <v>725</v>
      </c>
      <c r="I64" s="19"/>
      <c r="J64" s="20">
        <v>2950.42</v>
      </c>
      <c r="K64" s="44"/>
      <c r="L64" s="20"/>
      <c r="M64" s="44"/>
      <c r="N64" s="20"/>
      <c r="O64" s="44"/>
      <c r="P64" s="45"/>
      <c r="Q64" s="44"/>
      <c r="R64" s="20">
        <v>0</v>
      </c>
      <c r="S64" s="44"/>
      <c r="T64" s="20">
        <v>0</v>
      </c>
      <c r="U64" s="44"/>
      <c r="V64" s="20">
        <f t="shared" si="22"/>
        <v>0</v>
      </c>
      <c r="W64" s="44"/>
      <c r="X64" s="45">
        <f t="shared" si="23"/>
        <v>0</v>
      </c>
      <c r="Y64" s="44"/>
      <c r="Z64" s="20">
        <f t="shared" si="24"/>
        <v>2950.42</v>
      </c>
      <c r="AA64" s="44"/>
      <c r="AB64" s="20">
        <f t="shared" si="25"/>
        <v>0</v>
      </c>
      <c r="AC64" s="44"/>
      <c r="AD64" s="20">
        <f t="shared" si="26"/>
        <v>2950.42</v>
      </c>
      <c r="AE64" s="44"/>
      <c r="AF64" s="45">
        <f t="shared" si="27"/>
        <v>1</v>
      </c>
    </row>
    <row r="65" spans="1:32" x14ac:dyDescent="0.25">
      <c r="A65" s="19"/>
      <c r="B65" s="19"/>
      <c r="C65" s="19"/>
      <c r="D65" s="19"/>
      <c r="E65" s="19"/>
      <c r="F65" s="19"/>
      <c r="G65" s="19"/>
      <c r="H65" s="19" t="s">
        <v>726</v>
      </c>
      <c r="I65" s="19"/>
      <c r="J65" s="20">
        <v>21347.32</v>
      </c>
      <c r="K65" s="44"/>
      <c r="L65" s="20">
        <v>29422</v>
      </c>
      <c r="M65" s="44"/>
      <c r="N65" s="20">
        <f>ROUND((J65-L65),5)</f>
        <v>-8074.68</v>
      </c>
      <c r="O65" s="44"/>
      <c r="P65" s="45">
        <f>ROUND(IF(L65=0, IF(J65=0, 0, 1), J65/L65),5)</f>
        <v>0.72555999999999998</v>
      </c>
      <c r="Q65" s="44"/>
      <c r="R65" s="20">
        <v>0</v>
      </c>
      <c r="S65" s="44"/>
      <c r="T65" s="20">
        <v>0</v>
      </c>
      <c r="U65" s="44"/>
      <c r="V65" s="20">
        <f t="shared" si="22"/>
        <v>0</v>
      </c>
      <c r="W65" s="44"/>
      <c r="X65" s="45">
        <f t="shared" si="23"/>
        <v>0</v>
      </c>
      <c r="Y65" s="44"/>
      <c r="Z65" s="20">
        <f t="shared" si="24"/>
        <v>21347.32</v>
      </c>
      <c r="AA65" s="44"/>
      <c r="AB65" s="20">
        <f t="shared" si="25"/>
        <v>29422</v>
      </c>
      <c r="AC65" s="44"/>
      <c r="AD65" s="20">
        <f t="shared" si="26"/>
        <v>-8074.68</v>
      </c>
      <c r="AE65" s="44"/>
      <c r="AF65" s="45">
        <f t="shared" si="27"/>
        <v>0.72555999999999998</v>
      </c>
    </row>
    <row r="66" spans="1:32" x14ac:dyDescent="0.25">
      <c r="A66" s="19"/>
      <c r="B66" s="19"/>
      <c r="C66" s="19"/>
      <c r="D66" s="19"/>
      <c r="E66" s="19"/>
      <c r="F66" s="19"/>
      <c r="G66" s="19"/>
      <c r="H66" s="19" t="s">
        <v>727</v>
      </c>
      <c r="I66" s="19"/>
      <c r="J66" s="20">
        <v>20937.900000000001</v>
      </c>
      <c r="K66" s="44"/>
      <c r="L66" s="20">
        <v>22149.4</v>
      </c>
      <c r="M66" s="44"/>
      <c r="N66" s="20">
        <f>ROUND((J66-L66),5)</f>
        <v>-1211.5</v>
      </c>
      <c r="O66" s="44"/>
      <c r="P66" s="45">
        <f>ROUND(IF(L66=0, IF(J66=0, 0, 1), J66/L66),5)</f>
        <v>0.94530000000000003</v>
      </c>
      <c r="Q66" s="44"/>
      <c r="R66" s="20">
        <v>0</v>
      </c>
      <c r="S66" s="44"/>
      <c r="T66" s="20">
        <v>0</v>
      </c>
      <c r="U66" s="44"/>
      <c r="V66" s="20">
        <f t="shared" si="22"/>
        <v>0</v>
      </c>
      <c r="W66" s="44"/>
      <c r="X66" s="45">
        <f t="shared" si="23"/>
        <v>0</v>
      </c>
      <c r="Y66" s="44"/>
      <c r="Z66" s="20">
        <f t="shared" si="24"/>
        <v>20937.900000000001</v>
      </c>
      <c r="AA66" s="44"/>
      <c r="AB66" s="20">
        <f t="shared" si="25"/>
        <v>22149.4</v>
      </c>
      <c r="AC66" s="44"/>
      <c r="AD66" s="20">
        <f t="shared" si="26"/>
        <v>-1211.5</v>
      </c>
      <c r="AE66" s="44"/>
      <c r="AF66" s="45">
        <f t="shared" si="27"/>
        <v>0.94530000000000003</v>
      </c>
    </row>
    <row r="67" spans="1:32" x14ac:dyDescent="0.25">
      <c r="A67" s="19"/>
      <c r="B67" s="19"/>
      <c r="C67" s="19"/>
      <c r="D67" s="19"/>
      <c r="E67" s="19"/>
      <c r="F67" s="19"/>
      <c r="G67" s="19"/>
      <c r="H67" s="19" t="s">
        <v>728</v>
      </c>
      <c r="I67" s="19"/>
      <c r="J67" s="20">
        <v>10390.14</v>
      </c>
      <c r="K67" s="44"/>
      <c r="L67" s="20">
        <v>7910.65</v>
      </c>
      <c r="M67" s="44"/>
      <c r="N67" s="20">
        <f>ROUND((J67-L67),5)</f>
        <v>2479.4899999999998</v>
      </c>
      <c r="O67" s="44"/>
      <c r="P67" s="45">
        <f>ROUND(IF(L67=0, IF(J67=0, 0, 1), J67/L67),5)</f>
        <v>1.3134399999999999</v>
      </c>
      <c r="Q67" s="44"/>
      <c r="R67" s="20">
        <v>0</v>
      </c>
      <c r="S67" s="44"/>
      <c r="T67" s="20">
        <v>0</v>
      </c>
      <c r="U67" s="44"/>
      <c r="V67" s="20">
        <f t="shared" si="22"/>
        <v>0</v>
      </c>
      <c r="W67" s="44"/>
      <c r="X67" s="45">
        <f t="shared" si="23"/>
        <v>0</v>
      </c>
      <c r="Y67" s="44"/>
      <c r="Z67" s="20">
        <f t="shared" si="24"/>
        <v>10390.14</v>
      </c>
      <c r="AA67" s="44"/>
      <c r="AB67" s="20">
        <f t="shared" si="25"/>
        <v>7910.65</v>
      </c>
      <c r="AC67" s="44"/>
      <c r="AD67" s="20">
        <f t="shared" si="26"/>
        <v>2479.4899999999998</v>
      </c>
      <c r="AE67" s="44"/>
      <c r="AF67" s="45">
        <f t="shared" si="27"/>
        <v>1.3134399999999999</v>
      </c>
    </row>
    <row r="68" spans="1:32" ht="15.75" thickBot="1" x14ac:dyDescent="0.3">
      <c r="A68" s="19"/>
      <c r="B68" s="19"/>
      <c r="C68" s="19"/>
      <c r="D68" s="19"/>
      <c r="E68" s="19"/>
      <c r="F68" s="19"/>
      <c r="G68" s="19"/>
      <c r="H68" s="19" t="s">
        <v>729</v>
      </c>
      <c r="I68" s="19"/>
      <c r="J68" s="26">
        <v>26554</v>
      </c>
      <c r="K68" s="44"/>
      <c r="L68" s="26">
        <v>35349.199999999997</v>
      </c>
      <c r="M68" s="44"/>
      <c r="N68" s="26">
        <f>ROUND((J68-L68),5)</f>
        <v>-8795.2000000000007</v>
      </c>
      <c r="O68" s="44"/>
      <c r="P68" s="49">
        <f>ROUND(IF(L68=0, IF(J68=0, 0, 1), J68/L68),5)</f>
        <v>0.75119000000000002</v>
      </c>
      <c r="Q68" s="44"/>
      <c r="R68" s="26">
        <v>0</v>
      </c>
      <c r="S68" s="44"/>
      <c r="T68" s="26">
        <v>0</v>
      </c>
      <c r="U68" s="44"/>
      <c r="V68" s="26">
        <f t="shared" si="22"/>
        <v>0</v>
      </c>
      <c r="W68" s="44"/>
      <c r="X68" s="49">
        <f t="shared" si="23"/>
        <v>0</v>
      </c>
      <c r="Y68" s="44"/>
      <c r="Z68" s="26">
        <f t="shared" si="24"/>
        <v>26554</v>
      </c>
      <c r="AA68" s="44"/>
      <c r="AB68" s="26">
        <f t="shared" si="25"/>
        <v>35349.199999999997</v>
      </c>
      <c r="AC68" s="44"/>
      <c r="AD68" s="26">
        <f t="shared" si="26"/>
        <v>-8795.2000000000007</v>
      </c>
      <c r="AE68" s="44"/>
      <c r="AF68" s="49">
        <f t="shared" si="27"/>
        <v>0.75119000000000002</v>
      </c>
    </row>
    <row r="69" spans="1:32" x14ac:dyDescent="0.25">
      <c r="A69" s="19"/>
      <c r="B69" s="19"/>
      <c r="C69" s="19"/>
      <c r="D69" s="19"/>
      <c r="E69" s="19"/>
      <c r="F69" s="19"/>
      <c r="G69" s="19" t="s">
        <v>730</v>
      </c>
      <c r="H69" s="19"/>
      <c r="I69" s="19"/>
      <c r="J69" s="20">
        <f>ROUND(J52+SUM(J61:J68),5)</f>
        <v>329441.13</v>
      </c>
      <c r="K69" s="44"/>
      <c r="L69" s="20">
        <f>ROUND(L52+SUM(L61:L68),5)</f>
        <v>338424.37</v>
      </c>
      <c r="M69" s="44"/>
      <c r="N69" s="20">
        <f>ROUND((J69-L69),5)</f>
        <v>-8983.24</v>
      </c>
      <c r="O69" s="44"/>
      <c r="P69" s="45">
        <f>ROUND(IF(L69=0, IF(J69=0, 0, 1), J69/L69),5)</f>
        <v>0.97345999999999999</v>
      </c>
      <c r="Q69" s="44"/>
      <c r="R69" s="20">
        <f>ROUND(R52+SUM(R61:R68),5)</f>
        <v>0</v>
      </c>
      <c r="S69" s="44"/>
      <c r="T69" s="20">
        <f>ROUND(T52+SUM(T61:T68),5)</f>
        <v>0</v>
      </c>
      <c r="U69" s="44"/>
      <c r="V69" s="20">
        <f t="shared" si="22"/>
        <v>0</v>
      </c>
      <c r="W69" s="44"/>
      <c r="X69" s="45">
        <f t="shared" si="23"/>
        <v>0</v>
      </c>
      <c r="Y69" s="44"/>
      <c r="Z69" s="20">
        <f t="shared" si="24"/>
        <v>329441.13</v>
      </c>
      <c r="AA69" s="44"/>
      <c r="AB69" s="20">
        <f t="shared" si="25"/>
        <v>338424.37</v>
      </c>
      <c r="AC69" s="44"/>
      <c r="AD69" s="20">
        <f t="shared" si="26"/>
        <v>-8983.24</v>
      </c>
      <c r="AE69" s="44"/>
      <c r="AF69" s="45">
        <f t="shared" si="27"/>
        <v>0.97345999999999999</v>
      </c>
    </row>
    <row r="70" spans="1:32" x14ac:dyDescent="0.25">
      <c r="A70" s="19"/>
      <c r="B70" s="19"/>
      <c r="C70" s="19"/>
      <c r="D70" s="19"/>
      <c r="E70" s="19"/>
      <c r="F70" s="19"/>
      <c r="G70" s="19" t="s">
        <v>731</v>
      </c>
      <c r="H70" s="19"/>
      <c r="I70" s="19"/>
      <c r="J70" s="20"/>
      <c r="K70" s="44"/>
      <c r="L70" s="20"/>
      <c r="M70" s="44"/>
      <c r="N70" s="20"/>
      <c r="O70" s="44"/>
      <c r="P70" s="45"/>
      <c r="Q70" s="44"/>
      <c r="R70" s="20"/>
      <c r="S70" s="44"/>
      <c r="T70" s="20"/>
      <c r="U70" s="44"/>
      <c r="V70" s="20"/>
      <c r="W70" s="44"/>
      <c r="X70" s="45"/>
      <c r="Y70" s="44"/>
      <c r="Z70" s="20"/>
      <c r="AA70" s="44"/>
      <c r="AB70" s="20"/>
      <c r="AC70" s="44"/>
      <c r="AD70" s="20"/>
      <c r="AE70" s="44"/>
      <c r="AF70" s="45"/>
    </row>
    <row r="71" spans="1:32" x14ac:dyDescent="0.25">
      <c r="A71" s="19"/>
      <c r="B71" s="19"/>
      <c r="C71" s="19"/>
      <c r="D71" s="19"/>
      <c r="E71" s="19"/>
      <c r="F71" s="19"/>
      <c r="G71" s="19"/>
      <c r="H71" s="19" t="s">
        <v>732</v>
      </c>
      <c r="I71" s="19"/>
      <c r="J71" s="20">
        <v>0</v>
      </c>
      <c r="K71" s="44"/>
      <c r="L71" s="20">
        <v>16800</v>
      </c>
      <c r="M71" s="44"/>
      <c r="N71" s="20">
        <f t="shared" ref="N71:N79" si="28">ROUND((J71-L71),5)</f>
        <v>-16800</v>
      </c>
      <c r="O71" s="44"/>
      <c r="P71" s="45">
        <f t="shared" ref="P71:P79" si="29">ROUND(IF(L71=0, IF(J71=0, 0, 1), J71/L71),5)</f>
        <v>0</v>
      </c>
      <c r="Q71" s="44"/>
      <c r="R71" s="20">
        <v>0</v>
      </c>
      <c r="S71" s="44"/>
      <c r="T71" s="20">
        <v>0</v>
      </c>
      <c r="U71" s="44"/>
      <c r="V71" s="20">
        <f t="shared" ref="V71:V79" si="30">ROUND((R71-T71),5)</f>
        <v>0</v>
      </c>
      <c r="W71" s="44"/>
      <c r="X71" s="45">
        <f t="shared" ref="X71:X79" si="31">ROUND(IF(T71=0, IF(R71=0, 0, 1), R71/T71),5)</f>
        <v>0</v>
      </c>
      <c r="Y71" s="44"/>
      <c r="Z71" s="20">
        <f t="shared" ref="Z71:Z79" si="32">ROUND(J71+R71,5)</f>
        <v>0</v>
      </c>
      <c r="AA71" s="44"/>
      <c r="AB71" s="20">
        <f t="shared" ref="AB71:AB79" si="33">ROUND(L71+T71,5)</f>
        <v>16800</v>
      </c>
      <c r="AC71" s="44"/>
      <c r="AD71" s="20">
        <f t="shared" ref="AD71:AD79" si="34">ROUND((Z71-AB71),5)</f>
        <v>-16800</v>
      </c>
      <c r="AE71" s="44"/>
      <c r="AF71" s="45">
        <f t="shared" ref="AF71:AF79" si="35">ROUND(IF(AB71=0, IF(Z71=0, 0, 1), Z71/AB71),5)</f>
        <v>0</v>
      </c>
    </row>
    <row r="72" spans="1:32" x14ac:dyDescent="0.25">
      <c r="A72" s="19"/>
      <c r="B72" s="19"/>
      <c r="C72" s="19"/>
      <c r="D72" s="19"/>
      <c r="E72" s="19"/>
      <c r="F72" s="19"/>
      <c r="G72" s="19"/>
      <c r="H72" s="19" t="s">
        <v>733</v>
      </c>
      <c r="I72" s="19"/>
      <c r="J72" s="20">
        <v>0</v>
      </c>
      <c r="K72" s="44"/>
      <c r="L72" s="20">
        <v>0</v>
      </c>
      <c r="M72" s="44"/>
      <c r="N72" s="20">
        <f t="shared" si="28"/>
        <v>0</v>
      </c>
      <c r="O72" s="44"/>
      <c r="P72" s="45">
        <f t="shared" si="29"/>
        <v>0</v>
      </c>
      <c r="Q72" s="44"/>
      <c r="R72" s="20">
        <v>0</v>
      </c>
      <c r="S72" s="44"/>
      <c r="T72" s="20">
        <v>0</v>
      </c>
      <c r="U72" s="44"/>
      <c r="V72" s="20">
        <f t="shared" si="30"/>
        <v>0</v>
      </c>
      <c r="W72" s="44"/>
      <c r="X72" s="45">
        <f t="shared" si="31"/>
        <v>0</v>
      </c>
      <c r="Y72" s="44"/>
      <c r="Z72" s="20">
        <f t="shared" si="32"/>
        <v>0</v>
      </c>
      <c r="AA72" s="44"/>
      <c r="AB72" s="20">
        <f t="shared" si="33"/>
        <v>0</v>
      </c>
      <c r="AC72" s="44"/>
      <c r="AD72" s="20">
        <f t="shared" si="34"/>
        <v>0</v>
      </c>
      <c r="AE72" s="44"/>
      <c r="AF72" s="45">
        <f t="shared" si="35"/>
        <v>0</v>
      </c>
    </row>
    <row r="73" spans="1:32" x14ac:dyDescent="0.25">
      <c r="A73" s="19"/>
      <c r="B73" s="19"/>
      <c r="C73" s="19"/>
      <c r="D73" s="19"/>
      <c r="E73" s="19"/>
      <c r="F73" s="19"/>
      <c r="G73" s="19"/>
      <c r="H73" s="19" t="s">
        <v>734</v>
      </c>
      <c r="I73" s="19"/>
      <c r="J73" s="20">
        <v>47131.55</v>
      </c>
      <c r="K73" s="44"/>
      <c r="L73" s="20">
        <v>54054</v>
      </c>
      <c r="M73" s="44"/>
      <c r="N73" s="20">
        <f t="shared" si="28"/>
        <v>-6922.45</v>
      </c>
      <c r="O73" s="44"/>
      <c r="P73" s="45">
        <f t="shared" si="29"/>
        <v>0.87192999999999998</v>
      </c>
      <c r="Q73" s="44"/>
      <c r="R73" s="20">
        <v>0</v>
      </c>
      <c r="S73" s="44"/>
      <c r="T73" s="20">
        <v>0</v>
      </c>
      <c r="U73" s="44"/>
      <c r="V73" s="20">
        <f t="shared" si="30"/>
        <v>0</v>
      </c>
      <c r="W73" s="44"/>
      <c r="X73" s="45">
        <f t="shared" si="31"/>
        <v>0</v>
      </c>
      <c r="Y73" s="44"/>
      <c r="Z73" s="20">
        <f t="shared" si="32"/>
        <v>47131.55</v>
      </c>
      <c r="AA73" s="44"/>
      <c r="AB73" s="20">
        <f t="shared" si="33"/>
        <v>54054</v>
      </c>
      <c r="AC73" s="44"/>
      <c r="AD73" s="20">
        <f t="shared" si="34"/>
        <v>-6922.45</v>
      </c>
      <c r="AE73" s="44"/>
      <c r="AF73" s="45">
        <f t="shared" si="35"/>
        <v>0.87192999999999998</v>
      </c>
    </row>
    <row r="74" spans="1:32" x14ac:dyDescent="0.25">
      <c r="A74" s="19"/>
      <c r="B74" s="19"/>
      <c r="C74" s="19"/>
      <c r="D74" s="19"/>
      <c r="E74" s="19"/>
      <c r="F74" s="19"/>
      <c r="G74" s="19"/>
      <c r="H74" s="19" t="s">
        <v>735</v>
      </c>
      <c r="I74" s="19"/>
      <c r="J74" s="20">
        <v>11750.14</v>
      </c>
      <c r="K74" s="44"/>
      <c r="L74" s="20">
        <v>15840</v>
      </c>
      <c r="M74" s="44"/>
      <c r="N74" s="20">
        <f t="shared" si="28"/>
        <v>-4089.86</v>
      </c>
      <c r="O74" s="44"/>
      <c r="P74" s="45">
        <f t="shared" si="29"/>
        <v>0.74180000000000001</v>
      </c>
      <c r="Q74" s="44"/>
      <c r="R74" s="20">
        <v>0</v>
      </c>
      <c r="S74" s="44"/>
      <c r="T74" s="20">
        <v>0</v>
      </c>
      <c r="U74" s="44"/>
      <c r="V74" s="20">
        <f t="shared" si="30"/>
        <v>0</v>
      </c>
      <c r="W74" s="44"/>
      <c r="X74" s="45">
        <f t="shared" si="31"/>
        <v>0</v>
      </c>
      <c r="Y74" s="44"/>
      <c r="Z74" s="20">
        <f t="shared" si="32"/>
        <v>11750.14</v>
      </c>
      <c r="AA74" s="44"/>
      <c r="AB74" s="20">
        <f t="shared" si="33"/>
        <v>15840</v>
      </c>
      <c r="AC74" s="44"/>
      <c r="AD74" s="20">
        <f t="shared" si="34"/>
        <v>-4089.86</v>
      </c>
      <c r="AE74" s="44"/>
      <c r="AF74" s="45">
        <f t="shared" si="35"/>
        <v>0.74180000000000001</v>
      </c>
    </row>
    <row r="75" spans="1:32" x14ac:dyDescent="0.25">
      <c r="A75" s="19"/>
      <c r="B75" s="19"/>
      <c r="C75" s="19"/>
      <c r="D75" s="19"/>
      <c r="E75" s="19"/>
      <c r="F75" s="19"/>
      <c r="G75" s="19"/>
      <c r="H75" s="19" t="s">
        <v>736</v>
      </c>
      <c r="I75" s="19"/>
      <c r="J75" s="20">
        <v>4147.1099999999997</v>
      </c>
      <c r="K75" s="44"/>
      <c r="L75" s="20">
        <v>5200</v>
      </c>
      <c r="M75" s="44"/>
      <c r="N75" s="20">
        <f t="shared" si="28"/>
        <v>-1052.8900000000001</v>
      </c>
      <c r="O75" s="44"/>
      <c r="P75" s="45">
        <f t="shared" si="29"/>
        <v>0.79752000000000001</v>
      </c>
      <c r="Q75" s="44"/>
      <c r="R75" s="20">
        <v>0</v>
      </c>
      <c r="S75" s="44"/>
      <c r="T75" s="20">
        <v>0</v>
      </c>
      <c r="U75" s="44"/>
      <c r="V75" s="20">
        <f t="shared" si="30"/>
        <v>0</v>
      </c>
      <c r="W75" s="44"/>
      <c r="X75" s="45">
        <f t="shared" si="31"/>
        <v>0</v>
      </c>
      <c r="Y75" s="44"/>
      <c r="Z75" s="20">
        <f t="shared" si="32"/>
        <v>4147.1099999999997</v>
      </c>
      <c r="AA75" s="44"/>
      <c r="AB75" s="20">
        <f t="shared" si="33"/>
        <v>5200</v>
      </c>
      <c r="AC75" s="44"/>
      <c r="AD75" s="20">
        <f t="shared" si="34"/>
        <v>-1052.8900000000001</v>
      </c>
      <c r="AE75" s="44"/>
      <c r="AF75" s="45">
        <f t="shared" si="35"/>
        <v>0.79752000000000001</v>
      </c>
    </row>
    <row r="76" spans="1:32" x14ac:dyDescent="0.25">
      <c r="A76" s="19"/>
      <c r="B76" s="19"/>
      <c r="C76" s="19"/>
      <c r="D76" s="19"/>
      <c r="E76" s="19"/>
      <c r="F76" s="19"/>
      <c r="G76" s="19"/>
      <c r="H76" s="19" t="s">
        <v>737</v>
      </c>
      <c r="I76" s="19"/>
      <c r="J76" s="20">
        <v>0</v>
      </c>
      <c r="K76" s="44"/>
      <c r="L76" s="20">
        <v>2666.68</v>
      </c>
      <c r="M76" s="44"/>
      <c r="N76" s="20">
        <f t="shared" si="28"/>
        <v>-2666.68</v>
      </c>
      <c r="O76" s="44"/>
      <c r="P76" s="45">
        <f t="shared" si="29"/>
        <v>0</v>
      </c>
      <c r="Q76" s="44"/>
      <c r="R76" s="20">
        <v>0</v>
      </c>
      <c r="S76" s="44"/>
      <c r="T76" s="20">
        <v>0</v>
      </c>
      <c r="U76" s="44"/>
      <c r="V76" s="20">
        <f t="shared" si="30"/>
        <v>0</v>
      </c>
      <c r="W76" s="44"/>
      <c r="X76" s="45">
        <f t="shared" si="31"/>
        <v>0</v>
      </c>
      <c r="Y76" s="44"/>
      <c r="Z76" s="20">
        <f t="shared" si="32"/>
        <v>0</v>
      </c>
      <c r="AA76" s="44"/>
      <c r="AB76" s="20">
        <f t="shared" si="33"/>
        <v>2666.68</v>
      </c>
      <c r="AC76" s="44"/>
      <c r="AD76" s="20">
        <f t="shared" si="34"/>
        <v>-2666.68</v>
      </c>
      <c r="AE76" s="44"/>
      <c r="AF76" s="45">
        <f t="shared" si="35"/>
        <v>0</v>
      </c>
    </row>
    <row r="77" spans="1:32" x14ac:dyDescent="0.25">
      <c r="A77" s="19"/>
      <c r="B77" s="19"/>
      <c r="C77" s="19"/>
      <c r="D77" s="19"/>
      <c r="E77" s="19"/>
      <c r="F77" s="19"/>
      <c r="G77" s="19"/>
      <c r="H77" s="19" t="s">
        <v>738</v>
      </c>
      <c r="I77" s="19"/>
      <c r="J77" s="20">
        <v>0</v>
      </c>
      <c r="K77" s="44"/>
      <c r="L77" s="20">
        <v>0</v>
      </c>
      <c r="M77" s="44"/>
      <c r="N77" s="20">
        <f t="shared" si="28"/>
        <v>0</v>
      </c>
      <c r="O77" s="44"/>
      <c r="P77" s="45">
        <f t="shared" si="29"/>
        <v>0</v>
      </c>
      <c r="Q77" s="44"/>
      <c r="R77" s="20">
        <v>0</v>
      </c>
      <c r="S77" s="44"/>
      <c r="T77" s="20">
        <v>0</v>
      </c>
      <c r="U77" s="44"/>
      <c r="V77" s="20">
        <f t="shared" si="30"/>
        <v>0</v>
      </c>
      <c r="W77" s="44"/>
      <c r="X77" s="45">
        <f t="shared" si="31"/>
        <v>0</v>
      </c>
      <c r="Y77" s="44"/>
      <c r="Z77" s="20">
        <f t="shared" si="32"/>
        <v>0</v>
      </c>
      <c r="AA77" s="44"/>
      <c r="AB77" s="20">
        <f t="shared" si="33"/>
        <v>0</v>
      </c>
      <c r="AC77" s="44"/>
      <c r="AD77" s="20">
        <f t="shared" si="34"/>
        <v>0</v>
      </c>
      <c r="AE77" s="44"/>
      <c r="AF77" s="45">
        <f t="shared" si="35"/>
        <v>0</v>
      </c>
    </row>
    <row r="78" spans="1:32" ht="15.75" thickBot="1" x14ac:dyDescent="0.3">
      <c r="A78" s="19"/>
      <c r="B78" s="19"/>
      <c r="C78" s="19"/>
      <c r="D78" s="19"/>
      <c r="E78" s="19"/>
      <c r="F78" s="19"/>
      <c r="G78" s="19"/>
      <c r="H78" s="19" t="s">
        <v>739</v>
      </c>
      <c r="I78" s="19"/>
      <c r="J78" s="26">
        <v>89.25</v>
      </c>
      <c r="K78" s="44"/>
      <c r="L78" s="26">
        <v>80</v>
      </c>
      <c r="M78" s="44"/>
      <c r="N78" s="26">
        <f t="shared" si="28"/>
        <v>9.25</v>
      </c>
      <c r="O78" s="44"/>
      <c r="P78" s="49">
        <f t="shared" si="29"/>
        <v>1.1156299999999999</v>
      </c>
      <c r="Q78" s="44"/>
      <c r="R78" s="26">
        <v>0</v>
      </c>
      <c r="S78" s="44"/>
      <c r="T78" s="26">
        <v>0</v>
      </c>
      <c r="U78" s="44"/>
      <c r="V78" s="26">
        <f t="shared" si="30"/>
        <v>0</v>
      </c>
      <c r="W78" s="44"/>
      <c r="X78" s="49">
        <f t="shared" si="31"/>
        <v>0</v>
      </c>
      <c r="Y78" s="44"/>
      <c r="Z78" s="26">
        <f t="shared" si="32"/>
        <v>89.25</v>
      </c>
      <c r="AA78" s="44"/>
      <c r="AB78" s="26">
        <f t="shared" si="33"/>
        <v>80</v>
      </c>
      <c r="AC78" s="44"/>
      <c r="AD78" s="26">
        <f t="shared" si="34"/>
        <v>9.25</v>
      </c>
      <c r="AE78" s="44"/>
      <c r="AF78" s="49">
        <f t="shared" si="35"/>
        <v>1.1156299999999999</v>
      </c>
    </row>
    <row r="79" spans="1:32" x14ac:dyDescent="0.25">
      <c r="A79" s="19"/>
      <c r="B79" s="19"/>
      <c r="C79" s="19"/>
      <c r="D79" s="19"/>
      <c r="E79" s="19"/>
      <c r="F79" s="19"/>
      <c r="G79" s="19" t="s">
        <v>740</v>
      </c>
      <c r="H79" s="19"/>
      <c r="I79" s="19"/>
      <c r="J79" s="20">
        <f>ROUND(SUM(J70:J78),5)</f>
        <v>63118.05</v>
      </c>
      <c r="K79" s="44"/>
      <c r="L79" s="20">
        <f>ROUND(SUM(L70:L78),5)</f>
        <v>94640.68</v>
      </c>
      <c r="M79" s="44"/>
      <c r="N79" s="20">
        <f t="shared" si="28"/>
        <v>-31522.63</v>
      </c>
      <c r="O79" s="44"/>
      <c r="P79" s="45">
        <f t="shared" si="29"/>
        <v>0.66691999999999996</v>
      </c>
      <c r="Q79" s="44"/>
      <c r="R79" s="20">
        <f>ROUND(SUM(R70:R78),5)</f>
        <v>0</v>
      </c>
      <c r="S79" s="44"/>
      <c r="T79" s="20">
        <f>ROUND(SUM(T70:T78),5)</f>
        <v>0</v>
      </c>
      <c r="U79" s="44"/>
      <c r="V79" s="20">
        <f t="shared" si="30"/>
        <v>0</v>
      </c>
      <c r="W79" s="44"/>
      <c r="X79" s="45">
        <f t="shared" si="31"/>
        <v>0</v>
      </c>
      <c r="Y79" s="44"/>
      <c r="Z79" s="20">
        <f t="shared" si="32"/>
        <v>63118.05</v>
      </c>
      <c r="AA79" s="44"/>
      <c r="AB79" s="20">
        <f t="shared" si="33"/>
        <v>94640.68</v>
      </c>
      <c r="AC79" s="44"/>
      <c r="AD79" s="20">
        <f t="shared" si="34"/>
        <v>-31522.63</v>
      </c>
      <c r="AE79" s="44"/>
      <c r="AF79" s="45">
        <f t="shared" si="35"/>
        <v>0.66691999999999996</v>
      </c>
    </row>
    <row r="80" spans="1:32" x14ac:dyDescent="0.25">
      <c r="A80" s="19"/>
      <c r="B80" s="19"/>
      <c r="C80" s="19"/>
      <c r="D80" s="19"/>
      <c r="E80" s="19"/>
      <c r="F80" s="19"/>
      <c r="G80" s="19" t="s">
        <v>24</v>
      </c>
      <c r="H80" s="19"/>
      <c r="I80" s="19"/>
      <c r="J80" s="20"/>
      <c r="K80" s="44"/>
      <c r="L80" s="20"/>
      <c r="M80" s="44"/>
      <c r="N80" s="20"/>
      <c r="O80" s="44"/>
      <c r="P80" s="45"/>
      <c r="Q80" s="44"/>
      <c r="R80" s="20"/>
      <c r="S80" s="44"/>
      <c r="T80" s="20"/>
      <c r="U80" s="44"/>
      <c r="V80" s="20"/>
      <c r="W80" s="44"/>
      <c r="X80" s="45"/>
      <c r="Y80" s="44"/>
      <c r="Z80" s="20"/>
      <c r="AA80" s="44"/>
      <c r="AB80" s="20"/>
      <c r="AC80" s="44"/>
      <c r="AD80" s="20"/>
      <c r="AE80" s="44"/>
      <c r="AF80" s="45"/>
    </row>
    <row r="81" spans="1:32" x14ac:dyDescent="0.25">
      <c r="A81" s="19"/>
      <c r="B81" s="19"/>
      <c r="C81" s="19"/>
      <c r="D81" s="19"/>
      <c r="E81" s="19"/>
      <c r="F81" s="19"/>
      <c r="G81" s="19"/>
      <c r="H81" s="19" t="s">
        <v>81</v>
      </c>
      <c r="I81" s="19"/>
      <c r="J81" s="20">
        <v>3265.87</v>
      </c>
      <c r="K81" s="44"/>
      <c r="L81" s="20">
        <v>3688</v>
      </c>
      <c r="M81" s="44"/>
      <c r="N81" s="20">
        <f t="shared" ref="N81:N87" si="36">ROUND((J81-L81),5)</f>
        <v>-422.13</v>
      </c>
      <c r="O81" s="44"/>
      <c r="P81" s="45">
        <f t="shared" ref="P81:P87" si="37">ROUND(IF(L81=0, IF(J81=0, 0, 1), J81/L81),5)</f>
        <v>0.88553999999999999</v>
      </c>
      <c r="Q81" s="44"/>
      <c r="R81" s="20">
        <v>0</v>
      </c>
      <c r="S81" s="44"/>
      <c r="T81" s="20">
        <v>0</v>
      </c>
      <c r="U81" s="44"/>
      <c r="V81" s="20">
        <f t="shared" ref="V81:V87" si="38">ROUND((R81-T81),5)</f>
        <v>0</v>
      </c>
      <c r="W81" s="44"/>
      <c r="X81" s="45">
        <f t="shared" ref="X81:X87" si="39">ROUND(IF(T81=0, IF(R81=0, 0, 1), R81/T81),5)</f>
        <v>0</v>
      </c>
      <c r="Y81" s="44"/>
      <c r="Z81" s="20">
        <f t="shared" ref="Z81:Z87" si="40">ROUND(J81+R81,5)</f>
        <v>3265.87</v>
      </c>
      <c r="AA81" s="44"/>
      <c r="AB81" s="20">
        <f t="shared" ref="AB81:AB87" si="41">ROUND(L81+T81,5)</f>
        <v>3688</v>
      </c>
      <c r="AC81" s="44"/>
      <c r="AD81" s="20">
        <f t="shared" ref="AD81:AD87" si="42">ROUND((Z81-AB81),5)</f>
        <v>-422.13</v>
      </c>
      <c r="AE81" s="44"/>
      <c r="AF81" s="45">
        <f t="shared" ref="AF81:AF87" si="43">ROUND(IF(AB81=0, IF(Z81=0, 0, 1), Z81/AB81),5)</f>
        <v>0.88553999999999999</v>
      </c>
    </row>
    <row r="82" spans="1:32" x14ac:dyDescent="0.25">
      <c r="A82" s="19"/>
      <c r="B82" s="19"/>
      <c r="C82" s="19"/>
      <c r="D82" s="19"/>
      <c r="E82" s="19"/>
      <c r="F82" s="19"/>
      <c r="G82" s="19"/>
      <c r="H82" s="19" t="s">
        <v>85</v>
      </c>
      <c r="I82" s="19"/>
      <c r="J82" s="20">
        <v>4799.7299999999996</v>
      </c>
      <c r="K82" s="44"/>
      <c r="L82" s="20">
        <v>5025</v>
      </c>
      <c r="M82" s="44"/>
      <c r="N82" s="20">
        <f t="shared" si="36"/>
        <v>-225.27</v>
      </c>
      <c r="O82" s="44"/>
      <c r="P82" s="45">
        <f t="shared" si="37"/>
        <v>0.95516999999999996</v>
      </c>
      <c r="Q82" s="44"/>
      <c r="R82" s="20">
        <v>0</v>
      </c>
      <c r="S82" s="44"/>
      <c r="T82" s="20">
        <v>0</v>
      </c>
      <c r="U82" s="44"/>
      <c r="V82" s="20">
        <f t="shared" si="38"/>
        <v>0</v>
      </c>
      <c r="W82" s="44"/>
      <c r="X82" s="45">
        <f t="shared" si="39"/>
        <v>0</v>
      </c>
      <c r="Y82" s="44"/>
      <c r="Z82" s="20">
        <f t="shared" si="40"/>
        <v>4799.7299999999996</v>
      </c>
      <c r="AA82" s="44"/>
      <c r="AB82" s="20">
        <f t="shared" si="41"/>
        <v>5025</v>
      </c>
      <c r="AC82" s="44"/>
      <c r="AD82" s="20">
        <f t="shared" si="42"/>
        <v>-225.27</v>
      </c>
      <c r="AE82" s="44"/>
      <c r="AF82" s="45">
        <f t="shared" si="43"/>
        <v>0.95516999999999996</v>
      </c>
    </row>
    <row r="83" spans="1:32" ht="15.75" thickBot="1" x14ac:dyDescent="0.3">
      <c r="A83" s="19"/>
      <c r="B83" s="19"/>
      <c r="C83" s="19"/>
      <c r="D83" s="19"/>
      <c r="E83" s="19"/>
      <c r="F83" s="19"/>
      <c r="G83" s="19"/>
      <c r="H83" s="19" t="s">
        <v>741</v>
      </c>
      <c r="I83" s="19"/>
      <c r="J83" s="21">
        <v>993.03</v>
      </c>
      <c r="K83" s="44"/>
      <c r="L83" s="21">
        <v>1040</v>
      </c>
      <c r="M83" s="44"/>
      <c r="N83" s="21">
        <f t="shared" si="36"/>
        <v>-46.97</v>
      </c>
      <c r="O83" s="44"/>
      <c r="P83" s="46">
        <f t="shared" si="37"/>
        <v>0.95484000000000002</v>
      </c>
      <c r="Q83" s="44"/>
      <c r="R83" s="21">
        <v>0</v>
      </c>
      <c r="S83" s="44"/>
      <c r="T83" s="21">
        <v>0</v>
      </c>
      <c r="U83" s="44"/>
      <c r="V83" s="21">
        <f t="shared" si="38"/>
        <v>0</v>
      </c>
      <c r="W83" s="44"/>
      <c r="X83" s="46">
        <f t="shared" si="39"/>
        <v>0</v>
      </c>
      <c r="Y83" s="44"/>
      <c r="Z83" s="21">
        <f t="shared" si="40"/>
        <v>993.03</v>
      </c>
      <c r="AA83" s="44"/>
      <c r="AB83" s="21">
        <f t="shared" si="41"/>
        <v>1040</v>
      </c>
      <c r="AC83" s="44"/>
      <c r="AD83" s="21">
        <f t="shared" si="42"/>
        <v>-46.97</v>
      </c>
      <c r="AE83" s="44"/>
      <c r="AF83" s="46">
        <f t="shared" si="43"/>
        <v>0.95484000000000002</v>
      </c>
    </row>
    <row r="84" spans="1:32" ht="15.75" thickBot="1" x14ac:dyDescent="0.3">
      <c r="A84" s="19"/>
      <c r="B84" s="19"/>
      <c r="C84" s="19"/>
      <c r="D84" s="19"/>
      <c r="E84" s="19"/>
      <c r="F84" s="19"/>
      <c r="G84" s="19" t="s">
        <v>742</v>
      </c>
      <c r="H84" s="19"/>
      <c r="I84" s="19"/>
      <c r="J84" s="22">
        <f>ROUND(SUM(J80:J83),5)</f>
        <v>9058.6299999999992</v>
      </c>
      <c r="K84" s="44"/>
      <c r="L84" s="22">
        <f>ROUND(SUM(L80:L83),5)</f>
        <v>9753</v>
      </c>
      <c r="M84" s="44"/>
      <c r="N84" s="22">
        <f t="shared" si="36"/>
        <v>-694.37</v>
      </c>
      <c r="O84" s="44"/>
      <c r="P84" s="48">
        <f t="shared" si="37"/>
        <v>0.92879999999999996</v>
      </c>
      <c r="Q84" s="44"/>
      <c r="R84" s="22">
        <f>ROUND(SUM(R80:R83),5)</f>
        <v>0</v>
      </c>
      <c r="S84" s="44"/>
      <c r="T84" s="22">
        <f>ROUND(SUM(T80:T83),5)</f>
        <v>0</v>
      </c>
      <c r="U84" s="44"/>
      <c r="V84" s="22">
        <f t="shared" si="38"/>
        <v>0</v>
      </c>
      <c r="W84" s="44"/>
      <c r="X84" s="48">
        <f t="shared" si="39"/>
        <v>0</v>
      </c>
      <c r="Y84" s="44"/>
      <c r="Z84" s="22">
        <f t="shared" si="40"/>
        <v>9058.6299999999992</v>
      </c>
      <c r="AA84" s="44"/>
      <c r="AB84" s="22">
        <f t="shared" si="41"/>
        <v>9753</v>
      </c>
      <c r="AC84" s="44"/>
      <c r="AD84" s="22">
        <f t="shared" si="42"/>
        <v>-694.37</v>
      </c>
      <c r="AE84" s="44"/>
      <c r="AF84" s="48">
        <f t="shared" si="43"/>
        <v>0.92879999999999996</v>
      </c>
    </row>
    <row r="85" spans="1:32" x14ac:dyDescent="0.25">
      <c r="A85" s="19"/>
      <c r="B85" s="19"/>
      <c r="C85" s="19"/>
      <c r="D85" s="19"/>
      <c r="E85" s="19"/>
      <c r="F85" s="19" t="s">
        <v>743</v>
      </c>
      <c r="G85" s="19"/>
      <c r="H85" s="19"/>
      <c r="I85" s="19"/>
      <c r="J85" s="20">
        <f>ROUND(J51+J69+J79+J84,5)</f>
        <v>401617.81</v>
      </c>
      <c r="K85" s="44"/>
      <c r="L85" s="20">
        <f>ROUND(L51+L69+L79+L84,5)</f>
        <v>442818.05</v>
      </c>
      <c r="M85" s="44"/>
      <c r="N85" s="20">
        <f t="shared" si="36"/>
        <v>-41200.239999999998</v>
      </c>
      <c r="O85" s="44"/>
      <c r="P85" s="45">
        <f t="shared" si="37"/>
        <v>0.90695999999999999</v>
      </c>
      <c r="Q85" s="44"/>
      <c r="R85" s="20">
        <f>ROUND(R51+R69+R79+R84,5)</f>
        <v>0</v>
      </c>
      <c r="S85" s="44"/>
      <c r="T85" s="20">
        <f>ROUND(T51+T69+T79+T84,5)</f>
        <v>0</v>
      </c>
      <c r="U85" s="44"/>
      <c r="V85" s="20">
        <f t="shared" si="38"/>
        <v>0</v>
      </c>
      <c r="W85" s="44"/>
      <c r="X85" s="45">
        <f t="shared" si="39"/>
        <v>0</v>
      </c>
      <c r="Y85" s="44"/>
      <c r="Z85" s="20">
        <f t="shared" si="40"/>
        <v>401617.81</v>
      </c>
      <c r="AA85" s="44"/>
      <c r="AB85" s="20">
        <f t="shared" si="41"/>
        <v>442818.05</v>
      </c>
      <c r="AC85" s="44"/>
      <c r="AD85" s="20">
        <f t="shared" si="42"/>
        <v>-41200.239999999998</v>
      </c>
      <c r="AE85" s="44"/>
      <c r="AF85" s="45">
        <f t="shared" si="43"/>
        <v>0.90695999999999999</v>
      </c>
    </row>
    <row r="86" spans="1:32" x14ac:dyDescent="0.25">
      <c r="A86" s="19"/>
      <c r="B86" s="19"/>
      <c r="C86" s="19"/>
      <c r="D86" s="19"/>
      <c r="E86" s="19"/>
      <c r="F86" s="19" t="s">
        <v>744</v>
      </c>
      <c r="G86" s="19"/>
      <c r="H86" s="19"/>
      <c r="I86" s="19"/>
      <c r="J86" s="20">
        <v>451.29</v>
      </c>
      <c r="K86" s="44"/>
      <c r="L86" s="20">
        <v>333.32</v>
      </c>
      <c r="M86" s="44"/>
      <c r="N86" s="20">
        <f t="shared" si="36"/>
        <v>117.97</v>
      </c>
      <c r="O86" s="44"/>
      <c r="P86" s="45">
        <f t="shared" si="37"/>
        <v>1.35392</v>
      </c>
      <c r="Q86" s="44"/>
      <c r="R86" s="20">
        <v>0</v>
      </c>
      <c r="S86" s="44"/>
      <c r="T86" s="20">
        <v>0</v>
      </c>
      <c r="U86" s="44"/>
      <c r="V86" s="20">
        <f t="shared" si="38"/>
        <v>0</v>
      </c>
      <c r="W86" s="44"/>
      <c r="X86" s="45">
        <f t="shared" si="39"/>
        <v>0</v>
      </c>
      <c r="Y86" s="44"/>
      <c r="Z86" s="20">
        <f t="shared" si="40"/>
        <v>451.29</v>
      </c>
      <c r="AA86" s="44"/>
      <c r="AB86" s="20">
        <f t="shared" si="41"/>
        <v>333.32</v>
      </c>
      <c r="AC86" s="44"/>
      <c r="AD86" s="20">
        <f t="shared" si="42"/>
        <v>117.97</v>
      </c>
      <c r="AE86" s="44"/>
      <c r="AF86" s="45">
        <f t="shared" si="43"/>
        <v>1.35392</v>
      </c>
    </row>
    <row r="87" spans="1:32" x14ac:dyDescent="0.25">
      <c r="A87" s="19"/>
      <c r="B87" s="19"/>
      <c r="C87" s="19"/>
      <c r="D87" s="19"/>
      <c r="E87" s="19"/>
      <c r="F87" s="19" t="s">
        <v>745</v>
      </c>
      <c r="G87" s="19"/>
      <c r="H87" s="19"/>
      <c r="I87" s="19"/>
      <c r="J87" s="20">
        <v>0</v>
      </c>
      <c r="K87" s="44"/>
      <c r="L87" s="20">
        <v>400</v>
      </c>
      <c r="M87" s="44"/>
      <c r="N87" s="20">
        <f t="shared" si="36"/>
        <v>-400</v>
      </c>
      <c r="O87" s="44"/>
      <c r="P87" s="45">
        <f t="shared" si="37"/>
        <v>0</v>
      </c>
      <c r="Q87" s="44"/>
      <c r="R87" s="20">
        <v>0</v>
      </c>
      <c r="S87" s="44"/>
      <c r="T87" s="20">
        <v>0</v>
      </c>
      <c r="U87" s="44"/>
      <c r="V87" s="20">
        <f t="shared" si="38"/>
        <v>0</v>
      </c>
      <c r="W87" s="44"/>
      <c r="X87" s="45">
        <f t="shared" si="39"/>
        <v>0</v>
      </c>
      <c r="Y87" s="44"/>
      <c r="Z87" s="20">
        <f t="shared" si="40"/>
        <v>0</v>
      </c>
      <c r="AA87" s="44"/>
      <c r="AB87" s="20">
        <f t="shared" si="41"/>
        <v>400</v>
      </c>
      <c r="AC87" s="44"/>
      <c r="AD87" s="20">
        <f t="shared" si="42"/>
        <v>-400</v>
      </c>
      <c r="AE87" s="44"/>
      <c r="AF87" s="45">
        <f t="shared" si="43"/>
        <v>0</v>
      </c>
    </row>
    <row r="88" spans="1:32" x14ac:dyDescent="0.25">
      <c r="A88" s="19"/>
      <c r="B88" s="19"/>
      <c r="C88" s="19"/>
      <c r="D88" s="19"/>
      <c r="E88" s="19"/>
      <c r="F88" s="19" t="s">
        <v>746</v>
      </c>
      <c r="G88" s="19"/>
      <c r="H88" s="19"/>
      <c r="I88" s="19"/>
      <c r="J88" s="20"/>
      <c r="K88" s="44"/>
      <c r="L88" s="20"/>
      <c r="M88" s="44"/>
      <c r="N88" s="20"/>
      <c r="O88" s="44"/>
      <c r="P88" s="45"/>
      <c r="Q88" s="44"/>
      <c r="R88" s="20"/>
      <c r="S88" s="44"/>
      <c r="T88" s="20"/>
      <c r="U88" s="44"/>
      <c r="V88" s="20"/>
      <c r="W88" s="44"/>
      <c r="X88" s="45"/>
      <c r="Y88" s="44"/>
      <c r="Z88" s="20"/>
      <c r="AA88" s="44"/>
      <c r="AB88" s="20"/>
      <c r="AC88" s="44"/>
      <c r="AD88" s="20"/>
      <c r="AE88" s="44"/>
      <c r="AF88" s="45"/>
    </row>
    <row r="89" spans="1:32" x14ac:dyDescent="0.25">
      <c r="A89" s="19"/>
      <c r="B89" s="19"/>
      <c r="C89" s="19"/>
      <c r="D89" s="19"/>
      <c r="E89" s="19"/>
      <c r="F89" s="19"/>
      <c r="G89" s="19" t="s">
        <v>747</v>
      </c>
      <c r="H89" s="19"/>
      <c r="I89" s="19"/>
      <c r="J89" s="20">
        <v>14900</v>
      </c>
      <c r="K89" s="44"/>
      <c r="L89" s="20">
        <v>12400</v>
      </c>
      <c r="M89" s="44"/>
      <c r="N89" s="20">
        <f>ROUND((J89-L89),5)</f>
        <v>2500</v>
      </c>
      <c r="O89" s="44"/>
      <c r="P89" s="45">
        <f>ROUND(IF(L89=0, IF(J89=0, 0, 1), J89/L89),5)</f>
        <v>1.2016100000000001</v>
      </c>
      <c r="Q89" s="44"/>
      <c r="R89" s="20">
        <v>0</v>
      </c>
      <c r="S89" s="44"/>
      <c r="T89" s="20">
        <v>0</v>
      </c>
      <c r="U89" s="44"/>
      <c r="V89" s="20">
        <f>ROUND((R89-T89),5)</f>
        <v>0</v>
      </c>
      <c r="W89" s="44"/>
      <c r="X89" s="45">
        <f>ROUND(IF(T89=0, IF(R89=0, 0, 1), R89/T89),5)</f>
        <v>0</v>
      </c>
      <c r="Y89" s="44"/>
      <c r="Z89" s="20">
        <f>ROUND(J89+R89,5)</f>
        <v>14900</v>
      </c>
      <c r="AA89" s="44"/>
      <c r="AB89" s="20">
        <f>ROUND(L89+T89,5)</f>
        <v>12400</v>
      </c>
      <c r="AC89" s="44"/>
      <c r="AD89" s="20">
        <f>ROUND((Z89-AB89),5)</f>
        <v>2500</v>
      </c>
      <c r="AE89" s="44"/>
      <c r="AF89" s="45">
        <f>ROUND(IF(AB89=0, IF(Z89=0, 0, 1), Z89/AB89),5)</f>
        <v>1.2016100000000001</v>
      </c>
    </row>
    <row r="90" spans="1:32" x14ac:dyDescent="0.25">
      <c r="A90" s="19"/>
      <c r="B90" s="19"/>
      <c r="C90" s="19"/>
      <c r="D90" s="19"/>
      <c r="E90" s="19"/>
      <c r="F90" s="19"/>
      <c r="G90" s="19" t="s">
        <v>748</v>
      </c>
      <c r="H90" s="19"/>
      <c r="I90" s="19"/>
      <c r="J90" s="20">
        <v>2500</v>
      </c>
      <c r="K90" s="44"/>
      <c r="L90" s="20">
        <v>2500</v>
      </c>
      <c r="M90" s="44"/>
      <c r="N90" s="20">
        <f>ROUND((J90-L90),5)</f>
        <v>0</v>
      </c>
      <c r="O90" s="44"/>
      <c r="P90" s="45">
        <f>ROUND(IF(L90=0, IF(J90=0, 0, 1), J90/L90),5)</f>
        <v>1</v>
      </c>
      <c r="Q90" s="44"/>
      <c r="R90" s="20">
        <v>0</v>
      </c>
      <c r="S90" s="44"/>
      <c r="T90" s="20">
        <v>0</v>
      </c>
      <c r="U90" s="44"/>
      <c r="V90" s="20">
        <f>ROUND((R90-T90),5)</f>
        <v>0</v>
      </c>
      <c r="W90" s="44"/>
      <c r="X90" s="45">
        <f>ROUND(IF(T90=0, IF(R90=0, 0, 1), R90/T90),5)</f>
        <v>0</v>
      </c>
      <c r="Y90" s="44"/>
      <c r="Z90" s="20">
        <f>ROUND(J90+R90,5)</f>
        <v>2500</v>
      </c>
      <c r="AA90" s="44"/>
      <c r="AB90" s="20">
        <f>ROUND(L90+T90,5)</f>
        <v>2500</v>
      </c>
      <c r="AC90" s="44"/>
      <c r="AD90" s="20">
        <f>ROUND((Z90-AB90),5)</f>
        <v>0</v>
      </c>
      <c r="AE90" s="44"/>
      <c r="AF90" s="45">
        <f>ROUND(IF(AB90=0, IF(Z90=0, 0, 1), Z90/AB90),5)</f>
        <v>1</v>
      </c>
    </row>
    <row r="91" spans="1:32" ht="15.75" thickBot="1" x14ac:dyDescent="0.3">
      <c r="A91" s="19"/>
      <c r="B91" s="19"/>
      <c r="C91" s="19"/>
      <c r="D91" s="19"/>
      <c r="E91" s="19"/>
      <c r="F91" s="19"/>
      <c r="G91" s="19" t="s">
        <v>749</v>
      </c>
      <c r="H91" s="19"/>
      <c r="I91" s="19"/>
      <c r="J91" s="26">
        <v>2496</v>
      </c>
      <c r="K91" s="44"/>
      <c r="L91" s="26">
        <v>3400</v>
      </c>
      <c r="M91" s="44"/>
      <c r="N91" s="26">
        <f>ROUND((J91-L91),5)</f>
        <v>-904</v>
      </c>
      <c r="O91" s="44"/>
      <c r="P91" s="49">
        <f>ROUND(IF(L91=0, IF(J91=0, 0, 1), J91/L91),5)</f>
        <v>0.73411999999999999</v>
      </c>
      <c r="Q91" s="44"/>
      <c r="R91" s="26">
        <v>0</v>
      </c>
      <c r="S91" s="44"/>
      <c r="T91" s="26">
        <v>0</v>
      </c>
      <c r="U91" s="44"/>
      <c r="V91" s="26">
        <f>ROUND((R91-T91),5)</f>
        <v>0</v>
      </c>
      <c r="W91" s="44"/>
      <c r="X91" s="49">
        <f>ROUND(IF(T91=0, IF(R91=0, 0, 1), R91/T91),5)</f>
        <v>0</v>
      </c>
      <c r="Y91" s="44"/>
      <c r="Z91" s="26">
        <f>ROUND(J91+R91,5)</f>
        <v>2496</v>
      </c>
      <c r="AA91" s="44"/>
      <c r="AB91" s="26">
        <f>ROUND(L91+T91,5)</f>
        <v>3400</v>
      </c>
      <c r="AC91" s="44"/>
      <c r="AD91" s="26">
        <f>ROUND((Z91-AB91),5)</f>
        <v>-904</v>
      </c>
      <c r="AE91" s="44"/>
      <c r="AF91" s="49">
        <f>ROUND(IF(AB91=0, IF(Z91=0, 0, 1), Z91/AB91),5)</f>
        <v>0.73411999999999999</v>
      </c>
    </row>
    <row r="92" spans="1:32" x14ac:dyDescent="0.25">
      <c r="A92" s="19"/>
      <c r="B92" s="19"/>
      <c r="C92" s="19"/>
      <c r="D92" s="19"/>
      <c r="E92" s="19"/>
      <c r="F92" s="19" t="s">
        <v>750</v>
      </c>
      <c r="G92" s="19"/>
      <c r="H92" s="19"/>
      <c r="I92" s="19"/>
      <c r="J92" s="20">
        <f>ROUND(SUM(J88:J91),5)</f>
        <v>19896</v>
      </c>
      <c r="K92" s="44"/>
      <c r="L92" s="20">
        <f>ROUND(SUM(L88:L91),5)</f>
        <v>18300</v>
      </c>
      <c r="M92" s="44"/>
      <c r="N92" s="20">
        <f>ROUND((J92-L92),5)</f>
        <v>1596</v>
      </c>
      <c r="O92" s="44"/>
      <c r="P92" s="45">
        <f>ROUND(IF(L92=0, IF(J92=0, 0, 1), J92/L92),5)</f>
        <v>1.08721</v>
      </c>
      <c r="Q92" s="44"/>
      <c r="R92" s="20">
        <f>ROUND(SUM(R88:R91),5)</f>
        <v>0</v>
      </c>
      <c r="S92" s="44"/>
      <c r="T92" s="20">
        <f>ROUND(SUM(T88:T91),5)</f>
        <v>0</v>
      </c>
      <c r="U92" s="44"/>
      <c r="V92" s="20">
        <f>ROUND((R92-T92),5)</f>
        <v>0</v>
      </c>
      <c r="W92" s="44"/>
      <c r="X92" s="45">
        <f>ROUND(IF(T92=0, IF(R92=0, 0, 1), R92/T92),5)</f>
        <v>0</v>
      </c>
      <c r="Y92" s="44"/>
      <c r="Z92" s="20">
        <f>ROUND(J92+R92,5)</f>
        <v>19896</v>
      </c>
      <c r="AA92" s="44"/>
      <c r="AB92" s="20">
        <f>ROUND(L92+T92,5)</f>
        <v>18300</v>
      </c>
      <c r="AC92" s="44"/>
      <c r="AD92" s="20">
        <f>ROUND((Z92-AB92),5)</f>
        <v>1596</v>
      </c>
      <c r="AE92" s="44"/>
      <c r="AF92" s="45">
        <f>ROUND(IF(AB92=0, IF(Z92=0, 0, 1), Z92/AB92),5)</f>
        <v>1.08721</v>
      </c>
    </row>
    <row r="93" spans="1:32" x14ac:dyDescent="0.25">
      <c r="A93" s="19"/>
      <c r="B93" s="19"/>
      <c r="C93" s="19"/>
      <c r="D93" s="19"/>
      <c r="E93" s="19"/>
      <c r="F93" s="19" t="s">
        <v>751</v>
      </c>
      <c r="G93" s="19"/>
      <c r="H93" s="19"/>
      <c r="I93" s="19"/>
      <c r="J93" s="20"/>
      <c r="K93" s="44"/>
      <c r="L93" s="20"/>
      <c r="M93" s="44"/>
      <c r="N93" s="20"/>
      <c r="O93" s="44"/>
      <c r="P93" s="45"/>
      <c r="Q93" s="44"/>
      <c r="R93" s="20"/>
      <c r="S93" s="44"/>
      <c r="T93" s="20"/>
      <c r="U93" s="44"/>
      <c r="V93" s="20"/>
      <c r="W93" s="44"/>
      <c r="X93" s="45"/>
      <c r="Y93" s="44"/>
      <c r="Z93" s="20"/>
      <c r="AA93" s="44"/>
      <c r="AB93" s="20"/>
      <c r="AC93" s="44"/>
      <c r="AD93" s="20"/>
      <c r="AE93" s="44"/>
      <c r="AF93" s="45"/>
    </row>
    <row r="94" spans="1:32" x14ac:dyDescent="0.25">
      <c r="A94" s="19"/>
      <c r="B94" s="19"/>
      <c r="C94" s="19"/>
      <c r="D94" s="19"/>
      <c r="E94" s="19"/>
      <c r="F94" s="19"/>
      <c r="G94" s="19" t="s">
        <v>752</v>
      </c>
      <c r="H94" s="19"/>
      <c r="I94" s="19"/>
      <c r="J94" s="20"/>
      <c r="K94" s="44"/>
      <c r="L94" s="20"/>
      <c r="M94" s="44"/>
      <c r="N94" s="20"/>
      <c r="O94" s="44"/>
      <c r="P94" s="45"/>
      <c r="Q94" s="44"/>
      <c r="R94" s="20"/>
      <c r="S94" s="44"/>
      <c r="T94" s="20"/>
      <c r="U94" s="44"/>
      <c r="V94" s="20"/>
      <c r="W94" s="44"/>
      <c r="X94" s="45"/>
      <c r="Y94" s="44"/>
      <c r="Z94" s="20"/>
      <c r="AA94" s="44"/>
      <c r="AB94" s="20"/>
      <c r="AC94" s="44"/>
      <c r="AD94" s="20"/>
      <c r="AE94" s="44"/>
      <c r="AF94" s="45"/>
    </row>
    <row r="95" spans="1:32" x14ac:dyDescent="0.25">
      <c r="A95" s="19"/>
      <c r="B95" s="19"/>
      <c r="C95" s="19"/>
      <c r="D95" s="19"/>
      <c r="E95" s="19"/>
      <c r="F95" s="19"/>
      <c r="G95" s="19"/>
      <c r="H95" s="19" t="s">
        <v>753</v>
      </c>
      <c r="I95" s="19"/>
      <c r="J95" s="20">
        <v>4987.6400000000003</v>
      </c>
      <c r="K95" s="44"/>
      <c r="L95" s="20">
        <v>8000</v>
      </c>
      <c r="M95" s="44"/>
      <c r="N95" s="20">
        <f>ROUND((J95-L95),5)</f>
        <v>-3012.36</v>
      </c>
      <c r="O95" s="44"/>
      <c r="P95" s="45">
        <f>ROUND(IF(L95=0, IF(J95=0, 0, 1), J95/L95),5)</f>
        <v>0.62346000000000001</v>
      </c>
      <c r="Q95" s="44"/>
      <c r="R95" s="20">
        <v>0</v>
      </c>
      <c r="S95" s="44"/>
      <c r="T95" s="20">
        <v>0</v>
      </c>
      <c r="U95" s="44"/>
      <c r="V95" s="20">
        <f>ROUND((R95-T95),5)</f>
        <v>0</v>
      </c>
      <c r="W95" s="44"/>
      <c r="X95" s="45">
        <f>ROUND(IF(T95=0, IF(R95=0, 0, 1), R95/T95),5)</f>
        <v>0</v>
      </c>
      <c r="Y95" s="44"/>
      <c r="Z95" s="20">
        <f>ROUND(J95+R95,5)</f>
        <v>4987.6400000000003</v>
      </c>
      <c r="AA95" s="44"/>
      <c r="AB95" s="20">
        <f>ROUND(L95+T95,5)</f>
        <v>8000</v>
      </c>
      <c r="AC95" s="44"/>
      <c r="AD95" s="20">
        <f>ROUND((Z95-AB95),5)</f>
        <v>-3012.36</v>
      </c>
      <c r="AE95" s="44"/>
      <c r="AF95" s="45">
        <f>ROUND(IF(AB95=0, IF(Z95=0, 0, 1), Z95/AB95),5)</f>
        <v>0.62346000000000001</v>
      </c>
    </row>
    <row r="96" spans="1:32" x14ac:dyDescent="0.25">
      <c r="A96" s="19"/>
      <c r="B96" s="19"/>
      <c r="C96" s="19"/>
      <c r="D96" s="19"/>
      <c r="E96" s="19"/>
      <c r="F96" s="19"/>
      <c r="G96" s="19"/>
      <c r="H96" s="19" t="s">
        <v>754</v>
      </c>
      <c r="I96" s="19"/>
      <c r="J96" s="20">
        <v>0</v>
      </c>
      <c r="K96" s="44"/>
      <c r="L96" s="20">
        <v>800</v>
      </c>
      <c r="M96" s="44"/>
      <c r="N96" s="20">
        <f>ROUND((J96-L96),5)</f>
        <v>-800</v>
      </c>
      <c r="O96" s="44"/>
      <c r="P96" s="45">
        <f>ROUND(IF(L96=0, IF(J96=0, 0, 1), J96/L96),5)</f>
        <v>0</v>
      </c>
      <c r="Q96" s="44"/>
      <c r="R96" s="20">
        <v>0</v>
      </c>
      <c r="S96" s="44"/>
      <c r="T96" s="20">
        <v>0</v>
      </c>
      <c r="U96" s="44"/>
      <c r="V96" s="20">
        <f>ROUND((R96-T96),5)</f>
        <v>0</v>
      </c>
      <c r="W96" s="44"/>
      <c r="X96" s="45">
        <f>ROUND(IF(T96=0, IF(R96=0, 0, 1), R96/T96),5)</f>
        <v>0</v>
      </c>
      <c r="Y96" s="44"/>
      <c r="Z96" s="20">
        <f>ROUND(J96+R96,5)</f>
        <v>0</v>
      </c>
      <c r="AA96" s="44"/>
      <c r="AB96" s="20">
        <f>ROUND(L96+T96,5)</f>
        <v>800</v>
      </c>
      <c r="AC96" s="44"/>
      <c r="AD96" s="20">
        <f>ROUND((Z96-AB96),5)</f>
        <v>-800</v>
      </c>
      <c r="AE96" s="44"/>
      <c r="AF96" s="45">
        <f>ROUND(IF(AB96=0, IF(Z96=0, 0, 1), Z96/AB96),5)</f>
        <v>0</v>
      </c>
    </row>
    <row r="97" spans="1:32" x14ac:dyDescent="0.25">
      <c r="A97" s="19"/>
      <c r="B97" s="19"/>
      <c r="C97" s="19"/>
      <c r="D97" s="19"/>
      <c r="E97" s="19"/>
      <c r="F97" s="19"/>
      <c r="G97" s="19"/>
      <c r="H97" s="19" t="s">
        <v>755</v>
      </c>
      <c r="I97" s="19"/>
      <c r="J97" s="20">
        <v>0</v>
      </c>
      <c r="K97" s="44"/>
      <c r="L97" s="20">
        <v>800</v>
      </c>
      <c r="M97" s="44"/>
      <c r="N97" s="20">
        <f>ROUND((J97-L97),5)</f>
        <v>-800</v>
      </c>
      <c r="O97" s="44"/>
      <c r="P97" s="45">
        <f>ROUND(IF(L97=0, IF(J97=0, 0, 1), J97/L97),5)</f>
        <v>0</v>
      </c>
      <c r="Q97" s="44"/>
      <c r="R97" s="20">
        <v>0</v>
      </c>
      <c r="S97" s="44"/>
      <c r="T97" s="20">
        <v>0</v>
      </c>
      <c r="U97" s="44"/>
      <c r="V97" s="20">
        <f>ROUND((R97-T97),5)</f>
        <v>0</v>
      </c>
      <c r="W97" s="44"/>
      <c r="X97" s="45">
        <f>ROUND(IF(T97=0, IF(R97=0, 0, 1), R97/T97),5)</f>
        <v>0</v>
      </c>
      <c r="Y97" s="44"/>
      <c r="Z97" s="20">
        <f>ROUND(J97+R97,5)</f>
        <v>0</v>
      </c>
      <c r="AA97" s="44"/>
      <c r="AB97" s="20">
        <f>ROUND(L97+T97,5)</f>
        <v>800</v>
      </c>
      <c r="AC97" s="44"/>
      <c r="AD97" s="20">
        <f>ROUND((Z97-AB97),5)</f>
        <v>-800</v>
      </c>
      <c r="AE97" s="44"/>
      <c r="AF97" s="45">
        <f>ROUND(IF(AB97=0, IF(Z97=0, 0, 1), Z97/AB97),5)</f>
        <v>0</v>
      </c>
    </row>
    <row r="98" spans="1:32" ht="15.75" thickBot="1" x14ac:dyDescent="0.3">
      <c r="A98" s="19"/>
      <c r="B98" s="19"/>
      <c r="C98" s="19"/>
      <c r="D98" s="19"/>
      <c r="E98" s="19"/>
      <c r="F98" s="19"/>
      <c r="G98" s="19"/>
      <c r="H98" s="19" t="s">
        <v>756</v>
      </c>
      <c r="I98" s="19"/>
      <c r="J98" s="26">
        <v>0</v>
      </c>
      <c r="K98" s="44"/>
      <c r="L98" s="26">
        <v>1000</v>
      </c>
      <c r="M98" s="44"/>
      <c r="N98" s="26">
        <f>ROUND((J98-L98),5)</f>
        <v>-1000</v>
      </c>
      <c r="O98" s="44"/>
      <c r="P98" s="49">
        <f>ROUND(IF(L98=0, IF(J98=0, 0, 1), J98/L98),5)</f>
        <v>0</v>
      </c>
      <c r="Q98" s="44"/>
      <c r="R98" s="26">
        <v>0</v>
      </c>
      <c r="S98" s="44"/>
      <c r="T98" s="26">
        <v>0</v>
      </c>
      <c r="U98" s="44"/>
      <c r="V98" s="26">
        <f>ROUND((R98-T98),5)</f>
        <v>0</v>
      </c>
      <c r="W98" s="44"/>
      <c r="X98" s="49">
        <f>ROUND(IF(T98=0, IF(R98=0, 0, 1), R98/T98),5)</f>
        <v>0</v>
      </c>
      <c r="Y98" s="44"/>
      <c r="Z98" s="26">
        <f>ROUND(J98+R98,5)</f>
        <v>0</v>
      </c>
      <c r="AA98" s="44"/>
      <c r="AB98" s="26">
        <f>ROUND(L98+T98,5)</f>
        <v>1000</v>
      </c>
      <c r="AC98" s="44"/>
      <c r="AD98" s="26">
        <f>ROUND((Z98-AB98),5)</f>
        <v>-1000</v>
      </c>
      <c r="AE98" s="44"/>
      <c r="AF98" s="49">
        <f>ROUND(IF(AB98=0, IF(Z98=0, 0, 1), Z98/AB98),5)</f>
        <v>0</v>
      </c>
    </row>
    <row r="99" spans="1:32" x14ac:dyDescent="0.25">
      <c r="A99" s="19"/>
      <c r="B99" s="19"/>
      <c r="C99" s="19"/>
      <c r="D99" s="19"/>
      <c r="E99" s="19"/>
      <c r="F99" s="19"/>
      <c r="G99" s="19" t="s">
        <v>757</v>
      </c>
      <c r="H99" s="19"/>
      <c r="I99" s="19"/>
      <c r="J99" s="20">
        <f>ROUND(SUM(J94:J98),5)</f>
        <v>4987.6400000000003</v>
      </c>
      <c r="K99" s="44"/>
      <c r="L99" s="20">
        <f>ROUND(SUM(L94:L98),5)</f>
        <v>10600</v>
      </c>
      <c r="M99" s="44"/>
      <c r="N99" s="20">
        <f>ROUND((J99-L99),5)</f>
        <v>-5612.36</v>
      </c>
      <c r="O99" s="44"/>
      <c r="P99" s="45">
        <f>ROUND(IF(L99=0, IF(J99=0, 0, 1), J99/L99),5)</f>
        <v>0.47053</v>
      </c>
      <c r="Q99" s="44"/>
      <c r="R99" s="20">
        <f>ROUND(SUM(R94:R98),5)</f>
        <v>0</v>
      </c>
      <c r="S99" s="44"/>
      <c r="T99" s="20">
        <f>ROUND(SUM(T94:T98),5)</f>
        <v>0</v>
      </c>
      <c r="U99" s="44"/>
      <c r="V99" s="20">
        <f>ROUND((R99-T99),5)</f>
        <v>0</v>
      </c>
      <c r="W99" s="44"/>
      <c r="X99" s="45">
        <f>ROUND(IF(T99=0, IF(R99=0, 0, 1), R99/T99),5)</f>
        <v>0</v>
      </c>
      <c r="Y99" s="44"/>
      <c r="Z99" s="20">
        <f>ROUND(J99+R99,5)</f>
        <v>4987.6400000000003</v>
      </c>
      <c r="AA99" s="44"/>
      <c r="AB99" s="20">
        <f>ROUND(L99+T99,5)</f>
        <v>10600</v>
      </c>
      <c r="AC99" s="44"/>
      <c r="AD99" s="20">
        <f>ROUND((Z99-AB99),5)</f>
        <v>-5612.36</v>
      </c>
      <c r="AE99" s="44"/>
      <c r="AF99" s="45">
        <f>ROUND(IF(AB99=0, IF(Z99=0, 0, 1), Z99/AB99),5)</f>
        <v>0.47053</v>
      </c>
    </row>
    <row r="100" spans="1:32" x14ac:dyDescent="0.25">
      <c r="A100" s="19"/>
      <c r="B100" s="19"/>
      <c r="C100" s="19"/>
      <c r="D100" s="19"/>
      <c r="E100" s="19"/>
      <c r="F100" s="19"/>
      <c r="G100" s="19" t="s">
        <v>758</v>
      </c>
      <c r="H100" s="19"/>
      <c r="I100" s="19"/>
      <c r="J100" s="20"/>
      <c r="K100" s="44"/>
      <c r="L100" s="20"/>
      <c r="M100" s="44"/>
      <c r="N100" s="20"/>
      <c r="O100" s="44"/>
      <c r="P100" s="45"/>
      <c r="Q100" s="44"/>
      <c r="R100" s="20"/>
      <c r="S100" s="44"/>
      <c r="T100" s="20"/>
      <c r="U100" s="44"/>
      <c r="V100" s="20"/>
      <c r="W100" s="44"/>
      <c r="X100" s="45"/>
      <c r="Y100" s="44"/>
      <c r="Z100" s="20"/>
      <c r="AA100" s="44"/>
      <c r="AB100" s="20"/>
      <c r="AC100" s="44"/>
      <c r="AD100" s="20"/>
      <c r="AE100" s="44"/>
      <c r="AF100" s="45"/>
    </row>
    <row r="101" spans="1:32" x14ac:dyDescent="0.25">
      <c r="A101" s="19"/>
      <c r="B101" s="19"/>
      <c r="C101" s="19"/>
      <c r="D101" s="19"/>
      <c r="E101" s="19"/>
      <c r="F101" s="19"/>
      <c r="G101" s="19"/>
      <c r="H101" s="19" t="s">
        <v>759</v>
      </c>
      <c r="I101" s="19"/>
      <c r="J101" s="20">
        <v>312.99</v>
      </c>
      <c r="K101" s="44"/>
      <c r="L101" s="20">
        <v>340</v>
      </c>
      <c r="M101" s="44"/>
      <c r="N101" s="20">
        <f t="shared" ref="N101:N106" si="44">ROUND((J101-L101),5)</f>
        <v>-27.01</v>
      </c>
      <c r="O101" s="44"/>
      <c r="P101" s="45">
        <f t="shared" ref="P101:P106" si="45">ROUND(IF(L101=0, IF(J101=0, 0, 1), J101/L101),5)</f>
        <v>0.92056000000000004</v>
      </c>
      <c r="Q101" s="44"/>
      <c r="R101" s="20">
        <v>0</v>
      </c>
      <c r="S101" s="44"/>
      <c r="T101" s="20">
        <v>0</v>
      </c>
      <c r="U101" s="44"/>
      <c r="V101" s="20">
        <f t="shared" ref="V101:V106" si="46">ROUND((R101-T101),5)</f>
        <v>0</v>
      </c>
      <c r="W101" s="44"/>
      <c r="X101" s="45">
        <f t="shared" ref="X101:X106" si="47">ROUND(IF(T101=0, IF(R101=0, 0, 1), R101/T101),5)</f>
        <v>0</v>
      </c>
      <c r="Y101" s="44"/>
      <c r="Z101" s="20">
        <f t="shared" ref="Z101:Z106" si="48">ROUND(J101+R101,5)</f>
        <v>312.99</v>
      </c>
      <c r="AA101" s="44"/>
      <c r="AB101" s="20">
        <f t="shared" ref="AB101:AB106" si="49">ROUND(L101+T101,5)</f>
        <v>340</v>
      </c>
      <c r="AC101" s="44"/>
      <c r="AD101" s="20">
        <f t="shared" ref="AD101:AD106" si="50">ROUND((Z101-AB101),5)</f>
        <v>-27.01</v>
      </c>
      <c r="AE101" s="44"/>
      <c r="AF101" s="45">
        <f t="shared" ref="AF101:AF106" si="51">ROUND(IF(AB101=0, IF(Z101=0, 0, 1), Z101/AB101),5)</f>
        <v>0.92056000000000004</v>
      </c>
    </row>
    <row r="102" spans="1:32" x14ac:dyDescent="0.25">
      <c r="A102" s="19"/>
      <c r="B102" s="19"/>
      <c r="C102" s="19"/>
      <c r="D102" s="19"/>
      <c r="E102" s="19"/>
      <c r="F102" s="19"/>
      <c r="G102" s="19"/>
      <c r="H102" s="19" t="s">
        <v>760</v>
      </c>
      <c r="I102" s="19"/>
      <c r="J102" s="20">
        <v>1281.28</v>
      </c>
      <c r="K102" s="44"/>
      <c r="L102" s="20">
        <v>1333.32</v>
      </c>
      <c r="M102" s="44"/>
      <c r="N102" s="20">
        <f t="shared" si="44"/>
        <v>-52.04</v>
      </c>
      <c r="O102" s="44"/>
      <c r="P102" s="45">
        <f t="shared" si="45"/>
        <v>0.96096999999999999</v>
      </c>
      <c r="Q102" s="44"/>
      <c r="R102" s="20">
        <v>0</v>
      </c>
      <c r="S102" s="44"/>
      <c r="T102" s="20">
        <v>0</v>
      </c>
      <c r="U102" s="44"/>
      <c r="V102" s="20">
        <f t="shared" si="46"/>
        <v>0</v>
      </c>
      <c r="W102" s="44"/>
      <c r="X102" s="45">
        <f t="shared" si="47"/>
        <v>0</v>
      </c>
      <c r="Y102" s="44"/>
      <c r="Z102" s="20">
        <f t="shared" si="48"/>
        <v>1281.28</v>
      </c>
      <c r="AA102" s="44"/>
      <c r="AB102" s="20">
        <f t="shared" si="49"/>
        <v>1333.32</v>
      </c>
      <c r="AC102" s="44"/>
      <c r="AD102" s="20">
        <f t="shared" si="50"/>
        <v>-52.04</v>
      </c>
      <c r="AE102" s="44"/>
      <c r="AF102" s="45">
        <f t="shared" si="51"/>
        <v>0.96096999999999999</v>
      </c>
    </row>
    <row r="103" spans="1:32" x14ac:dyDescent="0.25">
      <c r="A103" s="19"/>
      <c r="B103" s="19"/>
      <c r="C103" s="19"/>
      <c r="D103" s="19"/>
      <c r="E103" s="19"/>
      <c r="F103" s="19"/>
      <c r="G103" s="19"/>
      <c r="H103" s="19" t="s">
        <v>761</v>
      </c>
      <c r="I103" s="19"/>
      <c r="J103" s="20">
        <v>3151.64</v>
      </c>
      <c r="K103" s="44"/>
      <c r="L103" s="20">
        <v>3340</v>
      </c>
      <c r="M103" s="44"/>
      <c r="N103" s="20">
        <f t="shared" si="44"/>
        <v>-188.36</v>
      </c>
      <c r="O103" s="44"/>
      <c r="P103" s="45">
        <f t="shared" si="45"/>
        <v>0.94359999999999999</v>
      </c>
      <c r="Q103" s="44"/>
      <c r="R103" s="20">
        <v>0</v>
      </c>
      <c r="S103" s="44"/>
      <c r="T103" s="20">
        <v>0</v>
      </c>
      <c r="U103" s="44"/>
      <c r="V103" s="20">
        <f t="shared" si="46"/>
        <v>0</v>
      </c>
      <c r="W103" s="44"/>
      <c r="X103" s="45">
        <f t="shared" si="47"/>
        <v>0</v>
      </c>
      <c r="Y103" s="44"/>
      <c r="Z103" s="20">
        <f t="shared" si="48"/>
        <v>3151.64</v>
      </c>
      <c r="AA103" s="44"/>
      <c r="AB103" s="20">
        <f t="shared" si="49"/>
        <v>3340</v>
      </c>
      <c r="AC103" s="44"/>
      <c r="AD103" s="20">
        <f t="shared" si="50"/>
        <v>-188.36</v>
      </c>
      <c r="AE103" s="44"/>
      <c r="AF103" s="45">
        <f t="shared" si="51"/>
        <v>0.94359999999999999</v>
      </c>
    </row>
    <row r="104" spans="1:32" x14ac:dyDescent="0.25">
      <c r="A104" s="19"/>
      <c r="B104" s="19"/>
      <c r="C104" s="19"/>
      <c r="D104" s="19"/>
      <c r="E104" s="19"/>
      <c r="F104" s="19"/>
      <c r="G104" s="19"/>
      <c r="H104" s="19" t="s">
        <v>762</v>
      </c>
      <c r="I104" s="19"/>
      <c r="J104" s="20">
        <v>625.44000000000005</v>
      </c>
      <c r="K104" s="44"/>
      <c r="L104" s="20">
        <v>600</v>
      </c>
      <c r="M104" s="44"/>
      <c r="N104" s="20">
        <f t="shared" si="44"/>
        <v>25.44</v>
      </c>
      <c r="O104" s="44"/>
      <c r="P104" s="45">
        <f t="shared" si="45"/>
        <v>1.0424</v>
      </c>
      <c r="Q104" s="44"/>
      <c r="R104" s="20">
        <v>0</v>
      </c>
      <c r="S104" s="44"/>
      <c r="T104" s="20">
        <v>0</v>
      </c>
      <c r="U104" s="44"/>
      <c r="V104" s="20">
        <f t="shared" si="46"/>
        <v>0</v>
      </c>
      <c r="W104" s="44"/>
      <c r="X104" s="45">
        <f t="shared" si="47"/>
        <v>0</v>
      </c>
      <c r="Y104" s="44"/>
      <c r="Z104" s="20">
        <f t="shared" si="48"/>
        <v>625.44000000000005</v>
      </c>
      <c r="AA104" s="44"/>
      <c r="AB104" s="20">
        <f t="shared" si="49"/>
        <v>600</v>
      </c>
      <c r="AC104" s="44"/>
      <c r="AD104" s="20">
        <f t="shared" si="50"/>
        <v>25.44</v>
      </c>
      <c r="AE104" s="44"/>
      <c r="AF104" s="45">
        <f t="shared" si="51"/>
        <v>1.0424</v>
      </c>
    </row>
    <row r="105" spans="1:32" ht="15.75" thickBot="1" x14ac:dyDescent="0.3">
      <c r="A105" s="19"/>
      <c r="B105" s="19"/>
      <c r="C105" s="19"/>
      <c r="D105" s="19"/>
      <c r="E105" s="19"/>
      <c r="F105" s="19"/>
      <c r="G105" s="19"/>
      <c r="H105" s="19" t="s">
        <v>763</v>
      </c>
      <c r="I105" s="19"/>
      <c r="J105" s="26">
        <v>625.44000000000005</v>
      </c>
      <c r="K105" s="44"/>
      <c r="L105" s="26">
        <v>600</v>
      </c>
      <c r="M105" s="44"/>
      <c r="N105" s="26">
        <f t="shared" si="44"/>
        <v>25.44</v>
      </c>
      <c r="O105" s="44"/>
      <c r="P105" s="49">
        <f t="shared" si="45"/>
        <v>1.0424</v>
      </c>
      <c r="Q105" s="44"/>
      <c r="R105" s="26">
        <v>0</v>
      </c>
      <c r="S105" s="44"/>
      <c r="T105" s="26">
        <v>0</v>
      </c>
      <c r="U105" s="44"/>
      <c r="V105" s="26">
        <f t="shared" si="46"/>
        <v>0</v>
      </c>
      <c r="W105" s="44"/>
      <c r="X105" s="49">
        <f t="shared" si="47"/>
        <v>0</v>
      </c>
      <c r="Y105" s="44"/>
      <c r="Z105" s="26">
        <f t="shared" si="48"/>
        <v>625.44000000000005</v>
      </c>
      <c r="AA105" s="44"/>
      <c r="AB105" s="26">
        <f t="shared" si="49"/>
        <v>600</v>
      </c>
      <c r="AC105" s="44"/>
      <c r="AD105" s="26">
        <f t="shared" si="50"/>
        <v>25.44</v>
      </c>
      <c r="AE105" s="44"/>
      <c r="AF105" s="49">
        <f t="shared" si="51"/>
        <v>1.0424</v>
      </c>
    </row>
    <row r="106" spans="1:32" x14ac:dyDescent="0.25">
      <c r="A106" s="19"/>
      <c r="B106" s="19"/>
      <c r="C106" s="19"/>
      <c r="D106" s="19"/>
      <c r="E106" s="19"/>
      <c r="F106" s="19"/>
      <c r="G106" s="19" t="s">
        <v>764</v>
      </c>
      <c r="H106" s="19"/>
      <c r="I106" s="19"/>
      <c r="J106" s="20">
        <f>ROUND(SUM(J100:J105),5)</f>
        <v>5996.79</v>
      </c>
      <c r="K106" s="44"/>
      <c r="L106" s="20">
        <f>ROUND(SUM(L100:L105),5)</f>
        <v>6213.32</v>
      </c>
      <c r="M106" s="44"/>
      <c r="N106" s="20">
        <f t="shared" si="44"/>
        <v>-216.53</v>
      </c>
      <c r="O106" s="44"/>
      <c r="P106" s="45">
        <f t="shared" si="45"/>
        <v>0.96514999999999995</v>
      </c>
      <c r="Q106" s="44"/>
      <c r="R106" s="20">
        <f>ROUND(SUM(R100:R105),5)</f>
        <v>0</v>
      </c>
      <c r="S106" s="44"/>
      <c r="T106" s="20">
        <f>ROUND(SUM(T100:T105),5)</f>
        <v>0</v>
      </c>
      <c r="U106" s="44"/>
      <c r="V106" s="20">
        <f t="shared" si="46"/>
        <v>0</v>
      </c>
      <c r="W106" s="44"/>
      <c r="X106" s="45">
        <f t="shared" si="47"/>
        <v>0</v>
      </c>
      <c r="Y106" s="44"/>
      <c r="Z106" s="20">
        <f t="shared" si="48"/>
        <v>5996.79</v>
      </c>
      <c r="AA106" s="44"/>
      <c r="AB106" s="20">
        <f t="shared" si="49"/>
        <v>6213.32</v>
      </c>
      <c r="AC106" s="44"/>
      <c r="AD106" s="20">
        <f t="shared" si="50"/>
        <v>-216.53</v>
      </c>
      <c r="AE106" s="44"/>
      <c r="AF106" s="45">
        <f t="shared" si="51"/>
        <v>0.96514999999999995</v>
      </c>
    </row>
    <row r="107" spans="1:32" x14ac:dyDescent="0.25">
      <c r="A107" s="19"/>
      <c r="B107" s="19"/>
      <c r="C107" s="19"/>
      <c r="D107" s="19"/>
      <c r="E107" s="19"/>
      <c r="F107" s="19"/>
      <c r="G107" s="19" t="s">
        <v>765</v>
      </c>
      <c r="H107" s="19"/>
      <c r="I107" s="19"/>
      <c r="J107" s="20"/>
      <c r="K107" s="44"/>
      <c r="L107" s="20"/>
      <c r="M107" s="44"/>
      <c r="N107" s="20"/>
      <c r="O107" s="44"/>
      <c r="P107" s="45"/>
      <c r="Q107" s="44"/>
      <c r="R107" s="20"/>
      <c r="S107" s="44"/>
      <c r="T107" s="20"/>
      <c r="U107" s="44"/>
      <c r="V107" s="20"/>
      <c r="W107" s="44"/>
      <c r="X107" s="45"/>
      <c r="Y107" s="44"/>
      <c r="Z107" s="20"/>
      <c r="AA107" s="44"/>
      <c r="AB107" s="20"/>
      <c r="AC107" s="44"/>
      <c r="AD107" s="20"/>
      <c r="AE107" s="44"/>
      <c r="AF107" s="45"/>
    </row>
    <row r="108" spans="1:32" x14ac:dyDescent="0.25">
      <c r="A108" s="19"/>
      <c r="B108" s="19"/>
      <c r="C108" s="19"/>
      <c r="D108" s="19"/>
      <c r="E108" s="19"/>
      <c r="F108" s="19"/>
      <c r="G108" s="19"/>
      <c r="H108" s="19" t="s">
        <v>766</v>
      </c>
      <c r="I108" s="19"/>
      <c r="J108" s="20">
        <v>1043.02</v>
      </c>
      <c r="K108" s="44"/>
      <c r="L108" s="20">
        <v>984</v>
      </c>
      <c r="M108" s="44"/>
      <c r="N108" s="20">
        <f>ROUND((J108-L108),5)</f>
        <v>59.02</v>
      </c>
      <c r="O108" s="44"/>
      <c r="P108" s="45">
        <f>ROUND(IF(L108=0, IF(J108=0, 0, 1), J108/L108),5)</f>
        <v>1.0599799999999999</v>
      </c>
      <c r="Q108" s="44"/>
      <c r="R108" s="20">
        <v>0</v>
      </c>
      <c r="S108" s="44"/>
      <c r="T108" s="20">
        <v>0</v>
      </c>
      <c r="U108" s="44"/>
      <c r="V108" s="20">
        <f>ROUND((R108-T108),5)</f>
        <v>0</v>
      </c>
      <c r="W108" s="44"/>
      <c r="X108" s="45">
        <f>ROUND(IF(T108=0, IF(R108=0, 0, 1), R108/T108),5)</f>
        <v>0</v>
      </c>
      <c r="Y108" s="44"/>
      <c r="Z108" s="20">
        <f>ROUND(J108+R108,5)</f>
        <v>1043.02</v>
      </c>
      <c r="AA108" s="44"/>
      <c r="AB108" s="20">
        <f>ROUND(L108+T108,5)</f>
        <v>984</v>
      </c>
      <c r="AC108" s="44"/>
      <c r="AD108" s="20">
        <f>ROUND((Z108-AB108),5)</f>
        <v>59.02</v>
      </c>
      <c r="AE108" s="44"/>
      <c r="AF108" s="45">
        <f>ROUND(IF(AB108=0, IF(Z108=0, 0, 1), Z108/AB108),5)</f>
        <v>1.0599799999999999</v>
      </c>
    </row>
    <row r="109" spans="1:32" x14ac:dyDescent="0.25">
      <c r="A109" s="19"/>
      <c r="B109" s="19"/>
      <c r="C109" s="19"/>
      <c r="D109" s="19"/>
      <c r="E109" s="19"/>
      <c r="F109" s="19"/>
      <c r="G109" s="19"/>
      <c r="H109" s="19" t="s">
        <v>767</v>
      </c>
      <c r="I109" s="19"/>
      <c r="J109" s="20"/>
      <c r="K109" s="44"/>
      <c r="L109" s="20"/>
      <c r="M109" s="44"/>
      <c r="N109" s="20"/>
      <c r="O109" s="44"/>
      <c r="P109" s="45"/>
      <c r="Q109" s="44"/>
      <c r="R109" s="20"/>
      <c r="S109" s="44"/>
      <c r="T109" s="20"/>
      <c r="U109" s="44"/>
      <c r="V109" s="20"/>
      <c r="W109" s="44"/>
      <c r="X109" s="45"/>
      <c r="Y109" s="44"/>
      <c r="Z109" s="20"/>
      <c r="AA109" s="44"/>
      <c r="AB109" s="20"/>
      <c r="AC109" s="44"/>
      <c r="AD109" s="20"/>
      <c r="AE109" s="44"/>
      <c r="AF109" s="45"/>
    </row>
    <row r="110" spans="1:32" x14ac:dyDescent="0.25">
      <c r="A110" s="19"/>
      <c r="B110" s="19"/>
      <c r="C110" s="19"/>
      <c r="D110" s="19"/>
      <c r="E110" s="19"/>
      <c r="F110" s="19"/>
      <c r="G110" s="19"/>
      <c r="H110" s="19"/>
      <c r="I110" s="19" t="s">
        <v>768</v>
      </c>
      <c r="J110" s="20">
        <v>8567.69</v>
      </c>
      <c r="K110" s="44"/>
      <c r="L110" s="20">
        <v>8300</v>
      </c>
      <c r="M110" s="44"/>
      <c r="N110" s="20">
        <f t="shared" ref="N110:N118" si="52">ROUND((J110-L110),5)</f>
        <v>267.69</v>
      </c>
      <c r="O110" s="44"/>
      <c r="P110" s="45">
        <f t="shared" ref="P110:P118" si="53">ROUND(IF(L110=0, IF(J110=0, 0, 1), J110/L110),5)</f>
        <v>1.0322499999999999</v>
      </c>
      <c r="Q110" s="44"/>
      <c r="R110" s="20">
        <v>0</v>
      </c>
      <c r="S110" s="44"/>
      <c r="T110" s="20">
        <v>0</v>
      </c>
      <c r="U110" s="44"/>
      <c r="V110" s="20">
        <f t="shared" ref="V110:V118" si="54">ROUND((R110-T110),5)</f>
        <v>0</v>
      </c>
      <c r="W110" s="44"/>
      <c r="X110" s="45">
        <f t="shared" ref="X110:X118" si="55">ROUND(IF(T110=0, IF(R110=0, 0, 1), R110/T110),5)</f>
        <v>0</v>
      </c>
      <c r="Y110" s="44"/>
      <c r="Z110" s="20">
        <f t="shared" ref="Z110:Z118" si="56">ROUND(J110+R110,5)</f>
        <v>8567.69</v>
      </c>
      <c r="AA110" s="44"/>
      <c r="AB110" s="20">
        <f t="shared" ref="AB110:AB118" si="57">ROUND(L110+T110,5)</f>
        <v>8300</v>
      </c>
      <c r="AC110" s="44"/>
      <c r="AD110" s="20">
        <f t="shared" ref="AD110:AD118" si="58">ROUND((Z110-AB110),5)</f>
        <v>267.69</v>
      </c>
      <c r="AE110" s="44"/>
      <c r="AF110" s="45">
        <f t="shared" ref="AF110:AF118" si="59">ROUND(IF(AB110=0, IF(Z110=0, 0, 1), Z110/AB110),5)</f>
        <v>1.0322499999999999</v>
      </c>
    </row>
    <row r="111" spans="1:32" x14ac:dyDescent="0.25">
      <c r="A111" s="19"/>
      <c r="B111" s="19"/>
      <c r="C111" s="19"/>
      <c r="D111" s="19"/>
      <c r="E111" s="19"/>
      <c r="F111" s="19"/>
      <c r="G111" s="19"/>
      <c r="H111" s="19"/>
      <c r="I111" s="19" t="s">
        <v>769</v>
      </c>
      <c r="J111" s="20">
        <v>1057.42</v>
      </c>
      <c r="K111" s="44"/>
      <c r="L111" s="20">
        <v>1600</v>
      </c>
      <c r="M111" s="44"/>
      <c r="N111" s="20">
        <f t="shared" si="52"/>
        <v>-542.58000000000004</v>
      </c>
      <c r="O111" s="44"/>
      <c r="P111" s="45">
        <f t="shared" si="53"/>
        <v>0.66088999999999998</v>
      </c>
      <c r="Q111" s="44"/>
      <c r="R111" s="20">
        <v>0</v>
      </c>
      <c r="S111" s="44"/>
      <c r="T111" s="20">
        <v>0</v>
      </c>
      <c r="U111" s="44"/>
      <c r="V111" s="20">
        <f t="shared" si="54"/>
        <v>0</v>
      </c>
      <c r="W111" s="44"/>
      <c r="X111" s="45">
        <f t="shared" si="55"/>
        <v>0</v>
      </c>
      <c r="Y111" s="44"/>
      <c r="Z111" s="20">
        <f t="shared" si="56"/>
        <v>1057.42</v>
      </c>
      <c r="AA111" s="44"/>
      <c r="AB111" s="20">
        <f t="shared" si="57"/>
        <v>1600</v>
      </c>
      <c r="AC111" s="44"/>
      <c r="AD111" s="20">
        <f t="shared" si="58"/>
        <v>-542.58000000000004</v>
      </c>
      <c r="AE111" s="44"/>
      <c r="AF111" s="45">
        <f t="shared" si="59"/>
        <v>0.66088999999999998</v>
      </c>
    </row>
    <row r="112" spans="1:32" ht="15.75" thickBot="1" x14ac:dyDescent="0.3">
      <c r="A112" s="19"/>
      <c r="B112" s="19"/>
      <c r="C112" s="19"/>
      <c r="D112" s="19"/>
      <c r="E112" s="19"/>
      <c r="F112" s="19"/>
      <c r="G112" s="19"/>
      <c r="H112" s="19"/>
      <c r="I112" s="19" t="s">
        <v>770</v>
      </c>
      <c r="J112" s="26">
        <v>666.49</v>
      </c>
      <c r="K112" s="44"/>
      <c r="L112" s="26">
        <v>1600</v>
      </c>
      <c r="M112" s="44"/>
      <c r="N112" s="26">
        <f t="shared" si="52"/>
        <v>-933.51</v>
      </c>
      <c r="O112" s="44"/>
      <c r="P112" s="49">
        <f t="shared" si="53"/>
        <v>0.41655999999999999</v>
      </c>
      <c r="Q112" s="44"/>
      <c r="R112" s="26">
        <v>0</v>
      </c>
      <c r="S112" s="44"/>
      <c r="T112" s="26">
        <v>0</v>
      </c>
      <c r="U112" s="44"/>
      <c r="V112" s="26">
        <f t="shared" si="54"/>
        <v>0</v>
      </c>
      <c r="W112" s="44"/>
      <c r="X112" s="49">
        <f t="shared" si="55"/>
        <v>0</v>
      </c>
      <c r="Y112" s="44"/>
      <c r="Z112" s="26">
        <f t="shared" si="56"/>
        <v>666.49</v>
      </c>
      <c r="AA112" s="44"/>
      <c r="AB112" s="26">
        <f t="shared" si="57"/>
        <v>1600</v>
      </c>
      <c r="AC112" s="44"/>
      <c r="AD112" s="26">
        <f t="shared" si="58"/>
        <v>-933.51</v>
      </c>
      <c r="AE112" s="44"/>
      <c r="AF112" s="49">
        <f t="shared" si="59"/>
        <v>0.41655999999999999</v>
      </c>
    </row>
    <row r="113" spans="1:32" x14ac:dyDescent="0.25">
      <c r="A113" s="19"/>
      <c r="B113" s="19"/>
      <c r="C113" s="19"/>
      <c r="D113" s="19"/>
      <c r="E113" s="19"/>
      <c r="F113" s="19"/>
      <c r="G113" s="19"/>
      <c r="H113" s="19" t="s">
        <v>771</v>
      </c>
      <c r="I113" s="19"/>
      <c r="J113" s="20">
        <f>ROUND(SUM(J109:J112),5)</f>
        <v>10291.6</v>
      </c>
      <c r="K113" s="44"/>
      <c r="L113" s="20">
        <f>ROUND(SUM(L109:L112),5)</f>
        <v>11500</v>
      </c>
      <c r="M113" s="44"/>
      <c r="N113" s="20">
        <f t="shared" si="52"/>
        <v>-1208.4000000000001</v>
      </c>
      <c r="O113" s="44"/>
      <c r="P113" s="45">
        <f t="shared" si="53"/>
        <v>0.89492000000000005</v>
      </c>
      <c r="Q113" s="44"/>
      <c r="R113" s="20">
        <f>ROUND(SUM(R109:R112),5)</f>
        <v>0</v>
      </c>
      <c r="S113" s="44"/>
      <c r="T113" s="20">
        <f>ROUND(SUM(T109:T112),5)</f>
        <v>0</v>
      </c>
      <c r="U113" s="44"/>
      <c r="V113" s="20">
        <f t="shared" si="54"/>
        <v>0</v>
      </c>
      <c r="W113" s="44"/>
      <c r="X113" s="45">
        <f t="shared" si="55"/>
        <v>0</v>
      </c>
      <c r="Y113" s="44"/>
      <c r="Z113" s="20">
        <f t="shared" si="56"/>
        <v>10291.6</v>
      </c>
      <c r="AA113" s="44"/>
      <c r="AB113" s="20">
        <f t="shared" si="57"/>
        <v>11500</v>
      </c>
      <c r="AC113" s="44"/>
      <c r="AD113" s="20">
        <f t="shared" si="58"/>
        <v>-1208.4000000000001</v>
      </c>
      <c r="AE113" s="44"/>
      <c r="AF113" s="45">
        <f t="shared" si="59"/>
        <v>0.89492000000000005</v>
      </c>
    </row>
    <row r="114" spans="1:32" ht="15.75" thickBot="1" x14ac:dyDescent="0.3">
      <c r="A114" s="19"/>
      <c r="B114" s="19"/>
      <c r="C114" s="19"/>
      <c r="D114" s="19"/>
      <c r="E114" s="19"/>
      <c r="F114" s="19"/>
      <c r="G114" s="19"/>
      <c r="H114" s="19" t="s">
        <v>772</v>
      </c>
      <c r="I114" s="19"/>
      <c r="J114" s="26">
        <v>908.7</v>
      </c>
      <c r="K114" s="44"/>
      <c r="L114" s="26">
        <v>1080</v>
      </c>
      <c r="M114" s="44"/>
      <c r="N114" s="26">
        <f t="shared" si="52"/>
        <v>-171.3</v>
      </c>
      <c r="O114" s="44"/>
      <c r="P114" s="49">
        <f t="shared" si="53"/>
        <v>0.84138999999999997</v>
      </c>
      <c r="Q114" s="44"/>
      <c r="R114" s="26">
        <v>0</v>
      </c>
      <c r="S114" s="44"/>
      <c r="T114" s="26">
        <v>0</v>
      </c>
      <c r="U114" s="44"/>
      <c r="V114" s="26">
        <f t="shared" si="54"/>
        <v>0</v>
      </c>
      <c r="W114" s="44"/>
      <c r="X114" s="49">
        <f t="shared" si="55"/>
        <v>0</v>
      </c>
      <c r="Y114" s="44"/>
      <c r="Z114" s="26">
        <f t="shared" si="56"/>
        <v>908.7</v>
      </c>
      <c r="AA114" s="44"/>
      <c r="AB114" s="26">
        <f t="shared" si="57"/>
        <v>1080</v>
      </c>
      <c r="AC114" s="44"/>
      <c r="AD114" s="26">
        <f t="shared" si="58"/>
        <v>-171.3</v>
      </c>
      <c r="AE114" s="44"/>
      <c r="AF114" s="49">
        <f t="shared" si="59"/>
        <v>0.84138999999999997</v>
      </c>
    </row>
    <row r="115" spans="1:32" x14ac:dyDescent="0.25">
      <c r="A115" s="19"/>
      <c r="B115" s="19"/>
      <c r="C115" s="19"/>
      <c r="D115" s="19"/>
      <c r="E115" s="19"/>
      <c r="F115" s="19"/>
      <c r="G115" s="19" t="s">
        <v>773</v>
      </c>
      <c r="H115" s="19"/>
      <c r="I115" s="19"/>
      <c r="J115" s="20">
        <f>ROUND(SUM(J107:J108)+SUM(J113:J114),5)</f>
        <v>12243.32</v>
      </c>
      <c r="K115" s="44"/>
      <c r="L115" s="20">
        <f>ROUND(SUM(L107:L108)+SUM(L113:L114),5)</f>
        <v>13564</v>
      </c>
      <c r="M115" s="44"/>
      <c r="N115" s="20">
        <f t="shared" si="52"/>
        <v>-1320.68</v>
      </c>
      <c r="O115" s="44"/>
      <c r="P115" s="45">
        <f t="shared" si="53"/>
        <v>0.90263000000000004</v>
      </c>
      <c r="Q115" s="44"/>
      <c r="R115" s="20">
        <f>ROUND(SUM(R107:R108)+SUM(R113:R114),5)</f>
        <v>0</v>
      </c>
      <c r="S115" s="44"/>
      <c r="T115" s="20">
        <f>ROUND(SUM(T107:T108)+SUM(T113:T114),5)</f>
        <v>0</v>
      </c>
      <c r="U115" s="44"/>
      <c r="V115" s="20">
        <f t="shared" si="54"/>
        <v>0</v>
      </c>
      <c r="W115" s="44"/>
      <c r="X115" s="45">
        <f t="shared" si="55"/>
        <v>0</v>
      </c>
      <c r="Y115" s="44"/>
      <c r="Z115" s="20">
        <f t="shared" si="56"/>
        <v>12243.32</v>
      </c>
      <c r="AA115" s="44"/>
      <c r="AB115" s="20">
        <f t="shared" si="57"/>
        <v>13564</v>
      </c>
      <c r="AC115" s="44"/>
      <c r="AD115" s="20">
        <f t="shared" si="58"/>
        <v>-1320.68</v>
      </c>
      <c r="AE115" s="44"/>
      <c r="AF115" s="45">
        <f t="shared" si="59"/>
        <v>0.90263000000000004</v>
      </c>
    </row>
    <row r="116" spans="1:32" ht="15.75" thickBot="1" x14ac:dyDescent="0.3">
      <c r="A116" s="19"/>
      <c r="B116" s="19"/>
      <c r="C116" s="19"/>
      <c r="D116" s="19"/>
      <c r="E116" s="19"/>
      <c r="F116" s="19"/>
      <c r="G116" s="19" t="s">
        <v>774</v>
      </c>
      <c r="H116" s="19"/>
      <c r="I116" s="19"/>
      <c r="J116" s="21">
        <v>378.76</v>
      </c>
      <c r="K116" s="44"/>
      <c r="L116" s="21">
        <v>666.68</v>
      </c>
      <c r="M116" s="44"/>
      <c r="N116" s="21">
        <f t="shared" si="52"/>
        <v>-287.92</v>
      </c>
      <c r="O116" s="44"/>
      <c r="P116" s="46">
        <f t="shared" si="53"/>
        <v>0.56813000000000002</v>
      </c>
      <c r="Q116" s="44"/>
      <c r="R116" s="21">
        <v>0</v>
      </c>
      <c r="S116" s="44"/>
      <c r="T116" s="21">
        <v>0</v>
      </c>
      <c r="U116" s="44"/>
      <c r="V116" s="21">
        <f t="shared" si="54"/>
        <v>0</v>
      </c>
      <c r="W116" s="44"/>
      <c r="X116" s="46">
        <f t="shared" si="55"/>
        <v>0</v>
      </c>
      <c r="Y116" s="44"/>
      <c r="Z116" s="21">
        <f t="shared" si="56"/>
        <v>378.76</v>
      </c>
      <c r="AA116" s="44"/>
      <c r="AB116" s="21">
        <f t="shared" si="57"/>
        <v>666.68</v>
      </c>
      <c r="AC116" s="44"/>
      <c r="AD116" s="21">
        <f t="shared" si="58"/>
        <v>-287.92</v>
      </c>
      <c r="AE116" s="44"/>
      <c r="AF116" s="46">
        <f t="shared" si="59"/>
        <v>0.56813000000000002</v>
      </c>
    </row>
    <row r="117" spans="1:32" ht="15.75" thickBot="1" x14ac:dyDescent="0.3">
      <c r="A117" s="19"/>
      <c r="B117" s="19"/>
      <c r="C117" s="19"/>
      <c r="D117" s="19"/>
      <c r="E117" s="19"/>
      <c r="F117" s="19" t="s">
        <v>775</v>
      </c>
      <c r="G117" s="19"/>
      <c r="H117" s="19"/>
      <c r="I117" s="19"/>
      <c r="J117" s="22">
        <f>ROUND(J93+J99+J106+SUM(J115:J116),5)</f>
        <v>23606.51</v>
      </c>
      <c r="K117" s="44"/>
      <c r="L117" s="22">
        <f>ROUND(L93+L99+L106+SUM(L115:L116),5)</f>
        <v>31044</v>
      </c>
      <c r="M117" s="44"/>
      <c r="N117" s="22">
        <f t="shared" si="52"/>
        <v>-7437.49</v>
      </c>
      <c r="O117" s="44"/>
      <c r="P117" s="48">
        <f t="shared" si="53"/>
        <v>0.76041999999999998</v>
      </c>
      <c r="Q117" s="44"/>
      <c r="R117" s="22">
        <f>ROUND(R93+R99+R106+SUM(R115:R116),5)</f>
        <v>0</v>
      </c>
      <c r="S117" s="44"/>
      <c r="T117" s="22">
        <f>ROUND(T93+T99+T106+SUM(T115:T116),5)</f>
        <v>0</v>
      </c>
      <c r="U117" s="44"/>
      <c r="V117" s="22">
        <f t="shared" si="54"/>
        <v>0</v>
      </c>
      <c r="W117" s="44"/>
      <c r="X117" s="48">
        <f t="shared" si="55"/>
        <v>0</v>
      </c>
      <c r="Y117" s="44"/>
      <c r="Z117" s="22">
        <f t="shared" si="56"/>
        <v>23606.51</v>
      </c>
      <c r="AA117" s="44"/>
      <c r="AB117" s="22">
        <f t="shared" si="57"/>
        <v>31044</v>
      </c>
      <c r="AC117" s="44"/>
      <c r="AD117" s="22">
        <f t="shared" si="58"/>
        <v>-7437.49</v>
      </c>
      <c r="AE117" s="44"/>
      <c r="AF117" s="48">
        <f t="shared" si="59"/>
        <v>0.76041999999999998</v>
      </c>
    </row>
    <row r="118" spans="1:32" x14ac:dyDescent="0.25">
      <c r="A118" s="19"/>
      <c r="B118" s="19"/>
      <c r="C118" s="19"/>
      <c r="D118" s="19"/>
      <c r="E118" s="19" t="s">
        <v>776</v>
      </c>
      <c r="F118" s="19"/>
      <c r="G118" s="19"/>
      <c r="H118" s="19"/>
      <c r="I118" s="19"/>
      <c r="J118" s="20">
        <f>ROUND(J26+J30+J35+SUM(J42:J43)+SUM(J49:J50)+SUM(J85:J87)+J92+J117,5)</f>
        <v>502518.97</v>
      </c>
      <c r="K118" s="44"/>
      <c r="L118" s="20">
        <f>ROUND(L26+L30+L35+SUM(L42:L43)+SUM(L49:L50)+SUM(L85:L87)+L92+L117,5)</f>
        <v>555911.93000000005</v>
      </c>
      <c r="M118" s="44"/>
      <c r="N118" s="20">
        <f t="shared" si="52"/>
        <v>-53392.959999999999</v>
      </c>
      <c r="O118" s="44"/>
      <c r="P118" s="45">
        <f t="shared" si="53"/>
        <v>0.90395000000000003</v>
      </c>
      <c r="Q118" s="44"/>
      <c r="R118" s="20">
        <f>ROUND(R26+R30+R35+SUM(R42:R43)+SUM(R49:R50)+SUM(R85:R87)+R92+R117,5)</f>
        <v>0</v>
      </c>
      <c r="S118" s="44"/>
      <c r="T118" s="20">
        <f>ROUND(T26+T30+T35+SUM(T42:T43)+SUM(T49:T50)+SUM(T85:T87)+T92+T117,5)</f>
        <v>0</v>
      </c>
      <c r="U118" s="44"/>
      <c r="V118" s="20">
        <f t="shared" si="54"/>
        <v>0</v>
      </c>
      <c r="W118" s="44"/>
      <c r="X118" s="45">
        <f t="shared" si="55"/>
        <v>0</v>
      </c>
      <c r="Y118" s="44"/>
      <c r="Z118" s="20">
        <f t="shared" si="56"/>
        <v>502518.97</v>
      </c>
      <c r="AA118" s="44"/>
      <c r="AB118" s="20">
        <f t="shared" si="57"/>
        <v>555911.93000000005</v>
      </c>
      <c r="AC118" s="44"/>
      <c r="AD118" s="20">
        <f t="shared" si="58"/>
        <v>-53392.959999999999</v>
      </c>
      <c r="AE118" s="44"/>
      <c r="AF118" s="45">
        <f t="shared" si="59"/>
        <v>0.90395000000000003</v>
      </c>
    </row>
    <row r="119" spans="1:32" x14ac:dyDescent="0.25">
      <c r="A119" s="19"/>
      <c r="B119" s="19"/>
      <c r="C119" s="19"/>
      <c r="D119" s="19"/>
      <c r="E119" s="19" t="s">
        <v>777</v>
      </c>
      <c r="F119" s="19"/>
      <c r="G119" s="19"/>
      <c r="H119" s="19"/>
      <c r="I119" s="19"/>
      <c r="J119" s="20"/>
      <c r="K119" s="44"/>
      <c r="L119" s="20"/>
      <c r="M119" s="44"/>
      <c r="N119" s="20"/>
      <c r="O119" s="44"/>
      <c r="P119" s="45"/>
      <c r="Q119" s="44"/>
      <c r="R119" s="20"/>
      <c r="S119" s="44"/>
      <c r="T119" s="20"/>
      <c r="U119" s="44"/>
      <c r="V119" s="20"/>
      <c r="W119" s="44"/>
      <c r="X119" s="45"/>
      <c r="Y119" s="44"/>
      <c r="Z119" s="20"/>
      <c r="AA119" s="44"/>
      <c r="AB119" s="20"/>
      <c r="AC119" s="44"/>
      <c r="AD119" s="20"/>
      <c r="AE119" s="44"/>
      <c r="AF119" s="45"/>
    </row>
    <row r="120" spans="1:32" x14ac:dyDescent="0.25">
      <c r="A120" s="19"/>
      <c r="B120" s="19"/>
      <c r="C120" s="19"/>
      <c r="D120" s="19"/>
      <c r="E120" s="19"/>
      <c r="F120" s="19" t="s">
        <v>778</v>
      </c>
      <c r="G120" s="19"/>
      <c r="H120" s="19"/>
      <c r="I120" s="19"/>
      <c r="J120" s="20">
        <v>1050</v>
      </c>
      <c r="K120" s="44"/>
      <c r="L120" s="20">
        <v>660</v>
      </c>
      <c r="M120" s="44"/>
      <c r="N120" s="20">
        <f>ROUND((J120-L120),5)</f>
        <v>390</v>
      </c>
      <c r="O120" s="44"/>
      <c r="P120" s="45">
        <f>ROUND(IF(L120=0, IF(J120=0, 0, 1), J120/L120),5)</f>
        <v>1.59091</v>
      </c>
      <c r="Q120" s="44"/>
      <c r="R120" s="20">
        <v>0</v>
      </c>
      <c r="S120" s="44"/>
      <c r="T120" s="20">
        <v>0</v>
      </c>
      <c r="U120" s="44"/>
      <c r="V120" s="20">
        <f>ROUND((R120-T120),5)</f>
        <v>0</v>
      </c>
      <c r="W120" s="44"/>
      <c r="X120" s="45">
        <f>ROUND(IF(T120=0, IF(R120=0, 0, 1), R120/T120),5)</f>
        <v>0</v>
      </c>
      <c r="Y120" s="44"/>
      <c r="Z120" s="20">
        <f>ROUND(J120+R120,5)</f>
        <v>1050</v>
      </c>
      <c r="AA120" s="44"/>
      <c r="AB120" s="20">
        <f>ROUND(L120+T120,5)</f>
        <v>660</v>
      </c>
      <c r="AC120" s="44"/>
      <c r="AD120" s="20">
        <f>ROUND((Z120-AB120),5)</f>
        <v>390</v>
      </c>
      <c r="AE120" s="44"/>
      <c r="AF120" s="45">
        <f>ROUND(IF(AB120=0, IF(Z120=0, 0, 1), Z120/AB120),5)</f>
        <v>1.59091</v>
      </c>
    </row>
    <row r="121" spans="1:32" x14ac:dyDescent="0.25">
      <c r="A121" s="19"/>
      <c r="B121" s="19"/>
      <c r="C121" s="19"/>
      <c r="D121" s="19"/>
      <c r="E121" s="19"/>
      <c r="F121" s="19" t="s">
        <v>779</v>
      </c>
      <c r="G121" s="19"/>
      <c r="H121" s="19"/>
      <c r="I121" s="19"/>
      <c r="J121" s="20">
        <v>0</v>
      </c>
      <c r="K121" s="44"/>
      <c r="L121" s="20">
        <v>666.68</v>
      </c>
      <c r="M121" s="44"/>
      <c r="N121" s="20">
        <f>ROUND((J121-L121),5)</f>
        <v>-666.68</v>
      </c>
      <c r="O121" s="44"/>
      <c r="P121" s="45">
        <f>ROUND(IF(L121=0, IF(J121=0, 0, 1), J121/L121),5)</f>
        <v>0</v>
      </c>
      <c r="Q121" s="44"/>
      <c r="R121" s="20">
        <v>0</v>
      </c>
      <c r="S121" s="44"/>
      <c r="T121" s="20">
        <v>0</v>
      </c>
      <c r="U121" s="44"/>
      <c r="V121" s="20">
        <f>ROUND((R121-T121),5)</f>
        <v>0</v>
      </c>
      <c r="W121" s="44"/>
      <c r="X121" s="45">
        <f>ROUND(IF(T121=0, IF(R121=0, 0, 1), R121/T121),5)</f>
        <v>0</v>
      </c>
      <c r="Y121" s="44"/>
      <c r="Z121" s="20">
        <f>ROUND(J121+R121,5)</f>
        <v>0</v>
      </c>
      <c r="AA121" s="44"/>
      <c r="AB121" s="20">
        <f>ROUND(L121+T121,5)</f>
        <v>666.68</v>
      </c>
      <c r="AC121" s="44"/>
      <c r="AD121" s="20">
        <f>ROUND((Z121-AB121),5)</f>
        <v>-666.68</v>
      </c>
      <c r="AE121" s="44"/>
      <c r="AF121" s="45">
        <f>ROUND(IF(AB121=0, IF(Z121=0, 0, 1), Z121/AB121),5)</f>
        <v>0</v>
      </c>
    </row>
    <row r="122" spans="1:32" ht="15.75" thickBot="1" x14ac:dyDescent="0.3">
      <c r="A122" s="19"/>
      <c r="B122" s="19"/>
      <c r="C122" s="19"/>
      <c r="D122" s="19"/>
      <c r="E122" s="19"/>
      <c r="F122" s="19" t="s">
        <v>780</v>
      </c>
      <c r="G122" s="19"/>
      <c r="H122" s="19"/>
      <c r="I122" s="19"/>
      <c r="J122" s="26">
        <v>903.48</v>
      </c>
      <c r="K122" s="44"/>
      <c r="L122" s="26"/>
      <c r="M122" s="44"/>
      <c r="N122" s="26"/>
      <c r="O122" s="44"/>
      <c r="P122" s="49"/>
      <c r="Q122" s="44"/>
      <c r="R122" s="26">
        <v>0</v>
      </c>
      <c r="S122" s="44"/>
      <c r="T122" s="26">
        <v>0</v>
      </c>
      <c r="U122" s="44"/>
      <c r="V122" s="26">
        <f>ROUND((R122-T122),5)</f>
        <v>0</v>
      </c>
      <c r="W122" s="44"/>
      <c r="X122" s="49">
        <f>ROUND(IF(T122=0, IF(R122=0, 0, 1), R122/T122),5)</f>
        <v>0</v>
      </c>
      <c r="Y122" s="44"/>
      <c r="Z122" s="26">
        <f>ROUND(J122+R122,5)</f>
        <v>903.48</v>
      </c>
      <c r="AA122" s="44"/>
      <c r="AB122" s="26">
        <f>ROUND(L122+T122,5)</f>
        <v>0</v>
      </c>
      <c r="AC122" s="44"/>
      <c r="AD122" s="26">
        <f>ROUND((Z122-AB122),5)</f>
        <v>903.48</v>
      </c>
      <c r="AE122" s="44"/>
      <c r="AF122" s="49">
        <f>ROUND(IF(AB122=0, IF(Z122=0, 0, 1), Z122/AB122),5)</f>
        <v>1</v>
      </c>
    </row>
    <row r="123" spans="1:32" x14ac:dyDescent="0.25">
      <c r="A123" s="19"/>
      <c r="B123" s="19"/>
      <c r="C123" s="19"/>
      <c r="D123" s="19"/>
      <c r="E123" s="19" t="s">
        <v>781</v>
      </c>
      <c r="F123" s="19"/>
      <c r="G123" s="19"/>
      <c r="H123" s="19"/>
      <c r="I123" s="19"/>
      <c r="J123" s="20">
        <f>ROUND(SUM(J119:J122),5)</f>
        <v>1953.48</v>
      </c>
      <c r="K123" s="44"/>
      <c r="L123" s="20">
        <f>ROUND(SUM(L119:L122),5)</f>
        <v>1326.68</v>
      </c>
      <c r="M123" s="44"/>
      <c r="N123" s="20">
        <f>ROUND((J123-L123),5)</f>
        <v>626.79999999999995</v>
      </c>
      <c r="O123" s="44"/>
      <c r="P123" s="45">
        <f>ROUND(IF(L123=0, IF(J123=0, 0, 1), J123/L123),5)</f>
        <v>1.4724600000000001</v>
      </c>
      <c r="Q123" s="44"/>
      <c r="R123" s="20">
        <f>ROUND(SUM(R119:R122),5)</f>
        <v>0</v>
      </c>
      <c r="S123" s="44"/>
      <c r="T123" s="20">
        <f>ROUND(SUM(T119:T122),5)</f>
        <v>0</v>
      </c>
      <c r="U123" s="44"/>
      <c r="V123" s="20">
        <f>ROUND((R123-T123),5)</f>
        <v>0</v>
      </c>
      <c r="W123" s="44"/>
      <c r="X123" s="45">
        <f>ROUND(IF(T123=0, IF(R123=0, 0, 1), R123/T123),5)</f>
        <v>0</v>
      </c>
      <c r="Y123" s="44"/>
      <c r="Z123" s="20">
        <f>ROUND(J123+R123,5)</f>
        <v>1953.48</v>
      </c>
      <c r="AA123" s="44"/>
      <c r="AB123" s="20">
        <f>ROUND(L123+T123,5)</f>
        <v>1326.68</v>
      </c>
      <c r="AC123" s="44"/>
      <c r="AD123" s="20">
        <f>ROUND((Z123-AB123),5)</f>
        <v>626.79999999999995</v>
      </c>
      <c r="AE123" s="44"/>
      <c r="AF123" s="45">
        <f>ROUND(IF(AB123=0, IF(Z123=0, 0, 1), Z123/AB123),5)</f>
        <v>1.4724600000000001</v>
      </c>
    </row>
    <row r="124" spans="1:32" x14ac:dyDescent="0.25">
      <c r="A124" s="19"/>
      <c r="B124" s="19"/>
      <c r="C124" s="19"/>
      <c r="D124" s="19"/>
      <c r="E124" s="19" t="s">
        <v>782</v>
      </c>
      <c r="F124" s="19"/>
      <c r="G124" s="19"/>
      <c r="H124" s="19"/>
      <c r="I124" s="19"/>
      <c r="J124" s="20"/>
      <c r="K124" s="44"/>
      <c r="L124" s="20"/>
      <c r="M124" s="44"/>
      <c r="N124" s="20"/>
      <c r="O124" s="44"/>
      <c r="P124" s="45"/>
      <c r="Q124" s="44"/>
      <c r="R124" s="20"/>
      <c r="S124" s="44"/>
      <c r="T124" s="20"/>
      <c r="U124" s="44"/>
      <c r="V124" s="20"/>
      <c r="W124" s="44"/>
      <c r="X124" s="45"/>
      <c r="Y124" s="44"/>
      <c r="Z124" s="20"/>
      <c r="AA124" s="44"/>
      <c r="AB124" s="20"/>
      <c r="AC124" s="44"/>
      <c r="AD124" s="20"/>
      <c r="AE124" s="44"/>
      <c r="AF124" s="45"/>
    </row>
    <row r="125" spans="1:32" x14ac:dyDescent="0.25">
      <c r="A125" s="19"/>
      <c r="B125" s="19"/>
      <c r="C125" s="19"/>
      <c r="D125" s="19"/>
      <c r="E125" s="19"/>
      <c r="F125" s="19" t="s">
        <v>783</v>
      </c>
      <c r="G125" s="19"/>
      <c r="H125" s="19"/>
      <c r="I125" s="19"/>
      <c r="J125" s="20">
        <v>0</v>
      </c>
      <c r="K125" s="44"/>
      <c r="L125" s="20">
        <v>2000</v>
      </c>
      <c r="M125" s="44"/>
      <c r="N125" s="20">
        <f t="shared" ref="N125:N130" si="60">ROUND((J125-L125),5)</f>
        <v>-2000</v>
      </c>
      <c r="O125" s="44"/>
      <c r="P125" s="45">
        <f t="shared" ref="P125:P130" si="61">ROUND(IF(L125=0, IF(J125=0, 0, 1), J125/L125),5)</f>
        <v>0</v>
      </c>
      <c r="Q125" s="44"/>
      <c r="R125" s="20">
        <v>0</v>
      </c>
      <c r="S125" s="44"/>
      <c r="T125" s="20">
        <v>0</v>
      </c>
      <c r="U125" s="44"/>
      <c r="V125" s="20">
        <f t="shared" ref="V125:V132" si="62">ROUND((R125-T125),5)</f>
        <v>0</v>
      </c>
      <c r="W125" s="44"/>
      <c r="X125" s="45">
        <f t="shared" ref="X125:X132" si="63">ROUND(IF(T125=0, IF(R125=0, 0, 1), R125/T125),5)</f>
        <v>0</v>
      </c>
      <c r="Y125" s="44"/>
      <c r="Z125" s="20">
        <f t="shared" ref="Z125:Z132" si="64">ROUND(J125+R125,5)</f>
        <v>0</v>
      </c>
      <c r="AA125" s="44"/>
      <c r="AB125" s="20">
        <f t="shared" ref="AB125:AB132" si="65">ROUND(L125+T125,5)</f>
        <v>2000</v>
      </c>
      <c r="AC125" s="44"/>
      <c r="AD125" s="20">
        <f t="shared" ref="AD125:AD132" si="66">ROUND((Z125-AB125),5)</f>
        <v>-2000</v>
      </c>
      <c r="AE125" s="44"/>
      <c r="AF125" s="45">
        <f t="shared" ref="AF125:AF132" si="67">ROUND(IF(AB125=0, IF(Z125=0, 0, 1), Z125/AB125),5)</f>
        <v>0</v>
      </c>
    </row>
    <row r="126" spans="1:32" x14ac:dyDescent="0.25">
      <c r="A126" s="19"/>
      <c r="B126" s="19"/>
      <c r="C126" s="19"/>
      <c r="D126" s="19"/>
      <c r="E126" s="19"/>
      <c r="F126" s="19" t="s">
        <v>784</v>
      </c>
      <c r="G126" s="19"/>
      <c r="H126" s="19"/>
      <c r="I126" s="19"/>
      <c r="J126" s="20">
        <v>0</v>
      </c>
      <c r="K126" s="44"/>
      <c r="L126" s="20">
        <v>2000</v>
      </c>
      <c r="M126" s="44"/>
      <c r="N126" s="20">
        <f t="shared" si="60"/>
        <v>-2000</v>
      </c>
      <c r="O126" s="44"/>
      <c r="P126" s="45">
        <f t="shared" si="61"/>
        <v>0</v>
      </c>
      <c r="Q126" s="44"/>
      <c r="R126" s="20">
        <v>0</v>
      </c>
      <c r="S126" s="44"/>
      <c r="T126" s="20">
        <v>0</v>
      </c>
      <c r="U126" s="44"/>
      <c r="V126" s="20">
        <f t="shared" si="62"/>
        <v>0</v>
      </c>
      <c r="W126" s="44"/>
      <c r="X126" s="45">
        <f t="shared" si="63"/>
        <v>0</v>
      </c>
      <c r="Y126" s="44"/>
      <c r="Z126" s="20">
        <f t="shared" si="64"/>
        <v>0</v>
      </c>
      <c r="AA126" s="44"/>
      <c r="AB126" s="20">
        <f t="shared" si="65"/>
        <v>2000</v>
      </c>
      <c r="AC126" s="44"/>
      <c r="AD126" s="20">
        <f t="shared" si="66"/>
        <v>-2000</v>
      </c>
      <c r="AE126" s="44"/>
      <c r="AF126" s="45">
        <f t="shared" si="67"/>
        <v>0</v>
      </c>
    </row>
    <row r="127" spans="1:32" x14ac:dyDescent="0.25">
      <c r="A127" s="19"/>
      <c r="B127" s="19"/>
      <c r="C127" s="19"/>
      <c r="D127" s="19"/>
      <c r="E127" s="19"/>
      <c r="F127" s="19" t="s">
        <v>59</v>
      </c>
      <c r="G127" s="19"/>
      <c r="H127" s="19"/>
      <c r="I127" s="19"/>
      <c r="J127" s="20">
        <v>11324.48</v>
      </c>
      <c r="K127" s="44"/>
      <c r="L127" s="20">
        <v>2000</v>
      </c>
      <c r="M127" s="44"/>
      <c r="N127" s="20">
        <f t="shared" si="60"/>
        <v>9324.48</v>
      </c>
      <c r="O127" s="44"/>
      <c r="P127" s="45">
        <f t="shared" si="61"/>
        <v>5.6622399999999997</v>
      </c>
      <c r="Q127" s="44"/>
      <c r="R127" s="20">
        <v>0</v>
      </c>
      <c r="S127" s="44"/>
      <c r="T127" s="20">
        <v>0</v>
      </c>
      <c r="U127" s="44"/>
      <c r="V127" s="20">
        <f t="shared" si="62"/>
        <v>0</v>
      </c>
      <c r="W127" s="44"/>
      <c r="X127" s="45">
        <f t="shared" si="63"/>
        <v>0</v>
      </c>
      <c r="Y127" s="44"/>
      <c r="Z127" s="20">
        <f t="shared" si="64"/>
        <v>11324.48</v>
      </c>
      <c r="AA127" s="44"/>
      <c r="AB127" s="20">
        <f t="shared" si="65"/>
        <v>2000</v>
      </c>
      <c r="AC127" s="44"/>
      <c r="AD127" s="20">
        <f t="shared" si="66"/>
        <v>9324.48</v>
      </c>
      <c r="AE127" s="44"/>
      <c r="AF127" s="45">
        <f t="shared" si="67"/>
        <v>5.6622399999999997</v>
      </c>
    </row>
    <row r="128" spans="1:32" x14ac:dyDescent="0.25">
      <c r="A128" s="19"/>
      <c r="B128" s="19"/>
      <c r="C128" s="19"/>
      <c r="D128" s="19"/>
      <c r="E128" s="19"/>
      <c r="F128" s="19" t="s">
        <v>785</v>
      </c>
      <c r="G128" s="19"/>
      <c r="H128" s="19"/>
      <c r="I128" s="19"/>
      <c r="J128" s="20">
        <v>1714.76</v>
      </c>
      <c r="K128" s="44"/>
      <c r="L128" s="20">
        <v>4000</v>
      </c>
      <c r="M128" s="44"/>
      <c r="N128" s="20">
        <f t="shared" si="60"/>
        <v>-2285.2399999999998</v>
      </c>
      <c r="O128" s="44"/>
      <c r="P128" s="45">
        <f t="shared" si="61"/>
        <v>0.42869000000000002</v>
      </c>
      <c r="Q128" s="44"/>
      <c r="R128" s="20">
        <v>0</v>
      </c>
      <c r="S128" s="44"/>
      <c r="T128" s="20">
        <v>0</v>
      </c>
      <c r="U128" s="44"/>
      <c r="V128" s="20">
        <f t="shared" si="62"/>
        <v>0</v>
      </c>
      <c r="W128" s="44"/>
      <c r="X128" s="45">
        <f t="shared" si="63"/>
        <v>0</v>
      </c>
      <c r="Y128" s="44"/>
      <c r="Z128" s="20">
        <f t="shared" si="64"/>
        <v>1714.76</v>
      </c>
      <c r="AA128" s="44"/>
      <c r="AB128" s="20">
        <f t="shared" si="65"/>
        <v>4000</v>
      </c>
      <c r="AC128" s="44"/>
      <c r="AD128" s="20">
        <f t="shared" si="66"/>
        <v>-2285.2399999999998</v>
      </c>
      <c r="AE128" s="44"/>
      <c r="AF128" s="45">
        <f t="shared" si="67"/>
        <v>0.42869000000000002</v>
      </c>
    </row>
    <row r="129" spans="1:32" x14ac:dyDescent="0.25">
      <c r="A129" s="19"/>
      <c r="B129" s="19"/>
      <c r="C129" s="19"/>
      <c r="D129" s="19"/>
      <c r="E129" s="19"/>
      <c r="F129" s="19" t="s">
        <v>786</v>
      </c>
      <c r="G129" s="19"/>
      <c r="H129" s="19"/>
      <c r="I129" s="19"/>
      <c r="J129" s="20">
        <v>1056.3699999999999</v>
      </c>
      <c r="K129" s="44"/>
      <c r="L129" s="20">
        <v>800</v>
      </c>
      <c r="M129" s="44"/>
      <c r="N129" s="20">
        <f t="shared" si="60"/>
        <v>256.37</v>
      </c>
      <c r="O129" s="44"/>
      <c r="P129" s="45">
        <f t="shared" si="61"/>
        <v>1.32046</v>
      </c>
      <c r="Q129" s="44"/>
      <c r="R129" s="20">
        <v>0</v>
      </c>
      <c r="S129" s="44"/>
      <c r="T129" s="20">
        <v>0</v>
      </c>
      <c r="U129" s="44"/>
      <c r="V129" s="20">
        <f t="shared" si="62"/>
        <v>0</v>
      </c>
      <c r="W129" s="44"/>
      <c r="X129" s="45">
        <f t="shared" si="63"/>
        <v>0</v>
      </c>
      <c r="Y129" s="44"/>
      <c r="Z129" s="20">
        <f t="shared" si="64"/>
        <v>1056.3699999999999</v>
      </c>
      <c r="AA129" s="44"/>
      <c r="AB129" s="20">
        <f t="shared" si="65"/>
        <v>800</v>
      </c>
      <c r="AC129" s="44"/>
      <c r="AD129" s="20">
        <f t="shared" si="66"/>
        <v>256.37</v>
      </c>
      <c r="AE129" s="44"/>
      <c r="AF129" s="45">
        <f t="shared" si="67"/>
        <v>1.32046</v>
      </c>
    </row>
    <row r="130" spans="1:32" x14ac:dyDescent="0.25">
      <c r="A130" s="19"/>
      <c r="B130" s="19"/>
      <c r="C130" s="19"/>
      <c r="D130" s="19"/>
      <c r="E130" s="19"/>
      <c r="F130" s="19" t="s">
        <v>787</v>
      </c>
      <c r="G130" s="19"/>
      <c r="H130" s="19"/>
      <c r="I130" s="19"/>
      <c r="J130" s="20">
        <v>0</v>
      </c>
      <c r="K130" s="44"/>
      <c r="L130" s="20">
        <v>0</v>
      </c>
      <c r="M130" s="44"/>
      <c r="N130" s="20">
        <f t="shared" si="60"/>
        <v>0</v>
      </c>
      <c r="O130" s="44"/>
      <c r="P130" s="45">
        <f t="shared" si="61"/>
        <v>0</v>
      </c>
      <c r="Q130" s="44"/>
      <c r="R130" s="20">
        <v>0</v>
      </c>
      <c r="S130" s="44"/>
      <c r="T130" s="20">
        <v>0</v>
      </c>
      <c r="U130" s="44"/>
      <c r="V130" s="20">
        <f t="shared" si="62"/>
        <v>0</v>
      </c>
      <c r="W130" s="44"/>
      <c r="X130" s="45">
        <f t="shared" si="63"/>
        <v>0</v>
      </c>
      <c r="Y130" s="44"/>
      <c r="Z130" s="20">
        <f t="shared" si="64"/>
        <v>0</v>
      </c>
      <c r="AA130" s="44"/>
      <c r="AB130" s="20">
        <f t="shared" si="65"/>
        <v>0</v>
      </c>
      <c r="AC130" s="44"/>
      <c r="AD130" s="20">
        <f t="shared" si="66"/>
        <v>0</v>
      </c>
      <c r="AE130" s="44"/>
      <c r="AF130" s="45">
        <f t="shared" si="67"/>
        <v>0</v>
      </c>
    </row>
    <row r="131" spans="1:32" ht="15.75" thickBot="1" x14ac:dyDescent="0.3">
      <c r="A131" s="19"/>
      <c r="B131" s="19"/>
      <c r="C131" s="19"/>
      <c r="D131" s="19"/>
      <c r="E131" s="19"/>
      <c r="F131" s="19" t="s">
        <v>788</v>
      </c>
      <c r="G131" s="19"/>
      <c r="H131" s="19"/>
      <c r="I131" s="19"/>
      <c r="J131" s="26">
        <v>-80</v>
      </c>
      <c r="K131" s="44"/>
      <c r="L131" s="26"/>
      <c r="M131" s="44"/>
      <c r="N131" s="26"/>
      <c r="O131" s="44"/>
      <c r="P131" s="49"/>
      <c r="Q131" s="44"/>
      <c r="R131" s="26">
        <v>0</v>
      </c>
      <c r="S131" s="44"/>
      <c r="T131" s="26">
        <v>0</v>
      </c>
      <c r="U131" s="44"/>
      <c r="V131" s="26">
        <f t="shared" si="62"/>
        <v>0</v>
      </c>
      <c r="W131" s="44"/>
      <c r="X131" s="49">
        <f t="shared" si="63"/>
        <v>0</v>
      </c>
      <c r="Y131" s="44"/>
      <c r="Z131" s="26">
        <f t="shared" si="64"/>
        <v>-80</v>
      </c>
      <c r="AA131" s="44"/>
      <c r="AB131" s="26">
        <f t="shared" si="65"/>
        <v>0</v>
      </c>
      <c r="AC131" s="44"/>
      <c r="AD131" s="26">
        <f t="shared" si="66"/>
        <v>-80</v>
      </c>
      <c r="AE131" s="44"/>
      <c r="AF131" s="49">
        <f t="shared" si="67"/>
        <v>1</v>
      </c>
    </row>
    <row r="132" spans="1:32" x14ac:dyDescent="0.25">
      <c r="A132" s="19"/>
      <c r="B132" s="19"/>
      <c r="C132" s="19"/>
      <c r="D132" s="19"/>
      <c r="E132" s="19" t="s">
        <v>789</v>
      </c>
      <c r="F132" s="19"/>
      <c r="G132" s="19"/>
      <c r="H132" s="19"/>
      <c r="I132" s="19"/>
      <c r="J132" s="20">
        <f>ROUND(SUM(J124:J131),5)</f>
        <v>14015.61</v>
      </c>
      <c r="K132" s="44"/>
      <c r="L132" s="20">
        <f>ROUND(SUM(L124:L131),5)</f>
        <v>10800</v>
      </c>
      <c r="M132" s="44"/>
      <c r="N132" s="20">
        <f>ROUND((J132-L132),5)</f>
        <v>3215.61</v>
      </c>
      <c r="O132" s="44"/>
      <c r="P132" s="45">
        <f>ROUND(IF(L132=0, IF(J132=0, 0, 1), J132/L132),5)</f>
        <v>1.2977399999999999</v>
      </c>
      <c r="Q132" s="44"/>
      <c r="R132" s="20">
        <f>ROUND(SUM(R124:R131),5)</f>
        <v>0</v>
      </c>
      <c r="S132" s="44"/>
      <c r="T132" s="20">
        <f>ROUND(SUM(T124:T131),5)</f>
        <v>0</v>
      </c>
      <c r="U132" s="44"/>
      <c r="V132" s="20">
        <f t="shared" si="62"/>
        <v>0</v>
      </c>
      <c r="W132" s="44"/>
      <c r="X132" s="45">
        <f t="shared" si="63"/>
        <v>0</v>
      </c>
      <c r="Y132" s="44"/>
      <c r="Z132" s="20">
        <f t="shared" si="64"/>
        <v>14015.61</v>
      </c>
      <c r="AA132" s="44"/>
      <c r="AB132" s="20">
        <f t="shared" si="65"/>
        <v>10800</v>
      </c>
      <c r="AC132" s="44"/>
      <c r="AD132" s="20">
        <f t="shared" si="66"/>
        <v>3215.61</v>
      </c>
      <c r="AE132" s="44"/>
      <c r="AF132" s="45">
        <f t="shared" si="67"/>
        <v>1.2977399999999999</v>
      </c>
    </row>
    <row r="133" spans="1:32" x14ac:dyDescent="0.25">
      <c r="A133" s="19"/>
      <c r="B133" s="19"/>
      <c r="C133" s="19"/>
      <c r="D133" s="19"/>
      <c r="E133" s="19" t="s">
        <v>790</v>
      </c>
      <c r="F133" s="19"/>
      <c r="G133" s="19"/>
      <c r="H133" s="19"/>
      <c r="I133" s="19"/>
      <c r="J133" s="20"/>
      <c r="K133" s="44"/>
      <c r="L133" s="20"/>
      <c r="M133" s="44"/>
      <c r="N133" s="20"/>
      <c r="O133" s="44"/>
      <c r="P133" s="45"/>
      <c r="Q133" s="44"/>
      <c r="R133" s="20"/>
      <c r="S133" s="44"/>
      <c r="T133" s="20"/>
      <c r="U133" s="44"/>
      <c r="V133" s="20"/>
      <c r="W133" s="44"/>
      <c r="X133" s="45"/>
      <c r="Y133" s="44"/>
      <c r="Z133" s="20"/>
      <c r="AA133" s="44"/>
      <c r="AB133" s="20"/>
      <c r="AC133" s="44"/>
      <c r="AD133" s="20"/>
      <c r="AE133" s="44"/>
      <c r="AF133" s="45"/>
    </row>
    <row r="134" spans="1:32" x14ac:dyDescent="0.25">
      <c r="A134" s="19"/>
      <c r="B134" s="19"/>
      <c r="C134" s="19"/>
      <c r="D134" s="19"/>
      <c r="E134" s="19"/>
      <c r="F134" s="19" t="s">
        <v>791</v>
      </c>
      <c r="G134" s="19"/>
      <c r="H134" s="19"/>
      <c r="I134" s="19"/>
      <c r="J134" s="20">
        <v>0</v>
      </c>
      <c r="K134" s="44"/>
      <c r="L134" s="20">
        <v>1800</v>
      </c>
      <c r="M134" s="44"/>
      <c r="N134" s="20">
        <f>ROUND((J134-L134),5)</f>
        <v>-1800</v>
      </c>
      <c r="O134" s="44"/>
      <c r="P134" s="45">
        <f>ROUND(IF(L134=0, IF(J134=0, 0, 1), J134/L134),5)</f>
        <v>0</v>
      </c>
      <c r="Q134" s="44"/>
      <c r="R134" s="20">
        <v>0</v>
      </c>
      <c r="S134" s="44"/>
      <c r="T134" s="20">
        <v>0</v>
      </c>
      <c r="U134" s="44"/>
      <c r="V134" s="20">
        <f>ROUND((R134-T134),5)</f>
        <v>0</v>
      </c>
      <c r="W134" s="44"/>
      <c r="X134" s="45">
        <f>ROUND(IF(T134=0, IF(R134=0, 0, 1), R134/T134),5)</f>
        <v>0</v>
      </c>
      <c r="Y134" s="44"/>
      <c r="Z134" s="20">
        <f>ROUND(J134+R134,5)</f>
        <v>0</v>
      </c>
      <c r="AA134" s="44"/>
      <c r="AB134" s="20">
        <f>ROUND(L134+T134,5)</f>
        <v>1800</v>
      </c>
      <c r="AC134" s="44"/>
      <c r="AD134" s="20">
        <f>ROUND((Z134-AB134),5)</f>
        <v>-1800</v>
      </c>
      <c r="AE134" s="44"/>
      <c r="AF134" s="45">
        <f>ROUND(IF(AB134=0, IF(Z134=0, 0, 1), Z134/AB134),5)</f>
        <v>0</v>
      </c>
    </row>
    <row r="135" spans="1:32" x14ac:dyDescent="0.25">
      <c r="A135" s="19"/>
      <c r="B135" s="19"/>
      <c r="C135" s="19"/>
      <c r="D135" s="19"/>
      <c r="E135" s="19"/>
      <c r="F135" s="19" t="s">
        <v>792</v>
      </c>
      <c r="G135" s="19"/>
      <c r="H135" s="19"/>
      <c r="I135" s="19"/>
      <c r="J135" s="20">
        <v>0</v>
      </c>
      <c r="K135" s="44"/>
      <c r="L135" s="20">
        <v>5000</v>
      </c>
      <c r="M135" s="44"/>
      <c r="N135" s="20">
        <f>ROUND((J135-L135),5)</f>
        <v>-5000</v>
      </c>
      <c r="O135" s="44"/>
      <c r="P135" s="45">
        <f>ROUND(IF(L135=0, IF(J135=0, 0, 1), J135/L135),5)</f>
        <v>0</v>
      </c>
      <c r="Q135" s="44"/>
      <c r="R135" s="20">
        <v>0</v>
      </c>
      <c r="S135" s="44"/>
      <c r="T135" s="20">
        <v>0</v>
      </c>
      <c r="U135" s="44"/>
      <c r="V135" s="20">
        <f>ROUND((R135-T135),5)</f>
        <v>0</v>
      </c>
      <c r="W135" s="44"/>
      <c r="X135" s="45">
        <f>ROUND(IF(T135=0, IF(R135=0, 0, 1), R135/T135),5)</f>
        <v>0</v>
      </c>
      <c r="Y135" s="44"/>
      <c r="Z135" s="20">
        <f>ROUND(J135+R135,5)</f>
        <v>0</v>
      </c>
      <c r="AA135" s="44"/>
      <c r="AB135" s="20">
        <f>ROUND(L135+T135,5)</f>
        <v>5000</v>
      </c>
      <c r="AC135" s="44"/>
      <c r="AD135" s="20">
        <f>ROUND((Z135-AB135),5)</f>
        <v>-5000</v>
      </c>
      <c r="AE135" s="44"/>
      <c r="AF135" s="45">
        <f>ROUND(IF(AB135=0, IF(Z135=0, 0, 1), Z135/AB135),5)</f>
        <v>0</v>
      </c>
    </row>
    <row r="136" spans="1:32" x14ac:dyDescent="0.25">
      <c r="A136" s="19"/>
      <c r="B136" s="19"/>
      <c r="C136" s="19"/>
      <c r="D136" s="19"/>
      <c r="E136" s="19"/>
      <c r="F136" s="19" t="s">
        <v>793</v>
      </c>
      <c r="G136" s="19"/>
      <c r="H136" s="19"/>
      <c r="I136" s="19"/>
      <c r="J136" s="20">
        <v>951.8</v>
      </c>
      <c r="K136" s="44"/>
      <c r="L136" s="20"/>
      <c r="M136" s="44"/>
      <c r="N136" s="20"/>
      <c r="O136" s="44"/>
      <c r="P136" s="45"/>
      <c r="Q136" s="44"/>
      <c r="R136" s="20">
        <v>0</v>
      </c>
      <c r="S136" s="44"/>
      <c r="T136" s="20">
        <v>0</v>
      </c>
      <c r="U136" s="44"/>
      <c r="V136" s="20">
        <f>ROUND((R136-T136),5)</f>
        <v>0</v>
      </c>
      <c r="W136" s="44"/>
      <c r="X136" s="45">
        <f>ROUND(IF(T136=0, IF(R136=0, 0, 1), R136/T136),5)</f>
        <v>0</v>
      </c>
      <c r="Y136" s="44"/>
      <c r="Z136" s="20">
        <f>ROUND(J136+R136,5)</f>
        <v>951.8</v>
      </c>
      <c r="AA136" s="44"/>
      <c r="AB136" s="20">
        <f>ROUND(L136+T136,5)</f>
        <v>0</v>
      </c>
      <c r="AC136" s="44"/>
      <c r="AD136" s="20">
        <f>ROUND((Z136-AB136),5)</f>
        <v>951.8</v>
      </c>
      <c r="AE136" s="44"/>
      <c r="AF136" s="45">
        <f>ROUND(IF(AB136=0, IF(Z136=0, 0, 1), Z136/AB136),5)</f>
        <v>1</v>
      </c>
    </row>
    <row r="137" spans="1:32" x14ac:dyDescent="0.25">
      <c r="A137" s="19"/>
      <c r="B137" s="19"/>
      <c r="C137" s="19"/>
      <c r="D137" s="19"/>
      <c r="E137" s="19"/>
      <c r="F137" s="19" t="s">
        <v>794</v>
      </c>
      <c r="G137" s="19"/>
      <c r="H137" s="19"/>
      <c r="I137" s="19"/>
      <c r="J137" s="20"/>
      <c r="K137" s="44"/>
      <c r="L137" s="20"/>
      <c r="M137" s="44"/>
      <c r="N137" s="20"/>
      <c r="O137" s="44"/>
      <c r="P137" s="45"/>
      <c r="Q137" s="44"/>
      <c r="R137" s="20"/>
      <c r="S137" s="44"/>
      <c r="T137" s="20"/>
      <c r="U137" s="44"/>
      <c r="V137" s="20"/>
      <c r="W137" s="44"/>
      <c r="X137" s="45"/>
      <c r="Y137" s="44"/>
      <c r="Z137" s="20"/>
      <c r="AA137" s="44"/>
      <c r="AB137" s="20"/>
      <c r="AC137" s="44"/>
      <c r="AD137" s="20"/>
      <c r="AE137" s="44"/>
      <c r="AF137" s="45"/>
    </row>
    <row r="138" spans="1:32" x14ac:dyDescent="0.25">
      <c r="A138" s="19"/>
      <c r="B138" s="19"/>
      <c r="C138" s="19"/>
      <c r="D138" s="19"/>
      <c r="E138" s="19"/>
      <c r="F138" s="19"/>
      <c r="G138" s="19" t="s">
        <v>55</v>
      </c>
      <c r="H138" s="19"/>
      <c r="I138" s="19"/>
      <c r="J138" s="20">
        <v>1061.9000000000001</v>
      </c>
      <c r="K138" s="44"/>
      <c r="L138" s="20"/>
      <c r="M138" s="44"/>
      <c r="N138" s="20"/>
      <c r="O138" s="44"/>
      <c r="P138" s="45"/>
      <c r="Q138" s="44"/>
      <c r="R138" s="20">
        <v>0</v>
      </c>
      <c r="S138" s="44"/>
      <c r="T138" s="20">
        <v>0</v>
      </c>
      <c r="U138" s="44"/>
      <c r="V138" s="20">
        <f t="shared" ref="V138:V148" si="68">ROUND((R138-T138),5)</f>
        <v>0</v>
      </c>
      <c r="W138" s="44"/>
      <c r="X138" s="45">
        <f t="shared" ref="X138:X148" si="69">ROUND(IF(T138=0, IF(R138=0, 0, 1), R138/T138),5)</f>
        <v>0</v>
      </c>
      <c r="Y138" s="44"/>
      <c r="Z138" s="20">
        <f t="shared" ref="Z138:Z148" si="70">ROUND(J138+R138,5)</f>
        <v>1061.9000000000001</v>
      </c>
      <c r="AA138" s="44"/>
      <c r="AB138" s="20">
        <f t="shared" ref="AB138:AB148" si="71">ROUND(L138+T138,5)</f>
        <v>0</v>
      </c>
      <c r="AC138" s="44"/>
      <c r="AD138" s="20">
        <f t="shared" ref="AD138:AD148" si="72">ROUND((Z138-AB138),5)</f>
        <v>1061.9000000000001</v>
      </c>
      <c r="AE138" s="44"/>
      <c r="AF138" s="45">
        <f t="shared" ref="AF138:AF148" si="73">ROUND(IF(AB138=0, IF(Z138=0, 0, 1), Z138/AB138),5)</f>
        <v>1</v>
      </c>
    </row>
    <row r="139" spans="1:32" x14ac:dyDescent="0.25">
      <c r="A139" s="19"/>
      <c r="B139" s="19"/>
      <c r="C139" s="19"/>
      <c r="D139" s="19"/>
      <c r="E139" s="19"/>
      <c r="F139" s="19"/>
      <c r="G139" s="19" t="s">
        <v>795</v>
      </c>
      <c r="H139" s="19"/>
      <c r="I139" s="19"/>
      <c r="J139" s="20">
        <v>359.95</v>
      </c>
      <c r="K139" s="44"/>
      <c r="L139" s="20">
        <v>6660</v>
      </c>
      <c r="M139" s="44"/>
      <c r="N139" s="20">
        <f>ROUND((J139-L139),5)</f>
        <v>-6300.05</v>
      </c>
      <c r="O139" s="44"/>
      <c r="P139" s="45">
        <f>ROUND(IF(L139=0, IF(J139=0, 0, 1), J139/L139),5)</f>
        <v>5.4050000000000001E-2</v>
      </c>
      <c r="Q139" s="44"/>
      <c r="R139" s="20">
        <v>0</v>
      </c>
      <c r="S139" s="44"/>
      <c r="T139" s="20">
        <v>0</v>
      </c>
      <c r="U139" s="44"/>
      <c r="V139" s="20">
        <f t="shared" si="68"/>
        <v>0</v>
      </c>
      <c r="W139" s="44"/>
      <c r="X139" s="45">
        <f t="shared" si="69"/>
        <v>0</v>
      </c>
      <c r="Y139" s="44"/>
      <c r="Z139" s="20">
        <f t="shared" si="70"/>
        <v>359.95</v>
      </c>
      <c r="AA139" s="44"/>
      <c r="AB139" s="20">
        <f t="shared" si="71"/>
        <v>6660</v>
      </c>
      <c r="AC139" s="44"/>
      <c r="AD139" s="20">
        <f t="shared" si="72"/>
        <v>-6300.05</v>
      </c>
      <c r="AE139" s="44"/>
      <c r="AF139" s="45">
        <f t="shared" si="73"/>
        <v>5.4050000000000001E-2</v>
      </c>
    </row>
    <row r="140" spans="1:32" x14ac:dyDescent="0.25">
      <c r="A140" s="19"/>
      <c r="B140" s="19"/>
      <c r="C140" s="19"/>
      <c r="D140" s="19"/>
      <c r="E140" s="19"/>
      <c r="F140" s="19"/>
      <c r="G140" s="19" t="s">
        <v>796</v>
      </c>
      <c r="H140" s="19"/>
      <c r="I140" s="19"/>
      <c r="J140" s="20">
        <v>0</v>
      </c>
      <c r="K140" s="44"/>
      <c r="L140" s="20">
        <v>10000</v>
      </c>
      <c r="M140" s="44"/>
      <c r="N140" s="20">
        <f>ROUND((J140-L140),5)</f>
        <v>-10000</v>
      </c>
      <c r="O140" s="44"/>
      <c r="P140" s="45">
        <f>ROUND(IF(L140=0, IF(J140=0, 0, 1), J140/L140),5)</f>
        <v>0</v>
      </c>
      <c r="Q140" s="44"/>
      <c r="R140" s="20">
        <v>0</v>
      </c>
      <c r="S140" s="44"/>
      <c r="T140" s="20">
        <v>0</v>
      </c>
      <c r="U140" s="44"/>
      <c r="V140" s="20">
        <f t="shared" si="68"/>
        <v>0</v>
      </c>
      <c r="W140" s="44"/>
      <c r="X140" s="45">
        <f t="shared" si="69"/>
        <v>0</v>
      </c>
      <c r="Y140" s="44"/>
      <c r="Z140" s="20">
        <f t="shared" si="70"/>
        <v>0</v>
      </c>
      <c r="AA140" s="44"/>
      <c r="AB140" s="20">
        <f t="shared" si="71"/>
        <v>10000</v>
      </c>
      <c r="AC140" s="44"/>
      <c r="AD140" s="20">
        <f t="shared" si="72"/>
        <v>-10000</v>
      </c>
      <c r="AE140" s="44"/>
      <c r="AF140" s="45">
        <f t="shared" si="73"/>
        <v>0</v>
      </c>
    </row>
    <row r="141" spans="1:32" x14ac:dyDescent="0.25">
      <c r="A141" s="19"/>
      <c r="B141" s="19"/>
      <c r="C141" s="19"/>
      <c r="D141" s="19"/>
      <c r="E141" s="19"/>
      <c r="F141" s="19"/>
      <c r="G141" s="19" t="s">
        <v>797</v>
      </c>
      <c r="H141" s="19"/>
      <c r="I141" s="19"/>
      <c r="J141" s="20">
        <v>0</v>
      </c>
      <c r="K141" s="44"/>
      <c r="L141" s="20">
        <v>3000</v>
      </c>
      <c r="M141" s="44"/>
      <c r="N141" s="20">
        <f>ROUND((J141-L141),5)</f>
        <v>-3000</v>
      </c>
      <c r="O141" s="44"/>
      <c r="P141" s="45">
        <f>ROUND(IF(L141=0, IF(J141=0, 0, 1), J141/L141),5)</f>
        <v>0</v>
      </c>
      <c r="Q141" s="44"/>
      <c r="R141" s="20">
        <v>0</v>
      </c>
      <c r="S141" s="44"/>
      <c r="T141" s="20">
        <v>0</v>
      </c>
      <c r="U141" s="44"/>
      <c r="V141" s="20">
        <f t="shared" si="68"/>
        <v>0</v>
      </c>
      <c r="W141" s="44"/>
      <c r="X141" s="45">
        <f t="shared" si="69"/>
        <v>0</v>
      </c>
      <c r="Y141" s="44"/>
      <c r="Z141" s="20">
        <f t="shared" si="70"/>
        <v>0</v>
      </c>
      <c r="AA141" s="44"/>
      <c r="AB141" s="20">
        <f t="shared" si="71"/>
        <v>3000</v>
      </c>
      <c r="AC141" s="44"/>
      <c r="AD141" s="20">
        <f t="shared" si="72"/>
        <v>-3000</v>
      </c>
      <c r="AE141" s="44"/>
      <c r="AF141" s="45">
        <f t="shared" si="73"/>
        <v>0</v>
      </c>
    </row>
    <row r="142" spans="1:32" x14ac:dyDescent="0.25">
      <c r="A142" s="19"/>
      <c r="B142" s="19"/>
      <c r="C142" s="19"/>
      <c r="D142" s="19"/>
      <c r="E142" s="19"/>
      <c r="F142" s="19"/>
      <c r="G142" s="19" t="s">
        <v>798</v>
      </c>
      <c r="H142" s="19"/>
      <c r="I142" s="19"/>
      <c r="J142" s="20">
        <v>65.180000000000007</v>
      </c>
      <c r="K142" s="44"/>
      <c r="L142" s="20">
        <v>800</v>
      </c>
      <c r="M142" s="44"/>
      <c r="N142" s="20">
        <f>ROUND((J142-L142),5)</f>
        <v>-734.82</v>
      </c>
      <c r="O142" s="44"/>
      <c r="P142" s="45">
        <f>ROUND(IF(L142=0, IF(J142=0, 0, 1), J142/L142),5)</f>
        <v>8.1479999999999997E-2</v>
      </c>
      <c r="Q142" s="44"/>
      <c r="R142" s="20">
        <v>0</v>
      </c>
      <c r="S142" s="44"/>
      <c r="T142" s="20">
        <v>0</v>
      </c>
      <c r="U142" s="44"/>
      <c r="V142" s="20">
        <f t="shared" si="68"/>
        <v>0</v>
      </c>
      <c r="W142" s="44"/>
      <c r="X142" s="45">
        <f t="shared" si="69"/>
        <v>0</v>
      </c>
      <c r="Y142" s="44"/>
      <c r="Z142" s="20">
        <f t="shared" si="70"/>
        <v>65.180000000000007</v>
      </c>
      <c r="AA142" s="44"/>
      <c r="AB142" s="20">
        <f t="shared" si="71"/>
        <v>800</v>
      </c>
      <c r="AC142" s="44"/>
      <c r="AD142" s="20">
        <f t="shared" si="72"/>
        <v>-734.82</v>
      </c>
      <c r="AE142" s="44"/>
      <c r="AF142" s="45">
        <f t="shared" si="73"/>
        <v>8.1479999999999997E-2</v>
      </c>
    </row>
    <row r="143" spans="1:32" x14ac:dyDescent="0.25">
      <c r="A143" s="19"/>
      <c r="B143" s="19"/>
      <c r="C143" s="19"/>
      <c r="D143" s="19"/>
      <c r="E143" s="19"/>
      <c r="F143" s="19"/>
      <c r="G143" s="19" t="s">
        <v>799</v>
      </c>
      <c r="H143" s="19"/>
      <c r="I143" s="19"/>
      <c r="J143" s="20">
        <v>2905.38</v>
      </c>
      <c r="K143" s="44"/>
      <c r="L143" s="20">
        <v>2280</v>
      </c>
      <c r="M143" s="44"/>
      <c r="N143" s="20">
        <f>ROUND((J143-L143),5)</f>
        <v>625.38</v>
      </c>
      <c r="O143" s="44"/>
      <c r="P143" s="45">
        <f>ROUND(IF(L143=0, IF(J143=0, 0, 1), J143/L143),5)</f>
        <v>1.2742899999999999</v>
      </c>
      <c r="Q143" s="44"/>
      <c r="R143" s="20">
        <v>0</v>
      </c>
      <c r="S143" s="44"/>
      <c r="T143" s="20">
        <v>0</v>
      </c>
      <c r="U143" s="44"/>
      <c r="V143" s="20">
        <f t="shared" si="68"/>
        <v>0</v>
      </c>
      <c r="W143" s="44"/>
      <c r="X143" s="45">
        <f t="shared" si="69"/>
        <v>0</v>
      </c>
      <c r="Y143" s="44"/>
      <c r="Z143" s="20">
        <f t="shared" si="70"/>
        <v>2905.38</v>
      </c>
      <c r="AA143" s="44"/>
      <c r="AB143" s="20">
        <f t="shared" si="71"/>
        <v>2280</v>
      </c>
      <c r="AC143" s="44"/>
      <c r="AD143" s="20">
        <f t="shared" si="72"/>
        <v>625.38</v>
      </c>
      <c r="AE143" s="44"/>
      <c r="AF143" s="45">
        <f t="shared" si="73"/>
        <v>1.2742899999999999</v>
      </c>
    </row>
    <row r="144" spans="1:32" x14ac:dyDescent="0.25">
      <c r="A144" s="19"/>
      <c r="B144" s="19"/>
      <c r="C144" s="19"/>
      <c r="D144" s="19"/>
      <c r="E144" s="19"/>
      <c r="F144" s="19"/>
      <c r="G144" s="19" t="s">
        <v>800</v>
      </c>
      <c r="H144" s="19"/>
      <c r="I144" s="19"/>
      <c r="J144" s="20">
        <v>858.3</v>
      </c>
      <c r="K144" s="44"/>
      <c r="L144" s="20"/>
      <c r="M144" s="44"/>
      <c r="N144" s="20"/>
      <c r="O144" s="44"/>
      <c r="P144" s="45"/>
      <c r="Q144" s="44"/>
      <c r="R144" s="20">
        <v>0</v>
      </c>
      <c r="S144" s="44"/>
      <c r="T144" s="20">
        <v>0</v>
      </c>
      <c r="U144" s="44"/>
      <c r="V144" s="20">
        <f t="shared" si="68"/>
        <v>0</v>
      </c>
      <c r="W144" s="44"/>
      <c r="X144" s="45">
        <f t="shared" si="69"/>
        <v>0</v>
      </c>
      <c r="Y144" s="44"/>
      <c r="Z144" s="20">
        <f t="shared" si="70"/>
        <v>858.3</v>
      </c>
      <c r="AA144" s="44"/>
      <c r="AB144" s="20">
        <f t="shared" si="71"/>
        <v>0</v>
      </c>
      <c r="AC144" s="44"/>
      <c r="AD144" s="20">
        <f t="shared" si="72"/>
        <v>858.3</v>
      </c>
      <c r="AE144" s="44"/>
      <c r="AF144" s="45">
        <f t="shared" si="73"/>
        <v>1</v>
      </c>
    </row>
    <row r="145" spans="1:32" ht="15.75" thickBot="1" x14ac:dyDescent="0.3">
      <c r="A145" s="19"/>
      <c r="B145" s="19"/>
      <c r="C145" s="19"/>
      <c r="D145" s="19"/>
      <c r="E145" s="19"/>
      <c r="F145" s="19"/>
      <c r="G145" s="19" t="s">
        <v>801</v>
      </c>
      <c r="H145" s="19"/>
      <c r="I145" s="19"/>
      <c r="J145" s="26">
        <v>244.97</v>
      </c>
      <c r="K145" s="44"/>
      <c r="L145" s="26">
        <v>3000</v>
      </c>
      <c r="M145" s="44"/>
      <c r="N145" s="26">
        <f>ROUND((J145-L145),5)</f>
        <v>-2755.03</v>
      </c>
      <c r="O145" s="44"/>
      <c r="P145" s="49">
        <f>ROUND(IF(L145=0, IF(J145=0, 0, 1), J145/L145),5)</f>
        <v>8.1659999999999996E-2</v>
      </c>
      <c r="Q145" s="44"/>
      <c r="R145" s="26">
        <v>0</v>
      </c>
      <c r="S145" s="44"/>
      <c r="T145" s="26">
        <v>0</v>
      </c>
      <c r="U145" s="44"/>
      <c r="V145" s="26">
        <f t="shared" si="68"/>
        <v>0</v>
      </c>
      <c r="W145" s="44"/>
      <c r="X145" s="49">
        <f t="shared" si="69"/>
        <v>0</v>
      </c>
      <c r="Y145" s="44"/>
      <c r="Z145" s="26">
        <f t="shared" si="70"/>
        <v>244.97</v>
      </c>
      <c r="AA145" s="44"/>
      <c r="AB145" s="26">
        <f t="shared" si="71"/>
        <v>3000</v>
      </c>
      <c r="AC145" s="44"/>
      <c r="AD145" s="26">
        <f t="shared" si="72"/>
        <v>-2755.03</v>
      </c>
      <c r="AE145" s="44"/>
      <c r="AF145" s="49">
        <f t="shared" si="73"/>
        <v>8.1659999999999996E-2</v>
      </c>
    </row>
    <row r="146" spans="1:32" x14ac:dyDescent="0.25">
      <c r="A146" s="19"/>
      <c r="B146" s="19"/>
      <c r="C146" s="19"/>
      <c r="D146" s="19"/>
      <c r="E146" s="19"/>
      <c r="F146" s="19" t="s">
        <v>802</v>
      </c>
      <c r="G146" s="19"/>
      <c r="H146" s="19"/>
      <c r="I146" s="19"/>
      <c r="J146" s="20">
        <f>ROUND(SUM(J137:J145),5)</f>
        <v>5495.68</v>
      </c>
      <c r="K146" s="44"/>
      <c r="L146" s="20">
        <f>ROUND(SUM(L137:L145),5)</f>
        <v>25740</v>
      </c>
      <c r="M146" s="44"/>
      <c r="N146" s="20">
        <f>ROUND((J146-L146),5)</f>
        <v>-20244.32</v>
      </c>
      <c r="O146" s="44"/>
      <c r="P146" s="45">
        <f>ROUND(IF(L146=0, IF(J146=0, 0, 1), J146/L146),5)</f>
        <v>0.21351000000000001</v>
      </c>
      <c r="Q146" s="44"/>
      <c r="R146" s="20">
        <f>ROUND(SUM(R137:R145),5)</f>
        <v>0</v>
      </c>
      <c r="S146" s="44"/>
      <c r="T146" s="20">
        <f>ROUND(SUM(T137:T145),5)</f>
        <v>0</v>
      </c>
      <c r="U146" s="44"/>
      <c r="V146" s="20">
        <f t="shared" si="68"/>
        <v>0</v>
      </c>
      <c r="W146" s="44"/>
      <c r="X146" s="45">
        <f t="shared" si="69"/>
        <v>0</v>
      </c>
      <c r="Y146" s="44"/>
      <c r="Z146" s="20">
        <f t="shared" si="70"/>
        <v>5495.68</v>
      </c>
      <c r="AA146" s="44"/>
      <c r="AB146" s="20">
        <f t="shared" si="71"/>
        <v>25740</v>
      </c>
      <c r="AC146" s="44"/>
      <c r="AD146" s="20">
        <f t="shared" si="72"/>
        <v>-20244.32</v>
      </c>
      <c r="AE146" s="44"/>
      <c r="AF146" s="45">
        <f t="shared" si="73"/>
        <v>0.21351000000000001</v>
      </c>
    </row>
    <row r="147" spans="1:32" x14ac:dyDescent="0.25">
      <c r="A147" s="19"/>
      <c r="B147" s="19"/>
      <c r="C147" s="19"/>
      <c r="D147" s="19"/>
      <c r="E147" s="19"/>
      <c r="F147" s="19" t="s">
        <v>803</v>
      </c>
      <c r="G147" s="19"/>
      <c r="H147" s="19"/>
      <c r="I147" s="19"/>
      <c r="J147" s="20">
        <v>156.43</v>
      </c>
      <c r="K147" s="44"/>
      <c r="L147" s="20">
        <v>1600</v>
      </c>
      <c r="M147" s="44"/>
      <c r="N147" s="20">
        <f>ROUND((J147-L147),5)</f>
        <v>-1443.57</v>
      </c>
      <c r="O147" s="44"/>
      <c r="P147" s="45">
        <f>ROUND(IF(L147=0, IF(J147=0, 0, 1), J147/L147),5)</f>
        <v>9.7769999999999996E-2</v>
      </c>
      <c r="Q147" s="44"/>
      <c r="R147" s="20">
        <v>0</v>
      </c>
      <c r="S147" s="44"/>
      <c r="T147" s="20">
        <v>0</v>
      </c>
      <c r="U147" s="44"/>
      <c r="V147" s="20">
        <f t="shared" si="68"/>
        <v>0</v>
      </c>
      <c r="W147" s="44"/>
      <c r="X147" s="45">
        <f t="shared" si="69"/>
        <v>0</v>
      </c>
      <c r="Y147" s="44"/>
      <c r="Z147" s="20">
        <f t="shared" si="70"/>
        <v>156.43</v>
      </c>
      <c r="AA147" s="44"/>
      <c r="AB147" s="20">
        <f t="shared" si="71"/>
        <v>1600</v>
      </c>
      <c r="AC147" s="44"/>
      <c r="AD147" s="20">
        <f t="shared" si="72"/>
        <v>-1443.57</v>
      </c>
      <c r="AE147" s="44"/>
      <c r="AF147" s="45">
        <f t="shared" si="73"/>
        <v>9.7769999999999996E-2</v>
      </c>
    </row>
    <row r="148" spans="1:32" x14ac:dyDescent="0.25">
      <c r="A148" s="19"/>
      <c r="B148" s="19"/>
      <c r="C148" s="19"/>
      <c r="D148" s="19"/>
      <c r="E148" s="19"/>
      <c r="F148" s="19" t="s">
        <v>804</v>
      </c>
      <c r="G148" s="19"/>
      <c r="H148" s="19"/>
      <c r="I148" s="19"/>
      <c r="J148" s="20">
        <v>3030.44</v>
      </c>
      <c r="K148" s="44"/>
      <c r="L148" s="20">
        <v>3320</v>
      </c>
      <c r="M148" s="44"/>
      <c r="N148" s="20">
        <f>ROUND((J148-L148),5)</f>
        <v>-289.56</v>
      </c>
      <c r="O148" s="44"/>
      <c r="P148" s="45">
        <f>ROUND(IF(L148=0, IF(J148=0, 0, 1), J148/L148),5)</f>
        <v>0.91278000000000004</v>
      </c>
      <c r="Q148" s="44"/>
      <c r="R148" s="20">
        <v>0</v>
      </c>
      <c r="S148" s="44"/>
      <c r="T148" s="20">
        <v>0</v>
      </c>
      <c r="U148" s="44"/>
      <c r="V148" s="20">
        <f t="shared" si="68"/>
        <v>0</v>
      </c>
      <c r="W148" s="44"/>
      <c r="X148" s="45">
        <f t="shared" si="69"/>
        <v>0</v>
      </c>
      <c r="Y148" s="44"/>
      <c r="Z148" s="20">
        <f t="shared" si="70"/>
        <v>3030.44</v>
      </c>
      <c r="AA148" s="44"/>
      <c r="AB148" s="20">
        <f t="shared" si="71"/>
        <v>3320</v>
      </c>
      <c r="AC148" s="44"/>
      <c r="AD148" s="20">
        <f t="shared" si="72"/>
        <v>-289.56</v>
      </c>
      <c r="AE148" s="44"/>
      <c r="AF148" s="45">
        <f t="shared" si="73"/>
        <v>0.91278000000000004</v>
      </c>
    </row>
    <row r="149" spans="1:32" x14ac:dyDescent="0.25">
      <c r="A149" s="19"/>
      <c r="B149" s="19"/>
      <c r="C149" s="19"/>
      <c r="D149" s="19"/>
      <c r="E149" s="19"/>
      <c r="F149" s="19" t="s">
        <v>805</v>
      </c>
      <c r="G149" s="19"/>
      <c r="H149" s="19"/>
      <c r="I149" s="19"/>
      <c r="J149" s="20"/>
      <c r="K149" s="44"/>
      <c r="L149" s="20"/>
      <c r="M149" s="44"/>
      <c r="N149" s="20"/>
      <c r="O149" s="44"/>
      <c r="P149" s="45"/>
      <c r="Q149" s="44"/>
      <c r="R149" s="20"/>
      <c r="S149" s="44"/>
      <c r="T149" s="20"/>
      <c r="U149" s="44"/>
      <c r="V149" s="20"/>
      <c r="W149" s="44"/>
      <c r="X149" s="45"/>
      <c r="Y149" s="44"/>
      <c r="Z149" s="20"/>
      <c r="AA149" s="44"/>
      <c r="AB149" s="20"/>
      <c r="AC149" s="44"/>
      <c r="AD149" s="20"/>
      <c r="AE149" s="44"/>
      <c r="AF149" s="45"/>
    </row>
    <row r="150" spans="1:32" x14ac:dyDescent="0.25">
      <c r="A150" s="19"/>
      <c r="B150" s="19"/>
      <c r="C150" s="19"/>
      <c r="D150" s="19"/>
      <c r="E150" s="19"/>
      <c r="F150" s="19"/>
      <c r="G150" s="19" t="s">
        <v>806</v>
      </c>
      <c r="H150" s="19"/>
      <c r="I150" s="19"/>
      <c r="J150" s="20">
        <v>483.73</v>
      </c>
      <c r="K150" s="44"/>
      <c r="L150" s="20"/>
      <c r="M150" s="44"/>
      <c r="N150" s="20"/>
      <c r="O150" s="44"/>
      <c r="P150" s="45"/>
      <c r="Q150" s="44"/>
      <c r="R150" s="20">
        <v>0</v>
      </c>
      <c r="S150" s="44"/>
      <c r="T150" s="20">
        <v>0</v>
      </c>
      <c r="U150" s="44"/>
      <c r="V150" s="20">
        <f t="shared" ref="V150:V170" si="74">ROUND((R150-T150),5)</f>
        <v>0</v>
      </c>
      <c r="W150" s="44"/>
      <c r="X150" s="45">
        <f t="shared" ref="X150:X170" si="75">ROUND(IF(T150=0, IF(R150=0, 0, 1), R150/T150),5)</f>
        <v>0</v>
      </c>
      <c r="Y150" s="44"/>
      <c r="Z150" s="20">
        <f t="shared" ref="Z150:Z170" si="76">ROUND(J150+R150,5)</f>
        <v>483.73</v>
      </c>
      <c r="AA150" s="44"/>
      <c r="AB150" s="20">
        <f t="shared" ref="AB150:AB170" si="77">ROUND(L150+T150,5)</f>
        <v>0</v>
      </c>
      <c r="AC150" s="44"/>
      <c r="AD150" s="20">
        <f t="shared" ref="AD150:AD170" si="78">ROUND((Z150-AB150),5)</f>
        <v>483.73</v>
      </c>
      <c r="AE150" s="44"/>
      <c r="AF150" s="45">
        <f t="shared" ref="AF150:AF170" si="79">ROUND(IF(AB150=0, IF(Z150=0, 0, 1), Z150/AB150),5)</f>
        <v>1</v>
      </c>
    </row>
    <row r="151" spans="1:32" x14ac:dyDescent="0.25">
      <c r="A151" s="19"/>
      <c r="B151" s="19"/>
      <c r="C151" s="19"/>
      <c r="D151" s="19"/>
      <c r="E151" s="19"/>
      <c r="F151" s="19"/>
      <c r="G151" s="19" t="s">
        <v>807</v>
      </c>
      <c r="H151" s="19"/>
      <c r="I151" s="19"/>
      <c r="J151" s="20">
        <v>168.75</v>
      </c>
      <c r="K151" s="44"/>
      <c r="L151" s="20"/>
      <c r="M151" s="44"/>
      <c r="N151" s="20"/>
      <c r="O151" s="44"/>
      <c r="P151" s="45"/>
      <c r="Q151" s="44"/>
      <c r="R151" s="20">
        <v>0</v>
      </c>
      <c r="S151" s="44"/>
      <c r="T151" s="20">
        <v>0</v>
      </c>
      <c r="U151" s="44"/>
      <c r="V151" s="20">
        <f t="shared" si="74"/>
        <v>0</v>
      </c>
      <c r="W151" s="44"/>
      <c r="X151" s="45">
        <f t="shared" si="75"/>
        <v>0</v>
      </c>
      <c r="Y151" s="44"/>
      <c r="Z151" s="20">
        <f t="shared" si="76"/>
        <v>168.75</v>
      </c>
      <c r="AA151" s="44"/>
      <c r="AB151" s="20">
        <f t="shared" si="77"/>
        <v>0</v>
      </c>
      <c r="AC151" s="44"/>
      <c r="AD151" s="20">
        <f t="shared" si="78"/>
        <v>168.75</v>
      </c>
      <c r="AE151" s="44"/>
      <c r="AF151" s="45">
        <f t="shared" si="79"/>
        <v>1</v>
      </c>
    </row>
    <row r="152" spans="1:32" x14ac:dyDescent="0.25">
      <c r="A152" s="19"/>
      <c r="B152" s="19"/>
      <c r="C152" s="19"/>
      <c r="D152" s="19"/>
      <c r="E152" s="19"/>
      <c r="F152" s="19"/>
      <c r="G152" s="19" t="s">
        <v>808</v>
      </c>
      <c r="H152" s="19"/>
      <c r="I152" s="19"/>
      <c r="J152" s="20">
        <v>168.75</v>
      </c>
      <c r="K152" s="44"/>
      <c r="L152" s="20"/>
      <c r="M152" s="44"/>
      <c r="N152" s="20"/>
      <c r="O152" s="44"/>
      <c r="P152" s="45"/>
      <c r="Q152" s="44"/>
      <c r="R152" s="20">
        <v>0</v>
      </c>
      <c r="S152" s="44"/>
      <c r="T152" s="20">
        <v>0</v>
      </c>
      <c r="U152" s="44"/>
      <c r="V152" s="20">
        <f t="shared" si="74"/>
        <v>0</v>
      </c>
      <c r="W152" s="44"/>
      <c r="X152" s="45">
        <f t="shared" si="75"/>
        <v>0</v>
      </c>
      <c r="Y152" s="44"/>
      <c r="Z152" s="20">
        <f t="shared" si="76"/>
        <v>168.75</v>
      </c>
      <c r="AA152" s="44"/>
      <c r="AB152" s="20">
        <f t="shared" si="77"/>
        <v>0</v>
      </c>
      <c r="AC152" s="44"/>
      <c r="AD152" s="20">
        <f t="shared" si="78"/>
        <v>168.75</v>
      </c>
      <c r="AE152" s="44"/>
      <c r="AF152" s="45">
        <f t="shared" si="79"/>
        <v>1</v>
      </c>
    </row>
    <row r="153" spans="1:32" x14ac:dyDescent="0.25">
      <c r="A153" s="19"/>
      <c r="B153" s="19"/>
      <c r="C153" s="19"/>
      <c r="D153" s="19"/>
      <c r="E153" s="19"/>
      <c r="F153" s="19"/>
      <c r="G153" s="19" t="s">
        <v>809</v>
      </c>
      <c r="H153" s="19"/>
      <c r="I153" s="19"/>
      <c r="J153" s="20">
        <v>168.75</v>
      </c>
      <c r="K153" s="44"/>
      <c r="L153" s="20"/>
      <c r="M153" s="44"/>
      <c r="N153" s="20"/>
      <c r="O153" s="44"/>
      <c r="P153" s="45"/>
      <c r="Q153" s="44"/>
      <c r="R153" s="20">
        <v>0</v>
      </c>
      <c r="S153" s="44"/>
      <c r="T153" s="20">
        <v>0</v>
      </c>
      <c r="U153" s="44"/>
      <c r="V153" s="20">
        <f t="shared" si="74"/>
        <v>0</v>
      </c>
      <c r="W153" s="44"/>
      <c r="X153" s="45">
        <f t="shared" si="75"/>
        <v>0</v>
      </c>
      <c r="Y153" s="44"/>
      <c r="Z153" s="20">
        <f t="shared" si="76"/>
        <v>168.75</v>
      </c>
      <c r="AA153" s="44"/>
      <c r="AB153" s="20">
        <f t="shared" si="77"/>
        <v>0</v>
      </c>
      <c r="AC153" s="44"/>
      <c r="AD153" s="20">
        <f t="shared" si="78"/>
        <v>168.75</v>
      </c>
      <c r="AE153" s="44"/>
      <c r="AF153" s="45">
        <f t="shared" si="79"/>
        <v>1</v>
      </c>
    </row>
    <row r="154" spans="1:32" x14ac:dyDescent="0.25">
      <c r="A154" s="19"/>
      <c r="B154" s="19"/>
      <c r="C154" s="19"/>
      <c r="D154" s="19"/>
      <c r="E154" s="19"/>
      <c r="F154" s="19"/>
      <c r="G154" s="19" t="s">
        <v>810</v>
      </c>
      <c r="H154" s="19"/>
      <c r="I154" s="19"/>
      <c r="J154" s="20">
        <v>1230.0999999999999</v>
      </c>
      <c r="K154" s="44"/>
      <c r="L154" s="20"/>
      <c r="M154" s="44"/>
      <c r="N154" s="20"/>
      <c r="O154" s="44"/>
      <c r="P154" s="45"/>
      <c r="Q154" s="44"/>
      <c r="R154" s="20">
        <v>0</v>
      </c>
      <c r="S154" s="44"/>
      <c r="T154" s="20">
        <v>0</v>
      </c>
      <c r="U154" s="44"/>
      <c r="V154" s="20">
        <f t="shared" si="74"/>
        <v>0</v>
      </c>
      <c r="W154" s="44"/>
      <c r="X154" s="45">
        <f t="shared" si="75"/>
        <v>0</v>
      </c>
      <c r="Y154" s="44"/>
      <c r="Z154" s="20">
        <f t="shared" si="76"/>
        <v>1230.0999999999999</v>
      </c>
      <c r="AA154" s="44"/>
      <c r="AB154" s="20">
        <f t="shared" si="77"/>
        <v>0</v>
      </c>
      <c r="AC154" s="44"/>
      <c r="AD154" s="20">
        <f t="shared" si="78"/>
        <v>1230.0999999999999</v>
      </c>
      <c r="AE154" s="44"/>
      <c r="AF154" s="45">
        <f t="shared" si="79"/>
        <v>1</v>
      </c>
    </row>
    <row r="155" spans="1:32" x14ac:dyDescent="0.25">
      <c r="A155" s="19"/>
      <c r="B155" s="19"/>
      <c r="C155" s="19"/>
      <c r="D155" s="19"/>
      <c r="E155" s="19"/>
      <c r="F155" s="19"/>
      <c r="G155" s="19" t="s">
        <v>811</v>
      </c>
      <c r="H155" s="19"/>
      <c r="I155" s="19"/>
      <c r="J155" s="20">
        <v>742.83</v>
      </c>
      <c r="K155" s="44"/>
      <c r="L155" s="20"/>
      <c r="M155" s="44"/>
      <c r="N155" s="20"/>
      <c r="O155" s="44"/>
      <c r="P155" s="45"/>
      <c r="Q155" s="44"/>
      <c r="R155" s="20">
        <v>0</v>
      </c>
      <c r="S155" s="44"/>
      <c r="T155" s="20">
        <v>0</v>
      </c>
      <c r="U155" s="44"/>
      <c r="V155" s="20">
        <f t="shared" si="74"/>
        <v>0</v>
      </c>
      <c r="W155" s="44"/>
      <c r="X155" s="45">
        <f t="shared" si="75"/>
        <v>0</v>
      </c>
      <c r="Y155" s="44"/>
      <c r="Z155" s="20">
        <f t="shared" si="76"/>
        <v>742.83</v>
      </c>
      <c r="AA155" s="44"/>
      <c r="AB155" s="20">
        <f t="shared" si="77"/>
        <v>0</v>
      </c>
      <c r="AC155" s="44"/>
      <c r="AD155" s="20">
        <f t="shared" si="78"/>
        <v>742.83</v>
      </c>
      <c r="AE155" s="44"/>
      <c r="AF155" s="45">
        <f t="shared" si="79"/>
        <v>1</v>
      </c>
    </row>
    <row r="156" spans="1:32" x14ac:dyDescent="0.25">
      <c r="A156" s="19"/>
      <c r="B156" s="19"/>
      <c r="C156" s="19"/>
      <c r="D156" s="19"/>
      <c r="E156" s="19"/>
      <c r="F156" s="19"/>
      <c r="G156" s="19" t="s">
        <v>812</v>
      </c>
      <c r="H156" s="19"/>
      <c r="I156" s="19"/>
      <c r="J156" s="20">
        <v>165</v>
      </c>
      <c r="K156" s="44"/>
      <c r="L156" s="20"/>
      <c r="M156" s="44"/>
      <c r="N156" s="20"/>
      <c r="O156" s="44"/>
      <c r="P156" s="45"/>
      <c r="Q156" s="44"/>
      <c r="R156" s="20">
        <v>0</v>
      </c>
      <c r="S156" s="44"/>
      <c r="T156" s="20">
        <v>0</v>
      </c>
      <c r="U156" s="44"/>
      <c r="V156" s="20">
        <f t="shared" si="74"/>
        <v>0</v>
      </c>
      <c r="W156" s="44"/>
      <c r="X156" s="45">
        <f t="shared" si="75"/>
        <v>0</v>
      </c>
      <c r="Y156" s="44"/>
      <c r="Z156" s="20">
        <f t="shared" si="76"/>
        <v>165</v>
      </c>
      <c r="AA156" s="44"/>
      <c r="AB156" s="20">
        <f t="shared" si="77"/>
        <v>0</v>
      </c>
      <c r="AC156" s="44"/>
      <c r="AD156" s="20">
        <f t="shared" si="78"/>
        <v>165</v>
      </c>
      <c r="AE156" s="44"/>
      <c r="AF156" s="45">
        <f t="shared" si="79"/>
        <v>1</v>
      </c>
    </row>
    <row r="157" spans="1:32" x14ac:dyDescent="0.25">
      <c r="A157" s="19"/>
      <c r="B157" s="19"/>
      <c r="C157" s="19"/>
      <c r="D157" s="19"/>
      <c r="E157" s="19"/>
      <c r="F157" s="19"/>
      <c r="G157" s="19" t="s">
        <v>813</v>
      </c>
      <c r="H157" s="19"/>
      <c r="I157" s="19"/>
      <c r="J157" s="20">
        <v>214.21</v>
      </c>
      <c r="K157" s="44"/>
      <c r="L157" s="20"/>
      <c r="M157" s="44"/>
      <c r="N157" s="20"/>
      <c r="O157" s="44"/>
      <c r="P157" s="45"/>
      <c r="Q157" s="44"/>
      <c r="R157" s="20">
        <v>0</v>
      </c>
      <c r="S157" s="44"/>
      <c r="T157" s="20">
        <v>0</v>
      </c>
      <c r="U157" s="44"/>
      <c r="V157" s="20">
        <f t="shared" si="74"/>
        <v>0</v>
      </c>
      <c r="W157" s="44"/>
      <c r="X157" s="45">
        <f t="shared" si="75"/>
        <v>0</v>
      </c>
      <c r="Y157" s="44"/>
      <c r="Z157" s="20">
        <f t="shared" si="76"/>
        <v>214.21</v>
      </c>
      <c r="AA157" s="44"/>
      <c r="AB157" s="20">
        <f t="shared" si="77"/>
        <v>0</v>
      </c>
      <c r="AC157" s="44"/>
      <c r="AD157" s="20">
        <f t="shared" si="78"/>
        <v>214.21</v>
      </c>
      <c r="AE157" s="44"/>
      <c r="AF157" s="45">
        <f t="shared" si="79"/>
        <v>1</v>
      </c>
    </row>
    <row r="158" spans="1:32" x14ac:dyDescent="0.25">
      <c r="A158" s="19"/>
      <c r="B158" s="19"/>
      <c r="C158" s="19"/>
      <c r="D158" s="19"/>
      <c r="E158" s="19"/>
      <c r="F158" s="19"/>
      <c r="G158" s="19" t="s">
        <v>814</v>
      </c>
      <c r="H158" s="19"/>
      <c r="I158" s="19"/>
      <c r="J158" s="20">
        <v>3893.44</v>
      </c>
      <c r="K158" s="44"/>
      <c r="L158" s="20"/>
      <c r="M158" s="44"/>
      <c r="N158" s="20"/>
      <c r="O158" s="44"/>
      <c r="P158" s="45"/>
      <c r="Q158" s="44"/>
      <c r="R158" s="20">
        <v>0</v>
      </c>
      <c r="S158" s="44"/>
      <c r="T158" s="20">
        <v>0</v>
      </c>
      <c r="U158" s="44"/>
      <c r="V158" s="20">
        <f t="shared" si="74"/>
        <v>0</v>
      </c>
      <c r="W158" s="44"/>
      <c r="X158" s="45">
        <f t="shared" si="75"/>
        <v>0</v>
      </c>
      <c r="Y158" s="44"/>
      <c r="Z158" s="20">
        <f t="shared" si="76"/>
        <v>3893.44</v>
      </c>
      <c r="AA158" s="44"/>
      <c r="AB158" s="20">
        <f t="shared" si="77"/>
        <v>0</v>
      </c>
      <c r="AC158" s="44"/>
      <c r="AD158" s="20">
        <f t="shared" si="78"/>
        <v>3893.44</v>
      </c>
      <c r="AE158" s="44"/>
      <c r="AF158" s="45">
        <f t="shared" si="79"/>
        <v>1</v>
      </c>
    </row>
    <row r="159" spans="1:32" x14ac:dyDescent="0.25">
      <c r="A159" s="19"/>
      <c r="B159" s="19"/>
      <c r="C159" s="19"/>
      <c r="D159" s="19"/>
      <c r="E159" s="19"/>
      <c r="F159" s="19"/>
      <c r="G159" s="19" t="s">
        <v>815</v>
      </c>
      <c r="H159" s="19"/>
      <c r="I159" s="19"/>
      <c r="J159" s="20">
        <v>1854.6</v>
      </c>
      <c r="K159" s="44"/>
      <c r="L159" s="20"/>
      <c r="M159" s="44"/>
      <c r="N159" s="20"/>
      <c r="O159" s="44"/>
      <c r="P159" s="45"/>
      <c r="Q159" s="44"/>
      <c r="R159" s="20">
        <v>0</v>
      </c>
      <c r="S159" s="44"/>
      <c r="T159" s="20">
        <v>0</v>
      </c>
      <c r="U159" s="44"/>
      <c r="V159" s="20">
        <f t="shared" si="74"/>
        <v>0</v>
      </c>
      <c r="W159" s="44"/>
      <c r="X159" s="45">
        <f t="shared" si="75"/>
        <v>0</v>
      </c>
      <c r="Y159" s="44"/>
      <c r="Z159" s="20">
        <f t="shared" si="76"/>
        <v>1854.6</v>
      </c>
      <c r="AA159" s="44"/>
      <c r="AB159" s="20">
        <f t="shared" si="77"/>
        <v>0</v>
      </c>
      <c r="AC159" s="44"/>
      <c r="AD159" s="20">
        <f t="shared" si="78"/>
        <v>1854.6</v>
      </c>
      <c r="AE159" s="44"/>
      <c r="AF159" s="45">
        <f t="shared" si="79"/>
        <v>1</v>
      </c>
    </row>
    <row r="160" spans="1:32" x14ac:dyDescent="0.25">
      <c r="A160" s="19"/>
      <c r="B160" s="19"/>
      <c r="C160" s="19"/>
      <c r="D160" s="19"/>
      <c r="E160" s="19"/>
      <c r="F160" s="19"/>
      <c r="G160" s="19" t="s">
        <v>816</v>
      </c>
      <c r="H160" s="19"/>
      <c r="I160" s="19"/>
      <c r="J160" s="20">
        <v>488.87</v>
      </c>
      <c r="K160" s="44"/>
      <c r="L160" s="20"/>
      <c r="M160" s="44"/>
      <c r="N160" s="20"/>
      <c r="O160" s="44"/>
      <c r="P160" s="45"/>
      <c r="Q160" s="44"/>
      <c r="R160" s="20">
        <v>0</v>
      </c>
      <c r="S160" s="44"/>
      <c r="T160" s="20">
        <v>0</v>
      </c>
      <c r="U160" s="44"/>
      <c r="V160" s="20">
        <f t="shared" si="74"/>
        <v>0</v>
      </c>
      <c r="W160" s="44"/>
      <c r="X160" s="45">
        <f t="shared" si="75"/>
        <v>0</v>
      </c>
      <c r="Y160" s="44"/>
      <c r="Z160" s="20">
        <f t="shared" si="76"/>
        <v>488.87</v>
      </c>
      <c r="AA160" s="44"/>
      <c r="AB160" s="20">
        <f t="shared" si="77"/>
        <v>0</v>
      </c>
      <c r="AC160" s="44"/>
      <c r="AD160" s="20">
        <f t="shared" si="78"/>
        <v>488.87</v>
      </c>
      <c r="AE160" s="44"/>
      <c r="AF160" s="45">
        <f t="shared" si="79"/>
        <v>1</v>
      </c>
    </row>
    <row r="161" spans="1:32" x14ac:dyDescent="0.25">
      <c r="A161" s="19"/>
      <c r="B161" s="19"/>
      <c r="C161" s="19"/>
      <c r="D161" s="19"/>
      <c r="E161" s="19"/>
      <c r="F161" s="19"/>
      <c r="G161" s="19" t="s">
        <v>817</v>
      </c>
      <c r="H161" s="19"/>
      <c r="I161" s="19"/>
      <c r="J161" s="20">
        <v>168.75</v>
      </c>
      <c r="K161" s="44"/>
      <c r="L161" s="20"/>
      <c r="M161" s="44"/>
      <c r="N161" s="20"/>
      <c r="O161" s="44"/>
      <c r="P161" s="45"/>
      <c r="Q161" s="44"/>
      <c r="R161" s="20">
        <v>0</v>
      </c>
      <c r="S161" s="44"/>
      <c r="T161" s="20">
        <v>0</v>
      </c>
      <c r="U161" s="44"/>
      <c r="V161" s="20">
        <f t="shared" si="74"/>
        <v>0</v>
      </c>
      <c r="W161" s="44"/>
      <c r="X161" s="45">
        <f t="shared" si="75"/>
        <v>0</v>
      </c>
      <c r="Y161" s="44"/>
      <c r="Z161" s="20">
        <f t="shared" si="76"/>
        <v>168.75</v>
      </c>
      <c r="AA161" s="44"/>
      <c r="AB161" s="20">
        <f t="shared" si="77"/>
        <v>0</v>
      </c>
      <c r="AC161" s="44"/>
      <c r="AD161" s="20">
        <f t="shared" si="78"/>
        <v>168.75</v>
      </c>
      <c r="AE161" s="44"/>
      <c r="AF161" s="45">
        <f t="shared" si="79"/>
        <v>1</v>
      </c>
    </row>
    <row r="162" spans="1:32" x14ac:dyDescent="0.25">
      <c r="A162" s="19"/>
      <c r="B162" s="19"/>
      <c r="C162" s="19"/>
      <c r="D162" s="19"/>
      <c r="E162" s="19"/>
      <c r="F162" s="19"/>
      <c r="G162" s="19" t="s">
        <v>818</v>
      </c>
      <c r="H162" s="19"/>
      <c r="I162" s="19"/>
      <c r="J162" s="20">
        <v>1120.6199999999999</v>
      </c>
      <c r="K162" s="44"/>
      <c r="L162" s="20"/>
      <c r="M162" s="44"/>
      <c r="N162" s="20"/>
      <c r="O162" s="44"/>
      <c r="P162" s="45"/>
      <c r="Q162" s="44"/>
      <c r="R162" s="20">
        <v>0</v>
      </c>
      <c r="S162" s="44"/>
      <c r="T162" s="20">
        <v>0</v>
      </c>
      <c r="U162" s="44"/>
      <c r="V162" s="20">
        <f t="shared" si="74"/>
        <v>0</v>
      </c>
      <c r="W162" s="44"/>
      <c r="X162" s="45">
        <f t="shared" si="75"/>
        <v>0</v>
      </c>
      <c r="Y162" s="44"/>
      <c r="Z162" s="20">
        <f t="shared" si="76"/>
        <v>1120.6199999999999</v>
      </c>
      <c r="AA162" s="44"/>
      <c r="AB162" s="20">
        <f t="shared" si="77"/>
        <v>0</v>
      </c>
      <c r="AC162" s="44"/>
      <c r="AD162" s="20">
        <f t="shared" si="78"/>
        <v>1120.6199999999999</v>
      </c>
      <c r="AE162" s="44"/>
      <c r="AF162" s="45">
        <f t="shared" si="79"/>
        <v>1</v>
      </c>
    </row>
    <row r="163" spans="1:32" x14ac:dyDescent="0.25">
      <c r="A163" s="19"/>
      <c r="B163" s="19"/>
      <c r="C163" s="19"/>
      <c r="D163" s="19"/>
      <c r="E163" s="19"/>
      <c r="F163" s="19"/>
      <c r="G163" s="19" t="s">
        <v>819</v>
      </c>
      <c r="H163" s="19"/>
      <c r="I163" s="19"/>
      <c r="J163" s="20">
        <v>331.48</v>
      </c>
      <c r="K163" s="44"/>
      <c r="L163" s="20"/>
      <c r="M163" s="44"/>
      <c r="N163" s="20"/>
      <c r="O163" s="44"/>
      <c r="P163" s="45"/>
      <c r="Q163" s="44"/>
      <c r="R163" s="20">
        <v>0</v>
      </c>
      <c r="S163" s="44"/>
      <c r="T163" s="20">
        <v>0</v>
      </c>
      <c r="U163" s="44"/>
      <c r="V163" s="20">
        <f t="shared" si="74"/>
        <v>0</v>
      </c>
      <c r="W163" s="44"/>
      <c r="X163" s="45">
        <f t="shared" si="75"/>
        <v>0</v>
      </c>
      <c r="Y163" s="44"/>
      <c r="Z163" s="20">
        <f t="shared" si="76"/>
        <v>331.48</v>
      </c>
      <c r="AA163" s="44"/>
      <c r="AB163" s="20">
        <f t="shared" si="77"/>
        <v>0</v>
      </c>
      <c r="AC163" s="44"/>
      <c r="AD163" s="20">
        <f t="shared" si="78"/>
        <v>331.48</v>
      </c>
      <c r="AE163" s="44"/>
      <c r="AF163" s="45">
        <f t="shared" si="79"/>
        <v>1</v>
      </c>
    </row>
    <row r="164" spans="1:32" x14ac:dyDescent="0.25">
      <c r="A164" s="19"/>
      <c r="B164" s="19"/>
      <c r="C164" s="19"/>
      <c r="D164" s="19"/>
      <c r="E164" s="19"/>
      <c r="F164" s="19"/>
      <c r="G164" s="19" t="s">
        <v>820</v>
      </c>
      <c r="H164" s="19"/>
      <c r="I164" s="19"/>
      <c r="J164" s="20">
        <v>320.12</v>
      </c>
      <c r="K164" s="44"/>
      <c r="L164" s="20"/>
      <c r="M164" s="44"/>
      <c r="N164" s="20"/>
      <c r="O164" s="44"/>
      <c r="P164" s="45"/>
      <c r="Q164" s="44"/>
      <c r="R164" s="20">
        <v>0</v>
      </c>
      <c r="S164" s="44"/>
      <c r="T164" s="20">
        <v>0</v>
      </c>
      <c r="U164" s="44"/>
      <c r="V164" s="20">
        <f t="shared" si="74"/>
        <v>0</v>
      </c>
      <c r="W164" s="44"/>
      <c r="X164" s="45">
        <f t="shared" si="75"/>
        <v>0</v>
      </c>
      <c r="Y164" s="44"/>
      <c r="Z164" s="20">
        <f t="shared" si="76"/>
        <v>320.12</v>
      </c>
      <c r="AA164" s="44"/>
      <c r="AB164" s="20">
        <f t="shared" si="77"/>
        <v>0</v>
      </c>
      <c r="AC164" s="44"/>
      <c r="AD164" s="20">
        <f t="shared" si="78"/>
        <v>320.12</v>
      </c>
      <c r="AE164" s="44"/>
      <c r="AF164" s="45">
        <f t="shared" si="79"/>
        <v>1</v>
      </c>
    </row>
    <row r="165" spans="1:32" x14ac:dyDescent="0.25">
      <c r="A165" s="19"/>
      <c r="B165" s="19"/>
      <c r="C165" s="19"/>
      <c r="D165" s="19"/>
      <c r="E165" s="19"/>
      <c r="F165" s="19"/>
      <c r="G165" s="19" t="s">
        <v>821</v>
      </c>
      <c r="H165" s="19"/>
      <c r="I165" s="19"/>
      <c r="J165" s="20">
        <v>3223.25</v>
      </c>
      <c r="K165" s="44"/>
      <c r="L165" s="20"/>
      <c r="M165" s="44"/>
      <c r="N165" s="20"/>
      <c r="O165" s="44"/>
      <c r="P165" s="45"/>
      <c r="Q165" s="44"/>
      <c r="R165" s="20">
        <v>0</v>
      </c>
      <c r="S165" s="44"/>
      <c r="T165" s="20">
        <v>0</v>
      </c>
      <c r="U165" s="44"/>
      <c r="V165" s="20">
        <f t="shared" si="74"/>
        <v>0</v>
      </c>
      <c r="W165" s="44"/>
      <c r="X165" s="45">
        <f t="shared" si="75"/>
        <v>0</v>
      </c>
      <c r="Y165" s="44"/>
      <c r="Z165" s="20">
        <f t="shared" si="76"/>
        <v>3223.25</v>
      </c>
      <c r="AA165" s="44"/>
      <c r="AB165" s="20">
        <f t="shared" si="77"/>
        <v>0</v>
      </c>
      <c r="AC165" s="44"/>
      <c r="AD165" s="20">
        <f t="shared" si="78"/>
        <v>3223.25</v>
      </c>
      <c r="AE165" s="44"/>
      <c r="AF165" s="45">
        <f t="shared" si="79"/>
        <v>1</v>
      </c>
    </row>
    <row r="166" spans="1:32" x14ac:dyDescent="0.25">
      <c r="A166" s="19"/>
      <c r="B166" s="19"/>
      <c r="C166" s="19"/>
      <c r="D166" s="19"/>
      <c r="E166" s="19"/>
      <c r="F166" s="19"/>
      <c r="G166" s="19" t="s">
        <v>822</v>
      </c>
      <c r="H166" s="19"/>
      <c r="I166" s="19"/>
      <c r="J166" s="20">
        <v>72.48</v>
      </c>
      <c r="K166" s="44"/>
      <c r="L166" s="20"/>
      <c r="M166" s="44"/>
      <c r="N166" s="20"/>
      <c r="O166" s="44"/>
      <c r="P166" s="45"/>
      <c r="Q166" s="44"/>
      <c r="R166" s="20">
        <v>0</v>
      </c>
      <c r="S166" s="44"/>
      <c r="T166" s="20">
        <v>0</v>
      </c>
      <c r="U166" s="44"/>
      <c r="V166" s="20">
        <f t="shared" si="74"/>
        <v>0</v>
      </c>
      <c r="W166" s="44"/>
      <c r="X166" s="45">
        <f t="shared" si="75"/>
        <v>0</v>
      </c>
      <c r="Y166" s="44"/>
      <c r="Z166" s="20">
        <f t="shared" si="76"/>
        <v>72.48</v>
      </c>
      <c r="AA166" s="44"/>
      <c r="AB166" s="20">
        <f t="shared" si="77"/>
        <v>0</v>
      </c>
      <c r="AC166" s="44"/>
      <c r="AD166" s="20">
        <f t="shared" si="78"/>
        <v>72.48</v>
      </c>
      <c r="AE166" s="44"/>
      <c r="AF166" s="45">
        <f t="shared" si="79"/>
        <v>1</v>
      </c>
    </row>
    <row r="167" spans="1:32" x14ac:dyDescent="0.25">
      <c r="A167" s="19"/>
      <c r="B167" s="19"/>
      <c r="C167" s="19"/>
      <c r="D167" s="19"/>
      <c r="E167" s="19"/>
      <c r="F167" s="19"/>
      <c r="G167" s="19" t="s">
        <v>823</v>
      </c>
      <c r="H167" s="19"/>
      <c r="I167" s="19"/>
      <c r="J167" s="20">
        <v>331.48</v>
      </c>
      <c r="K167" s="44"/>
      <c r="L167" s="20"/>
      <c r="M167" s="44"/>
      <c r="N167" s="20"/>
      <c r="O167" s="44"/>
      <c r="P167" s="45"/>
      <c r="Q167" s="44"/>
      <c r="R167" s="20">
        <v>0</v>
      </c>
      <c r="S167" s="44"/>
      <c r="T167" s="20">
        <v>0</v>
      </c>
      <c r="U167" s="44"/>
      <c r="V167" s="20">
        <f t="shared" si="74"/>
        <v>0</v>
      </c>
      <c r="W167" s="44"/>
      <c r="X167" s="45">
        <f t="shared" si="75"/>
        <v>0</v>
      </c>
      <c r="Y167" s="44"/>
      <c r="Z167" s="20">
        <f t="shared" si="76"/>
        <v>331.48</v>
      </c>
      <c r="AA167" s="44"/>
      <c r="AB167" s="20">
        <f t="shared" si="77"/>
        <v>0</v>
      </c>
      <c r="AC167" s="44"/>
      <c r="AD167" s="20">
        <f t="shared" si="78"/>
        <v>331.48</v>
      </c>
      <c r="AE167" s="44"/>
      <c r="AF167" s="45">
        <f t="shared" si="79"/>
        <v>1</v>
      </c>
    </row>
    <row r="168" spans="1:32" ht="15.75" thickBot="1" x14ac:dyDescent="0.3">
      <c r="A168" s="19"/>
      <c r="B168" s="19"/>
      <c r="C168" s="19"/>
      <c r="D168" s="19"/>
      <c r="E168" s="19"/>
      <c r="F168" s="19"/>
      <c r="G168" s="19" t="s">
        <v>824</v>
      </c>
      <c r="H168" s="19"/>
      <c r="I168" s="19"/>
      <c r="J168" s="21">
        <v>10904.52</v>
      </c>
      <c r="K168" s="44"/>
      <c r="L168" s="21">
        <v>13333.32</v>
      </c>
      <c r="M168" s="44"/>
      <c r="N168" s="21">
        <f>ROUND((J168-L168),5)</f>
        <v>-2428.8000000000002</v>
      </c>
      <c r="O168" s="44"/>
      <c r="P168" s="46">
        <f>ROUND(IF(L168=0, IF(J168=0, 0, 1), J168/L168),5)</f>
        <v>0.81784000000000001</v>
      </c>
      <c r="Q168" s="44"/>
      <c r="R168" s="21">
        <v>-8.26</v>
      </c>
      <c r="S168" s="44"/>
      <c r="T168" s="21">
        <v>0</v>
      </c>
      <c r="U168" s="44"/>
      <c r="V168" s="21">
        <f t="shared" si="74"/>
        <v>-8.26</v>
      </c>
      <c r="W168" s="44"/>
      <c r="X168" s="46">
        <f t="shared" si="75"/>
        <v>1</v>
      </c>
      <c r="Y168" s="44"/>
      <c r="Z168" s="21">
        <f t="shared" si="76"/>
        <v>10896.26</v>
      </c>
      <c r="AA168" s="44"/>
      <c r="AB168" s="21">
        <f t="shared" si="77"/>
        <v>13333.32</v>
      </c>
      <c r="AC168" s="44"/>
      <c r="AD168" s="21">
        <f t="shared" si="78"/>
        <v>-2437.06</v>
      </c>
      <c r="AE168" s="44"/>
      <c r="AF168" s="46">
        <f t="shared" si="79"/>
        <v>0.81721999999999995</v>
      </c>
    </row>
    <row r="169" spans="1:32" ht="15.75" thickBot="1" x14ac:dyDescent="0.3">
      <c r="A169" s="19"/>
      <c r="B169" s="19"/>
      <c r="C169" s="19"/>
      <c r="D169" s="19"/>
      <c r="E169" s="19"/>
      <c r="F169" s="19" t="s">
        <v>825</v>
      </c>
      <c r="G169" s="19"/>
      <c r="H169" s="19"/>
      <c r="I169" s="19"/>
      <c r="J169" s="22">
        <f>ROUND(SUM(J149:J168),5)</f>
        <v>26051.73</v>
      </c>
      <c r="K169" s="44"/>
      <c r="L169" s="22">
        <f>ROUND(SUM(L149:L168),5)</f>
        <v>13333.32</v>
      </c>
      <c r="M169" s="44"/>
      <c r="N169" s="22">
        <f>ROUND((J169-L169),5)</f>
        <v>12718.41</v>
      </c>
      <c r="O169" s="44"/>
      <c r="P169" s="48">
        <f>ROUND(IF(L169=0, IF(J169=0, 0, 1), J169/L169),5)</f>
        <v>1.9538800000000001</v>
      </c>
      <c r="Q169" s="44"/>
      <c r="R169" s="22">
        <f>ROUND(SUM(R149:R168),5)</f>
        <v>-8.26</v>
      </c>
      <c r="S169" s="44"/>
      <c r="T169" s="22">
        <f>ROUND(SUM(T149:T168),5)</f>
        <v>0</v>
      </c>
      <c r="U169" s="44"/>
      <c r="V169" s="22">
        <f t="shared" si="74"/>
        <v>-8.26</v>
      </c>
      <c r="W169" s="44"/>
      <c r="X169" s="48">
        <f t="shared" si="75"/>
        <v>1</v>
      </c>
      <c r="Y169" s="44"/>
      <c r="Z169" s="22">
        <f t="shared" si="76"/>
        <v>26043.47</v>
      </c>
      <c r="AA169" s="44"/>
      <c r="AB169" s="22">
        <f t="shared" si="77"/>
        <v>13333.32</v>
      </c>
      <c r="AC169" s="44"/>
      <c r="AD169" s="22">
        <f t="shared" si="78"/>
        <v>12710.15</v>
      </c>
      <c r="AE169" s="44"/>
      <c r="AF169" s="48">
        <f t="shared" si="79"/>
        <v>1.95326</v>
      </c>
    </row>
    <row r="170" spans="1:32" x14ac:dyDescent="0.25">
      <c r="A170" s="19"/>
      <c r="B170" s="19"/>
      <c r="C170" s="19"/>
      <c r="D170" s="19"/>
      <c r="E170" s="19" t="s">
        <v>826</v>
      </c>
      <c r="F170" s="19"/>
      <c r="G170" s="19"/>
      <c r="H170" s="19"/>
      <c r="I170" s="19"/>
      <c r="J170" s="20">
        <f>ROUND(SUM(J133:J136)+SUM(J146:J148)+J169,5)</f>
        <v>35686.080000000002</v>
      </c>
      <c r="K170" s="44"/>
      <c r="L170" s="20">
        <f>ROUND(SUM(L133:L136)+SUM(L146:L148)+L169,5)</f>
        <v>50793.32</v>
      </c>
      <c r="M170" s="44"/>
      <c r="N170" s="20">
        <f>ROUND((J170-L170),5)</f>
        <v>-15107.24</v>
      </c>
      <c r="O170" s="44"/>
      <c r="P170" s="45">
        <f>ROUND(IF(L170=0, IF(J170=0, 0, 1), J170/L170),5)</f>
        <v>0.70257000000000003</v>
      </c>
      <c r="Q170" s="44"/>
      <c r="R170" s="20">
        <f>ROUND(SUM(R133:R136)+SUM(R146:R148)+R169,5)</f>
        <v>-8.26</v>
      </c>
      <c r="S170" s="44"/>
      <c r="T170" s="20">
        <f>ROUND(SUM(T133:T136)+SUM(T146:T148)+T169,5)</f>
        <v>0</v>
      </c>
      <c r="U170" s="44"/>
      <c r="V170" s="20">
        <f t="shared" si="74"/>
        <v>-8.26</v>
      </c>
      <c r="W170" s="44"/>
      <c r="X170" s="45">
        <f t="shared" si="75"/>
        <v>1</v>
      </c>
      <c r="Y170" s="44"/>
      <c r="Z170" s="20">
        <f t="shared" si="76"/>
        <v>35677.82</v>
      </c>
      <c r="AA170" s="44"/>
      <c r="AB170" s="20">
        <f t="shared" si="77"/>
        <v>50793.32</v>
      </c>
      <c r="AC170" s="44"/>
      <c r="AD170" s="20">
        <f t="shared" si="78"/>
        <v>-15115.5</v>
      </c>
      <c r="AE170" s="44"/>
      <c r="AF170" s="45">
        <f t="shared" si="79"/>
        <v>0.70240999999999998</v>
      </c>
    </row>
    <row r="171" spans="1:32" x14ac:dyDescent="0.25">
      <c r="A171" s="19"/>
      <c r="B171" s="19"/>
      <c r="C171" s="19"/>
      <c r="D171" s="19"/>
      <c r="E171" s="19" t="s">
        <v>827</v>
      </c>
      <c r="F171" s="19"/>
      <c r="G171" s="19"/>
      <c r="H171" s="19"/>
      <c r="I171" s="19"/>
      <c r="J171" s="20"/>
      <c r="K171" s="44"/>
      <c r="L171" s="20"/>
      <c r="M171" s="44"/>
      <c r="N171" s="20"/>
      <c r="O171" s="44"/>
      <c r="P171" s="45"/>
      <c r="Q171" s="44"/>
      <c r="R171" s="20"/>
      <c r="S171" s="44"/>
      <c r="T171" s="20"/>
      <c r="U171" s="44"/>
      <c r="V171" s="20"/>
      <c r="W171" s="44"/>
      <c r="X171" s="45"/>
      <c r="Y171" s="44"/>
      <c r="Z171" s="20"/>
      <c r="AA171" s="44"/>
      <c r="AB171" s="20"/>
      <c r="AC171" s="44"/>
      <c r="AD171" s="20"/>
      <c r="AE171" s="44"/>
      <c r="AF171" s="45"/>
    </row>
    <row r="172" spans="1:32" x14ac:dyDescent="0.25">
      <c r="A172" s="19"/>
      <c r="B172" s="19"/>
      <c r="C172" s="19"/>
      <c r="D172" s="19"/>
      <c r="E172" s="19"/>
      <c r="F172" s="19" t="s">
        <v>828</v>
      </c>
      <c r="G172" s="19"/>
      <c r="H172" s="19"/>
      <c r="I172" s="19"/>
      <c r="J172" s="20">
        <v>0</v>
      </c>
      <c r="K172" s="44"/>
      <c r="L172" s="20">
        <v>500</v>
      </c>
      <c r="M172" s="44"/>
      <c r="N172" s="20">
        <f>ROUND((J172-L172),5)</f>
        <v>-500</v>
      </c>
      <c r="O172" s="44"/>
      <c r="P172" s="45">
        <f>ROUND(IF(L172=0, IF(J172=0, 0, 1), J172/L172),5)</f>
        <v>0</v>
      </c>
      <c r="Q172" s="44"/>
      <c r="R172" s="20">
        <v>0</v>
      </c>
      <c r="S172" s="44"/>
      <c r="T172" s="20">
        <v>0</v>
      </c>
      <c r="U172" s="44"/>
      <c r="V172" s="20">
        <f>ROUND((R172-T172),5)</f>
        <v>0</v>
      </c>
      <c r="W172" s="44"/>
      <c r="X172" s="45">
        <f>ROUND(IF(T172=0, IF(R172=0, 0, 1), R172/T172),5)</f>
        <v>0</v>
      </c>
      <c r="Y172" s="44"/>
      <c r="Z172" s="20">
        <f>ROUND(J172+R172,5)</f>
        <v>0</v>
      </c>
      <c r="AA172" s="44"/>
      <c r="AB172" s="20">
        <f>ROUND(L172+T172,5)</f>
        <v>500</v>
      </c>
      <c r="AC172" s="44"/>
      <c r="AD172" s="20">
        <f>ROUND((Z172-AB172),5)</f>
        <v>-500</v>
      </c>
      <c r="AE172" s="44"/>
      <c r="AF172" s="45">
        <f>ROUND(IF(AB172=0, IF(Z172=0, 0, 1), Z172/AB172),5)</f>
        <v>0</v>
      </c>
    </row>
    <row r="173" spans="1:32" ht="15.75" thickBot="1" x14ac:dyDescent="0.3">
      <c r="A173" s="19"/>
      <c r="B173" s="19"/>
      <c r="C173" s="19"/>
      <c r="D173" s="19"/>
      <c r="E173" s="19"/>
      <c r="F173" s="19" t="s">
        <v>829</v>
      </c>
      <c r="G173" s="19"/>
      <c r="H173" s="19"/>
      <c r="I173" s="19"/>
      <c r="J173" s="26">
        <v>433.95</v>
      </c>
      <c r="K173" s="44"/>
      <c r="L173" s="26"/>
      <c r="M173" s="44"/>
      <c r="N173" s="26"/>
      <c r="O173" s="44"/>
      <c r="P173" s="49"/>
      <c r="Q173" s="44"/>
      <c r="R173" s="26">
        <v>0</v>
      </c>
      <c r="S173" s="44"/>
      <c r="T173" s="26">
        <v>0</v>
      </c>
      <c r="U173" s="44"/>
      <c r="V173" s="26">
        <f>ROUND((R173-T173),5)</f>
        <v>0</v>
      </c>
      <c r="W173" s="44"/>
      <c r="X173" s="49">
        <f>ROUND(IF(T173=0, IF(R173=0, 0, 1), R173/T173),5)</f>
        <v>0</v>
      </c>
      <c r="Y173" s="44"/>
      <c r="Z173" s="26">
        <f>ROUND(J173+R173,5)</f>
        <v>433.95</v>
      </c>
      <c r="AA173" s="44"/>
      <c r="AB173" s="26">
        <f>ROUND(L173+T173,5)</f>
        <v>0</v>
      </c>
      <c r="AC173" s="44"/>
      <c r="AD173" s="26">
        <f>ROUND((Z173-AB173),5)</f>
        <v>433.95</v>
      </c>
      <c r="AE173" s="44"/>
      <c r="AF173" s="49">
        <f>ROUND(IF(AB173=0, IF(Z173=0, 0, 1), Z173/AB173),5)</f>
        <v>1</v>
      </c>
    </row>
    <row r="174" spans="1:32" x14ac:dyDescent="0.25">
      <c r="A174" s="19"/>
      <c r="B174" s="19"/>
      <c r="C174" s="19"/>
      <c r="D174" s="19"/>
      <c r="E174" s="19" t="s">
        <v>830</v>
      </c>
      <c r="F174" s="19"/>
      <c r="G174" s="19"/>
      <c r="H174" s="19"/>
      <c r="I174" s="19"/>
      <c r="J174" s="20">
        <f>ROUND(SUM(J171:J173),5)</f>
        <v>433.95</v>
      </c>
      <c r="K174" s="44"/>
      <c r="L174" s="20">
        <f>ROUND(SUM(L171:L173),5)</f>
        <v>500</v>
      </c>
      <c r="M174" s="44"/>
      <c r="N174" s="20">
        <f>ROUND((J174-L174),5)</f>
        <v>-66.05</v>
      </c>
      <c r="O174" s="44"/>
      <c r="P174" s="45">
        <f>ROUND(IF(L174=0, IF(J174=0, 0, 1), J174/L174),5)</f>
        <v>0.8679</v>
      </c>
      <c r="Q174" s="44"/>
      <c r="R174" s="20">
        <f>ROUND(SUM(R171:R173),5)</f>
        <v>0</v>
      </c>
      <c r="S174" s="44"/>
      <c r="T174" s="20">
        <f>ROUND(SUM(T171:T173),5)</f>
        <v>0</v>
      </c>
      <c r="U174" s="44"/>
      <c r="V174" s="20">
        <f>ROUND((R174-T174),5)</f>
        <v>0</v>
      </c>
      <c r="W174" s="44"/>
      <c r="X174" s="45">
        <f>ROUND(IF(T174=0, IF(R174=0, 0, 1), R174/T174),5)</f>
        <v>0</v>
      </c>
      <c r="Y174" s="44"/>
      <c r="Z174" s="20">
        <f>ROUND(J174+R174,5)</f>
        <v>433.95</v>
      </c>
      <c r="AA174" s="44"/>
      <c r="AB174" s="20">
        <f>ROUND(L174+T174,5)</f>
        <v>500</v>
      </c>
      <c r="AC174" s="44"/>
      <c r="AD174" s="20">
        <f>ROUND((Z174-AB174),5)</f>
        <v>-66.05</v>
      </c>
      <c r="AE174" s="44"/>
      <c r="AF174" s="45">
        <f>ROUND(IF(AB174=0, IF(Z174=0, 0, 1), Z174/AB174),5)</f>
        <v>0.8679</v>
      </c>
    </row>
    <row r="175" spans="1:32" x14ac:dyDescent="0.25">
      <c r="A175" s="19"/>
      <c r="B175" s="19"/>
      <c r="C175" s="19"/>
      <c r="D175" s="19"/>
      <c r="E175" s="19" t="s">
        <v>831</v>
      </c>
      <c r="F175" s="19"/>
      <c r="G175" s="19"/>
      <c r="H175" s="19"/>
      <c r="I175" s="19"/>
      <c r="J175" s="20"/>
      <c r="K175" s="44"/>
      <c r="L175" s="20"/>
      <c r="M175" s="44"/>
      <c r="N175" s="20"/>
      <c r="O175" s="44"/>
      <c r="P175" s="45"/>
      <c r="Q175" s="44"/>
      <c r="R175" s="20"/>
      <c r="S175" s="44"/>
      <c r="T175" s="20"/>
      <c r="U175" s="44"/>
      <c r="V175" s="20"/>
      <c r="W175" s="44"/>
      <c r="X175" s="45"/>
      <c r="Y175" s="44"/>
      <c r="Z175" s="20"/>
      <c r="AA175" s="44"/>
      <c r="AB175" s="20"/>
      <c r="AC175" s="44"/>
      <c r="AD175" s="20"/>
      <c r="AE175" s="44"/>
      <c r="AF175" s="45"/>
    </row>
    <row r="176" spans="1:32" x14ac:dyDescent="0.25">
      <c r="A176" s="19"/>
      <c r="B176" s="19"/>
      <c r="C176" s="19"/>
      <c r="D176" s="19"/>
      <c r="E176" s="19"/>
      <c r="F176" s="19" t="s">
        <v>832</v>
      </c>
      <c r="G176" s="19"/>
      <c r="H176" s="19"/>
      <c r="I176" s="19"/>
      <c r="J176" s="20">
        <v>0</v>
      </c>
      <c r="K176" s="44"/>
      <c r="L176" s="20">
        <v>0</v>
      </c>
      <c r="M176" s="44"/>
      <c r="N176" s="20">
        <f>ROUND((J176-L176),5)</f>
        <v>0</v>
      </c>
      <c r="O176" s="44"/>
      <c r="P176" s="45">
        <f>ROUND(IF(L176=0, IF(J176=0, 0, 1), J176/L176),5)</f>
        <v>0</v>
      </c>
      <c r="Q176" s="44"/>
      <c r="R176" s="20">
        <v>0</v>
      </c>
      <c r="S176" s="44"/>
      <c r="T176" s="20">
        <v>0</v>
      </c>
      <c r="U176" s="44"/>
      <c r="V176" s="20">
        <f>ROUND((R176-T176),5)</f>
        <v>0</v>
      </c>
      <c r="W176" s="44"/>
      <c r="X176" s="45">
        <f>ROUND(IF(T176=0, IF(R176=0, 0, 1), R176/T176),5)</f>
        <v>0</v>
      </c>
      <c r="Y176" s="44"/>
      <c r="Z176" s="20">
        <f>ROUND(J176+R176,5)</f>
        <v>0</v>
      </c>
      <c r="AA176" s="44"/>
      <c r="AB176" s="20">
        <f>ROUND(L176+T176,5)</f>
        <v>0</v>
      </c>
      <c r="AC176" s="44"/>
      <c r="AD176" s="20">
        <f>ROUND((Z176-AB176),5)</f>
        <v>0</v>
      </c>
      <c r="AE176" s="44"/>
      <c r="AF176" s="45">
        <f>ROUND(IF(AB176=0, IF(Z176=0, 0, 1), Z176/AB176),5)</f>
        <v>0</v>
      </c>
    </row>
    <row r="177" spans="1:32" x14ac:dyDescent="0.25">
      <c r="A177" s="19"/>
      <c r="B177" s="19"/>
      <c r="C177" s="19"/>
      <c r="D177" s="19"/>
      <c r="E177" s="19"/>
      <c r="F177" s="19" t="s">
        <v>833</v>
      </c>
      <c r="G177" s="19"/>
      <c r="H177" s="19"/>
      <c r="I177" s="19"/>
      <c r="J177" s="20">
        <v>0</v>
      </c>
      <c r="K177" s="44"/>
      <c r="L177" s="20">
        <v>640</v>
      </c>
      <c r="M177" s="44"/>
      <c r="N177" s="20">
        <f>ROUND((J177-L177),5)</f>
        <v>-640</v>
      </c>
      <c r="O177" s="44"/>
      <c r="P177" s="45">
        <f>ROUND(IF(L177=0, IF(J177=0, 0, 1), J177/L177),5)</f>
        <v>0</v>
      </c>
      <c r="Q177" s="44"/>
      <c r="R177" s="20">
        <v>0</v>
      </c>
      <c r="S177" s="44"/>
      <c r="T177" s="20">
        <v>0</v>
      </c>
      <c r="U177" s="44"/>
      <c r="V177" s="20">
        <f>ROUND((R177-T177),5)</f>
        <v>0</v>
      </c>
      <c r="W177" s="44"/>
      <c r="X177" s="45">
        <f>ROUND(IF(T177=0, IF(R177=0, 0, 1), R177/T177),5)</f>
        <v>0</v>
      </c>
      <c r="Y177" s="44"/>
      <c r="Z177" s="20">
        <f>ROUND(J177+R177,5)</f>
        <v>0</v>
      </c>
      <c r="AA177" s="44"/>
      <c r="AB177" s="20">
        <f>ROUND(L177+T177,5)</f>
        <v>640</v>
      </c>
      <c r="AC177" s="44"/>
      <c r="AD177" s="20">
        <f>ROUND((Z177-AB177),5)</f>
        <v>-640</v>
      </c>
      <c r="AE177" s="44"/>
      <c r="AF177" s="45">
        <f>ROUND(IF(AB177=0, IF(Z177=0, 0, 1), Z177/AB177),5)</f>
        <v>0</v>
      </c>
    </row>
    <row r="178" spans="1:32" x14ac:dyDescent="0.25">
      <c r="A178" s="19"/>
      <c r="B178" s="19"/>
      <c r="C178" s="19"/>
      <c r="D178" s="19"/>
      <c r="E178" s="19"/>
      <c r="F178" s="19" t="s">
        <v>834</v>
      </c>
      <c r="G178" s="19"/>
      <c r="H178" s="19"/>
      <c r="I178" s="19"/>
      <c r="J178" s="20"/>
      <c r="K178" s="44"/>
      <c r="L178" s="20"/>
      <c r="M178" s="44"/>
      <c r="N178" s="20"/>
      <c r="O178" s="44"/>
      <c r="P178" s="45"/>
      <c r="Q178" s="44"/>
      <c r="R178" s="20"/>
      <c r="S178" s="44"/>
      <c r="T178" s="20"/>
      <c r="U178" s="44"/>
      <c r="V178" s="20"/>
      <c r="W178" s="44"/>
      <c r="X178" s="45"/>
      <c r="Y178" s="44"/>
      <c r="Z178" s="20"/>
      <c r="AA178" s="44"/>
      <c r="AB178" s="20"/>
      <c r="AC178" s="44"/>
      <c r="AD178" s="20"/>
      <c r="AE178" s="44"/>
      <c r="AF178" s="45"/>
    </row>
    <row r="179" spans="1:32" x14ac:dyDescent="0.25">
      <c r="A179" s="19"/>
      <c r="B179" s="19"/>
      <c r="C179" s="19"/>
      <c r="D179" s="19"/>
      <c r="E179" s="19"/>
      <c r="F179" s="19"/>
      <c r="G179" s="19" t="s">
        <v>835</v>
      </c>
      <c r="H179" s="19"/>
      <c r="I179" s="19"/>
      <c r="J179" s="20">
        <v>-185</v>
      </c>
      <c r="K179" s="44"/>
      <c r="L179" s="20">
        <v>4000</v>
      </c>
      <c r="M179" s="44"/>
      <c r="N179" s="20">
        <f>ROUND((J179-L179),5)</f>
        <v>-4185</v>
      </c>
      <c r="O179" s="44"/>
      <c r="P179" s="45">
        <f>ROUND(IF(L179=0, IF(J179=0, 0, 1), J179/L179),5)</f>
        <v>-4.6249999999999999E-2</v>
      </c>
      <c r="Q179" s="44"/>
      <c r="R179" s="20">
        <v>0</v>
      </c>
      <c r="S179" s="44"/>
      <c r="T179" s="20">
        <v>0</v>
      </c>
      <c r="U179" s="44"/>
      <c r="V179" s="20">
        <f t="shared" ref="V179:V184" si="80">ROUND((R179-T179),5)</f>
        <v>0</v>
      </c>
      <c r="W179" s="44"/>
      <c r="X179" s="45">
        <f t="shared" ref="X179:X184" si="81">ROUND(IF(T179=0, IF(R179=0, 0, 1), R179/T179),5)</f>
        <v>0</v>
      </c>
      <c r="Y179" s="44"/>
      <c r="Z179" s="20">
        <f t="shared" ref="Z179:Z184" si="82">ROUND(J179+R179,5)</f>
        <v>-185</v>
      </c>
      <c r="AA179" s="44"/>
      <c r="AB179" s="20">
        <f t="shared" ref="AB179:AB184" si="83">ROUND(L179+T179,5)</f>
        <v>4000</v>
      </c>
      <c r="AC179" s="44"/>
      <c r="AD179" s="20">
        <f t="shared" ref="AD179:AD184" si="84">ROUND((Z179-AB179),5)</f>
        <v>-4185</v>
      </c>
      <c r="AE179" s="44"/>
      <c r="AF179" s="45">
        <f t="shared" ref="AF179:AF184" si="85">ROUND(IF(AB179=0, IF(Z179=0, 0, 1), Z179/AB179),5)</f>
        <v>-4.6249999999999999E-2</v>
      </c>
    </row>
    <row r="180" spans="1:32" ht="15.75" thickBot="1" x14ac:dyDescent="0.3">
      <c r="A180" s="19"/>
      <c r="B180" s="19"/>
      <c r="C180" s="19"/>
      <c r="D180" s="19"/>
      <c r="E180" s="19"/>
      <c r="F180" s="19"/>
      <c r="G180" s="19" t="s">
        <v>836</v>
      </c>
      <c r="H180" s="19"/>
      <c r="I180" s="19"/>
      <c r="J180" s="26">
        <v>1364.78</v>
      </c>
      <c r="K180" s="44"/>
      <c r="L180" s="26">
        <v>2680</v>
      </c>
      <c r="M180" s="44"/>
      <c r="N180" s="26">
        <f>ROUND((J180-L180),5)</f>
        <v>-1315.22</v>
      </c>
      <c r="O180" s="44"/>
      <c r="P180" s="49">
        <f>ROUND(IF(L180=0, IF(J180=0, 0, 1), J180/L180),5)</f>
        <v>0.50924999999999998</v>
      </c>
      <c r="Q180" s="44"/>
      <c r="R180" s="26">
        <v>0</v>
      </c>
      <c r="S180" s="44"/>
      <c r="T180" s="26">
        <v>0</v>
      </c>
      <c r="U180" s="44"/>
      <c r="V180" s="26">
        <f t="shared" si="80"/>
        <v>0</v>
      </c>
      <c r="W180" s="44"/>
      <c r="X180" s="49">
        <f t="shared" si="81"/>
        <v>0</v>
      </c>
      <c r="Y180" s="44"/>
      <c r="Z180" s="26">
        <f t="shared" si="82"/>
        <v>1364.78</v>
      </c>
      <c r="AA180" s="44"/>
      <c r="AB180" s="26">
        <f t="shared" si="83"/>
        <v>2680</v>
      </c>
      <c r="AC180" s="44"/>
      <c r="AD180" s="26">
        <f t="shared" si="84"/>
        <v>-1315.22</v>
      </c>
      <c r="AE180" s="44"/>
      <c r="AF180" s="49">
        <f t="shared" si="85"/>
        <v>0.50924999999999998</v>
      </c>
    </row>
    <row r="181" spans="1:32" x14ac:dyDescent="0.25">
      <c r="A181" s="19"/>
      <c r="B181" s="19"/>
      <c r="C181" s="19"/>
      <c r="D181" s="19"/>
      <c r="E181" s="19"/>
      <c r="F181" s="19" t="s">
        <v>837</v>
      </c>
      <c r="G181" s="19"/>
      <c r="H181" s="19"/>
      <c r="I181" s="19"/>
      <c r="J181" s="20">
        <f>ROUND(SUM(J178:J180),5)</f>
        <v>1179.78</v>
      </c>
      <c r="K181" s="44"/>
      <c r="L181" s="20">
        <f>ROUND(SUM(L178:L180),5)</f>
        <v>6680</v>
      </c>
      <c r="M181" s="44"/>
      <c r="N181" s="20">
        <f>ROUND((J181-L181),5)</f>
        <v>-5500.22</v>
      </c>
      <c r="O181" s="44"/>
      <c r="P181" s="45">
        <f>ROUND(IF(L181=0, IF(J181=0, 0, 1), J181/L181),5)</f>
        <v>0.17660999999999999</v>
      </c>
      <c r="Q181" s="44"/>
      <c r="R181" s="20">
        <f>ROUND(SUM(R178:R180),5)</f>
        <v>0</v>
      </c>
      <c r="S181" s="44"/>
      <c r="T181" s="20">
        <f>ROUND(SUM(T178:T180),5)</f>
        <v>0</v>
      </c>
      <c r="U181" s="44"/>
      <c r="V181" s="20">
        <f t="shared" si="80"/>
        <v>0</v>
      </c>
      <c r="W181" s="44"/>
      <c r="X181" s="45">
        <f t="shared" si="81"/>
        <v>0</v>
      </c>
      <c r="Y181" s="44"/>
      <c r="Z181" s="20">
        <f t="shared" si="82"/>
        <v>1179.78</v>
      </c>
      <c r="AA181" s="44"/>
      <c r="AB181" s="20">
        <f t="shared" si="83"/>
        <v>6680</v>
      </c>
      <c r="AC181" s="44"/>
      <c r="AD181" s="20">
        <f t="shared" si="84"/>
        <v>-5500.22</v>
      </c>
      <c r="AE181" s="44"/>
      <c r="AF181" s="45">
        <f t="shared" si="85"/>
        <v>0.17660999999999999</v>
      </c>
    </row>
    <row r="182" spans="1:32" x14ac:dyDescent="0.25">
      <c r="A182" s="19"/>
      <c r="B182" s="19"/>
      <c r="C182" s="19"/>
      <c r="D182" s="19"/>
      <c r="E182" s="19"/>
      <c r="F182" s="19" t="s">
        <v>838</v>
      </c>
      <c r="G182" s="19"/>
      <c r="H182" s="19"/>
      <c r="I182" s="19"/>
      <c r="J182" s="20">
        <v>445</v>
      </c>
      <c r="K182" s="44"/>
      <c r="L182" s="20">
        <v>500</v>
      </c>
      <c r="M182" s="44"/>
      <c r="N182" s="20">
        <f>ROUND((J182-L182),5)</f>
        <v>-55</v>
      </c>
      <c r="O182" s="44"/>
      <c r="P182" s="45">
        <f>ROUND(IF(L182=0, IF(J182=0, 0, 1), J182/L182),5)</f>
        <v>0.89</v>
      </c>
      <c r="Q182" s="44"/>
      <c r="R182" s="20">
        <v>0</v>
      </c>
      <c r="S182" s="44"/>
      <c r="T182" s="20">
        <v>0</v>
      </c>
      <c r="U182" s="44"/>
      <c r="V182" s="20">
        <f t="shared" si="80"/>
        <v>0</v>
      </c>
      <c r="W182" s="44"/>
      <c r="X182" s="45">
        <f t="shared" si="81"/>
        <v>0</v>
      </c>
      <c r="Y182" s="44"/>
      <c r="Z182" s="20">
        <f t="shared" si="82"/>
        <v>445</v>
      </c>
      <c r="AA182" s="44"/>
      <c r="AB182" s="20">
        <f t="shared" si="83"/>
        <v>500</v>
      </c>
      <c r="AC182" s="44"/>
      <c r="AD182" s="20">
        <f t="shared" si="84"/>
        <v>-55</v>
      </c>
      <c r="AE182" s="44"/>
      <c r="AF182" s="45">
        <f t="shared" si="85"/>
        <v>0.89</v>
      </c>
    </row>
    <row r="183" spans="1:32" x14ac:dyDescent="0.25">
      <c r="A183" s="19"/>
      <c r="B183" s="19"/>
      <c r="C183" s="19"/>
      <c r="D183" s="19"/>
      <c r="E183" s="19"/>
      <c r="F183" s="19" t="s">
        <v>839</v>
      </c>
      <c r="G183" s="19"/>
      <c r="H183" s="19"/>
      <c r="I183" s="19"/>
      <c r="J183" s="20">
        <v>0</v>
      </c>
      <c r="K183" s="44"/>
      <c r="L183" s="20">
        <v>0</v>
      </c>
      <c r="M183" s="44"/>
      <c r="N183" s="20">
        <f>ROUND((J183-L183),5)</f>
        <v>0</v>
      </c>
      <c r="O183" s="44"/>
      <c r="P183" s="45">
        <f>ROUND(IF(L183=0, IF(J183=0, 0, 1), J183/L183),5)</f>
        <v>0</v>
      </c>
      <c r="Q183" s="44"/>
      <c r="R183" s="20">
        <v>0</v>
      </c>
      <c r="S183" s="44"/>
      <c r="T183" s="20">
        <v>0</v>
      </c>
      <c r="U183" s="44"/>
      <c r="V183" s="20">
        <f t="shared" si="80"/>
        <v>0</v>
      </c>
      <c r="W183" s="44"/>
      <c r="X183" s="45">
        <f t="shared" si="81"/>
        <v>0</v>
      </c>
      <c r="Y183" s="44"/>
      <c r="Z183" s="20">
        <f t="shared" si="82"/>
        <v>0</v>
      </c>
      <c r="AA183" s="44"/>
      <c r="AB183" s="20">
        <f t="shared" si="83"/>
        <v>0</v>
      </c>
      <c r="AC183" s="44"/>
      <c r="AD183" s="20">
        <f t="shared" si="84"/>
        <v>0</v>
      </c>
      <c r="AE183" s="44"/>
      <c r="AF183" s="45">
        <f t="shared" si="85"/>
        <v>0</v>
      </c>
    </row>
    <row r="184" spans="1:32" x14ac:dyDescent="0.25">
      <c r="A184" s="19"/>
      <c r="B184" s="19"/>
      <c r="C184" s="19"/>
      <c r="D184" s="19"/>
      <c r="E184" s="19"/>
      <c r="F184" s="19" t="s">
        <v>840</v>
      </c>
      <c r="G184" s="19"/>
      <c r="H184" s="19"/>
      <c r="I184" s="19"/>
      <c r="J184" s="20">
        <v>516.5</v>
      </c>
      <c r="K184" s="44"/>
      <c r="L184" s="20"/>
      <c r="M184" s="44"/>
      <c r="N184" s="20"/>
      <c r="O184" s="44"/>
      <c r="P184" s="45"/>
      <c r="Q184" s="44"/>
      <c r="R184" s="20">
        <v>0</v>
      </c>
      <c r="S184" s="44"/>
      <c r="T184" s="20">
        <v>0</v>
      </c>
      <c r="U184" s="44"/>
      <c r="V184" s="20">
        <f t="shared" si="80"/>
        <v>0</v>
      </c>
      <c r="W184" s="44"/>
      <c r="X184" s="45">
        <f t="shared" si="81"/>
        <v>0</v>
      </c>
      <c r="Y184" s="44"/>
      <c r="Z184" s="20">
        <f t="shared" si="82"/>
        <v>516.5</v>
      </c>
      <c r="AA184" s="44"/>
      <c r="AB184" s="20">
        <f t="shared" si="83"/>
        <v>0</v>
      </c>
      <c r="AC184" s="44"/>
      <c r="AD184" s="20">
        <f t="shared" si="84"/>
        <v>516.5</v>
      </c>
      <c r="AE184" s="44"/>
      <c r="AF184" s="45">
        <f t="shared" si="85"/>
        <v>1</v>
      </c>
    </row>
    <row r="185" spans="1:32" x14ac:dyDescent="0.25">
      <c r="A185" s="19"/>
      <c r="B185" s="19"/>
      <c r="C185" s="19"/>
      <c r="D185" s="19"/>
      <c r="E185" s="19"/>
      <c r="F185" s="19" t="s">
        <v>841</v>
      </c>
      <c r="G185" s="19"/>
      <c r="H185" s="19"/>
      <c r="I185" s="19"/>
      <c r="J185" s="20"/>
      <c r="K185" s="44"/>
      <c r="L185" s="20"/>
      <c r="M185" s="44"/>
      <c r="N185" s="20"/>
      <c r="O185" s="44"/>
      <c r="P185" s="45"/>
      <c r="Q185" s="44"/>
      <c r="R185" s="20"/>
      <c r="S185" s="44"/>
      <c r="T185" s="20"/>
      <c r="U185" s="44"/>
      <c r="V185" s="20"/>
      <c r="W185" s="44"/>
      <c r="X185" s="45"/>
      <c r="Y185" s="44"/>
      <c r="Z185" s="20"/>
      <c r="AA185" s="44"/>
      <c r="AB185" s="20"/>
      <c r="AC185" s="44"/>
      <c r="AD185" s="20"/>
      <c r="AE185" s="44"/>
      <c r="AF185" s="45"/>
    </row>
    <row r="186" spans="1:32" ht="15.75" thickBot="1" x14ac:dyDescent="0.3">
      <c r="A186" s="19"/>
      <c r="B186" s="19"/>
      <c r="C186" s="19"/>
      <c r="D186" s="19"/>
      <c r="E186" s="19"/>
      <c r="F186" s="19"/>
      <c r="G186" s="19" t="s">
        <v>842</v>
      </c>
      <c r="H186" s="19"/>
      <c r="I186" s="19"/>
      <c r="J186" s="21">
        <v>1596.97</v>
      </c>
      <c r="K186" s="44"/>
      <c r="L186" s="21">
        <v>1340</v>
      </c>
      <c r="M186" s="44"/>
      <c r="N186" s="21">
        <f>ROUND((J186-L186),5)</f>
        <v>256.97000000000003</v>
      </c>
      <c r="O186" s="44"/>
      <c r="P186" s="46">
        <f>ROUND(IF(L186=0, IF(J186=0, 0, 1), J186/L186),5)</f>
        <v>1.19177</v>
      </c>
      <c r="Q186" s="44"/>
      <c r="R186" s="21">
        <v>0</v>
      </c>
      <c r="S186" s="44"/>
      <c r="T186" s="21">
        <v>0</v>
      </c>
      <c r="U186" s="44"/>
      <c r="V186" s="21">
        <f>ROUND((R186-T186),5)</f>
        <v>0</v>
      </c>
      <c r="W186" s="44"/>
      <c r="X186" s="46">
        <f>ROUND(IF(T186=0, IF(R186=0, 0, 1), R186/T186),5)</f>
        <v>0</v>
      </c>
      <c r="Y186" s="44"/>
      <c r="Z186" s="21">
        <f>ROUND(J186+R186,5)</f>
        <v>1596.97</v>
      </c>
      <c r="AA186" s="44"/>
      <c r="AB186" s="21">
        <f>ROUND(L186+T186,5)</f>
        <v>1340</v>
      </c>
      <c r="AC186" s="44"/>
      <c r="AD186" s="21">
        <f>ROUND((Z186-AB186),5)</f>
        <v>256.97000000000003</v>
      </c>
      <c r="AE186" s="44"/>
      <c r="AF186" s="46">
        <f>ROUND(IF(AB186=0, IF(Z186=0, 0, 1), Z186/AB186),5)</f>
        <v>1.19177</v>
      </c>
    </row>
    <row r="187" spans="1:32" ht="15.75" thickBot="1" x14ac:dyDescent="0.3">
      <c r="A187" s="19"/>
      <c r="B187" s="19"/>
      <c r="C187" s="19"/>
      <c r="D187" s="19"/>
      <c r="E187" s="19"/>
      <c r="F187" s="19" t="s">
        <v>843</v>
      </c>
      <c r="G187" s="19"/>
      <c r="H187" s="19"/>
      <c r="I187" s="19"/>
      <c r="J187" s="22">
        <f>ROUND(SUM(J185:J186),5)</f>
        <v>1596.97</v>
      </c>
      <c r="K187" s="44"/>
      <c r="L187" s="22">
        <f>ROUND(SUM(L185:L186),5)</f>
        <v>1340</v>
      </c>
      <c r="M187" s="44"/>
      <c r="N187" s="22">
        <f>ROUND((J187-L187),5)</f>
        <v>256.97000000000003</v>
      </c>
      <c r="O187" s="44"/>
      <c r="P187" s="48">
        <f>ROUND(IF(L187=0, IF(J187=0, 0, 1), J187/L187),5)</f>
        <v>1.19177</v>
      </c>
      <c r="Q187" s="44"/>
      <c r="R187" s="22">
        <f>ROUND(SUM(R185:R186),5)</f>
        <v>0</v>
      </c>
      <c r="S187" s="44"/>
      <c r="T187" s="22">
        <f>ROUND(SUM(T185:T186),5)</f>
        <v>0</v>
      </c>
      <c r="U187" s="44"/>
      <c r="V187" s="22">
        <f>ROUND((R187-T187),5)</f>
        <v>0</v>
      </c>
      <c r="W187" s="44"/>
      <c r="X187" s="48">
        <f>ROUND(IF(T187=0, IF(R187=0, 0, 1), R187/T187),5)</f>
        <v>0</v>
      </c>
      <c r="Y187" s="44"/>
      <c r="Z187" s="22">
        <f>ROUND(J187+R187,5)</f>
        <v>1596.97</v>
      </c>
      <c r="AA187" s="44"/>
      <c r="AB187" s="22">
        <f>ROUND(L187+T187,5)</f>
        <v>1340</v>
      </c>
      <c r="AC187" s="44"/>
      <c r="AD187" s="22">
        <f>ROUND((Z187-AB187),5)</f>
        <v>256.97000000000003</v>
      </c>
      <c r="AE187" s="44"/>
      <c r="AF187" s="48">
        <f>ROUND(IF(AB187=0, IF(Z187=0, 0, 1), Z187/AB187),5)</f>
        <v>1.19177</v>
      </c>
    </row>
    <row r="188" spans="1:32" x14ac:dyDescent="0.25">
      <c r="A188" s="19"/>
      <c r="B188" s="19"/>
      <c r="C188" s="19"/>
      <c r="D188" s="19"/>
      <c r="E188" s="19" t="s">
        <v>844</v>
      </c>
      <c r="F188" s="19"/>
      <c r="G188" s="19"/>
      <c r="H188" s="19"/>
      <c r="I188" s="19"/>
      <c r="J188" s="20">
        <f>ROUND(SUM(J175:J177)+SUM(J181:J184)+J187,5)</f>
        <v>3738.25</v>
      </c>
      <c r="K188" s="44"/>
      <c r="L188" s="20">
        <f>ROUND(SUM(L175:L177)+SUM(L181:L184)+L187,5)</f>
        <v>9160</v>
      </c>
      <c r="M188" s="44"/>
      <c r="N188" s="20">
        <f>ROUND((J188-L188),5)</f>
        <v>-5421.75</v>
      </c>
      <c r="O188" s="44"/>
      <c r="P188" s="45">
        <f>ROUND(IF(L188=0, IF(J188=0, 0, 1), J188/L188),5)</f>
        <v>0.40810999999999997</v>
      </c>
      <c r="Q188" s="44"/>
      <c r="R188" s="20">
        <f>ROUND(SUM(R175:R177)+SUM(R181:R184)+R187,5)</f>
        <v>0</v>
      </c>
      <c r="S188" s="44"/>
      <c r="T188" s="20">
        <f>ROUND(SUM(T175:T177)+SUM(T181:T184)+T187,5)</f>
        <v>0</v>
      </c>
      <c r="U188" s="44"/>
      <c r="V188" s="20">
        <f>ROUND((R188-T188),5)</f>
        <v>0</v>
      </c>
      <c r="W188" s="44"/>
      <c r="X188" s="45">
        <f>ROUND(IF(T188=0, IF(R188=0, 0, 1), R188/T188),5)</f>
        <v>0</v>
      </c>
      <c r="Y188" s="44"/>
      <c r="Z188" s="20">
        <f>ROUND(J188+R188,5)</f>
        <v>3738.25</v>
      </c>
      <c r="AA188" s="44"/>
      <c r="AB188" s="20">
        <f>ROUND(L188+T188,5)</f>
        <v>9160</v>
      </c>
      <c r="AC188" s="44"/>
      <c r="AD188" s="20">
        <f>ROUND((Z188-AB188),5)</f>
        <v>-5421.75</v>
      </c>
      <c r="AE188" s="44"/>
      <c r="AF188" s="45">
        <f>ROUND(IF(AB188=0, IF(Z188=0, 0, 1), Z188/AB188),5)</f>
        <v>0.40810999999999997</v>
      </c>
    </row>
    <row r="189" spans="1:32" x14ac:dyDescent="0.25">
      <c r="A189" s="19"/>
      <c r="B189" s="19"/>
      <c r="C189" s="19"/>
      <c r="D189" s="19"/>
      <c r="E189" s="19" t="s">
        <v>845</v>
      </c>
      <c r="F189" s="19"/>
      <c r="G189" s="19"/>
      <c r="H189" s="19"/>
      <c r="I189" s="19"/>
      <c r="J189" s="20"/>
      <c r="K189" s="44"/>
      <c r="L189" s="20"/>
      <c r="M189" s="44"/>
      <c r="N189" s="20"/>
      <c r="O189" s="44"/>
      <c r="P189" s="45"/>
      <c r="Q189" s="44"/>
      <c r="R189" s="20"/>
      <c r="S189" s="44"/>
      <c r="T189" s="20"/>
      <c r="U189" s="44"/>
      <c r="V189" s="20"/>
      <c r="W189" s="44"/>
      <c r="X189" s="45"/>
      <c r="Y189" s="44"/>
      <c r="Z189" s="20"/>
      <c r="AA189" s="44"/>
      <c r="AB189" s="20"/>
      <c r="AC189" s="44"/>
      <c r="AD189" s="20"/>
      <c r="AE189" s="44"/>
      <c r="AF189" s="45"/>
    </row>
    <row r="190" spans="1:32" x14ac:dyDescent="0.25">
      <c r="A190" s="19"/>
      <c r="B190" s="19"/>
      <c r="C190" s="19"/>
      <c r="D190" s="19"/>
      <c r="E190" s="19"/>
      <c r="F190" s="19" t="s">
        <v>846</v>
      </c>
      <c r="G190" s="19"/>
      <c r="H190" s="19"/>
      <c r="I190" s="19"/>
      <c r="J190" s="20"/>
      <c r="K190" s="44"/>
      <c r="L190" s="20"/>
      <c r="M190" s="44"/>
      <c r="N190" s="20"/>
      <c r="O190" s="44"/>
      <c r="P190" s="45"/>
      <c r="Q190" s="44"/>
      <c r="R190" s="20"/>
      <c r="S190" s="44"/>
      <c r="T190" s="20"/>
      <c r="U190" s="44"/>
      <c r="V190" s="20"/>
      <c r="W190" s="44"/>
      <c r="X190" s="45"/>
      <c r="Y190" s="44"/>
      <c r="Z190" s="20"/>
      <c r="AA190" s="44"/>
      <c r="AB190" s="20"/>
      <c r="AC190" s="44"/>
      <c r="AD190" s="20"/>
      <c r="AE190" s="44"/>
      <c r="AF190" s="45"/>
    </row>
    <row r="191" spans="1:32" x14ac:dyDescent="0.25">
      <c r="A191" s="19"/>
      <c r="B191" s="19"/>
      <c r="C191" s="19"/>
      <c r="D191" s="19"/>
      <c r="E191" s="19"/>
      <c r="F191" s="19"/>
      <c r="G191" s="19" t="s">
        <v>847</v>
      </c>
      <c r="H191" s="19"/>
      <c r="I191" s="19"/>
      <c r="J191" s="20">
        <v>550</v>
      </c>
      <c r="K191" s="44"/>
      <c r="L191" s="20">
        <v>550</v>
      </c>
      <c r="M191" s="44"/>
      <c r="N191" s="20">
        <f t="shared" ref="N191:N197" si="86">ROUND((J191-L191),5)</f>
        <v>0</v>
      </c>
      <c r="O191" s="44"/>
      <c r="P191" s="45">
        <f t="shared" ref="P191:P197" si="87">ROUND(IF(L191=0, IF(J191=0, 0, 1), J191/L191),5)</f>
        <v>1</v>
      </c>
      <c r="Q191" s="44"/>
      <c r="R191" s="20">
        <v>0</v>
      </c>
      <c r="S191" s="44"/>
      <c r="T191" s="20">
        <v>0</v>
      </c>
      <c r="U191" s="44"/>
      <c r="V191" s="20">
        <f t="shared" ref="V191:V197" si="88">ROUND((R191-T191),5)</f>
        <v>0</v>
      </c>
      <c r="W191" s="44"/>
      <c r="X191" s="45">
        <f t="shared" ref="X191:X197" si="89">ROUND(IF(T191=0, IF(R191=0, 0, 1), R191/T191),5)</f>
        <v>0</v>
      </c>
      <c r="Y191" s="44"/>
      <c r="Z191" s="20">
        <f t="shared" ref="Z191:Z197" si="90">ROUND(J191+R191,5)</f>
        <v>550</v>
      </c>
      <c r="AA191" s="44"/>
      <c r="AB191" s="20">
        <f t="shared" ref="AB191:AB197" si="91">ROUND(L191+T191,5)</f>
        <v>550</v>
      </c>
      <c r="AC191" s="44"/>
      <c r="AD191" s="20">
        <f t="shared" ref="AD191:AD197" si="92">ROUND((Z191-AB191),5)</f>
        <v>0</v>
      </c>
      <c r="AE191" s="44"/>
      <c r="AF191" s="45">
        <f t="shared" ref="AF191:AF197" si="93">ROUND(IF(AB191=0, IF(Z191=0, 0, 1), Z191/AB191),5)</f>
        <v>1</v>
      </c>
    </row>
    <row r="192" spans="1:32" ht="15.75" thickBot="1" x14ac:dyDescent="0.3">
      <c r="A192" s="19"/>
      <c r="B192" s="19"/>
      <c r="C192" s="19"/>
      <c r="D192" s="19"/>
      <c r="E192" s="19"/>
      <c r="F192" s="19"/>
      <c r="G192" s="19" t="s">
        <v>848</v>
      </c>
      <c r="H192" s="19"/>
      <c r="I192" s="19"/>
      <c r="J192" s="26">
        <v>3714.99</v>
      </c>
      <c r="K192" s="44"/>
      <c r="L192" s="26">
        <v>2350</v>
      </c>
      <c r="M192" s="44"/>
      <c r="N192" s="26">
        <f t="shared" si="86"/>
        <v>1364.99</v>
      </c>
      <c r="O192" s="44"/>
      <c r="P192" s="49">
        <f t="shared" si="87"/>
        <v>1.5808500000000001</v>
      </c>
      <c r="Q192" s="44"/>
      <c r="R192" s="26">
        <v>0</v>
      </c>
      <c r="S192" s="44"/>
      <c r="T192" s="26">
        <v>0</v>
      </c>
      <c r="U192" s="44"/>
      <c r="V192" s="26">
        <f t="shared" si="88"/>
        <v>0</v>
      </c>
      <c r="W192" s="44"/>
      <c r="X192" s="49">
        <f t="shared" si="89"/>
        <v>0</v>
      </c>
      <c r="Y192" s="44"/>
      <c r="Z192" s="26">
        <f t="shared" si="90"/>
        <v>3714.99</v>
      </c>
      <c r="AA192" s="44"/>
      <c r="AB192" s="26">
        <f t="shared" si="91"/>
        <v>2350</v>
      </c>
      <c r="AC192" s="44"/>
      <c r="AD192" s="26">
        <f t="shared" si="92"/>
        <v>1364.99</v>
      </c>
      <c r="AE192" s="44"/>
      <c r="AF192" s="49">
        <f t="shared" si="93"/>
        <v>1.5808500000000001</v>
      </c>
    </row>
    <row r="193" spans="1:32" x14ac:dyDescent="0.25">
      <c r="A193" s="19"/>
      <c r="B193" s="19"/>
      <c r="C193" s="19"/>
      <c r="D193" s="19"/>
      <c r="E193" s="19"/>
      <c r="F193" s="19" t="s">
        <v>849</v>
      </c>
      <c r="G193" s="19"/>
      <c r="H193" s="19"/>
      <c r="I193" s="19"/>
      <c r="J193" s="20">
        <f>ROUND(SUM(J190:J192),5)</f>
        <v>4264.99</v>
      </c>
      <c r="K193" s="44"/>
      <c r="L193" s="20">
        <f>ROUND(SUM(L190:L192),5)</f>
        <v>2900</v>
      </c>
      <c r="M193" s="44"/>
      <c r="N193" s="20">
        <f t="shared" si="86"/>
        <v>1364.99</v>
      </c>
      <c r="O193" s="44"/>
      <c r="P193" s="45">
        <f t="shared" si="87"/>
        <v>1.4706900000000001</v>
      </c>
      <c r="Q193" s="44"/>
      <c r="R193" s="20">
        <f>ROUND(SUM(R190:R192),5)</f>
        <v>0</v>
      </c>
      <c r="S193" s="44"/>
      <c r="T193" s="20">
        <f>ROUND(SUM(T190:T192),5)</f>
        <v>0</v>
      </c>
      <c r="U193" s="44"/>
      <c r="V193" s="20">
        <f t="shared" si="88"/>
        <v>0</v>
      </c>
      <c r="W193" s="44"/>
      <c r="X193" s="45">
        <f t="shared" si="89"/>
        <v>0</v>
      </c>
      <c r="Y193" s="44"/>
      <c r="Z193" s="20">
        <f t="shared" si="90"/>
        <v>4264.99</v>
      </c>
      <c r="AA193" s="44"/>
      <c r="AB193" s="20">
        <f t="shared" si="91"/>
        <v>2900</v>
      </c>
      <c r="AC193" s="44"/>
      <c r="AD193" s="20">
        <f t="shared" si="92"/>
        <v>1364.99</v>
      </c>
      <c r="AE193" s="44"/>
      <c r="AF193" s="45">
        <f t="shared" si="93"/>
        <v>1.4706900000000001</v>
      </c>
    </row>
    <row r="194" spans="1:32" ht="15.75" thickBot="1" x14ac:dyDescent="0.3">
      <c r="A194" s="19"/>
      <c r="B194" s="19"/>
      <c r="C194" s="19"/>
      <c r="D194" s="19"/>
      <c r="E194" s="19"/>
      <c r="F194" s="19" t="s">
        <v>850</v>
      </c>
      <c r="G194" s="19"/>
      <c r="H194" s="19"/>
      <c r="I194" s="19"/>
      <c r="J194" s="21">
        <v>1006.9</v>
      </c>
      <c r="K194" s="44"/>
      <c r="L194" s="21">
        <v>3000</v>
      </c>
      <c r="M194" s="44"/>
      <c r="N194" s="21">
        <f t="shared" si="86"/>
        <v>-1993.1</v>
      </c>
      <c r="O194" s="44"/>
      <c r="P194" s="46">
        <f t="shared" si="87"/>
        <v>0.33562999999999998</v>
      </c>
      <c r="Q194" s="44"/>
      <c r="R194" s="21">
        <v>0</v>
      </c>
      <c r="S194" s="44"/>
      <c r="T194" s="21">
        <v>0</v>
      </c>
      <c r="U194" s="44"/>
      <c r="V194" s="21">
        <f t="shared" si="88"/>
        <v>0</v>
      </c>
      <c r="W194" s="44"/>
      <c r="X194" s="46">
        <f t="shared" si="89"/>
        <v>0</v>
      </c>
      <c r="Y194" s="44"/>
      <c r="Z194" s="21">
        <f t="shared" si="90"/>
        <v>1006.9</v>
      </c>
      <c r="AA194" s="44"/>
      <c r="AB194" s="21">
        <f t="shared" si="91"/>
        <v>3000</v>
      </c>
      <c r="AC194" s="44"/>
      <c r="AD194" s="21">
        <f t="shared" si="92"/>
        <v>-1993.1</v>
      </c>
      <c r="AE194" s="44"/>
      <c r="AF194" s="46">
        <f t="shared" si="93"/>
        <v>0.33562999999999998</v>
      </c>
    </row>
    <row r="195" spans="1:32" ht="15.75" thickBot="1" x14ac:dyDescent="0.3">
      <c r="A195" s="19"/>
      <c r="B195" s="19"/>
      <c r="C195" s="19"/>
      <c r="D195" s="19"/>
      <c r="E195" s="19" t="s">
        <v>851</v>
      </c>
      <c r="F195" s="19"/>
      <c r="G195" s="19"/>
      <c r="H195" s="19"/>
      <c r="I195" s="19"/>
      <c r="J195" s="23">
        <f>ROUND(J189+SUM(J193:J194),5)</f>
        <v>5271.89</v>
      </c>
      <c r="K195" s="44"/>
      <c r="L195" s="23">
        <f>ROUND(L189+SUM(L193:L194),5)</f>
        <v>5900</v>
      </c>
      <c r="M195" s="44"/>
      <c r="N195" s="23">
        <f t="shared" si="86"/>
        <v>-628.11</v>
      </c>
      <c r="O195" s="44"/>
      <c r="P195" s="47">
        <f t="shared" si="87"/>
        <v>0.89354</v>
      </c>
      <c r="Q195" s="44"/>
      <c r="R195" s="23">
        <f>ROUND(R189+SUM(R193:R194),5)</f>
        <v>0</v>
      </c>
      <c r="S195" s="44"/>
      <c r="T195" s="23">
        <f>ROUND(T189+SUM(T193:T194),5)</f>
        <v>0</v>
      </c>
      <c r="U195" s="44"/>
      <c r="V195" s="23">
        <f t="shared" si="88"/>
        <v>0</v>
      </c>
      <c r="W195" s="44"/>
      <c r="X195" s="47">
        <f t="shared" si="89"/>
        <v>0</v>
      </c>
      <c r="Y195" s="44"/>
      <c r="Z195" s="23">
        <f t="shared" si="90"/>
        <v>5271.89</v>
      </c>
      <c r="AA195" s="44"/>
      <c r="AB195" s="23">
        <f t="shared" si="91"/>
        <v>5900</v>
      </c>
      <c r="AC195" s="44"/>
      <c r="AD195" s="23">
        <f t="shared" si="92"/>
        <v>-628.11</v>
      </c>
      <c r="AE195" s="44"/>
      <c r="AF195" s="47">
        <f t="shared" si="93"/>
        <v>0.89354</v>
      </c>
    </row>
    <row r="196" spans="1:32" ht="15.75" thickBot="1" x14ac:dyDescent="0.3">
      <c r="A196" s="19"/>
      <c r="B196" s="19"/>
      <c r="C196" s="19"/>
      <c r="D196" s="19" t="s">
        <v>852</v>
      </c>
      <c r="E196" s="19"/>
      <c r="F196" s="19"/>
      <c r="G196" s="19"/>
      <c r="H196" s="19"/>
      <c r="I196" s="19"/>
      <c r="J196" s="22">
        <f>ROUND(J25+J118+J123+J132+J170+J174+J188+J195,5)</f>
        <v>563618.23</v>
      </c>
      <c r="K196" s="44"/>
      <c r="L196" s="22">
        <f>ROUND(L25+L118+L123+L132+L170+L174+L188+L195,5)</f>
        <v>634391.93000000005</v>
      </c>
      <c r="M196" s="44"/>
      <c r="N196" s="22">
        <f t="shared" si="86"/>
        <v>-70773.7</v>
      </c>
      <c r="O196" s="44"/>
      <c r="P196" s="48">
        <f t="shared" si="87"/>
        <v>0.88844000000000001</v>
      </c>
      <c r="Q196" s="44"/>
      <c r="R196" s="22">
        <f>ROUND(R25+R118+R123+R132+R170+R174+R188+R195,5)</f>
        <v>-8.26</v>
      </c>
      <c r="S196" s="44"/>
      <c r="T196" s="22">
        <f>ROUND(T25+T118+T123+T132+T170+T174+T188+T195,5)</f>
        <v>0</v>
      </c>
      <c r="U196" s="44"/>
      <c r="V196" s="22">
        <f t="shared" si="88"/>
        <v>-8.26</v>
      </c>
      <c r="W196" s="44"/>
      <c r="X196" s="48">
        <f t="shared" si="89"/>
        <v>1</v>
      </c>
      <c r="Y196" s="44"/>
      <c r="Z196" s="22">
        <f t="shared" si="90"/>
        <v>563609.97</v>
      </c>
      <c r="AA196" s="44"/>
      <c r="AB196" s="22">
        <f t="shared" si="91"/>
        <v>634391.93000000005</v>
      </c>
      <c r="AC196" s="44"/>
      <c r="AD196" s="22">
        <f t="shared" si="92"/>
        <v>-70781.960000000006</v>
      </c>
      <c r="AE196" s="44"/>
      <c r="AF196" s="48">
        <f t="shared" si="93"/>
        <v>0.88843000000000005</v>
      </c>
    </row>
    <row r="197" spans="1:32" x14ac:dyDescent="0.25">
      <c r="A197" s="19"/>
      <c r="B197" s="19" t="s">
        <v>853</v>
      </c>
      <c r="C197" s="19"/>
      <c r="D197" s="19"/>
      <c r="E197" s="19"/>
      <c r="F197" s="19"/>
      <c r="G197" s="19"/>
      <c r="H197" s="19"/>
      <c r="I197" s="19"/>
      <c r="J197" s="20">
        <f>ROUND(J3+J24-J196,5)</f>
        <v>363248.72</v>
      </c>
      <c r="K197" s="44"/>
      <c r="L197" s="20">
        <f>ROUND(L3+L24-L196,5)</f>
        <v>289645.07</v>
      </c>
      <c r="M197" s="44"/>
      <c r="N197" s="20">
        <f t="shared" si="86"/>
        <v>73603.649999999994</v>
      </c>
      <c r="O197" s="44"/>
      <c r="P197" s="45">
        <f t="shared" si="87"/>
        <v>1.2541199999999999</v>
      </c>
      <c r="Q197" s="44"/>
      <c r="R197" s="20">
        <f>ROUND(R3+R24-R196,5)</f>
        <v>8.26</v>
      </c>
      <c r="S197" s="44"/>
      <c r="T197" s="20">
        <f>ROUND(T3+T24-T196,5)</f>
        <v>0</v>
      </c>
      <c r="U197" s="44"/>
      <c r="V197" s="20">
        <f t="shared" si="88"/>
        <v>8.26</v>
      </c>
      <c r="W197" s="44"/>
      <c r="X197" s="45">
        <f t="shared" si="89"/>
        <v>1</v>
      </c>
      <c r="Y197" s="44"/>
      <c r="Z197" s="20">
        <f t="shared" si="90"/>
        <v>363256.98</v>
      </c>
      <c r="AA197" s="44"/>
      <c r="AB197" s="20">
        <f t="shared" si="91"/>
        <v>289645.07</v>
      </c>
      <c r="AC197" s="44"/>
      <c r="AD197" s="20">
        <f t="shared" si="92"/>
        <v>73611.91</v>
      </c>
      <c r="AE197" s="44"/>
      <c r="AF197" s="45">
        <f t="shared" si="93"/>
        <v>1.2541500000000001</v>
      </c>
    </row>
    <row r="198" spans="1:32" x14ac:dyDescent="0.25">
      <c r="A198" s="19"/>
      <c r="B198" s="19" t="s">
        <v>854</v>
      </c>
      <c r="C198" s="19"/>
      <c r="D198" s="19"/>
      <c r="E198" s="19"/>
      <c r="F198" s="19"/>
      <c r="G198" s="19"/>
      <c r="H198" s="19"/>
      <c r="I198" s="19"/>
      <c r="J198" s="20"/>
      <c r="K198" s="44"/>
      <c r="L198" s="20"/>
      <c r="M198" s="44"/>
      <c r="N198" s="20"/>
      <c r="O198" s="44"/>
      <c r="P198" s="45"/>
      <c r="Q198" s="44"/>
      <c r="R198" s="20"/>
      <c r="S198" s="44"/>
      <c r="T198" s="20"/>
      <c r="U198" s="44"/>
      <c r="V198" s="20"/>
      <c r="W198" s="44"/>
      <c r="X198" s="45"/>
      <c r="Y198" s="44"/>
      <c r="Z198" s="20"/>
      <c r="AA198" s="44"/>
      <c r="AB198" s="20"/>
      <c r="AC198" s="44"/>
      <c r="AD198" s="20"/>
      <c r="AE198" s="44"/>
      <c r="AF198" s="45"/>
    </row>
    <row r="199" spans="1:32" x14ac:dyDescent="0.25">
      <c r="A199" s="19"/>
      <c r="B199" s="19"/>
      <c r="C199" s="19" t="s">
        <v>855</v>
      </c>
      <c r="D199" s="19"/>
      <c r="E199" s="19"/>
      <c r="F199" s="19"/>
      <c r="G199" s="19"/>
      <c r="H199" s="19"/>
      <c r="I199" s="19"/>
      <c r="J199" s="20"/>
      <c r="K199" s="44"/>
      <c r="L199" s="20"/>
      <c r="M199" s="44"/>
      <c r="N199" s="20"/>
      <c r="O199" s="44"/>
      <c r="P199" s="45"/>
      <c r="Q199" s="44"/>
      <c r="R199" s="20"/>
      <c r="S199" s="44"/>
      <c r="T199" s="20"/>
      <c r="U199" s="44"/>
      <c r="V199" s="20"/>
      <c r="W199" s="44"/>
      <c r="X199" s="45"/>
      <c r="Y199" s="44"/>
      <c r="Z199" s="20"/>
      <c r="AA199" s="44"/>
      <c r="AB199" s="20"/>
      <c r="AC199" s="44"/>
      <c r="AD199" s="20"/>
      <c r="AE199" s="44"/>
      <c r="AF199" s="45"/>
    </row>
    <row r="200" spans="1:32" x14ac:dyDescent="0.25">
      <c r="A200" s="19"/>
      <c r="B200" s="19"/>
      <c r="C200" s="19"/>
      <c r="D200" s="19" t="s">
        <v>856</v>
      </c>
      <c r="E200" s="19"/>
      <c r="F200" s="19"/>
      <c r="G200" s="19"/>
      <c r="H200" s="19"/>
      <c r="I200" s="19"/>
      <c r="J200" s="20">
        <v>1319.5</v>
      </c>
      <c r="K200" s="44"/>
      <c r="L200" s="20"/>
      <c r="M200" s="44"/>
      <c r="N200" s="20"/>
      <c r="O200" s="44"/>
      <c r="P200" s="45"/>
      <c r="Q200" s="44"/>
      <c r="R200" s="20">
        <v>0</v>
      </c>
      <c r="S200" s="44"/>
      <c r="T200" s="20">
        <v>0</v>
      </c>
      <c r="U200" s="44"/>
      <c r="V200" s="20">
        <f>ROUND((R200-T200),5)</f>
        <v>0</v>
      </c>
      <c r="W200" s="44"/>
      <c r="X200" s="45">
        <f>ROUND(IF(T200=0, IF(R200=0, 0, 1), R200/T200),5)</f>
        <v>0</v>
      </c>
      <c r="Y200" s="44"/>
      <c r="Z200" s="20">
        <f>ROUND(J200+R200,5)</f>
        <v>1319.5</v>
      </c>
      <c r="AA200" s="44"/>
      <c r="AB200" s="20">
        <f>ROUND(L200+T200,5)</f>
        <v>0</v>
      </c>
      <c r="AC200" s="44"/>
      <c r="AD200" s="20">
        <f>ROUND((Z200-AB200),5)</f>
        <v>1319.5</v>
      </c>
      <c r="AE200" s="44"/>
      <c r="AF200" s="45">
        <f>ROUND(IF(AB200=0, IF(Z200=0, 0, 1), Z200/AB200),5)</f>
        <v>1</v>
      </c>
    </row>
    <row r="201" spans="1:32" x14ac:dyDescent="0.25">
      <c r="A201" s="19"/>
      <c r="B201" s="19"/>
      <c r="C201" s="19"/>
      <c r="D201" s="19" t="s">
        <v>857</v>
      </c>
      <c r="E201" s="19"/>
      <c r="F201" s="19"/>
      <c r="G201" s="19"/>
      <c r="H201" s="19"/>
      <c r="I201" s="19"/>
      <c r="J201" s="20">
        <v>2000</v>
      </c>
      <c r="K201" s="44"/>
      <c r="L201" s="20"/>
      <c r="M201" s="44"/>
      <c r="N201" s="20"/>
      <c r="O201" s="44"/>
      <c r="P201" s="45"/>
      <c r="Q201" s="44"/>
      <c r="R201" s="20">
        <v>0</v>
      </c>
      <c r="S201" s="44"/>
      <c r="T201" s="20">
        <v>0</v>
      </c>
      <c r="U201" s="44"/>
      <c r="V201" s="20">
        <f>ROUND((R201-T201),5)</f>
        <v>0</v>
      </c>
      <c r="W201" s="44"/>
      <c r="X201" s="45">
        <f>ROUND(IF(T201=0, IF(R201=0, 0, 1), R201/T201),5)</f>
        <v>0</v>
      </c>
      <c r="Y201" s="44"/>
      <c r="Z201" s="20">
        <f>ROUND(J201+R201,5)</f>
        <v>2000</v>
      </c>
      <c r="AA201" s="44"/>
      <c r="AB201" s="20">
        <f>ROUND(L201+T201,5)</f>
        <v>0</v>
      </c>
      <c r="AC201" s="44"/>
      <c r="AD201" s="20">
        <f>ROUND((Z201-AB201),5)</f>
        <v>2000</v>
      </c>
      <c r="AE201" s="44"/>
      <c r="AF201" s="45">
        <f>ROUND(IF(AB201=0, IF(Z201=0, 0, 1), Z201/AB201),5)</f>
        <v>1</v>
      </c>
    </row>
    <row r="202" spans="1:32" x14ac:dyDescent="0.25">
      <c r="A202" s="19"/>
      <c r="B202" s="19"/>
      <c r="C202" s="19"/>
      <c r="D202" s="19" t="s">
        <v>858</v>
      </c>
      <c r="E202" s="19"/>
      <c r="F202" s="19"/>
      <c r="G202" s="19"/>
      <c r="H202" s="19"/>
      <c r="I202" s="19"/>
      <c r="J202" s="20"/>
      <c r="K202" s="44"/>
      <c r="L202" s="20"/>
      <c r="M202" s="44"/>
      <c r="N202" s="20"/>
      <c r="O202" s="44"/>
      <c r="P202" s="45"/>
      <c r="Q202" s="44"/>
      <c r="R202" s="20"/>
      <c r="S202" s="44"/>
      <c r="T202" s="20"/>
      <c r="U202" s="44"/>
      <c r="V202" s="20"/>
      <c r="W202" s="44"/>
      <c r="X202" s="45"/>
      <c r="Y202" s="44"/>
      <c r="Z202" s="20"/>
      <c r="AA202" s="44"/>
      <c r="AB202" s="20"/>
      <c r="AC202" s="44"/>
      <c r="AD202" s="20"/>
      <c r="AE202" s="44"/>
      <c r="AF202" s="45"/>
    </row>
    <row r="203" spans="1:32" x14ac:dyDescent="0.25">
      <c r="A203" s="19"/>
      <c r="B203" s="19"/>
      <c r="C203" s="19"/>
      <c r="D203" s="19"/>
      <c r="E203" s="19" t="s">
        <v>859</v>
      </c>
      <c r="F203" s="19"/>
      <c r="G203" s="19"/>
      <c r="H203" s="19"/>
      <c r="I203" s="19"/>
      <c r="J203" s="20">
        <v>8730</v>
      </c>
      <c r="K203" s="44"/>
      <c r="L203" s="20"/>
      <c r="M203" s="44"/>
      <c r="N203" s="20"/>
      <c r="O203" s="44"/>
      <c r="P203" s="45"/>
      <c r="Q203" s="44"/>
      <c r="R203" s="20">
        <v>0</v>
      </c>
      <c r="S203" s="44"/>
      <c r="T203" s="20">
        <v>0</v>
      </c>
      <c r="U203" s="44"/>
      <c r="V203" s="20">
        <f t="shared" ref="V203:V208" si="94">ROUND((R203-T203),5)</f>
        <v>0</v>
      </c>
      <c r="W203" s="44"/>
      <c r="X203" s="45">
        <f t="shared" ref="X203:X208" si="95">ROUND(IF(T203=0, IF(R203=0, 0, 1), R203/T203),5)</f>
        <v>0</v>
      </c>
      <c r="Y203" s="44"/>
      <c r="Z203" s="20">
        <f t="shared" ref="Z203:Z208" si="96">ROUND(J203+R203,5)</f>
        <v>8730</v>
      </c>
      <c r="AA203" s="44"/>
      <c r="AB203" s="20">
        <f t="shared" ref="AB203:AB208" si="97">ROUND(L203+T203,5)</f>
        <v>0</v>
      </c>
      <c r="AC203" s="44"/>
      <c r="AD203" s="20">
        <f t="shared" ref="AD203:AD208" si="98">ROUND((Z203-AB203),5)</f>
        <v>8730</v>
      </c>
      <c r="AE203" s="44"/>
      <c r="AF203" s="45">
        <f t="shared" ref="AF203:AF208" si="99">ROUND(IF(AB203=0, IF(Z203=0, 0, 1), Z203/AB203),5)</f>
        <v>1</v>
      </c>
    </row>
    <row r="204" spans="1:32" x14ac:dyDescent="0.25">
      <c r="A204" s="19"/>
      <c r="B204" s="19"/>
      <c r="C204" s="19"/>
      <c r="D204" s="19"/>
      <c r="E204" s="19" t="s">
        <v>860</v>
      </c>
      <c r="F204" s="19"/>
      <c r="G204" s="19"/>
      <c r="H204" s="19"/>
      <c r="I204" s="19"/>
      <c r="J204" s="20">
        <v>5512.83</v>
      </c>
      <c r="K204" s="44"/>
      <c r="L204" s="20"/>
      <c r="M204" s="44"/>
      <c r="N204" s="20"/>
      <c r="O204" s="44"/>
      <c r="P204" s="45"/>
      <c r="Q204" s="44"/>
      <c r="R204" s="20">
        <v>0</v>
      </c>
      <c r="S204" s="44"/>
      <c r="T204" s="20">
        <v>0</v>
      </c>
      <c r="U204" s="44"/>
      <c r="V204" s="20">
        <f t="shared" si="94"/>
        <v>0</v>
      </c>
      <c r="W204" s="44"/>
      <c r="X204" s="45">
        <f t="shared" si="95"/>
        <v>0</v>
      </c>
      <c r="Y204" s="44"/>
      <c r="Z204" s="20">
        <f t="shared" si="96"/>
        <v>5512.83</v>
      </c>
      <c r="AA204" s="44"/>
      <c r="AB204" s="20">
        <f t="shared" si="97"/>
        <v>0</v>
      </c>
      <c r="AC204" s="44"/>
      <c r="AD204" s="20">
        <f t="shared" si="98"/>
        <v>5512.83</v>
      </c>
      <c r="AE204" s="44"/>
      <c r="AF204" s="45">
        <f t="shared" si="99"/>
        <v>1</v>
      </c>
    </row>
    <row r="205" spans="1:32" x14ac:dyDescent="0.25">
      <c r="A205" s="19"/>
      <c r="B205" s="19"/>
      <c r="C205" s="19"/>
      <c r="D205" s="19"/>
      <c r="E205" s="19" t="s">
        <v>861</v>
      </c>
      <c r="F205" s="19"/>
      <c r="G205" s="19"/>
      <c r="H205" s="19"/>
      <c r="I205" s="19"/>
      <c r="J205" s="20">
        <v>5394</v>
      </c>
      <c r="K205" s="44"/>
      <c r="L205" s="20"/>
      <c r="M205" s="44"/>
      <c r="N205" s="20"/>
      <c r="O205" s="44"/>
      <c r="P205" s="45"/>
      <c r="Q205" s="44"/>
      <c r="R205" s="20">
        <v>0</v>
      </c>
      <c r="S205" s="44"/>
      <c r="T205" s="20">
        <v>0</v>
      </c>
      <c r="U205" s="44"/>
      <c r="V205" s="20">
        <f t="shared" si="94"/>
        <v>0</v>
      </c>
      <c r="W205" s="44"/>
      <c r="X205" s="45">
        <f t="shared" si="95"/>
        <v>0</v>
      </c>
      <c r="Y205" s="44"/>
      <c r="Z205" s="20">
        <f t="shared" si="96"/>
        <v>5394</v>
      </c>
      <c r="AA205" s="44"/>
      <c r="AB205" s="20">
        <f t="shared" si="97"/>
        <v>0</v>
      </c>
      <c r="AC205" s="44"/>
      <c r="AD205" s="20">
        <f t="shared" si="98"/>
        <v>5394</v>
      </c>
      <c r="AE205" s="44"/>
      <c r="AF205" s="45">
        <f t="shared" si="99"/>
        <v>1</v>
      </c>
    </row>
    <row r="206" spans="1:32" x14ac:dyDescent="0.25">
      <c r="A206" s="19"/>
      <c r="B206" s="19"/>
      <c r="C206" s="19"/>
      <c r="D206" s="19"/>
      <c r="E206" s="19" t="s">
        <v>862</v>
      </c>
      <c r="F206" s="19"/>
      <c r="G206" s="19"/>
      <c r="H206" s="19"/>
      <c r="I206" s="19"/>
      <c r="J206" s="20">
        <v>28795.32</v>
      </c>
      <c r="K206" s="44"/>
      <c r="L206" s="20"/>
      <c r="M206" s="44"/>
      <c r="N206" s="20"/>
      <c r="O206" s="44"/>
      <c r="P206" s="45"/>
      <c r="Q206" s="44"/>
      <c r="R206" s="20">
        <v>0</v>
      </c>
      <c r="S206" s="44"/>
      <c r="T206" s="20">
        <v>0</v>
      </c>
      <c r="U206" s="44"/>
      <c r="V206" s="20">
        <f t="shared" si="94"/>
        <v>0</v>
      </c>
      <c r="W206" s="44"/>
      <c r="X206" s="45">
        <f t="shared" si="95"/>
        <v>0</v>
      </c>
      <c r="Y206" s="44"/>
      <c r="Z206" s="20">
        <f t="shared" si="96"/>
        <v>28795.32</v>
      </c>
      <c r="AA206" s="44"/>
      <c r="AB206" s="20">
        <f t="shared" si="97"/>
        <v>0</v>
      </c>
      <c r="AC206" s="44"/>
      <c r="AD206" s="20">
        <f t="shared" si="98"/>
        <v>28795.32</v>
      </c>
      <c r="AE206" s="44"/>
      <c r="AF206" s="45">
        <f t="shared" si="99"/>
        <v>1</v>
      </c>
    </row>
    <row r="207" spans="1:32" ht="15.75" thickBot="1" x14ac:dyDescent="0.3">
      <c r="A207" s="19"/>
      <c r="B207" s="19"/>
      <c r="C207" s="19"/>
      <c r="D207" s="19"/>
      <c r="E207" s="19" t="s">
        <v>863</v>
      </c>
      <c r="F207" s="19"/>
      <c r="G207" s="19"/>
      <c r="H207" s="19"/>
      <c r="I207" s="19"/>
      <c r="J207" s="26">
        <v>2281</v>
      </c>
      <c r="K207" s="44"/>
      <c r="L207" s="20"/>
      <c r="M207" s="44"/>
      <c r="N207" s="20"/>
      <c r="O207" s="44"/>
      <c r="P207" s="45"/>
      <c r="Q207" s="44"/>
      <c r="R207" s="26">
        <v>0</v>
      </c>
      <c r="S207" s="44"/>
      <c r="T207" s="26">
        <v>0</v>
      </c>
      <c r="U207" s="44"/>
      <c r="V207" s="26">
        <f t="shared" si="94"/>
        <v>0</v>
      </c>
      <c r="W207" s="44"/>
      <c r="X207" s="49">
        <f t="shared" si="95"/>
        <v>0</v>
      </c>
      <c r="Y207" s="44"/>
      <c r="Z207" s="26">
        <f t="shared" si="96"/>
        <v>2281</v>
      </c>
      <c r="AA207" s="44"/>
      <c r="AB207" s="26">
        <f t="shared" si="97"/>
        <v>0</v>
      </c>
      <c r="AC207" s="44"/>
      <c r="AD207" s="26">
        <f t="shared" si="98"/>
        <v>2281</v>
      </c>
      <c r="AE207" s="44"/>
      <c r="AF207" s="49">
        <f t="shared" si="99"/>
        <v>1</v>
      </c>
    </row>
    <row r="208" spans="1:32" x14ac:dyDescent="0.25">
      <c r="A208" s="19"/>
      <c r="B208" s="19"/>
      <c r="C208" s="19"/>
      <c r="D208" s="19" t="s">
        <v>864</v>
      </c>
      <c r="E208" s="19"/>
      <c r="F208" s="19"/>
      <c r="G208" s="19"/>
      <c r="H208" s="19"/>
      <c r="I208" s="19"/>
      <c r="J208" s="20">
        <f>ROUND(SUM(J202:J207),5)</f>
        <v>50713.15</v>
      </c>
      <c r="K208" s="44"/>
      <c r="L208" s="20"/>
      <c r="M208" s="44"/>
      <c r="N208" s="20"/>
      <c r="O208" s="44"/>
      <c r="P208" s="45"/>
      <c r="Q208" s="44"/>
      <c r="R208" s="20">
        <f>ROUND(SUM(R202:R207),5)</f>
        <v>0</v>
      </c>
      <c r="S208" s="44"/>
      <c r="T208" s="20">
        <f>ROUND(SUM(T202:T207),5)</f>
        <v>0</v>
      </c>
      <c r="U208" s="44"/>
      <c r="V208" s="20">
        <f t="shared" si="94"/>
        <v>0</v>
      </c>
      <c r="W208" s="44"/>
      <c r="X208" s="45">
        <f t="shared" si="95"/>
        <v>0</v>
      </c>
      <c r="Y208" s="44"/>
      <c r="Z208" s="20">
        <f t="shared" si="96"/>
        <v>50713.15</v>
      </c>
      <c r="AA208" s="44"/>
      <c r="AB208" s="20">
        <f t="shared" si="97"/>
        <v>0</v>
      </c>
      <c r="AC208" s="44"/>
      <c r="AD208" s="20">
        <f t="shared" si="98"/>
        <v>50713.15</v>
      </c>
      <c r="AE208" s="44"/>
      <c r="AF208" s="45">
        <f t="shared" si="99"/>
        <v>1</v>
      </c>
    </row>
    <row r="209" spans="1:32" x14ac:dyDescent="0.25">
      <c r="A209" s="19"/>
      <c r="B209" s="19"/>
      <c r="C209" s="19"/>
      <c r="D209" s="19" t="s">
        <v>855</v>
      </c>
      <c r="E209" s="19"/>
      <c r="F209" s="19"/>
      <c r="G209" s="19"/>
      <c r="H209" s="19"/>
      <c r="I209" s="19"/>
      <c r="J209" s="20"/>
      <c r="K209" s="44"/>
      <c r="L209" s="20"/>
      <c r="M209" s="44"/>
      <c r="N209" s="20"/>
      <c r="O209" s="44"/>
      <c r="P209" s="45"/>
      <c r="Q209" s="44"/>
      <c r="R209" s="20"/>
      <c r="S209" s="44"/>
      <c r="T209" s="20"/>
      <c r="U209" s="44"/>
      <c r="V209" s="20"/>
      <c r="W209" s="44"/>
      <c r="X209" s="45"/>
      <c r="Y209" s="44"/>
      <c r="Z209" s="20"/>
      <c r="AA209" s="44"/>
      <c r="AB209" s="20"/>
      <c r="AC209" s="44"/>
      <c r="AD209" s="20"/>
      <c r="AE209" s="44"/>
      <c r="AF209" s="45"/>
    </row>
    <row r="210" spans="1:32" x14ac:dyDescent="0.25">
      <c r="A210" s="19"/>
      <c r="B210" s="19"/>
      <c r="C210" s="19"/>
      <c r="D210" s="19"/>
      <c r="E210" s="19" t="s">
        <v>865</v>
      </c>
      <c r="F210" s="19"/>
      <c r="G210" s="19"/>
      <c r="H210" s="19"/>
      <c r="I210" s="19"/>
      <c r="J210" s="20"/>
      <c r="K210" s="44"/>
      <c r="L210" s="20"/>
      <c r="M210" s="44"/>
      <c r="N210" s="20"/>
      <c r="O210" s="44"/>
      <c r="P210" s="45"/>
      <c r="Q210" s="44"/>
      <c r="R210" s="20"/>
      <c r="S210" s="44"/>
      <c r="T210" s="20"/>
      <c r="U210" s="44"/>
      <c r="V210" s="20"/>
      <c r="W210" s="44"/>
      <c r="X210" s="45"/>
      <c r="Y210" s="44"/>
      <c r="Z210" s="20"/>
      <c r="AA210" s="44"/>
      <c r="AB210" s="20"/>
      <c r="AC210" s="44"/>
      <c r="AD210" s="20"/>
      <c r="AE210" s="44"/>
      <c r="AF210" s="45"/>
    </row>
    <row r="211" spans="1:32" x14ac:dyDescent="0.25">
      <c r="A211" s="19"/>
      <c r="B211" s="19"/>
      <c r="C211" s="19"/>
      <c r="D211" s="19"/>
      <c r="E211" s="19"/>
      <c r="F211" s="19" t="s">
        <v>866</v>
      </c>
      <c r="G211" s="19"/>
      <c r="H211" s="19"/>
      <c r="I211" s="19"/>
      <c r="J211" s="20">
        <v>-2022.24</v>
      </c>
      <c r="K211" s="44"/>
      <c r="L211" s="20"/>
      <c r="M211" s="44"/>
      <c r="N211" s="20"/>
      <c r="O211" s="44"/>
      <c r="P211" s="45"/>
      <c r="Q211" s="44"/>
      <c r="R211" s="20">
        <v>0</v>
      </c>
      <c r="S211" s="44"/>
      <c r="T211" s="20">
        <v>0</v>
      </c>
      <c r="U211" s="44"/>
      <c r="V211" s="20">
        <f t="shared" ref="V211:V221" si="100">ROUND((R211-T211),5)</f>
        <v>0</v>
      </c>
      <c r="W211" s="44"/>
      <c r="X211" s="45">
        <f t="shared" ref="X211:X221" si="101">ROUND(IF(T211=0, IF(R211=0, 0, 1), R211/T211),5)</f>
        <v>0</v>
      </c>
      <c r="Y211" s="44"/>
      <c r="Z211" s="20">
        <f t="shared" ref="Z211:Z221" si="102">ROUND(J211+R211,5)</f>
        <v>-2022.24</v>
      </c>
      <c r="AA211" s="44"/>
      <c r="AB211" s="20">
        <f t="shared" ref="AB211:AB221" si="103">ROUND(L211+T211,5)</f>
        <v>0</v>
      </c>
      <c r="AC211" s="44"/>
      <c r="AD211" s="20">
        <f t="shared" ref="AD211:AD221" si="104">ROUND((Z211-AB211),5)</f>
        <v>-2022.24</v>
      </c>
      <c r="AE211" s="44"/>
      <c r="AF211" s="45">
        <f t="shared" ref="AF211:AF221" si="105">ROUND(IF(AB211=0, IF(Z211=0, 0, 1), Z211/AB211),5)</f>
        <v>1</v>
      </c>
    </row>
    <row r="212" spans="1:32" x14ac:dyDescent="0.25">
      <c r="A212" s="19"/>
      <c r="B212" s="19"/>
      <c r="C212" s="19"/>
      <c r="D212" s="19"/>
      <c r="E212" s="19"/>
      <c r="F212" s="19" t="s">
        <v>867</v>
      </c>
      <c r="G212" s="19"/>
      <c r="H212" s="19"/>
      <c r="I212" s="19"/>
      <c r="J212" s="20">
        <v>7602.22</v>
      </c>
      <c r="K212" s="44"/>
      <c r="L212" s="20"/>
      <c r="M212" s="44"/>
      <c r="N212" s="20"/>
      <c r="O212" s="44"/>
      <c r="P212" s="45"/>
      <c r="Q212" s="44"/>
      <c r="R212" s="20">
        <v>0</v>
      </c>
      <c r="S212" s="44"/>
      <c r="T212" s="20">
        <v>0</v>
      </c>
      <c r="U212" s="44"/>
      <c r="V212" s="20">
        <f t="shared" si="100"/>
        <v>0</v>
      </c>
      <c r="W212" s="44"/>
      <c r="X212" s="45">
        <f t="shared" si="101"/>
        <v>0</v>
      </c>
      <c r="Y212" s="44"/>
      <c r="Z212" s="20">
        <f t="shared" si="102"/>
        <v>7602.22</v>
      </c>
      <c r="AA212" s="44"/>
      <c r="AB212" s="20">
        <f t="shared" si="103"/>
        <v>0</v>
      </c>
      <c r="AC212" s="44"/>
      <c r="AD212" s="20">
        <f t="shared" si="104"/>
        <v>7602.22</v>
      </c>
      <c r="AE212" s="44"/>
      <c r="AF212" s="45">
        <f t="shared" si="105"/>
        <v>1</v>
      </c>
    </row>
    <row r="213" spans="1:32" x14ac:dyDescent="0.25">
      <c r="A213" s="19"/>
      <c r="B213" s="19"/>
      <c r="C213" s="19"/>
      <c r="D213" s="19"/>
      <c r="E213" s="19"/>
      <c r="F213" s="19" t="s">
        <v>868</v>
      </c>
      <c r="G213" s="19"/>
      <c r="H213" s="19"/>
      <c r="I213" s="19"/>
      <c r="J213" s="20">
        <v>9349</v>
      </c>
      <c r="K213" s="44"/>
      <c r="L213" s="20"/>
      <c r="M213" s="44"/>
      <c r="N213" s="20"/>
      <c r="O213" s="44"/>
      <c r="P213" s="45"/>
      <c r="Q213" s="44"/>
      <c r="R213" s="20">
        <v>0</v>
      </c>
      <c r="S213" s="44"/>
      <c r="T213" s="20">
        <v>0</v>
      </c>
      <c r="U213" s="44"/>
      <c r="V213" s="20">
        <f t="shared" si="100"/>
        <v>0</v>
      </c>
      <c r="W213" s="44"/>
      <c r="X213" s="45">
        <f t="shared" si="101"/>
        <v>0</v>
      </c>
      <c r="Y213" s="44"/>
      <c r="Z213" s="20">
        <f t="shared" si="102"/>
        <v>9349</v>
      </c>
      <c r="AA213" s="44"/>
      <c r="AB213" s="20">
        <f t="shared" si="103"/>
        <v>0</v>
      </c>
      <c r="AC213" s="44"/>
      <c r="AD213" s="20">
        <f t="shared" si="104"/>
        <v>9349</v>
      </c>
      <c r="AE213" s="44"/>
      <c r="AF213" s="45">
        <f t="shared" si="105"/>
        <v>1</v>
      </c>
    </row>
    <row r="214" spans="1:32" x14ac:dyDescent="0.25">
      <c r="A214" s="19"/>
      <c r="B214" s="19"/>
      <c r="C214" s="19"/>
      <c r="D214" s="19"/>
      <c r="E214" s="19"/>
      <c r="F214" s="19" t="s">
        <v>869</v>
      </c>
      <c r="G214" s="19"/>
      <c r="H214" s="19"/>
      <c r="I214" s="19"/>
      <c r="J214" s="20">
        <v>1114.6500000000001</v>
      </c>
      <c r="K214" s="44"/>
      <c r="L214" s="20"/>
      <c r="M214" s="44"/>
      <c r="N214" s="20"/>
      <c r="O214" s="44"/>
      <c r="P214" s="45"/>
      <c r="Q214" s="44"/>
      <c r="R214" s="20">
        <v>0</v>
      </c>
      <c r="S214" s="44"/>
      <c r="T214" s="20">
        <v>0</v>
      </c>
      <c r="U214" s="44"/>
      <c r="V214" s="20">
        <f t="shared" si="100"/>
        <v>0</v>
      </c>
      <c r="W214" s="44"/>
      <c r="X214" s="45">
        <f t="shared" si="101"/>
        <v>0</v>
      </c>
      <c r="Y214" s="44"/>
      <c r="Z214" s="20">
        <f t="shared" si="102"/>
        <v>1114.6500000000001</v>
      </c>
      <c r="AA214" s="44"/>
      <c r="AB214" s="20">
        <f t="shared" si="103"/>
        <v>0</v>
      </c>
      <c r="AC214" s="44"/>
      <c r="AD214" s="20">
        <f t="shared" si="104"/>
        <v>1114.6500000000001</v>
      </c>
      <c r="AE214" s="44"/>
      <c r="AF214" s="45">
        <f t="shared" si="105"/>
        <v>1</v>
      </c>
    </row>
    <row r="215" spans="1:32" x14ac:dyDescent="0.25">
      <c r="A215" s="19"/>
      <c r="B215" s="19"/>
      <c r="C215" s="19"/>
      <c r="D215" s="19"/>
      <c r="E215" s="19"/>
      <c r="F215" s="19" t="s">
        <v>870</v>
      </c>
      <c r="G215" s="19"/>
      <c r="H215" s="19"/>
      <c r="I215" s="19"/>
      <c r="J215" s="20">
        <v>6586.04</v>
      </c>
      <c r="K215" s="44"/>
      <c r="L215" s="20"/>
      <c r="M215" s="44"/>
      <c r="N215" s="20"/>
      <c r="O215" s="44"/>
      <c r="P215" s="45"/>
      <c r="Q215" s="44"/>
      <c r="R215" s="20">
        <v>0</v>
      </c>
      <c r="S215" s="44"/>
      <c r="T215" s="20">
        <v>0</v>
      </c>
      <c r="U215" s="44"/>
      <c r="V215" s="20">
        <f t="shared" si="100"/>
        <v>0</v>
      </c>
      <c r="W215" s="44"/>
      <c r="X215" s="45">
        <f t="shared" si="101"/>
        <v>0</v>
      </c>
      <c r="Y215" s="44"/>
      <c r="Z215" s="20">
        <f t="shared" si="102"/>
        <v>6586.04</v>
      </c>
      <c r="AA215" s="44"/>
      <c r="AB215" s="20">
        <f t="shared" si="103"/>
        <v>0</v>
      </c>
      <c r="AC215" s="44"/>
      <c r="AD215" s="20">
        <f t="shared" si="104"/>
        <v>6586.04</v>
      </c>
      <c r="AE215" s="44"/>
      <c r="AF215" s="45">
        <f t="shared" si="105"/>
        <v>1</v>
      </c>
    </row>
    <row r="216" spans="1:32" x14ac:dyDescent="0.25">
      <c r="A216" s="19"/>
      <c r="B216" s="19"/>
      <c r="C216" s="19"/>
      <c r="D216" s="19"/>
      <c r="E216" s="19"/>
      <c r="F216" s="19" t="s">
        <v>871</v>
      </c>
      <c r="G216" s="19"/>
      <c r="H216" s="19"/>
      <c r="I216" s="19"/>
      <c r="J216" s="20">
        <v>328.58</v>
      </c>
      <c r="K216" s="44"/>
      <c r="L216" s="20"/>
      <c r="M216" s="44"/>
      <c r="N216" s="20"/>
      <c r="O216" s="44"/>
      <c r="P216" s="45"/>
      <c r="Q216" s="44"/>
      <c r="R216" s="20">
        <v>0</v>
      </c>
      <c r="S216" s="44"/>
      <c r="T216" s="20">
        <v>0</v>
      </c>
      <c r="U216" s="44"/>
      <c r="V216" s="20">
        <f t="shared" si="100"/>
        <v>0</v>
      </c>
      <c r="W216" s="44"/>
      <c r="X216" s="45">
        <f t="shared" si="101"/>
        <v>0</v>
      </c>
      <c r="Y216" s="44"/>
      <c r="Z216" s="20">
        <f t="shared" si="102"/>
        <v>328.58</v>
      </c>
      <c r="AA216" s="44"/>
      <c r="AB216" s="20">
        <f t="shared" si="103"/>
        <v>0</v>
      </c>
      <c r="AC216" s="44"/>
      <c r="AD216" s="20">
        <f t="shared" si="104"/>
        <v>328.58</v>
      </c>
      <c r="AE216" s="44"/>
      <c r="AF216" s="45">
        <f t="shared" si="105"/>
        <v>1</v>
      </c>
    </row>
    <row r="217" spans="1:32" ht="15.75" thickBot="1" x14ac:dyDescent="0.3">
      <c r="A217" s="19"/>
      <c r="B217" s="19"/>
      <c r="C217" s="19"/>
      <c r="D217" s="19"/>
      <c r="E217" s="19"/>
      <c r="F217" s="19" t="s">
        <v>872</v>
      </c>
      <c r="G217" s="19"/>
      <c r="H217" s="19"/>
      <c r="I217" s="19"/>
      <c r="J217" s="26">
        <v>249.82</v>
      </c>
      <c r="K217" s="44"/>
      <c r="L217" s="20"/>
      <c r="M217" s="44"/>
      <c r="N217" s="20"/>
      <c r="O217" s="44"/>
      <c r="P217" s="45"/>
      <c r="Q217" s="44"/>
      <c r="R217" s="26">
        <v>0</v>
      </c>
      <c r="S217" s="44"/>
      <c r="T217" s="26">
        <v>0</v>
      </c>
      <c r="U217" s="44"/>
      <c r="V217" s="26">
        <f t="shared" si="100"/>
        <v>0</v>
      </c>
      <c r="W217" s="44"/>
      <c r="X217" s="49">
        <f t="shared" si="101"/>
        <v>0</v>
      </c>
      <c r="Y217" s="44"/>
      <c r="Z217" s="26">
        <f t="shared" si="102"/>
        <v>249.82</v>
      </c>
      <c r="AA217" s="44"/>
      <c r="AB217" s="26">
        <f t="shared" si="103"/>
        <v>0</v>
      </c>
      <c r="AC217" s="44"/>
      <c r="AD217" s="26">
        <f t="shared" si="104"/>
        <v>249.82</v>
      </c>
      <c r="AE217" s="44"/>
      <c r="AF217" s="49">
        <f t="shared" si="105"/>
        <v>1</v>
      </c>
    </row>
    <row r="218" spans="1:32" x14ac:dyDescent="0.25">
      <c r="A218" s="19"/>
      <c r="B218" s="19"/>
      <c r="C218" s="19"/>
      <c r="D218" s="19"/>
      <c r="E218" s="19" t="s">
        <v>873</v>
      </c>
      <c r="F218" s="19"/>
      <c r="G218" s="19"/>
      <c r="H218" s="19"/>
      <c r="I218" s="19"/>
      <c r="J218" s="20">
        <f>ROUND(SUM(J210:J217),5)</f>
        <v>23208.07</v>
      </c>
      <c r="K218" s="44"/>
      <c r="L218" s="20"/>
      <c r="M218" s="44"/>
      <c r="N218" s="20"/>
      <c r="O218" s="44"/>
      <c r="P218" s="45"/>
      <c r="Q218" s="44"/>
      <c r="R218" s="20">
        <f>ROUND(SUM(R210:R217),5)</f>
        <v>0</v>
      </c>
      <c r="S218" s="44"/>
      <c r="T218" s="20">
        <f>ROUND(SUM(T210:T217),5)</f>
        <v>0</v>
      </c>
      <c r="U218" s="44"/>
      <c r="V218" s="20">
        <f t="shared" si="100"/>
        <v>0</v>
      </c>
      <c r="W218" s="44"/>
      <c r="X218" s="45">
        <f t="shared" si="101"/>
        <v>0</v>
      </c>
      <c r="Y218" s="44"/>
      <c r="Z218" s="20">
        <f t="shared" si="102"/>
        <v>23208.07</v>
      </c>
      <c r="AA218" s="44"/>
      <c r="AB218" s="20">
        <f t="shared" si="103"/>
        <v>0</v>
      </c>
      <c r="AC218" s="44"/>
      <c r="AD218" s="20">
        <f t="shared" si="104"/>
        <v>23208.07</v>
      </c>
      <c r="AE218" s="44"/>
      <c r="AF218" s="45">
        <f t="shared" si="105"/>
        <v>1</v>
      </c>
    </row>
    <row r="219" spans="1:32" ht="15.75" thickBot="1" x14ac:dyDescent="0.3">
      <c r="A219" s="19"/>
      <c r="B219" s="19"/>
      <c r="C219" s="19"/>
      <c r="D219" s="19"/>
      <c r="E219" s="19" t="s">
        <v>874</v>
      </c>
      <c r="F219" s="19"/>
      <c r="G219" s="19"/>
      <c r="H219" s="19"/>
      <c r="I219" s="19"/>
      <c r="J219" s="21">
        <v>5317.2</v>
      </c>
      <c r="K219" s="44"/>
      <c r="L219" s="20"/>
      <c r="M219" s="44"/>
      <c r="N219" s="20"/>
      <c r="O219" s="44"/>
      <c r="P219" s="45"/>
      <c r="Q219" s="44"/>
      <c r="R219" s="21">
        <v>0</v>
      </c>
      <c r="S219" s="44"/>
      <c r="T219" s="21">
        <v>0</v>
      </c>
      <c r="U219" s="44"/>
      <c r="V219" s="21">
        <f t="shared" si="100"/>
        <v>0</v>
      </c>
      <c r="W219" s="44"/>
      <c r="X219" s="46">
        <f t="shared" si="101"/>
        <v>0</v>
      </c>
      <c r="Y219" s="44"/>
      <c r="Z219" s="21">
        <f t="shared" si="102"/>
        <v>5317.2</v>
      </c>
      <c r="AA219" s="44"/>
      <c r="AB219" s="21">
        <f t="shared" si="103"/>
        <v>0</v>
      </c>
      <c r="AC219" s="44"/>
      <c r="AD219" s="21">
        <f t="shared" si="104"/>
        <v>5317.2</v>
      </c>
      <c r="AE219" s="44"/>
      <c r="AF219" s="46">
        <f t="shared" si="105"/>
        <v>1</v>
      </c>
    </row>
    <row r="220" spans="1:32" ht="15.75" thickBot="1" x14ac:dyDescent="0.3">
      <c r="A220" s="19"/>
      <c r="B220" s="19"/>
      <c r="C220" s="19"/>
      <c r="D220" s="19" t="s">
        <v>875</v>
      </c>
      <c r="E220" s="19"/>
      <c r="F220" s="19"/>
      <c r="G220" s="19"/>
      <c r="H220" s="19"/>
      <c r="I220" s="19"/>
      <c r="J220" s="22">
        <f>ROUND(J209+SUM(J218:J219),5)</f>
        <v>28525.27</v>
      </c>
      <c r="K220" s="44"/>
      <c r="L220" s="20"/>
      <c r="M220" s="44"/>
      <c r="N220" s="20"/>
      <c r="O220" s="44"/>
      <c r="P220" s="45"/>
      <c r="Q220" s="44"/>
      <c r="R220" s="22">
        <f>ROUND(R209+SUM(R218:R219),5)</f>
        <v>0</v>
      </c>
      <c r="S220" s="44"/>
      <c r="T220" s="22">
        <f>ROUND(T209+SUM(T218:T219),5)</f>
        <v>0</v>
      </c>
      <c r="U220" s="44"/>
      <c r="V220" s="22">
        <f t="shared" si="100"/>
        <v>0</v>
      </c>
      <c r="W220" s="44"/>
      <c r="X220" s="48">
        <f t="shared" si="101"/>
        <v>0</v>
      </c>
      <c r="Y220" s="44"/>
      <c r="Z220" s="22">
        <f t="shared" si="102"/>
        <v>28525.27</v>
      </c>
      <c r="AA220" s="44"/>
      <c r="AB220" s="22">
        <f t="shared" si="103"/>
        <v>0</v>
      </c>
      <c r="AC220" s="44"/>
      <c r="AD220" s="22">
        <f t="shared" si="104"/>
        <v>28525.27</v>
      </c>
      <c r="AE220" s="44"/>
      <c r="AF220" s="48">
        <f t="shared" si="105"/>
        <v>1</v>
      </c>
    </row>
    <row r="221" spans="1:32" x14ac:dyDescent="0.25">
      <c r="A221" s="19"/>
      <c r="B221" s="19"/>
      <c r="C221" s="19" t="s">
        <v>875</v>
      </c>
      <c r="D221" s="19"/>
      <c r="E221" s="19"/>
      <c r="F221" s="19"/>
      <c r="G221" s="19"/>
      <c r="H221" s="19"/>
      <c r="I221" s="19"/>
      <c r="J221" s="20">
        <f>ROUND(SUM(J199:J201)+J208+J220,5)</f>
        <v>82557.919999999998</v>
      </c>
      <c r="K221" s="44"/>
      <c r="L221" s="20"/>
      <c r="M221" s="44"/>
      <c r="N221" s="20"/>
      <c r="O221" s="44"/>
      <c r="P221" s="45"/>
      <c r="Q221" s="44"/>
      <c r="R221" s="20">
        <f>ROUND(SUM(R199:R201)+R208+R220,5)</f>
        <v>0</v>
      </c>
      <c r="S221" s="44"/>
      <c r="T221" s="20">
        <f>ROUND(SUM(T199:T201)+T208+T220,5)</f>
        <v>0</v>
      </c>
      <c r="U221" s="44"/>
      <c r="V221" s="20">
        <f t="shared" si="100"/>
        <v>0</v>
      </c>
      <c r="W221" s="44"/>
      <c r="X221" s="45">
        <f t="shared" si="101"/>
        <v>0</v>
      </c>
      <c r="Y221" s="44"/>
      <c r="Z221" s="20">
        <f t="shared" si="102"/>
        <v>82557.919999999998</v>
      </c>
      <c r="AA221" s="44"/>
      <c r="AB221" s="20">
        <f t="shared" si="103"/>
        <v>0</v>
      </c>
      <c r="AC221" s="44"/>
      <c r="AD221" s="20">
        <f t="shared" si="104"/>
        <v>82557.919999999998</v>
      </c>
      <c r="AE221" s="44"/>
      <c r="AF221" s="45">
        <f t="shared" si="105"/>
        <v>1</v>
      </c>
    </row>
    <row r="222" spans="1:32" x14ac:dyDescent="0.25">
      <c r="A222" s="19"/>
      <c r="B222" s="19"/>
      <c r="C222" s="19" t="s">
        <v>876</v>
      </c>
      <c r="D222" s="19"/>
      <c r="E222" s="19"/>
      <c r="F222" s="19"/>
      <c r="G222" s="19"/>
      <c r="H222" s="19"/>
      <c r="I222" s="19"/>
      <c r="J222" s="20"/>
      <c r="K222" s="44"/>
      <c r="L222" s="20"/>
      <c r="M222" s="44"/>
      <c r="N222" s="20"/>
      <c r="O222" s="44"/>
      <c r="P222" s="45"/>
      <c r="Q222" s="44"/>
      <c r="R222" s="20"/>
      <c r="S222" s="44"/>
      <c r="T222" s="20"/>
      <c r="U222" s="44"/>
      <c r="V222" s="20"/>
      <c r="W222" s="44"/>
      <c r="X222" s="45"/>
      <c r="Y222" s="44"/>
      <c r="Z222" s="20"/>
      <c r="AA222" s="44"/>
      <c r="AB222" s="20"/>
      <c r="AC222" s="44"/>
      <c r="AD222" s="20"/>
      <c r="AE222" s="44"/>
      <c r="AF222" s="45"/>
    </row>
    <row r="223" spans="1:32" x14ac:dyDescent="0.25">
      <c r="A223" s="19"/>
      <c r="B223" s="19"/>
      <c r="C223" s="19"/>
      <c r="D223" s="19" t="s">
        <v>877</v>
      </c>
      <c r="E223" s="19"/>
      <c r="F223" s="19"/>
      <c r="G223" s="19"/>
      <c r="H223" s="19"/>
      <c r="I223" s="19"/>
      <c r="J223" s="20">
        <v>5567.2</v>
      </c>
      <c r="K223" s="44"/>
      <c r="L223" s="20"/>
      <c r="M223" s="44"/>
      <c r="N223" s="20"/>
      <c r="O223" s="44"/>
      <c r="P223" s="45"/>
      <c r="Q223" s="44"/>
      <c r="R223" s="20">
        <v>0</v>
      </c>
      <c r="S223" s="44"/>
      <c r="T223" s="20">
        <v>0</v>
      </c>
      <c r="U223" s="44"/>
      <c r="V223" s="20">
        <f>ROUND((R223-T223),5)</f>
        <v>0</v>
      </c>
      <c r="W223" s="44"/>
      <c r="X223" s="45">
        <f>ROUND(IF(T223=0, IF(R223=0, 0, 1), R223/T223),5)</f>
        <v>0</v>
      </c>
      <c r="Y223" s="44"/>
      <c r="Z223" s="20">
        <f>ROUND(J223+R223,5)</f>
        <v>5567.2</v>
      </c>
      <c r="AA223" s="44"/>
      <c r="AB223" s="20">
        <f>ROUND(L223+T223,5)</f>
        <v>0</v>
      </c>
      <c r="AC223" s="44"/>
      <c r="AD223" s="20">
        <f>ROUND((Z223-AB223),5)</f>
        <v>5567.2</v>
      </c>
      <c r="AE223" s="44"/>
      <c r="AF223" s="45">
        <f>ROUND(IF(AB223=0, IF(Z223=0, 0, 1), Z223/AB223),5)</f>
        <v>1</v>
      </c>
    </row>
    <row r="224" spans="1:32" x14ac:dyDescent="0.25">
      <c r="A224" s="19"/>
      <c r="B224" s="19"/>
      <c r="C224" s="19"/>
      <c r="D224" s="19" t="s">
        <v>878</v>
      </c>
      <c r="E224" s="19"/>
      <c r="F224" s="19"/>
      <c r="G224" s="19"/>
      <c r="H224" s="19"/>
      <c r="I224" s="19"/>
      <c r="J224" s="20">
        <v>76174.92</v>
      </c>
      <c r="K224" s="44"/>
      <c r="L224" s="20"/>
      <c r="M224" s="44"/>
      <c r="N224" s="20"/>
      <c r="O224" s="44"/>
      <c r="P224" s="45"/>
      <c r="Q224" s="44"/>
      <c r="R224" s="20">
        <v>0</v>
      </c>
      <c r="S224" s="44"/>
      <c r="T224" s="20">
        <v>0</v>
      </c>
      <c r="U224" s="44"/>
      <c r="V224" s="20">
        <f>ROUND((R224-T224),5)</f>
        <v>0</v>
      </c>
      <c r="W224" s="44"/>
      <c r="X224" s="45">
        <f>ROUND(IF(T224=0, IF(R224=0, 0, 1), R224/T224),5)</f>
        <v>0</v>
      </c>
      <c r="Y224" s="44"/>
      <c r="Z224" s="20">
        <f>ROUND(J224+R224,5)</f>
        <v>76174.92</v>
      </c>
      <c r="AA224" s="44"/>
      <c r="AB224" s="20">
        <f>ROUND(L224+T224,5)</f>
        <v>0</v>
      </c>
      <c r="AC224" s="44"/>
      <c r="AD224" s="20">
        <f>ROUND((Z224-AB224),5)</f>
        <v>76174.92</v>
      </c>
      <c r="AE224" s="44"/>
      <c r="AF224" s="45">
        <f>ROUND(IF(AB224=0, IF(Z224=0, 0, 1), Z224/AB224),5)</f>
        <v>1</v>
      </c>
    </row>
    <row r="225" spans="1:32" x14ac:dyDescent="0.25">
      <c r="A225" s="19"/>
      <c r="B225" s="19"/>
      <c r="C225" s="19"/>
      <c r="D225" s="19" t="s">
        <v>879</v>
      </c>
      <c r="E225" s="19"/>
      <c r="F225" s="19"/>
      <c r="G225" s="19"/>
      <c r="H225" s="19"/>
      <c r="I225" s="19"/>
      <c r="J225" s="20"/>
      <c r="K225" s="44"/>
      <c r="L225" s="20"/>
      <c r="M225" s="44"/>
      <c r="N225" s="20"/>
      <c r="O225" s="44"/>
      <c r="P225" s="45"/>
      <c r="Q225" s="44"/>
      <c r="R225" s="20"/>
      <c r="S225" s="44"/>
      <c r="T225" s="20"/>
      <c r="U225" s="44"/>
      <c r="V225" s="20"/>
      <c r="W225" s="44"/>
      <c r="X225" s="45"/>
      <c r="Y225" s="44"/>
      <c r="Z225" s="20"/>
      <c r="AA225" s="44"/>
      <c r="AB225" s="20"/>
      <c r="AC225" s="44"/>
      <c r="AD225" s="20"/>
      <c r="AE225" s="44"/>
      <c r="AF225" s="45"/>
    </row>
    <row r="226" spans="1:32" x14ac:dyDescent="0.25">
      <c r="A226" s="19"/>
      <c r="B226" s="19"/>
      <c r="C226" s="19"/>
      <c r="D226" s="19"/>
      <c r="E226" s="19" t="s">
        <v>880</v>
      </c>
      <c r="F226" s="19"/>
      <c r="G226" s="19"/>
      <c r="H226" s="19"/>
      <c r="I226" s="19"/>
      <c r="J226" s="20">
        <v>0</v>
      </c>
      <c r="K226" s="44"/>
      <c r="L226" s="20">
        <v>5350.36</v>
      </c>
      <c r="M226" s="44"/>
      <c r="N226" s="20">
        <f>ROUND((J226-L226),5)</f>
        <v>-5350.36</v>
      </c>
      <c r="O226" s="44"/>
      <c r="P226" s="45">
        <f>ROUND(IF(L226=0, IF(J226=0, 0, 1), J226/L226),5)</f>
        <v>0</v>
      </c>
      <c r="Q226" s="44"/>
      <c r="R226" s="20">
        <v>0</v>
      </c>
      <c r="S226" s="44"/>
      <c r="T226" s="20">
        <v>0</v>
      </c>
      <c r="U226" s="44"/>
      <c r="V226" s="20">
        <f>ROUND((R226-T226),5)</f>
        <v>0</v>
      </c>
      <c r="W226" s="44"/>
      <c r="X226" s="45">
        <f>ROUND(IF(T226=0, IF(R226=0, 0, 1), R226/T226),5)</f>
        <v>0</v>
      </c>
      <c r="Y226" s="44"/>
      <c r="Z226" s="20">
        <f>ROUND(J226+R226,5)</f>
        <v>0</v>
      </c>
      <c r="AA226" s="44"/>
      <c r="AB226" s="20">
        <f>ROUND(L226+T226,5)</f>
        <v>5350.36</v>
      </c>
      <c r="AC226" s="44"/>
      <c r="AD226" s="20">
        <f>ROUND((Z226-AB226),5)</f>
        <v>-5350.36</v>
      </c>
      <c r="AE226" s="44"/>
      <c r="AF226" s="45">
        <f>ROUND(IF(AB226=0, IF(Z226=0, 0, 1), Z226/AB226),5)</f>
        <v>0</v>
      </c>
    </row>
    <row r="227" spans="1:32" x14ac:dyDescent="0.25">
      <c r="A227" s="19"/>
      <c r="B227" s="19"/>
      <c r="C227" s="19"/>
      <c r="D227" s="19"/>
      <c r="E227" s="19" t="s">
        <v>881</v>
      </c>
      <c r="F227" s="19"/>
      <c r="G227" s="19"/>
      <c r="H227" s="19"/>
      <c r="I227" s="19"/>
      <c r="J227" s="20">
        <v>0</v>
      </c>
      <c r="K227" s="44"/>
      <c r="L227" s="20">
        <v>1000</v>
      </c>
      <c r="M227" s="44"/>
      <c r="N227" s="20">
        <f>ROUND((J227-L227),5)</f>
        <v>-1000</v>
      </c>
      <c r="O227" s="44"/>
      <c r="P227" s="45">
        <f>ROUND(IF(L227=0, IF(J227=0, 0, 1), J227/L227),5)</f>
        <v>0</v>
      </c>
      <c r="Q227" s="44"/>
      <c r="R227" s="20">
        <v>0</v>
      </c>
      <c r="S227" s="44"/>
      <c r="T227" s="20">
        <v>0</v>
      </c>
      <c r="U227" s="44"/>
      <c r="V227" s="20">
        <f>ROUND((R227-T227),5)</f>
        <v>0</v>
      </c>
      <c r="W227" s="44"/>
      <c r="X227" s="45">
        <f>ROUND(IF(T227=0, IF(R227=0, 0, 1), R227/T227),5)</f>
        <v>0</v>
      </c>
      <c r="Y227" s="44"/>
      <c r="Z227" s="20">
        <f>ROUND(J227+R227,5)</f>
        <v>0</v>
      </c>
      <c r="AA227" s="44"/>
      <c r="AB227" s="20">
        <f>ROUND(L227+T227,5)</f>
        <v>1000</v>
      </c>
      <c r="AC227" s="44"/>
      <c r="AD227" s="20">
        <f>ROUND((Z227-AB227),5)</f>
        <v>-1000</v>
      </c>
      <c r="AE227" s="44"/>
      <c r="AF227" s="45">
        <f>ROUND(IF(AB227=0, IF(Z227=0, 0, 1), Z227/AB227),5)</f>
        <v>0</v>
      </c>
    </row>
    <row r="228" spans="1:32" x14ac:dyDescent="0.25">
      <c r="A228" s="19"/>
      <c r="B228" s="19"/>
      <c r="C228" s="19"/>
      <c r="D228" s="19"/>
      <c r="E228" s="19" t="s">
        <v>882</v>
      </c>
      <c r="F228" s="19"/>
      <c r="G228" s="19"/>
      <c r="H228" s="19"/>
      <c r="I228" s="19"/>
      <c r="J228" s="20">
        <v>0</v>
      </c>
      <c r="K228" s="44"/>
      <c r="L228" s="20">
        <v>5000</v>
      </c>
      <c r="M228" s="44"/>
      <c r="N228" s="20">
        <f>ROUND((J228-L228),5)</f>
        <v>-5000</v>
      </c>
      <c r="O228" s="44"/>
      <c r="P228" s="45">
        <f>ROUND(IF(L228=0, IF(J228=0, 0, 1), J228/L228),5)</f>
        <v>0</v>
      </c>
      <c r="Q228" s="44"/>
      <c r="R228" s="20">
        <v>0</v>
      </c>
      <c r="S228" s="44"/>
      <c r="T228" s="20">
        <v>0</v>
      </c>
      <c r="U228" s="44"/>
      <c r="V228" s="20">
        <f>ROUND((R228-T228),5)</f>
        <v>0</v>
      </c>
      <c r="W228" s="44"/>
      <c r="X228" s="45">
        <f>ROUND(IF(T228=0, IF(R228=0, 0, 1), R228/T228),5)</f>
        <v>0</v>
      </c>
      <c r="Y228" s="44"/>
      <c r="Z228" s="20">
        <f>ROUND(J228+R228,5)</f>
        <v>0</v>
      </c>
      <c r="AA228" s="44"/>
      <c r="AB228" s="20">
        <f>ROUND(L228+T228,5)</f>
        <v>5000</v>
      </c>
      <c r="AC228" s="44"/>
      <c r="AD228" s="20">
        <f>ROUND((Z228-AB228),5)</f>
        <v>-5000</v>
      </c>
      <c r="AE228" s="44"/>
      <c r="AF228" s="45">
        <f>ROUND(IF(AB228=0, IF(Z228=0, 0, 1), Z228/AB228),5)</f>
        <v>0</v>
      </c>
    </row>
    <row r="229" spans="1:32" ht="15.75" thickBot="1" x14ac:dyDescent="0.3">
      <c r="A229" s="19"/>
      <c r="B229" s="19"/>
      <c r="C229" s="19"/>
      <c r="D229" s="19"/>
      <c r="E229" s="19" t="s">
        <v>883</v>
      </c>
      <c r="F229" s="19"/>
      <c r="G229" s="19"/>
      <c r="H229" s="19"/>
      <c r="I229" s="19"/>
      <c r="J229" s="26">
        <v>0</v>
      </c>
      <c r="K229" s="44"/>
      <c r="L229" s="26">
        <v>5000</v>
      </c>
      <c r="M229" s="44"/>
      <c r="N229" s="26">
        <f>ROUND((J229-L229),5)</f>
        <v>-5000</v>
      </c>
      <c r="O229" s="44"/>
      <c r="P229" s="49">
        <f>ROUND(IF(L229=0, IF(J229=0, 0, 1), J229/L229),5)</f>
        <v>0</v>
      </c>
      <c r="Q229" s="44"/>
      <c r="R229" s="26">
        <v>0</v>
      </c>
      <c r="S229" s="44"/>
      <c r="T229" s="26">
        <v>0</v>
      </c>
      <c r="U229" s="44"/>
      <c r="V229" s="26">
        <f>ROUND((R229-T229),5)</f>
        <v>0</v>
      </c>
      <c r="W229" s="44"/>
      <c r="X229" s="49">
        <f>ROUND(IF(T229=0, IF(R229=0, 0, 1), R229/T229),5)</f>
        <v>0</v>
      </c>
      <c r="Y229" s="44"/>
      <c r="Z229" s="26">
        <f>ROUND(J229+R229,5)</f>
        <v>0</v>
      </c>
      <c r="AA229" s="44"/>
      <c r="AB229" s="26">
        <f>ROUND(L229+T229,5)</f>
        <v>5000</v>
      </c>
      <c r="AC229" s="44"/>
      <c r="AD229" s="26">
        <f>ROUND((Z229-AB229),5)</f>
        <v>-5000</v>
      </c>
      <c r="AE229" s="44"/>
      <c r="AF229" s="49">
        <f>ROUND(IF(AB229=0, IF(Z229=0, 0, 1), Z229/AB229),5)</f>
        <v>0</v>
      </c>
    </row>
    <row r="230" spans="1:32" x14ac:dyDescent="0.25">
      <c r="A230" s="19"/>
      <c r="B230" s="19"/>
      <c r="C230" s="19"/>
      <c r="D230" s="19" t="s">
        <v>11</v>
      </c>
      <c r="E230" s="19"/>
      <c r="F230" s="19"/>
      <c r="G230" s="19"/>
      <c r="H230" s="19"/>
      <c r="I230" s="19"/>
      <c r="J230" s="20">
        <f>ROUND(SUM(J225:J229),5)</f>
        <v>0</v>
      </c>
      <c r="K230" s="44"/>
      <c r="L230" s="20">
        <f>ROUND(SUM(L225:L229),5)</f>
        <v>16350.36</v>
      </c>
      <c r="M230" s="44"/>
      <c r="N230" s="20">
        <f>ROUND((J230-L230),5)</f>
        <v>-16350.36</v>
      </c>
      <c r="O230" s="44"/>
      <c r="P230" s="45">
        <f>ROUND(IF(L230=0, IF(J230=0, 0, 1), J230/L230),5)</f>
        <v>0</v>
      </c>
      <c r="Q230" s="44"/>
      <c r="R230" s="20">
        <f>ROUND(SUM(R225:R229),5)</f>
        <v>0</v>
      </c>
      <c r="S230" s="44"/>
      <c r="T230" s="20">
        <f>ROUND(SUM(T225:T229),5)</f>
        <v>0</v>
      </c>
      <c r="U230" s="44"/>
      <c r="V230" s="20">
        <f>ROUND((R230-T230),5)</f>
        <v>0</v>
      </c>
      <c r="W230" s="44"/>
      <c r="X230" s="45">
        <f>ROUND(IF(T230=0, IF(R230=0, 0, 1), R230/T230),5)</f>
        <v>0</v>
      </c>
      <c r="Y230" s="44"/>
      <c r="Z230" s="20">
        <f>ROUND(J230+R230,5)</f>
        <v>0</v>
      </c>
      <c r="AA230" s="44"/>
      <c r="AB230" s="20">
        <f>ROUND(L230+T230,5)</f>
        <v>16350.36</v>
      </c>
      <c r="AC230" s="44"/>
      <c r="AD230" s="20">
        <f>ROUND((Z230-AB230),5)</f>
        <v>-16350.36</v>
      </c>
      <c r="AE230" s="44"/>
      <c r="AF230" s="45">
        <f>ROUND(IF(AB230=0, IF(Z230=0, 0, 1), Z230/AB230),5)</f>
        <v>0</v>
      </c>
    </row>
    <row r="231" spans="1:32" x14ac:dyDescent="0.25">
      <c r="A231" s="19"/>
      <c r="B231" s="19"/>
      <c r="C231" s="19"/>
      <c r="D231" s="19" t="s">
        <v>884</v>
      </c>
      <c r="E231" s="19"/>
      <c r="F231" s="19"/>
      <c r="G231" s="19"/>
      <c r="H231" s="19"/>
      <c r="I231" s="19"/>
      <c r="J231" s="20"/>
      <c r="K231" s="44"/>
      <c r="L231" s="20"/>
      <c r="M231" s="44"/>
      <c r="N231" s="20"/>
      <c r="O231" s="44"/>
      <c r="P231" s="45"/>
      <c r="Q231" s="44"/>
      <c r="R231" s="20"/>
      <c r="S231" s="44"/>
      <c r="T231" s="20"/>
      <c r="U231" s="44"/>
      <c r="V231" s="20"/>
      <c r="W231" s="44"/>
      <c r="X231" s="45"/>
      <c r="Y231" s="44"/>
      <c r="Z231" s="20"/>
      <c r="AA231" s="44"/>
      <c r="AB231" s="20"/>
      <c r="AC231" s="44"/>
      <c r="AD231" s="20"/>
      <c r="AE231" s="44"/>
      <c r="AF231" s="45"/>
    </row>
    <row r="232" spans="1:32" x14ac:dyDescent="0.25">
      <c r="A232" s="19"/>
      <c r="B232" s="19"/>
      <c r="C232" s="19"/>
      <c r="D232" s="19"/>
      <c r="E232" s="19" t="s">
        <v>885</v>
      </c>
      <c r="F232" s="19"/>
      <c r="G232" s="19"/>
      <c r="H232" s="19"/>
      <c r="I232" s="19"/>
      <c r="J232" s="20"/>
      <c r="K232" s="44"/>
      <c r="L232" s="20"/>
      <c r="M232" s="44"/>
      <c r="N232" s="20"/>
      <c r="O232" s="44"/>
      <c r="P232" s="45"/>
      <c r="Q232" s="44"/>
      <c r="R232" s="20"/>
      <c r="S232" s="44"/>
      <c r="T232" s="20"/>
      <c r="U232" s="44"/>
      <c r="V232" s="20"/>
      <c r="W232" s="44"/>
      <c r="X232" s="45"/>
      <c r="Y232" s="44"/>
      <c r="Z232" s="20"/>
      <c r="AA232" s="44"/>
      <c r="AB232" s="20"/>
      <c r="AC232" s="44"/>
      <c r="AD232" s="20"/>
      <c r="AE232" s="44"/>
      <c r="AF232" s="45"/>
    </row>
    <row r="233" spans="1:32" ht="15.75" thickBot="1" x14ac:dyDescent="0.3">
      <c r="A233" s="19"/>
      <c r="B233" s="19"/>
      <c r="C233" s="19"/>
      <c r="D233" s="19"/>
      <c r="E233" s="19"/>
      <c r="F233" s="19" t="s">
        <v>886</v>
      </c>
      <c r="G233" s="19"/>
      <c r="H233" s="19"/>
      <c r="I233" s="19"/>
      <c r="J233" s="26">
        <v>4547.93</v>
      </c>
      <c r="K233" s="44"/>
      <c r="L233" s="20"/>
      <c r="M233" s="44"/>
      <c r="N233" s="20"/>
      <c r="O233" s="44"/>
      <c r="P233" s="45"/>
      <c r="Q233" s="44"/>
      <c r="R233" s="26">
        <v>0</v>
      </c>
      <c r="S233" s="44"/>
      <c r="T233" s="26">
        <v>0</v>
      </c>
      <c r="U233" s="44"/>
      <c r="V233" s="26">
        <f>ROUND((R233-T233),5)</f>
        <v>0</v>
      </c>
      <c r="W233" s="44"/>
      <c r="X233" s="49">
        <f>ROUND(IF(T233=0, IF(R233=0, 0, 1), R233/T233),5)</f>
        <v>0</v>
      </c>
      <c r="Y233" s="44"/>
      <c r="Z233" s="26">
        <f>ROUND(J233+R233,5)</f>
        <v>4547.93</v>
      </c>
      <c r="AA233" s="44"/>
      <c r="AB233" s="26">
        <f>ROUND(L233+T233,5)</f>
        <v>0</v>
      </c>
      <c r="AC233" s="44"/>
      <c r="AD233" s="26">
        <f>ROUND((Z233-AB233),5)</f>
        <v>4547.93</v>
      </c>
      <c r="AE233" s="44"/>
      <c r="AF233" s="49">
        <f>ROUND(IF(AB233=0, IF(Z233=0, 0, 1), Z233/AB233),5)</f>
        <v>1</v>
      </c>
    </row>
    <row r="234" spans="1:32" x14ac:dyDescent="0.25">
      <c r="A234" s="19"/>
      <c r="B234" s="19"/>
      <c r="C234" s="19"/>
      <c r="D234" s="19"/>
      <c r="E234" s="19" t="s">
        <v>887</v>
      </c>
      <c r="F234" s="19"/>
      <c r="G234" s="19"/>
      <c r="H234" s="19"/>
      <c r="I234" s="19"/>
      <c r="J234" s="20">
        <f>ROUND(SUM(J232:J233),5)</f>
        <v>4547.93</v>
      </c>
      <c r="K234" s="44"/>
      <c r="L234" s="20"/>
      <c r="M234" s="44"/>
      <c r="N234" s="20"/>
      <c r="O234" s="44"/>
      <c r="P234" s="45"/>
      <c r="Q234" s="44"/>
      <c r="R234" s="20">
        <f>ROUND(SUM(R232:R233),5)</f>
        <v>0</v>
      </c>
      <c r="S234" s="44"/>
      <c r="T234" s="20">
        <f>ROUND(SUM(T232:T233),5)</f>
        <v>0</v>
      </c>
      <c r="U234" s="44"/>
      <c r="V234" s="20">
        <f>ROUND((R234-T234),5)</f>
        <v>0</v>
      </c>
      <c r="W234" s="44"/>
      <c r="X234" s="45">
        <f>ROUND(IF(T234=0, IF(R234=0, 0, 1), R234/T234),5)</f>
        <v>0</v>
      </c>
      <c r="Y234" s="44"/>
      <c r="Z234" s="20">
        <f>ROUND(J234+R234,5)</f>
        <v>4547.93</v>
      </c>
      <c r="AA234" s="44"/>
      <c r="AB234" s="20">
        <f>ROUND(L234+T234,5)</f>
        <v>0</v>
      </c>
      <c r="AC234" s="44"/>
      <c r="AD234" s="20">
        <f>ROUND((Z234-AB234),5)</f>
        <v>4547.93</v>
      </c>
      <c r="AE234" s="44"/>
      <c r="AF234" s="45">
        <f>ROUND(IF(AB234=0, IF(Z234=0, 0, 1), Z234/AB234),5)</f>
        <v>1</v>
      </c>
    </row>
    <row r="235" spans="1:32" x14ac:dyDescent="0.25">
      <c r="A235" s="19"/>
      <c r="B235" s="19"/>
      <c r="C235" s="19"/>
      <c r="D235" s="19"/>
      <c r="E235" s="19" t="s">
        <v>888</v>
      </c>
      <c r="F235" s="19"/>
      <c r="G235" s="19"/>
      <c r="H235" s="19"/>
      <c r="I235" s="19"/>
      <c r="J235" s="20">
        <v>57405.64</v>
      </c>
      <c r="K235" s="44"/>
      <c r="L235" s="20"/>
      <c r="M235" s="44"/>
      <c r="N235" s="20"/>
      <c r="O235" s="44"/>
      <c r="P235" s="45"/>
      <c r="Q235" s="44"/>
      <c r="R235" s="20">
        <v>0</v>
      </c>
      <c r="S235" s="44"/>
      <c r="T235" s="20">
        <v>0</v>
      </c>
      <c r="U235" s="44"/>
      <c r="V235" s="20">
        <f>ROUND((R235-T235),5)</f>
        <v>0</v>
      </c>
      <c r="W235" s="44"/>
      <c r="X235" s="45">
        <f>ROUND(IF(T235=0, IF(R235=0, 0, 1), R235/T235),5)</f>
        <v>0</v>
      </c>
      <c r="Y235" s="44"/>
      <c r="Z235" s="20">
        <f>ROUND(J235+R235,5)</f>
        <v>57405.64</v>
      </c>
      <c r="AA235" s="44"/>
      <c r="AB235" s="20">
        <f>ROUND(L235+T235,5)</f>
        <v>0</v>
      </c>
      <c r="AC235" s="44"/>
      <c r="AD235" s="20">
        <f>ROUND((Z235-AB235),5)</f>
        <v>57405.64</v>
      </c>
      <c r="AE235" s="44"/>
      <c r="AF235" s="45">
        <f>ROUND(IF(AB235=0, IF(Z235=0, 0, 1), Z235/AB235),5)</f>
        <v>1</v>
      </c>
    </row>
    <row r="236" spans="1:32" ht="15.75" thickBot="1" x14ac:dyDescent="0.3">
      <c r="A236" s="19"/>
      <c r="B236" s="19"/>
      <c r="C236" s="19"/>
      <c r="D236" s="19"/>
      <c r="E236" s="19" t="s">
        <v>889</v>
      </c>
      <c r="F236" s="19"/>
      <c r="G236" s="19"/>
      <c r="H236" s="19"/>
      <c r="I236" s="19"/>
      <c r="J236" s="26">
        <v>9240.27</v>
      </c>
      <c r="K236" s="44"/>
      <c r="L236" s="20"/>
      <c r="M236" s="44"/>
      <c r="N236" s="20"/>
      <c r="O236" s="44"/>
      <c r="P236" s="45"/>
      <c r="Q236" s="44"/>
      <c r="R236" s="26">
        <v>0</v>
      </c>
      <c r="S236" s="44"/>
      <c r="T236" s="26">
        <v>0</v>
      </c>
      <c r="U236" s="44"/>
      <c r="V236" s="26">
        <f>ROUND((R236-T236),5)</f>
        <v>0</v>
      </c>
      <c r="W236" s="44"/>
      <c r="X236" s="49">
        <f>ROUND(IF(T236=0, IF(R236=0, 0, 1), R236/T236),5)</f>
        <v>0</v>
      </c>
      <c r="Y236" s="44"/>
      <c r="Z236" s="26">
        <f>ROUND(J236+R236,5)</f>
        <v>9240.27</v>
      </c>
      <c r="AA236" s="44"/>
      <c r="AB236" s="26">
        <f>ROUND(L236+T236,5)</f>
        <v>0</v>
      </c>
      <c r="AC236" s="44"/>
      <c r="AD236" s="26">
        <f>ROUND((Z236-AB236),5)</f>
        <v>9240.27</v>
      </c>
      <c r="AE236" s="44"/>
      <c r="AF236" s="49">
        <f>ROUND(IF(AB236=0, IF(Z236=0, 0, 1), Z236/AB236),5)</f>
        <v>1</v>
      </c>
    </row>
    <row r="237" spans="1:32" x14ac:dyDescent="0.25">
      <c r="A237" s="19"/>
      <c r="B237" s="19"/>
      <c r="C237" s="19"/>
      <c r="D237" s="19" t="s">
        <v>890</v>
      </c>
      <c r="E237" s="19"/>
      <c r="F237" s="19"/>
      <c r="G237" s="19"/>
      <c r="H237" s="19"/>
      <c r="I237" s="19"/>
      <c r="J237" s="20">
        <f>ROUND(J231+SUM(J234:J236),5)</f>
        <v>71193.84</v>
      </c>
      <c r="K237" s="44"/>
      <c r="L237" s="20"/>
      <c r="M237" s="44"/>
      <c r="N237" s="20"/>
      <c r="O237" s="44"/>
      <c r="P237" s="45"/>
      <c r="Q237" s="44"/>
      <c r="R237" s="20">
        <f>ROUND(R231+SUM(R234:R236),5)</f>
        <v>0</v>
      </c>
      <c r="S237" s="44"/>
      <c r="T237" s="20">
        <f>ROUND(T231+SUM(T234:T236),5)</f>
        <v>0</v>
      </c>
      <c r="U237" s="44"/>
      <c r="V237" s="20">
        <f>ROUND((R237-T237),5)</f>
        <v>0</v>
      </c>
      <c r="W237" s="44"/>
      <c r="X237" s="45">
        <f>ROUND(IF(T237=0, IF(R237=0, 0, 1), R237/T237),5)</f>
        <v>0</v>
      </c>
      <c r="Y237" s="44"/>
      <c r="Z237" s="20">
        <f>ROUND(J237+R237,5)</f>
        <v>71193.84</v>
      </c>
      <c r="AA237" s="44"/>
      <c r="AB237" s="20">
        <f>ROUND(L237+T237,5)</f>
        <v>0</v>
      </c>
      <c r="AC237" s="44"/>
      <c r="AD237" s="20">
        <f>ROUND((Z237-AB237),5)</f>
        <v>71193.84</v>
      </c>
      <c r="AE237" s="44"/>
      <c r="AF237" s="45">
        <f>ROUND(IF(AB237=0, IF(Z237=0, 0, 1), Z237/AB237),5)</f>
        <v>1</v>
      </c>
    </row>
    <row r="238" spans="1:32" x14ac:dyDescent="0.25">
      <c r="A238" s="19"/>
      <c r="B238" s="19"/>
      <c r="C238" s="19"/>
      <c r="D238" s="19" t="s">
        <v>891</v>
      </c>
      <c r="E238" s="19"/>
      <c r="F238" s="19"/>
      <c r="G238" s="19"/>
      <c r="H238" s="19"/>
      <c r="I238" s="19"/>
      <c r="J238" s="20"/>
      <c r="K238" s="44"/>
      <c r="L238" s="20"/>
      <c r="M238" s="44"/>
      <c r="N238" s="20"/>
      <c r="O238" s="44"/>
      <c r="P238" s="45"/>
      <c r="Q238" s="44"/>
      <c r="R238" s="20"/>
      <c r="S238" s="44"/>
      <c r="T238" s="20"/>
      <c r="U238" s="44"/>
      <c r="V238" s="20"/>
      <c r="W238" s="44"/>
      <c r="X238" s="45"/>
      <c r="Y238" s="44"/>
      <c r="Z238" s="20"/>
      <c r="AA238" s="44"/>
      <c r="AB238" s="20"/>
      <c r="AC238" s="44"/>
      <c r="AD238" s="20"/>
      <c r="AE238" s="44"/>
      <c r="AF238" s="45"/>
    </row>
    <row r="239" spans="1:32" x14ac:dyDescent="0.25">
      <c r="A239" s="19"/>
      <c r="B239" s="19"/>
      <c r="C239" s="19"/>
      <c r="D239" s="19"/>
      <c r="E239" s="19" t="s">
        <v>892</v>
      </c>
      <c r="F239" s="19"/>
      <c r="G239" s="19"/>
      <c r="H239" s="19"/>
      <c r="I239" s="19"/>
      <c r="J239" s="20"/>
      <c r="K239" s="44"/>
      <c r="L239" s="20"/>
      <c r="M239" s="44"/>
      <c r="N239" s="20"/>
      <c r="O239" s="44"/>
      <c r="P239" s="45"/>
      <c r="Q239" s="44"/>
      <c r="R239" s="20"/>
      <c r="S239" s="44"/>
      <c r="T239" s="20"/>
      <c r="U239" s="44"/>
      <c r="V239" s="20"/>
      <c r="W239" s="44"/>
      <c r="X239" s="45"/>
      <c r="Y239" s="44"/>
      <c r="Z239" s="20"/>
      <c r="AA239" s="44"/>
      <c r="AB239" s="20"/>
      <c r="AC239" s="44"/>
      <c r="AD239" s="20"/>
      <c r="AE239" s="44"/>
      <c r="AF239" s="45"/>
    </row>
    <row r="240" spans="1:32" x14ac:dyDescent="0.25">
      <c r="A240" s="19"/>
      <c r="B240" s="19"/>
      <c r="C240" s="19"/>
      <c r="D240" s="19"/>
      <c r="E240" s="19"/>
      <c r="F240" s="19" t="s">
        <v>893</v>
      </c>
      <c r="G240" s="19"/>
      <c r="H240" s="19"/>
      <c r="I240" s="19"/>
      <c r="J240" s="20">
        <v>7602.22</v>
      </c>
      <c r="K240" s="44"/>
      <c r="L240" s="20"/>
      <c r="M240" s="44"/>
      <c r="N240" s="20"/>
      <c r="O240" s="44"/>
      <c r="P240" s="45"/>
      <c r="Q240" s="44"/>
      <c r="R240" s="20">
        <v>0</v>
      </c>
      <c r="S240" s="44"/>
      <c r="T240" s="20">
        <v>0</v>
      </c>
      <c r="U240" s="44"/>
      <c r="V240" s="20">
        <f t="shared" ref="V240:V247" si="106">ROUND((R240-T240),5)</f>
        <v>0</v>
      </c>
      <c r="W240" s="44"/>
      <c r="X240" s="45">
        <f t="shared" ref="X240:X247" si="107">ROUND(IF(T240=0, IF(R240=0, 0, 1), R240/T240),5)</f>
        <v>0</v>
      </c>
      <c r="Y240" s="44"/>
      <c r="Z240" s="20">
        <f t="shared" ref="Z240:Z247" si="108">ROUND(J240+R240,5)</f>
        <v>7602.22</v>
      </c>
      <c r="AA240" s="44"/>
      <c r="AB240" s="20">
        <f t="shared" ref="AB240:AB247" si="109">ROUND(L240+T240,5)</f>
        <v>0</v>
      </c>
      <c r="AC240" s="44"/>
      <c r="AD240" s="20">
        <f t="shared" ref="AD240:AD247" si="110">ROUND((Z240-AB240),5)</f>
        <v>7602.22</v>
      </c>
      <c r="AE240" s="44"/>
      <c r="AF240" s="45">
        <f t="shared" ref="AF240:AF247" si="111">ROUND(IF(AB240=0, IF(Z240=0, 0, 1), Z240/AB240),5)</f>
        <v>1</v>
      </c>
    </row>
    <row r="241" spans="1:32" x14ac:dyDescent="0.25">
      <c r="A241" s="19"/>
      <c r="B241" s="19"/>
      <c r="C241" s="19"/>
      <c r="D241" s="19"/>
      <c r="E241" s="19"/>
      <c r="F241" s="19" t="s">
        <v>894</v>
      </c>
      <c r="G241" s="19"/>
      <c r="H241" s="19"/>
      <c r="I241" s="19"/>
      <c r="J241" s="20">
        <v>7356.29</v>
      </c>
      <c r="K241" s="44"/>
      <c r="L241" s="20"/>
      <c r="M241" s="44"/>
      <c r="N241" s="20"/>
      <c r="O241" s="44"/>
      <c r="P241" s="45"/>
      <c r="Q241" s="44"/>
      <c r="R241" s="20">
        <v>0</v>
      </c>
      <c r="S241" s="44"/>
      <c r="T241" s="20">
        <v>0</v>
      </c>
      <c r="U241" s="44"/>
      <c r="V241" s="20">
        <f t="shared" si="106"/>
        <v>0</v>
      </c>
      <c r="W241" s="44"/>
      <c r="X241" s="45">
        <f t="shared" si="107"/>
        <v>0</v>
      </c>
      <c r="Y241" s="44"/>
      <c r="Z241" s="20">
        <f t="shared" si="108"/>
        <v>7356.29</v>
      </c>
      <c r="AA241" s="44"/>
      <c r="AB241" s="20">
        <f t="shared" si="109"/>
        <v>0</v>
      </c>
      <c r="AC241" s="44"/>
      <c r="AD241" s="20">
        <f t="shared" si="110"/>
        <v>7356.29</v>
      </c>
      <c r="AE241" s="44"/>
      <c r="AF241" s="45">
        <f t="shared" si="111"/>
        <v>1</v>
      </c>
    </row>
    <row r="242" spans="1:32" ht="15.75" thickBot="1" x14ac:dyDescent="0.3">
      <c r="A242" s="19"/>
      <c r="B242" s="19"/>
      <c r="C242" s="19"/>
      <c r="D242" s="19"/>
      <c r="E242" s="19"/>
      <c r="F242" s="19" t="s">
        <v>895</v>
      </c>
      <c r="G242" s="19"/>
      <c r="H242" s="19"/>
      <c r="I242" s="19"/>
      <c r="J242" s="21">
        <v>16456.419999999998</v>
      </c>
      <c r="K242" s="44"/>
      <c r="L242" s="20"/>
      <c r="M242" s="44"/>
      <c r="N242" s="20"/>
      <c r="O242" s="44"/>
      <c r="P242" s="45"/>
      <c r="Q242" s="44"/>
      <c r="R242" s="21">
        <v>0</v>
      </c>
      <c r="S242" s="44"/>
      <c r="T242" s="21">
        <v>0</v>
      </c>
      <c r="U242" s="44"/>
      <c r="V242" s="21">
        <f t="shared" si="106"/>
        <v>0</v>
      </c>
      <c r="W242" s="44"/>
      <c r="X242" s="46">
        <f t="shared" si="107"/>
        <v>0</v>
      </c>
      <c r="Y242" s="44"/>
      <c r="Z242" s="21">
        <f t="shared" si="108"/>
        <v>16456.419999999998</v>
      </c>
      <c r="AA242" s="44"/>
      <c r="AB242" s="21">
        <f t="shared" si="109"/>
        <v>0</v>
      </c>
      <c r="AC242" s="44"/>
      <c r="AD242" s="21">
        <f t="shared" si="110"/>
        <v>16456.419999999998</v>
      </c>
      <c r="AE242" s="44"/>
      <c r="AF242" s="46">
        <f t="shared" si="111"/>
        <v>1</v>
      </c>
    </row>
    <row r="243" spans="1:32" ht="15.75" thickBot="1" x14ac:dyDescent="0.3">
      <c r="A243" s="19"/>
      <c r="B243" s="19"/>
      <c r="C243" s="19"/>
      <c r="D243" s="19"/>
      <c r="E243" s="19" t="s">
        <v>896</v>
      </c>
      <c r="F243" s="19"/>
      <c r="G243" s="19"/>
      <c r="H243" s="19"/>
      <c r="I243" s="19"/>
      <c r="J243" s="23">
        <f>ROUND(SUM(J239:J242),5)</f>
        <v>31414.93</v>
      </c>
      <c r="K243" s="44"/>
      <c r="L243" s="20"/>
      <c r="M243" s="44"/>
      <c r="N243" s="20"/>
      <c r="O243" s="44"/>
      <c r="P243" s="45"/>
      <c r="Q243" s="44"/>
      <c r="R243" s="23">
        <f>ROUND(SUM(R239:R242),5)</f>
        <v>0</v>
      </c>
      <c r="S243" s="44"/>
      <c r="T243" s="23">
        <f>ROUND(SUM(T239:T242),5)</f>
        <v>0</v>
      </c>
      <c r="U243" s="44"/>
      <c r="V243" s="23">
        <f t="shared" si="106"/>
        <v>0</v>
      </c>
      <c r="W243" s="44"/>
      <c r="X243" s="47">
        <f t="shared" si="107"/>
        <v>0</v>
      </c>
      <c r="Y243" s="44"/>
      <c r="Z243" s="23">
        <f t="shared" si="108"/>
        <v>31414.93</v>
      </c>
      <c r="AA243" s="44"/>
      <c r="AB243" s="23">
        <f t="shared" si="109"/>
        <v>0</v>
      </c>
      <c r="AC243" s="44"/>
      <c r="AD243" s="23">
        <f t="shared" si="110"/>
        <v>31414.93</v>
      </c>
      <c r="AE243" s="44"/>
      <c r="AF243" s="47">
        <f t="shared" si="111"/>
        <v>1</v>
      </c>
    </row>
    <row r="244" spans="1:32" ht="15.75" thickBot="1" x14ac:dyDescent="0.3">
      <c r="A244" s="19"/>
      <c r="B244" s="19"/>
      <c r="C244" s="19"/>
      <c r="D244" s="19" t="s">
        <v>897</v>
      </c>
      <c r="E244" s="19"/>
      <c r="F244" s="19"/>
      <c r="G244" s="19"/>
      <c r="H244" s="19"/>
      <c r="I244" s="19"/>
      <c r="J244" s="23">
        <f>ROUND(J238+J243,5)</f>
        <v>31414.93</v>
      </c>
      <c r="K244" s="44"/>
      <c r="L244" s="21"/>
      <c r="M244" s="44"/>
      <c r="N244" s="21"/>
      <c r="O244" s="44"/>
      <c r="P244" s="46"/>
      <c r="Q244" s="44"/>
      <c r="R244" s="23">
        <f>ROUND(R238+R243,5)</f>
        <v>0</v>
      </c>
      <c r="S244" s="44"/>
      <c r="T244" s="23">
        <f>ROUND(T238+T243,5)</f>
        <v>0</v>
      </c>
      <c r="U244" s="44"/>
      <c r="V244" s="23">
        <f t="shared" si="106"/>
        <v>0</v>
      </c>
      <c r="W244" s="44"/>
      <c r="X244" s="47">
        <f t="shared" si="107"/>
        <v>0</v>
      </c>
      <c r="Y244" s="44"/>
      <c r="Z244" s="23">
        <f t="shared" si="108"/>
        <v>31414.93</v>
      </c>
      <c r="AA244" s="44"/>
      <c r="AB244" s="23">
        <f t="shared" si="109"/>
        <v>0</v>
      </c>
      <c r="AC244" s="44"/>
      <c r="AD244" s="23">
        <f t="shared" si="110"/>
        <v>31414.93</v>
      </c>
      <c r="AE244" s="44"/>
      <c r="AF244" s="47">
        <f t="shared" si="111"/>
        <v>1</v>
      </c>
    </row>
    <row r="245" spans="1:32" ht="15.75" thickBot="1" x14ac:dyDescent="0.3">
      <c r="A245" s="19"/>
      <c r="B245" s="19"/>
      <c r="C245" s="19" t="s">
        <v>898</v>
      </c>
      <c r="D245" s="19"/>
      <c r="E245" s="19"/>
      <c r="F245" s="19"/>
      <c r="G245" s="19"/>
      <c r="H245" s="19"/>
      <c r="I245" s="19"/>
      <c r="J245" s="23">
        <f>ROUND(SUM(J222:J224)+J230+J237+J244,5)</f>
        <v>184350.89</v>
      </c>
      <c r="K245" s="44"/>
      <c r="L245" s="23">
        <f>ROUND(SUM(L222:L224)+L230+L237+L244,5)</f>
        <v>16350.36</v>
      </c>
      <c r="M245" s="44"/>
      <c r="N245" s="23">
        <f>ROUND((J245-L245),5)</f>
        <v>168000.53</v>
      </c>
      <c r="O245" s="44"/>
      <c r="P245" s="47">
        <f>ROUND(IF(L245=0, IF(J245=0, 0, 1), J245/L245),5)</f>
        <v>11.275040000000001</v>
      </c>
      <c r="Q245" s="44"/>
      <c r="R245" s="23">
        <f>ROUND(SUM(R222:R224)+R230+R237+R244,5)</f>
        <v>0</v>
      </c>
      <c r="S245" s="44"/>
      <c r="T245" s="23">
        <f>ROUND(SUM(T222:T224)+T230+T237+T244,5)</f>
        <v>0</v>
      </c>
      <c r="U245" s="44"/>
      <c r="V245" s="23">
        <f t="shared" si="106"/>
        <v>0</v>
      </c>
      <c r="W245" s="44"/>
      <c r="X245" s="47">
        <f t="shared" si="107"/>
        <v>0</v>
      </c>
      <c r="Y245" s="44"/>
      <c r="Z245" s="23">
        <f t="shared" si="108"/>
        <v>184350.89</v>
      </c>
      <c r="AA245" s="44"/>
      <c r="AB245" s="23">
        <f t="shared" si="109"/>
        <v>16350.36</v>
      </c>
      <c r="AC245" s="44"/>
      <c r="AD245" s="23">
        <f t="shared" si="110"/>
        <v>168000.53</v>
      </c>
      <c r="AE245" s="44"/>
      <c r="AF245" s="47">
        <f t="shared" si="111"/>
        <v>11.275040000000001</v>
      </c>
    </row>
    <row r="246" spans="1:32" ht="15.75" thickBot="1" x14ac:dyDescent="0.3">
      <c r="A246" s="19"/>
      <c r="B246" s="19" t="s">
        <v>899</v>
      </c>
      <c r="C246" s="19"/>
      <c r="D246" s="19"/>
      <c r="E246" s="19"/>
      <c r="F246" s="19"/>
      <c r="G246" s="19"/>
      <c r="H246" s="19"/>
      <c r="I246" s="19"/>
      <c r="J246" s="23">
        <f>ROUND(J198+J221-J245,5)</f>
        <v>-101792.97</v>
      </c>
      <c r="K246" s="44"/>
      <c r="L246" s="23">
        <f>ROUND(L198+L221-L245,5)</f>
        <v>-16350.36</v>
      </c>
      <c r="M246" s="44"/>
      <c r="N246" s="23">
        <f>ROUND((J246-L246),5)</f>
        <v>-85442.61</v>
      </c>
      <c r="O246" s="44"/>
      <c r="P246" s="47">
        <f>ROUND(IF(L246=0, IF(J246=0, 0, 1), J246/L246),5)</f>
        <v>6.2257300000000004</v>
      </c>
      <c r="Q246" s="44"/>
      <c r="R246" s="23">
        <f>ROUND(R198+R221-R245,5)</f>
        <v>0</v>
      </c>
      <c r="S246" s="44"/>
      <c r="T246" s="23">
        <f>ROUND(T198+T221-T245,5)</f>
        <v>0</v>
      </c>
      <c r="U246" s="44"/>
      <c r="V246" s="23">
        <f t="shared" si="106"/>
        <v>0</v>
      </c>
      <c r="W246" s="44"/>
      <c r="X246" s="47">
        <f t="shared" si="107"/>
        <v>0</v>
      </c>
      <c r="Y246" s="44"/>
      <c r="Z246" s="23">
        <f t="shared" si="108"/>
        <v>-101792.97</v>
      </c>
      <c r="AA246" s="44"/>
      <c r="AB246" s="23">
        <f t="shared" si="109"/>
        <v>-16350.36</v>
      </c>
      <c r="AC246" s="44"/>
      <c r="AD246" s="23">
        <f t="shared" si="110"/>
        <v>-85442.61</v>
      </c>
      <c r="AE246" s="44"/>
      <c r="AF246" s="47">
        <f t="shared" si="111"/>
        <v>6.2257300000000004</v>
      </c>
    </row>
    <row r="247" spans="1:32" s="25" customFormat="1" ht="12" thickBot="1" x14ac:dyDescent="0.25">
      <c r="A247" s="19" t="s">
        <v>110</v>
      </c>
      <c r="B247" s="19"/>
      <c r="C247" s="19"/>
      <c r="D247" s="19"/>
      <c r="E247" s="19"/>
      <c r="F247" s="19"/>
      <c r="G247" s="19"/>
      <c r="H247" s="19"/>
      <c r="I247" s="19"/>
      <c r="J247" s="24">
        <f>ROUND(J197+J246,5)</f>
        <v>261455.75</v>
      </c>
      <c r="K247" s="19"/>
      <c r="L247" s="24">
        <f>ROUND(L197+L246,5)</f>
        <v>273294.71000000002</v>
      </c>
      <c r="M247" s="19"/>
      <c r="N247" s="24">
        <f>ROUND((J247-L247),5)</f>
        <v>-11838.96</v>
      </c>
      <c r="O247" s="19"/>
      <c r="P247" s="50">
        <f>ROUND(IF(L247=0, IF(J247=0, 0, 1), J247/L247),5)</f>
        <v>0.95667999999999997</v>
      </c>
      <c r="Q247" s="19"/>
      <c r="R247" s="24">
        <f>ROUND(R197+R246,5)</f>
        <v>8.26</v>
      </c>
      <c r="S247" s="19"/>
      <c r="T247" s="24">
        <f>ROUND(T197+T246,5)</f>
        <v>0</v>
      </c>
      <c r="U247" s="19"/>
      <c r="V247" s="24">
        <f t="shared" si="106"/>
        <v>8.26</v>
      </c>
      <c r="W247" s="19"/>
      <c r="X247" s="50">
        <f t="shared" si="107"/>
        <v>1</v>
      </c>
      <c r="Y247" s="19"/>
      <c r="Z247" s="24">
        <f t="shared" si="108"/>
        <v>261464.01</v>
      </c>
      <c r="AA247" s="19"/>
      <c r="AB247" s="24">
        <f t="shared" si="109"/>
        <v>273294.71000000002</v>
      </c>
      <c r="AC247" s="19"/>
      <c r="AD247" s="24">
        <f t="shared" si="110"/>
        <v>-11830.7</v>
      </c>
      <c r="AE247" s="19"/>
      <c r="AF247" s="50">
        <f t="shared" si="111"/>
        <v>0.95670999999999995</v>
      </c>
    </row>
    <row r="248" spans="1:32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3:08 PM
&amp;"Arial,Bold"&amp;8 09/09/21
&amp;"Arial,Bold"&amp;8 Accrual Basis&amp;C&amp;"Arial,Bold"&amp;12 Nederland Fire Protection District
&amp;"Arial,Bold"&amp;14 Income &amp;&amp; Expense Budget vs. Actual
&amp;"Arial,Bold"&amp;10 January through August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CE792-BA8F-47C9-9715-D5493ED90228}">
  <sheetPr codeName="Sheet6"/>
  <dimension ref="A1:P248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74" customWidth="1"/>
    <col min="9" max="9" width="26.42578125" style="74" customWidth="1"/>
    <col min="10" max="10" width="10" style="31" bestFit="1" customWidth="1"/>
    <col min="11" max="11" width="2.28515625" style="31" customWidth="1"/>
    <col min="12" max="12" width="7.28515625" style="31" bestFit="1" customWidth="1"/>
    <col min="13" max="13" width="2.28515625" style="31" customWidth="1"/>
    <col min="14" max="14" width="11.7109375" style="31" bestFit="1" customWidth="1"/>
    <col min="15" max="15" width="2.28515625" style="31" customWidth="1"/>
    <col min="16" max="16" width="10" style="31" bestFit="1" customWidth="1"/>
  </cols>
  <sheetData>
    <row r="1" spans="1:16" ht="15.75" thickBot="1" x14ac:dyDescent="0.3">
      <c r="A1" s="57"/>
      <c r="B1" s="57"/>
      <c r="C1" s="57"/>
      <c r="D1" s="57"/>
      <c r="E1" s="57"/>
      <c r="F1" s="57"/>
      <c r="G1" s="57"/>
      <c r="H1" s="57"/>
      <c r="I1" s="57"/>
      <c r="J1" s="43"/>
      <c r="K1" s="42"/>
      <c r="L1" s="43"/>
      <c r="M1" s="42"/>
      <c r="N1" s="43"/>
      <c r="O1" s="42"/>
      <c r="P1" s="43"/>
    </row>
    <row r="2" spans="1:16" s="29" customFormat="1" ht="16.5" thickTop="1" thickBot="1" x14ac:dyDescent="0.3">
      <c r="A2" s="72"/>
      <c r="B2" s="72"/>
      <c r="C2" s="72"/>
      <c r="D2" s="72"/>
      <c r="E2" s="72"/>
      <c r="F2" s="72"/>
      <c r="G2" s="72"/>
      <c r="H2" s="72"/>
      <c r="I2" s="72"/>
      <c r="J2" s="73" t="s">
        <v>119</v>
      </c>
      <c r="K2" s="40"/>
      <c r="L2" s="73" t="s">
        <v>659</v>
      </c>
      <c r="M2" s="40"/>
      <c r="N2" s="73" t="s">
        <v>660</v>
      </c>
      <c r="O2" s="40"/>
      <c r="P2" s="73" t="s">
        <v>661</v>
      </c>
    </row>
    <row r="3" spans="1:16" ht="15.75" thickTop="1" x14ac:dyDescent="0.25">
      <c r="A3" s="57"/>
      <c r="B3" s="57" t="s">
        <v>665</v>
      </c>
      <c r="C3" s="57"/>
      <c r="D3" s="57"/>
      <c r="E3" s="57"/>
      <c r="F3" s="57"/>
      <c r="G3" s="57"/>
      <c r="H3" s="57"/>
      <c r="I3" s="57"/>
      <c r="J3" s="58"/>
      <c r="K3" s="59"/>
      <c r="L3" s="58"/>
      <c r="M3" s="59"/>
      <c r="N3" s="58"/>
      <c r="O3" s="59"/>
      <c r="P3" s="60"/>
    </row>
    <row r="4" spans="1:16" x14ac:dyDescent="0.25">
      <c r="A4" s="57"/>
      <c r="B4" s="57"/>
      <c r="C4" s="57"/>
      <c r="D4" s="57" t="s">
        <v>666</v>
      </c>
      <c r="E4" s="57"/>
      <c r="F4" s="57"/>
      <c r="G4" s="57"/>
      <c r="H4" s="57"/>
      <c r="I4" s="57"/>
      <c r="J4" s="58"/>
      <c r="K4" s="59"/>
      <c r="L4" s="58"/>
      <c r="M4" s="59"/>
      <c r="N4" s="58"/>
      <c r="O4" s="59"/>
      <c r="P4" s="60"/>
    </row>
    <row r="5" spans="1:16" x14ac:dyDescent="0.25">
      <c r="A5" s="57"/>
      <c r="B5" s="57"/>
      <c r="C5" s="57"/>
      <c r="D5" s="57"/>
      <c r="E5" s="57" t="s">
        <v>667</v>
      </c>
      <c r="F5" s="57"/>
      <c r="G5" s="57"/>
      <c r="H5" s="57"/>
      <c r="I5" s="57"/>
      <c r="J5" s="58">
        <v>2500</v>
      </c>
      <c r="K5" s="59"/>
      <c r="L5" s="58"/>
      <c r="M5" s="59"/>
      <c r="N5" s="58"/>
      <c r="O5" s="59"/>
      <c r="P5" s="60"/>
    </row>
    <row r="6" spans="1:16" x14ac:dyDescent="0.25">
      <c r="A6" s="57"/>
      <c r="B6" s="57"/>
      <c r="C6" s="57"/>
      <c r="D6" s="57"/>
      <c r="E6" s="57" t="s">
        <v>668</v>
      </c>
      <c r="F6" s="57"/>
      <c r="G6" s="57"/>
      <c r="H6" s="57"/>
      <c r="I6" s="57"/>
      <c r="J6" s="58">
        <v>705</v>
      </c>
      <c r="K6" s="59"/>
      <c r="L6" s="58">
        <v>250</v>
      </c>
      <c r="M6" s="59"/>
      <c r="N6" s="58">
        <f>ROUND((J6-L6),5)</f>
        <v>455</v>
      </c>
      <c r="O6" s="59"/>
      <c r="P6" s="60">
        <f>ROUND(IF(L6=0, IF(J6=0, 0, 1), J6/L6),5)</f>
        <v>2.82</v>
      </c>
    </row>
    <row r="7" spans="1:16" x14ac:dyDescent="0.25">
      <c r="A7" s="57"/>
      <c r="B7" s="57"/>
      <c r="C7" s="57"/>
      <c r="D7" s="57"/>
      <c r="E7" s="57" t="s">
        <v>669</v>
      </c>
      <c r="F7" s="57"/>
      <c r="G7" s="57"/>
      <c r="H7" s="57"/>
      <c r="I7" s="57"/>
      <c r="J7" s="58">
        <v>39.79</v>
      </c>
      <c r="K7" s="59"/>
      <c r="L7" s="58">
        <v>145</v>
      </c>
      <c r="M7" s="59"/>
      <c r="N7" s="58">
        <f>ROUND((J7-L7),5)</f>
        <v>-105.21</v>
      </c>
      <c r="O7" s="59"/>
      <c r="P7" s="60">
        <f>ROUND(IF(L7=0, IF(J7=0, 0, 1), J7/L7),5)</f>
        <v>0.27440999999999999</v>
      </c>
    </row>
    <row r="8" spans="1:16" x14ac:dyDescent="0.25">
      <c r="A8" s="57"/>
      <c r="B8" s="57"/>
      <c r="C8" s="57"/>
      <c r="D8" s="57"/>
      <c r="E8" s="57" t="s">
        <v>670</v>
      </c>
      <c r="F8" s="57"/>
      <c r="G8" s="57"/>
      <c r="H8" s="57"/>
      <c r="I8" s="57"/>
      <c r="J8" s="58"/>
      <c r="K8" s="59"/>
      <c r="L8" s="58"/>
      <c r="M8" s="59"/>
      <c r="N8" s="58"/>
      <c r="O8" s="59"/>
      <c r="P8" s="60"/>
    </row>
    <row r="9" spans="1:16" x14ac:dyDescent="0.25">
      <c r="A9" s="57"/>
      <c r="B9" s="57"/>
      <c r="C9" s="57"/>
      <c r="D9" s="57"/>
      <c r="E9" s="57"/>
      <c r="F9" s="57" t="s">
        <v>671</v>
      </c>
      <c r="G9" s="57"/>
      <c r="H9" s="57"/>
      <c r="I9" s="57"/>
      <c r="J9" s="58">
        <v>0</v>
      </c>
      <c r="K9" s="59"/>
      <c r="L9" s="58">
        <v>4221</v>
      </c>
      <c r="M9" s="59"/>
      <c r="N9" s="58">
        <f>ROUND((J9-L9),5)</f>
        <v>-4221</v>
      </c>
      <c r="O9" s="59"/>
      <c r="P9" s="60">
        <f>ROUND(IF(L9=0, IF(J9=0, 0, 1), J9/L9),5)</f>
        <v>0</v>
      </c>
    </row>
    <row r="10" spans="1:16" x14ac:dyDescent="0.25">
      <c r="A10" s="57"/>
      <c r="B10" s="57"/>
      <c r="C10" s="57"/>
      <c r="D10" s="57"/>
      <c r="E10" s="57"/>
      <c r="F10" s="57" t="s">
        <v>672</v>
      </c>
      <c r="G10" s="57"/>
      <c r="H10" s="57"/>
      <c r="I10" s="57"/>
      <c r="J10" s="58">
        <v>928568.62</v>
      </c>
      <c r="K10" s="59"/>
      <c r="L10" s="58">
        <v>899991</v>
      </c>
      <c r="M10" s="59"/>
      <c r="N10" s="58">
        <f>ROUND((J10-L10),5)</f>
        <v>28577.62</v>
      </c>
      <c r="O10" s="59"/>
      <c r="P10" s="60">
        <f>ROUND(IF(L10=0, IF(J10=0, 0, 1), J10/L10),5)</f>
        <v>1.0317499999999999</v>
      </c>
    </row>
    <row r="11" spans="1:16" x14ac:dyDescent="0.25">
      <c r="A11" s="57"/>
      <c r="B11" s="57"/>
      <c r="C11" s="57"/>
      <c r="D11" s="57"/>
      <c r="E11" s="57"/>
      <c r="F11" s="57" t="s">
        <v>673</v>
      </c>
      <c r="G11" s="57"/>
      <c r="H11" s="57"/>
      <c r="I11" s="57"/>
      <c r="J11" s="58">
        <v>32345.33</v>
      </c>
      <c r="K11" s="59"/>
      <c r="L11" s="58">
        <v>31497</v>
      </c>
      <c r="M11" s="59"/>
      <c r="N11" s="58">
        <f>ROUND((J11-L11),5)</f>
        <v>848.33</v>
      </c>
      <c r="O11" s="59"/>
      <c r="P11" s="60">
        <f>ROUND(IF(L11=0, IF(J11=0, 0, 1), J11/L11),5)</f>
        <v>1.0269299999999999</v>
      </c>
    </row>
    <row r="12" spans="1:16" x14ac:dyDescent="0.25">
      <c r="A12" s="57"/>
      <c r="B12" s="57"/>
      <c r="C12" s="57"/>
      <c r="D12" s="57"/>
      <c r="E12" s="57"/>
      <c r="F12" s="57" t="s">
        <v>674</v>
      </c>
      <c r="G12" s="57"/>
      <c r="H12" s="57"/>
      <c r="I12" s="57"/>
      <c r="J12" s="58">
        <v>29424.7</v>
      </c>
      <c r="K12" s="59"/>
      <c r="L12" s="58">
        <v>45000</v>
      </c>
      <c r="M12" s="59"/>
      <c r="N12" s="58">
        <f>ROUND((J12-L12),5)</f>
        <v>-15575.3</v>
      </c>
      <c r="O12" s="59"/>
      <c r="P12" s="60">
        <f>ROUND(IF(L12=0, IF(J12=0, 0, 1), J12/L12),5)</f>
        <v>0.65388000000000002</v>
      </c>
    </row>
    <row r="13" spans="1:16" x14ac:dyDescent="0.25">
      <c r="A13" s="57"/>
      <c r="B13" s="57"/>
      <c r="C13" s="57"/>
      <c r="D13" s="57"/>
      <c r="E13" s="57"/>
      <c r="F13" s="57" t="s">
        <v>675</v>
      </c>
      <c r="G13" s="57"/>
      <c r="H13" s="57"/>
      <c r="I13" s="57"/>
      <c r="J13" s="58">
        <v>1024.98</v>
      </c>
      <c r="K13" s="59"/>
      <c r="L13" s="58">
        <v>1575</v>
      </c>
      <c r="M13" s="59"/>
      <c r="N13" s="58">
        <f>ROUND((J13-L13),5)</f>
        <v>-550.02</v>
      </c>
      <c r="O13" s="59"/>
      <c r="P13" s="60">
        <f>ROUND(IF(L13=0, IF(J13=0, 0, 1), J13/L13),5)</f>
        <v>0.65078000000000003</v>
      </c>
    </row>
    <row r="14" spans="1:16" x14ac:dyDescent="0.25">
      <c r="A14" s="57"/>
      <c r="B14" s="57"/>
      <c r="C14" s="57"/>
      <c r="D14" s="57"/>
      <c r="E14" s="57"/>
      <c r="F14" s="57" t="s">
        <v>676</v>
      </c>
      <c r="G14" s="57"/>
      <c r="H14" s="57"/>
      <c r="I14" s="57"/>
      <c r="J14" s="58">
        <v>-42183.29</v>
      </c>
      <c r="K14" s="59"/>
      <c r="L14" s="58"/>
      <c r="M14" s="59"/>
      <c r="N14" s="58"/>
      <c r="O14" s="59"/>
      <c r="P14" s="60"/>
    </row>
    <row r="15" spans="1:16" x14ac:dyDescent="0.25">
      <c r="A15" s="57"/>
      <c r="B15" s="57"/>
      <c r="C15" s="57"/>
      <c r="D15" s="57"/>
      <c r="E15" s="57"/>
      <c r="F15" s="57" t="s">
        <v>677</v>
      </c>
      <c r="G15" s="57"/>
      <c r="H15" s="57"/>
      <c r="I15" s="57"/>
      <c r="J15" s="58">
        <v>-1469.37</v>
      </c>
      <c r="K15" s="59"/>
      <c r="L15" s="58"/>
      <c r="M15" s="59"/>
      <c r="N15" s="58"/>
      <c r="O15" s="59"/>
      <c r="P15" s="60"/>
    </row>
    <row r="16" spans="1:16" x14ac:dyDescent="0.25">
      <c r="A16" s="57"/>
      <c r="B16" s="57"/>
      <c r="C16" s="57"/>
      <c r="D16" s="57"/>
      <c r="E16" s="57"/>
      <c r="F16" s="57" t="s">
        <v>678</v>
      </c>
      <c r="G16" s="57"/>
      <c r="H16" s="57"/>
      <c r="I16" s="57"/>
      <c r="J16" s="58">
        <v>1260.22</v>
      </c>
      <c r="K16" s="59"/>
      <c r="L16" s="58"/>
      <c r="M16" s="59"/>
      <c r="N16" s="58"/>
      <c r="O16" s="59"/>
      <c r="P16" s="60"/>
    </row>
    <row r="17" spans="1:16" x14ac:dyDescent="0.25">
      <c r="A17" s="57"/>
      <c r="B17" s="57"/>
      <c r="C17" s="57"/>
      <c r="D17" s="57"/>
      <c r="E17" s="57"/>
      <c r="F17" s="57" t="s">
        <v>679</v>
      </c>
      <c r="G17" s="57"/>
      <c r="H17" s="57"/>
      <c r="I17" s="57"/>
      <c r="J17" s="58">
        <v>160.54</v>
      </c>
      <c r="K17" s="59"/>
      <c r="L17" s="58"/>
      <c r="M17" s="59"/>
      <c r="N17" s="58"/>
      <c r="O17" s="59"/>
      <c r="P17" s="60"/>
    </row>
    <row r="18" spans="1:16" x14ac:dyDescent="0.25">
      <c r="A18" s="57"/>
      <c r="B18" s="57"/>
      <c r="C18" s="57"/>
      <c r="D18" s="57"/>
      <c r="E18" s="57"/>
      <c r="F18" s="57" t="s">
        <v>680</v>
      </c>
      <c r="G18" s="57"/>
      <c r="H18" s="57"/>
      <c r="I18" s="57"/>
      <c r="J18" s="58">
        <v>21.13</v>
      </c>
      <c r="K18" s="59"/>
      <c r="L18" s="58"/>
      <c r="M18" s="59"/>
      <c r="N18" s="58"/>
      <c r="O18" s="59"/>
      <c r="P18" s="60"/>
    </row>
    <row r="19" spans="1:16" x14ac:dyDescent="0.25">
      <c r="A19" s="57"/>
      <c r="B19" s="57"/>
      <c r="C19" s="57"/>
      <c r="D19" s="57"/>
      <c r="E19" s="57"/>
      <c r="F19" s="57" t="s">
        <v>681</v>
      </c>
      <c r="G19" s="57"/>
      <c r="H19" s="57"/>
      <c r="I19" s="57"/>
      <c r="J19" s="58">
        <v>-5310.65</v>
      </c>
      <c r="K19" s="59"/>
      <c r="L19" s="58"/>
      <c r="M19" s="59"/>
      <c r="N19" s="58"/>
      <c r="O19" s="59"/>
      <c r="P19" s="60"/>
    </row>
    <row r="20" spans="1:16" x14ac:dyDescent="0.25">
      <c r="A20" s="57"/>
      <c r="B20" s="57"/>
      <c r="C20" s="57"/>
      <c r="D20" s="57"/>
      <c r="E20" s="57"/>
      <c r="F20" s="57" t="s">
        <v>682</v>
      </c>
      <c r="G20" s="57"/>
      <c r="H20" s="57"/>
      <c r="I20" s="57"/>
      <c r="J20" s="58">
        <v>-160.35</v>
      </c>
      <c r="K20" s="59"/>
      <c r="L20" s="58"/>
      <c r="M20" s="59"/>
      <c r="N20" s="58"/>
      <c r="O20" s="59"/>
      <c r="P20" s="60"/>
    </row>
    <row r="21" spans="1:16" ht="15.75" thickBot="1" x14ac:dyDescent="0.3">
      <c r="A21" s="57"/>
      <c r="B21" s="57"/>
      <c r="C21" s="57"/>
      <c r="D21" s="57"/>
      <c r="E21" s="57"/>
      <c r="F21" s="57" t="s">
        <v>683</v>
      </c>
      <c r="G21" s="57"/>
      <c r="H21" s="57"/>
      <c r="I21" s="57"/>
      <c r="J21" s="61">
        <v>1362.04</v>
      </c>
      <c r="K21" s="59"/>
      <c r="L21" s="61">
        <v>1386</v>
      </c>
      <c r="M21" s="59"/>
      <c r="N21" s="61">
        <f>ROUND((J21-L21),5)</f>
        <v>-23.96</v>
      </c>
      <c r="O21" s="59"/>
      <c r="P21" s="62">
        <f>ROUND(IF(L21=0, IF(J21=0, 0, 1), J21/L21),5)</f>
        <v>0.98270999999999997</v>
      </c>
    </row>
    <row r="22" spans="1:16" ht="15.75" thickBot="1" x14ac:dyDescent="0.3">
      <c r="A22" s="57"/>
      <c r="B22" s="57"/>
      <c r="C22" s="57"/>
      <c r="D22" s="57"/>
      <c r="E22" s="57" t="s">
        <v>684</v>
      </c>
      <c r="F22" s="57"/>
      <c r="G22" s="57"/>
      <c r="H22" s="57"/>
      <c r="I22" s="57"/>
      <c r="J22" s="63">
        <f>ROUND(SUM(J8:J21),5)</f>
        <v>945043.9</v>
      </c>
      <c r="K22" s="59"/>
      <c r="L22" s="63">
        <f>ROUND(SUM(L8:L21),5)</f>
        <v>983670</v>
      </c>
      <c r="M22" s="59"/>
      <c r="N22" s="63">
        <f>ROUND((J22-L22),5)</f>
        <v>-38626.1</v>
      </c>
      <c r="O22" s="59"/>
      <c r="P22" s="64">
        <f>ROUND(IF(L22=0, IF(J22=0, 0, 1), J22/L22),5)</f>
        <v>0.96072999999999997</v>
      </c>
    </row>
    <row r="23" spans="1:16" ht="15.75" thickBot="1" x14ac:dyDescent="0.3">
      <c r="A23" s="57"/>
      <c r="B23" s="57"/>
      <c r="C23" s="57"/>
      <c r="D23" s="57" t="s">
        <v>685</v>
      </c>
      <c r="E23" s="57"/>
      <c r="F23" s="57"/>
      <c r="G23" s="57"/>
      <c r="H23" s="57"/>
      <c r="I23" s="57"/>
      <c r="J23" s="65">
        <f>ROUND(SUM(J4:J7)+J22,5)</f>
        <v>948288.69</v>
      </c>
      <c r="K23" s="59"/>
      <c r="L23" s="65">
        <f>ROUND(SUM(L4:L7)+L22,5)</f>
        <v>984065</v>
      </c>
      <c r="M23" s="59"/>
      <c r="N23" s="65">
        <f>ROUND((J23-L23),5)</f>
        <v>-35776.31</v>
      </c>
      <c r="O23" s="59"/>
      <c r="P23" s="66">
        <f>ROUND(IF(L23=0, IF(J23=0, 0, 1), J23/L23),5)</f>
        <v>0.96364000000000005</v>
      </c>
    </row>
    <row r="24" spans="1:16" x14ac:dyDescent="0.25">
      <c r="A24" s="57"/>
      <c r="B24" s="57"/>
      <c r="C24" s="57" t="s">
        <v>686</v>
      </c>
      <c r="D24" s="57"/>
      <c r="E24" s="57"/>
      <c r="F24" s="57"/>
      <c r="G24" s="57"/>
      <c r="H24" s="57"/>
      <c r="I24" s="57"/>
      <c r="J24" s="58">
        <f>J23</f>
        <v>948288.69</v>
      </c>
      <c r="K24" s="59"/>
      <c r="L24" s="58">
        <f>L23</f>
        <v>984065</v>
      </c>
      <c r="M24" s="59"/>
      <c r="N24" s="58">
        <f>ROUND((J24-L24),5)</f>
        <v>-35776.31</v>
      </c>
      <c r="O24" s="59"/>
      <c r="P24" s="60">
        <f>ROUND(IF(L24=0, IF(J24=0, 0, 1), J24/L24),5)</f>
        <v>0.96364000000000005</v>
      </c>
    </row>
    <row r="25" spans="1:16" x14ac:dyDescent="0.25">
      <c r="A25" s="57"/>
      <c r="B25" s="57"/>
      <c r="C25" s="57"/>
      <c r="D25" s="57" t="s">
        <v>687</v>
      </c>
      <c r="E25" s="57"/>
      <c r="F25" s="57"/>
      <c r="G25" s="57"/>
      <c r="H25" s="57"/>
      <c r="I25" s="57"/>
      <c r="J25" s="58"/>
      <c r="K25" s="59"/>
      <c r="L25" s="58"/>
      <c r="M25" s="59"/>
      <c r="N25" s="58"/>
      <c r="O25" s="59"/>
      <c r="P25" s="60"/>
    </row>
    <row r="26" spans="1:16" x14ac:dyDescent="0.25">
      <c r="A26" s="57"/>
      <c r="B26" s="57"/>
      <c r="C26" s="57"/>
      <c r="D26" s="57"/>
      <c r="E26" s="57" t="s">
        <v>688</v>
      </c>
      <c r="F26" s="57"/>
      <c r="G26" s="57"/>
      <c r="H26" s="57"/>
      <c r="I26" s="57"/>
      <c r="J26" s="58"/>
      <c r="K26" s="59"/>
      <c r="L26" s="58"/>
      <c r="M26" s="59"/>
      <c r="N26" s="58"/>
      <c r="O26" s="59"/>
      <c r="P26" s="60"/>
    </row>
    <row r="27" spans="1:16" x14ac:dyDescent="0.25">
      <c r="A27" s="57"/>
      <c r="B27" s="57"/>
      <c r="C27" s="57"/>
      <c r="D27" s="57"/>
      <c r="E27" s="57"/>
      <c r="F27" s="57" t="s">
        <v>689</v>
      </c>
      <c r="G27" s="57"/>
      <c r="H27" s="57"/>
      <c r="I27" s="57"/>
      <c r="J27" s="58"/>
      <c r="K27" s="59"/>
      <c r="L27" s="58"/>
      <c r="M27" s="59"/>
      <c r="N27" s="58"/>
      <c r="O27" s="59"/>
      <c r="P27" s="60"/>
    </row>
    <row r="28" spans="1:16" x14ac:dyDescent="0.25">
      <c r="A28" s="57"/>
      <c r="B28" s="57"/>
      <c r="C28" s="57"/>
      <c r="D28" s="57"/>
      <c r="E28" s="57"/>
      <c r="F28" s="57"/>
      <c r="G28" s="57" t="s">
        <v>690</v>
      </c>
      <c r="H28" s="57"/>
      <c r="I28" s="57"/>
      <c r="J28" s="58">
        <v>368.52</v>
      </c>
      <c r="K28" s="59"/>
      <c r="L28" s="58"/>
      <c r="M28" s="59"/>
      <c r="N28" s="58"/>
      <c r="O28" s="59"/>
      <c r="P28" s="60"/>
    </row>
    <row r="29" spans="1:16" ht="15.75" thickBot="1" x14ac:dyDescent="0.3">
      <c r="A29" s="57"/>
      <c r="B29" s="57"/>
      <c r="C29" s="57"/>
      <c r="D29" s="57"/>
      <c r="E29" s="57"/>
      <c r="F29" s="57"/>
      <c r="G29" s="57" t="s">
        <v>691</v>
      </c>
      <c r="H29" s="57"/>
      <c r="I29" s="57"/>
      <c r="J29" s="67">
        <v>45</v>
      </c>
      <c r="K29" s="59"/>
      <c r="L29" s="67">
        <v>200</v>
      </c>
      <c r="M29" s="59"/>
      <c r="N29" s="67">
        <f>ROUND((J29-L29),5)</f>
        <v>-155</v>
      </c>
      <c r="O29" s="59"/>
      <c r="P29" s="68">
        <f>ROUND(IF(L29=0, IF(J29=0, 0, 1), J29/L29),5)</f>
        <v>0.22500000000000001</v>
      </c>
    </row>
    <row r="30" spans="1:16" x14ac:dyDescent="0.25">
      <c r="A30" s="57"/>
      <c r="B30" s="57"/>
      <c r="C30" s="57"/>
      <c r="D30" s="57"/>
      <c r="E30" s="57"/>
      <c r="F30" s="57" t="s">
        <v>692</v>
      </c>
      <c r="G30" s="57"/>
      <c r="H30" s="57"/>
      <c r="I30" s="57"/>
      <c r="J30" s="58">
        <f>ROUND(SUM(J27:J29),5)</f>
        <v>413.52</v>
      </c>
      <c r="K30" s="59"/>
      <c r="L30" s="58">
        <f>ROUND(SUM(L27:L29),5)</f>
        <v>200</v>
      </c>
      <c r="M30" s="59"/>
      <c r="N30" s="58">
        <f>ROUND((J30-L30),5)</f>
        <v>213.52</v>
      </c>
      <c r="O30" s="59"/>
      <c r="P30" s="60">
        <f>ROUND(IF(L30=0, IF(J30=0, 0, 1), J30/L30),5)</f>
        <v>2.0676000000000001</v>
      </c>
    </row>
    <row r="31" spans="1:16" x14ac:dyDescent="0.25">
      <c r="A31" s="57"/>
      <c r="B31" s="57"/>
      <c r="C31" s="57"/>
      <c r="D31" s="57"/>
      <c r="E31" s="57"/>
      <c r="F31" s="57" t="s">
        <v>693</v>
      </c>
      <c r="G31" s="57"/>
      <c r="H31" s="57"/>
      <c r="I31" s="57"/>
      <c r="J31" s="58"/>
      <c r="K31" s="59"/>
      <c r="L31" s="58"/>
      <c r="M31" s="59"/>
      <c r="N31" s="58"/>
      <c r="O31" s="59"/>
      <c r="P31" s="60"/>
    </row>
    <row r="32" spans="1:16" x14ac:dyDescent="0.25">
      <c r="A32" s="57"/>
      <c r="B32" s="57"/>
      <c r="C32" s="57"/>
      <c r="D32" s="57"/>
      <c r="E32" s="57"/>
      <c r="F32" s="57"/>
      <c r="G32" s="57" t="s">
        <v>694</v>
      </c>
      <c r="H32" s="57"/>
      <c r="I32" s="57"/>
      <c r="J32" s="58">
        <v>462.08</v>
      </c>
      <c r="K32" s="59"/>
      <c r="L32" s="58">
        <v>496</v>
      </c>
      <c r="M32" s="59"/>
      <c r="N32" s="58">
        <f>ROUND((J32-L32),5)</f>
        <v>-33.92</v>
      </c>
      <c r="O32" s="59"/>
      <c r="P32" s="60">
        <f>ROUND(IF(L32=0, IF(J32=0, 0, 1), J32/L32),5)</f>
        <v>0.93161000000000005</v>
      </c>
    </row>
    <row r="33" spans="1:16" x14ac:dyDescent="0.25">
      <c r="A33" s="57"/>
      <c r="B33" s="57"/>
      <c r="C33" s="57"/>
      <c r="D33" s="57"/>
      <c r="E33" s="57"/>
      <c r="F33" s="57"/>
      <c r="G33" s="57" t="s">
        <v>695</v>
      </c>
      <c r="H33" s="57"/>
      <c r="I33" s="57"/>
      <c r="J33" s="58">
        <v>13260.25</v>
      </c>
      <c r="K33" s="59"/>
      <c r="L33" s="58">
        <v>14770</v>
      </c>
      <c r="M33" s="59"/>
      <c r="N33" s="58">
        <f>ROUND((J33-L33),5)</f>
        <v>-1509.75</v>
      </c>
      <c r="O33" s="59"/>
      <c r="P33" s="60">
        <f>ROUND(IF(L33=0, IF(J33=0, 0, 1), J33/L33),5)</f>
        <v>0.89778000000000002</v>
      </c>
    </row>
    <row r="34" spans="1:16" ht="15.75" thickBot="1" x14ac:dyDescent="0.3">
      <c r="A34" s="57"/>
      <c r="B34" s="57"/>
      <c r="C34" s="57"/>
      <c r="D34" s="57"/>
      <c r="E34" s="57"/>
      <c r="F34" s="57"/>
      <c r="G34" s="57" t="s">
        <v>696</v>
      </c>
      <c r="H34" s="57"/>
      <c r="I34" s="57"/>
      <c r="J34" s="67">
        <v>31.42</v>
      </c>
      <c r="K34" s="59"/>
      <c r="L34" s="67"/>
      <c r="M34" s="59"/>
      <c r="N34" s="67"/>
      <c r="O34" s="59"/>
      <c r="P34" s="68"/>
    </row>
    <row r="35" spans="1:16" x14ac:dyDescent="0.25">
      <c r="A35" s="57"/>
      <c r="B35" s="57"/>
      <c r="C35" s="57"/>
      <c r="D35" s="57"/>
      <c r="E35" s="57"/>
      <c r="F35" s="57" t="s">
        <v>697</v>
      </c>
      <c r="G35" s="57"/>
      <c r="H35" s="57"/>
      <c r="I35" s="57"/>
      <c r="J35" s="58">
        <f>ROUND(SUM(J31:J34),5)</f>
        <v>13753.75</v>
      </c>
      <c r="K35" s="59"/>
      <c r="L35" s="58">
        <f>ROUND(SUM(L31:L34),5)</f>
        <v>15266</v>
      </c>
      <c r="M35" s="59"/>
      <c r="N35" s="58">
        <f>ROUND((J35-L35),5)</f>
        <v>-1512.25</v>
      </c>
      <c r="O35" s="59"/>
      <c r="P35" s="60">
        <f>ROUND(IF(L35=0, IF(J35=0, 0, 1), J35/L35),5)</f>
        <v>0.90093999999999996</v>
      </c>
    </row>
    <row r="36" spans="1:16" x14ac:dyDescent="0.25">
      <c r="A36" s="57"/>
      <c r="B36" s="57"/>
      <c r="C36" s="57"/>
      <c r="D36" s="57"/>
      <c r="E36" s="57"/>
      <c r="F36" s="57" t="s">
        <v>698</v>
      </c>
      <c r="G36" s="57"/>
      <c r="H36" s="57"/>
      <c r="I36" s="57"/>
      <c r="J36" s="58"/>
      <c r="K36" s="59"/>
      <c r="L36" s="58"/>
      <c r="M36" s="59"/>
      <c r="N36" s="58"/>
      <c r="O36" s="59"/>
      <c r="P36" s="60"/>
    </row>
    <row r="37" spans="1:16" x14ac:dyDescent="0.25">
      <c r="A37" s="57"/>
      <c r="B37" s="57"/>
      <c r="C37" s="57"/>
      <c r="D37" s="57"/>
      <c r="E37" s="57"/>
      <c r="F37" s="57"/>
      <c r="G37" s="57" t="s">
        <v>699</v>
      </c>
      <c r="H37" s="57"/>
      <c r="I37" s="57"/>
      <c r="J37" s="58">
        <v>1493.37</v>
      </c>
      <c r="K37" s="59"/>
      <c r="L37" s="58">
        <v>1800</v>
      </c>
      <c r="M37" s="59"/>
      <c r="N37" s="58">
        <f>ROUND((J37-L37),5)</f>
        <v>-306.63</v>
      </c>
      <c r="O37" s="59"/>
      <c r="P37" s="60">
        <f>ROUND(IF(L37=0, IF(J37=0, 0, 1), J37/L37),5)</f>
        <v>0.82965</v>
      </c>
    </row>
    <row r="38" spans="1:16" x14ac:dyDescent="0.25">
      <c r="A38" s="57"/>
      <c r="B38" s="57"/>
      <c r="C38" s="57"/>
      <c r="D38" s="57"/>
      <c r="E38" s="57"/>
      <c r="F38" s="57"/>
      <c r="G38" s="57" t="s">
        <v>700</v>
      </c>
      <c r="H38" s="57"/>
      <c r="I38" s="57"/>
      <c r="J38" s="58">
        <v>0</v>
      </c>
      <c r="K38" s="59"/>
      <c r="L38" s="58">
        <v>1200</v>
      </c>
      <c r="M38" s="59"/>
      <c r="N38" s="58">
        <f>ROUND((J38-L38),5)</f>
        <v>-1200</v>
      </c>
      <c r="O38" s="59"/>
      <c r="P38" s="60">
        <f>ROUND(IF(L38=0, IF(J38=0, 0, 1), J38/L38),5)</f>
        <v>0</v>
      </c>
    </row>
    <row r="39" spans="1:16" x14ac:dyDescent="0.25">
      <c r="A39" s="57"/>
      <c r="B39" s="57"/>
      <c r="C39" s="57"/>
      <c r="D39" s="57"/>
      <c r="E39" s="57"/>
      <c r="F39" s="57"/>
      <c r="G39" s="57" t="s">
        <v>701</v>
      </c>
      <c r="H39" s="57"/>
      <c r="I39" s="57"/>
      <c r="J39" s="58">
        <v>0</v>
      </c>
      <c r="K39" s="59"/>
      <c r="L39" s="58">
        <v>1000</v>
      </c>
      <c r="M39" s="59"/>
      <c r="N39" s="58">
        <f>ROUND((J39-L39),5)</f>
        <v>-1000</v>
      </c>
      <c r="O39" s="59"/>
      <c r="P39" s="60">
        <f>ROUND(IF(L39=0, IF(J39=0, 0, 1), J39/L39),5)</f>
        <v>0</v>
      </c>
    </row>
    <row r="40" spans="1:16" x14ac:dyDescent="0.25">
      <c r="A40" s="57"/>
      <c r="B40" s="57"/>
      <c r="C40" s="57"/>
      <c r="D40" s="57"/>
      <c r="E40" s="57"/>
      <c r="F40" s="57"/>
      <c r="G40" s="57" t="s">
        <v>702</v>
      </c>
      <c r="H40" s="57"/>
      <c r="I40" s="57"/>
      <c r="J40" s="58">
        <v>170</v>
      </c>
      <c r="K40" s="59"/>
      <c r="L40" s="58">
        <v>1500</v>
      </c>
      <c r="M40" s="59"/>
      <c r="N40" s="58">
        <f>ROUND((J40-L40),5)</f>
        <v>-1330</v>
      </c>
      <c r="O40" s="59"/>
      <c r="P40" s="60">
        <f>ROUND(IF(L40=0, IF(J40=0, 0, 1), J40/L40),5)</f>
        <v>0.11333</v>
      </c>
    </row>
    <row r="41" spans="1:16" ht="15.75" thickBot="1" x14ac:dyDescent="0.3">
      <c r="A41" s="57"/>
      <c r="B41" s="57"/>
      <c r="C41" s="57"/>
      <c r="D41" s="57"/>
      <c r="E41" s="57"/>
      <c r="F41" s="57"/>
      <c r="G41" s="57" t="s">
        <v>703</v>
      </c>
      <c r="H41" s="57"/>
      <c r="I41" s="57"/>
      <c r="J41" s="67">
        <v>2376.7600000000002</v>
      </c>
      <c r="K41" s="59"/>
      <c r="L41" s="67">
        <v>1500</v>
      </c>
      <c r="M41" s="59"/>
      <c r="N41" s="67">
        <f>ROUND((J41-L41),5)</f>
        <v>876.76</v>
      </c>
      <c r="O41" s="59"/>
      <c r="P41" s="68">
        <f>ROUND(IF(L41=0, IF(J41=0, 0, 1), J41/L41),5)</f>
        <v>1.5845100000000001</v>
      </c>
    </row>
    <row r="42" spans="1:16" x14ac:dyDescent="0.25">
      <c r="A42" s="57"/>
      <c r="B42" s="57"/>
      <c r="C42" s="57"/>
      <c r="D42" s="57"/>
      <c r="E42" s="57"/>
      <c r="F42" s="57" t="s">
        <v>704</v>
      </c>
      <c r="G42" s="57"/>
      <c r="H42" s="57"/>
      <c r="I42" s="57"/>
      <c r="J42" s="58">
        <f>ROUND(SUM(J36:J41),5)</f>
        <v>4040.13</v>
      </c>
      <c r="K42" s="59"/>
      <c r="L42" s="58">
        <f>ROUND(SUM(L36:L41),5)</f>
        <v>7000</v>
      </c>
      <c r="M42" s="59"/>
      <c r="N42" s="58">
        <f>ROUND((J42-L42),5)</f>
        <v>-2959.87</v>
      </c>
      <c r="O42" s="59"/>
      <c r="P42" s="60">
        <f>ROUND(IF(L42=0, IF(J42=0, 0, 1), J42/L42),5)</f>
        <v>0.57716000000000001</v>
      </c>
    </row>
    <row r="43" spans="1:16" x14ac:dyDescent="0.25">
      <c r="A43" s="57"/>
      <c r="B43" s="57"/>
      <c r="C43" s="57"/>
      <c r="D43" s="57"/>
      <c r="E43" s="57"/>
      <c r="F43" s="57" t="s">
        <v>705</v>
      </c>
      <c r="G43" s="57"/>
      <c r="H43" s="57"/>
      <c r="I43" s="57"/>
      <c r="J43" s="58">
        <v>0</v>
      </c>
      <c r="K43" s="59"/>
      <c r="L43" s="58">
        <v>1500</v>
      </c>
      <c r="M43" s="59"/>
      <c r="N43" s="58">
        <f>ROUND((J43-L43),5)</f>
        <v>-1500</v>
      </c>
      <c r="O43" s="59"/>
      <c r="P43" s="60">
        <f>ROUND(IF(L43=0, IF(J43=0, 0, 1), J43/L43),5)</f>
        <v>0</v>
      </c>
    </row>
    <row r="44" spans="1:16" x14ac:dyDescent="0.25">
      <c r="A44" s="57"/>
      <c r="B44" s="57"/>
      <c r="C44" s="57"/>
      <c r="D44" s="57"/>
      <c r="E44" s="57"/>
      <c r="F44" s="57" t="s">
        <v>706</v>
      </c>
      <c r="G44" s="57"/>
      <c r="H44" s="57"/>
      <c r="I44" s="57"/>
      <c r="J44" s="58"/>
      <c r="K44" s="59"/>
      <c r="L44" s="58"/>
      <c r="M44" s="59"/>
      <c r="N44" s="58"/>
      <c r="O44" s="59"/>
      <c r="P44" s="60"/>
    </row>
    <row r="45" spans="1:16" x14ac:dyDescent="0.25">
      <c r="A45" s="57"/>
      <c r="B45" s="57"/>
      <c r="C45" s="57"/>
      <c r="D45" s="57"/>
      <c r="E45" s="57"/>
      <c r="F45" s="57"/>
      <c r="G45" s="57" t="s">
        <v>707</v>
      </c>
      <c r="H45" s="57"/>
      <c r="I45" s="57"/>
      <c r="J45" s="58">
        <v>100</v>
      </c>
      <c r="K45" s="59"/>
      <c r="L45" s="58">
        <v>3500</v>
      </c>
      <c r="M45" s="59"/>
      <c r="N45" s="58">
        <f>ROUND((J45-L45),5)</f>
        <v>-3400</v>
      </c>
      <c r="O45" s="59"/>
      <c r="P45" s="60">
        <f>ROUND(IF(L45=0, IF(J45=0, 0, 1), J45/L45),5)</f>
        <v>2.8570000000000002E-2</v>
      </c>
    </row>
    <row r="46" spans="1:16" x14ac:dyDescent="0.25">
      <c r="A46" s="57"/>
      <c r="B46" s="57"/>
      <c r="C46" s="57"/>
      <c r="D46" s="57"/>
      <c r="E46" s="57"/>
      <c r="F46" s="57"/>
      <c r="G46" s="57" t="s">
        <v>708</v>
      </c>
      <c r="H46" s="57"/>
      <c r="I46" s="57"/>
      <c r="J46" s="58">
        <v>1157.58</v>
      </c>
      <c r="K46" s="59"/>
      <c r="L46" s="58">
        <v>1794</v>
      </c>
      <c r="M46" s="59"/>
      <c r="N46" s="58">
        <f>ROUND((J46-L46),5)</f>
        <v>-636.41999999999996</v>
      </c>
      <c r="O46" s="59"/>
      <c r="P46" s="60">
        <f>ROUND(IF(L46=0, IF(J46=0, 0, 1), J46/L46),5)</f>
        <v>0.64524999999999999</v>
      </c>
    </row>
    <row r="47" spans="1:16" x14ac:dyDescent="0.25">
      <c r="A47" s="57"/>
      <c r="B47" s="57"/>
      <c r="C47" s="57"/>
      <c r="D47" s="57"/>
      <c r="E47" s="57"/>
      <c r="F47" s="57"/>
      <c r="G47" s="57" t="s">
        <v>709</v>
      </c>
      <c r="H47" s="57"/>
      <c r="I47" s="57"/>
      <c r="J47" s="58">
        <v>17803</v>
      </c>
      <c r="K47" s="59"/>
      <c r="L47" s="58">
        <v>20000</v>
      </c>
      <c r="M47" s="59"/>
      <c r="N47" s="58">
        <f>ROUND((J47-L47),5)</f>
        <v>-2197</v>
      </c>
      <c r="O47" s="59"/>
      <c r="P47" s="60">
        <f>ROUND(IF(L47=0, IF(J47=0, 0, 1), J47/L47),5)</f>
        <v>0.89015</v>
      </c>
    </row>
    <row r="48" spans="1:16" ht="15.75" thickBot="1" x14ac:dyDescent="0.3">
      <c r="A48" s="57"/>
      <c r="B48" s="57"/>
      <c r="C48" s="57"/>
      <c r="D48" s="57"/>
      <c r="E48" s="57"/>
      <c r="F48" s="57"/>
      <c r="G48" s="57" t="s">
        <v>710</v>
      </c>
      <c r="H48" s="57"/>
      <c r="I48" s="57"/>
      <c r="J48" s="67">
        <v>17963</v>
      </c>
      <c r="K48" s="59"/>
      <c r="L48" s="67">
        <v>20000</v>
      </c>
      <c r="M48" s="59"/>
      <c r="N48" s="67">
        <f>ROUND((J48-L48),5)</f>
        <v>-2037</v>
      </c>
      <c r="O48" s="59"/>
      <c r="P48" s="68">
        <f>ROUND(IF(L48=0, IF(J48=0, 0, 1), J48/L48),5)</f>
        <v>0.89815</v>
      </c>
    </row>
    <row r="49" spans="1:16" x14ac:dyDescent="0.25">
      <c r="A49" s="57"/>
      <c r="B49" s="57"/>
      <c r="C49" s="57"/>
      <c r="D49" s="57"/>
      <c r="E49" s="57"/>
      <c r="F49" s="57" t="s">
        <v>711</v>
      </c>
      <c r="G49" s="57"/>
      <c r="H49" s="57"/>
      <c r="I49" s="57"/>
      <c r="J49" s="58">
        <f>ROUND(SUM(J44:J48),5)</f>
        <v>37023.58</v>
      </c>
      <c r="K49" s="59"/>
      <c r="L49" s="58">
        <f>ROUND(SUM(L44:L48),5)</f>
        <v>45294</v>
      </c>
      <c r="M49" s="59"/>
      <c r="N49" s="58">
        <f>ROUND((J49-L49),5)</f>
        <v>-8270.42</v>
      </c>
      <c r="O49" s="59"/>
      <c r="P49" s="60">
        <f>ROUND(IF(L49=0, IF(J49=0, 0, 1), J49/L49),5)</f>
        <v>0.81740999999999997</v>
      </c>
    </row>
    <row r="50" spans="1:16" x14ac:dyDescent="0.25">
      <c r="A50" s="57"/>
      <c r="B50" s="57"/>
      <c r="C50" s="57"/>
      <c r="D50" s="57"/>
      <c r="E50" s="57"/>
      <c r="F50" s="57" t="s">
        <v>712</v>
      </c>
      <c r="G50" s="57"/>
      <c r="H50" s="57"/>
      <c r="I50" s="57"/>
      <c r="J50" s="58">
        <v>1978.72</v>
      </c>
      <c r="K50" s="59"/>
      <c r="L50" s="58">
        <v>5800</v>
      </c>
      <c r="M50" s="59"/>
      <c r="N50" s="58">
        <f>ROUND((J50-L50),5)</f>
        <v>-3821.28</v>
      </c>
      <c r="O50" s="59"/>
      <c r="P50" s="60">
        <f>ROUND(IF(L50=0, IF(J50=0, 0, 1), J50/L50),5)</f>
        <v>0.34116000000000002</v>
      </c>
    </row>
    <row r="51" spans="1:16" x14ac:dyDescent="0.25">
      <c r="A51" s="57"/>
      <c r="B51" s="57"/>
      <c r="C51" s="57"/>
      <c r="D51" s="57"/>
      <c r="E51" s="57"/>
      <c r="F51" s="57" t="s">
        <v>713</v>
      </c>
      <c r="G51" s="57"/>
      <c r="H51" s="57"/>
      <c r="I51" s="57"/>
      <c r="J51" s="58"/>
      <c r="K51" s="59"/>
      <c r="L51" s="58"/>
      <c r="M51" s="59"/>
      <c r="N51" s="58"/>
      <c r="O51" s="59"/>
      <c r="P51" s="60"/>
    </row>
    <row r="52" spans="1:16" x14ac:dyDescent="0.25">
      <c r="A52" s="57"/>
      <c r="B52" s="57"/>
      <c r="C52" s="57"/>
      <c r="D52" s="57"/>
      <c r="E52" s="57"/>
      <c r="F52" s="57"/>
      <c r="G52" s="57" t="s">
        <v>714</v>
      </c>
      <c r="H52" s="57"/>
      <c r="I52" s="57"/>
      <c r="J52" s="58"/>
      <c r="K52" s="59"/>
      <c r="L52" s="58"/>
      <c r="M52" s="59"/>
      <c r="N52" s="58"/>
      <c r="O52" s="59"/>
      <c r="P52" s="60"/>
    </row>
    <row r="53" spans="1:16" x14ac:dyDescent="0.25">
      <c r="A53" s="57"/>
      <c r="B53" s="57"/>
      <c r="C53" s="57"/>
      <c r="D53" s="57"/>
      <c r="E53" s="57"/>
      <c r="F53" s="57"/>
      <c r="G53" s="57"/>
      <c r="H53" s="57" t="s">
        <v>715</v>
      </c>
      <c r="I53" s="57"/>
      <c r="J53" s="58"/>
      <c r="K53" s="59"/>
      <c r="L53" s="58"/>
      <c r="M53" s="59"/>
      <c r="N53" s="58"/>
      <c r="O53" s="59"/>
      <c r="P53" s="60"/>
    </row>
    <row r="54" spans="1:16" x14ac:dyDescent="0.25">
      <c r="A54" s="57"/>
      <c r="B54" s="57"/>
      <c r="C54" s="57"/>
      <c r="D54" s="57"/>
      <c r="E54" s="57"/>
      <c r="F54" s="57"/>
      <c r="G54" s="57"/>
      <c r="H54" s="57"/>
      <c r="I54" s="57" t="s">
        <v>716</v>
      </c>
      <c r="J54" s="58">
        <v>72664.740000000005</v>
      </c>
      <c r="K54" s="59"/>
      <c r="L54" s="58">
        <v>118326</v>
      </c>
      <c r="M54" s="59"/>
      <c r="N54" s="58">
        <f>ROUND((J54-L54),5)</f>
        <v>-45661.26</v>
      </c>
      <c r="O54" s="59"/>
      <c r="P54" s="60">
        <f>ROUND(IF(L54=0, IF(J54=0, 0, 1), J54/L54),5)</f>
        <v>0.61411000000000004</v>
      </c>
    </row>
    <row r="55" spans="1:16" x14ac:dyDescent="0.25">
      <c r="A55" s="57"/>
      <c r="B55" s="57"/>
      <c r="C55" s="57"/>
      <c r="D55" s="57"/>
      <c r="E55" s="57"/>
      <c r="F55" s="57"/>
      <c r="G55" s="57"/>
      <c r="H55" s="57"/>
      <c r="I55" s="57" t="s">
        <v>717</v>
      </c>
      <c r="J55" s="58">
        <v>5813.16</v>
      </c>
      <c r="K55" s="59"/>
      <c r="L55" s="58">
        <v>9466.08</v>
      </c>
      <c r="M55" s="59"/>
      <c r="N55" s="58">
        <f>ROUND((J55-L55),5)</f>
        <v>-3652.92</v>
      </c>
      <c r="O55" s="59"/>
      <c r="P55" s="60">
        <f>ROUND(IF(L55=0, IF(J55=0, 0, 1), J55/L55),5)</f>
        <v>0.61409999999999998</v>
      </c>
    </row>
    <row r="56" spans="1:16" x14ac:dyDescent="0.25">
      <c r="A56" s="57"/>
      <c r="B56" s="57"/>
      <c r="C56" s="57"/>
      <c r="D56" s="57"/>
      <c r="E56" s="57"/>
      <c r="F56" s="57"/>
      <c r="G56" s="57"/>
      <c r="H56" s="57"/>
      <c r="I56" s="57" t="s">
        <v>718</v>
      </c>
      <c r="J56" s="58">
        <v>2179.9699999999998</v>
      </c>
      <c r="K56" s="59"/>
      <c r="L56" s="58">
        <v>3538</v>
      </c>
      <c r="M56" s="59"/>
      <c r="N56" s="58">
        <f>ROUND((J56-L56),5)</f>
        <v>-1358.03</v>
      </c>
      <c r="O56" s="59"/>
      <c r="P56" s="60">
        <f>ROUND(IF(L56=0, IF(J56=0, 0, 1), J56/L56),5)</f>
        <v>0.61616000000000004</v>
      </c>
    </row>
    <row r="57" spans="1:16" x14ac:dyDescent="0.25">
      <c r="A57" s="57"/>
      <c r="B57" s="57"/>
      <c r="C57" s="57"/>
      <c r="D57" s="57"/>
      <c r="E57" s="57"/>
      <c r="F57" s="57"/>
      <c r="G57" s="57"/>
      <c r="H57" s="57"/>
      <c r="I57" s="57" t="s">
        <v>719</v>
      </c>
      <c r="J57" s="58">
        <v>14108.72</v>
      </c>
      <c r="K57" s="59"/>
      <c r="L57" s="58"/>
      <c r="M57" s="59"/>
      <c r="N57" s="58"/>
      <c r="O57" s="59"/>
      <c r="P57" s="60"/>
    </row>
    <row r="58" spans="1:16" x14ac:dyDescent="0.25">
      <c r="A58" s="57"/>
      <c r="B58" s="57"/>
      <c r="C58" s="57"/>
      <c r="D58" s="57"/>
      <c r="E58" s="57"/>
      <c r="F58" s="57"/>
      <c r="G58" s="57"/>
      <c r="H58" s="57"/>
      <c r="I58" s="57" t="s">
        <v>720</v>
      </c>
      <c r="J58" s="58">
        <v>17067</v>
      </c>
      <c r="K58" s="59"/>
      <c r="L58" s="58"/>
      <c r="M58" s="59"/>
      <c r="N58" s="58"/>
      <c r="O58" s="59"/>
      <c r="P58" s="60"/>
    </row>
    <row r="59" spans="1:16" x14ac:dyDescent="0.25">
      <c r="A59" s="57"/>
      <c r="B59" s="57"/>
      <c r="C59" s="57"/>
      <c r="D59" s="57"/>
      <c r="E59" s="57"/>
      <c r="F59" s="57"/>
      <c r="G59" s="57"/>
      <c r="H59" s="57"/>
      <c r="I59" s="57" t="s">
        <v>92</v>
      </c>
      <c r="J59" s="58">
        <v>4359.87</v>
      </c>
      <c r="K59" s="59"/>
      <c r="L59" s="58">
        <v>7099.56</v>
      </c>
      <c r="M59" s="59"/>
      <c r="N59" s="58">
        <f>ROUND((J59-L59),5)</f>
        <v>-2739.69</v>
      </c>
      <c r="O59" s="59"/>
      <c r="P59" s="60">
        <f>ROUND(IF(L59=0, IF(J59=0, 0, 1), J59/L59),5)</f>
        <v>0.61409999999999998</v>
      </c>
    </row>
    <row r="60" spans="1:16" ht="15.75" thickBot="1" x14ac:dyDescent="0.3">
      <c r="A60" s="57"/>
      <c r="B60" s="57"/>
      <c r="C60" s="57"/>
      <c r="D60" s="57"/>
      <c r="E60" s="57"/>
      <c r="F60" s="57"/>
      <c r="G60" s="57"/>
      <c r="H60" s="57"/>
      <c r="I60" s="57" t="s">
        <v>721</v>
      </c>
      <c r="J60" s="67">
        <v>0</v>
      </c>
      <c r="K60" s="59"/>
      <c r="L60" s="67">
        <v>360</v>
      </c>
      <c r="M60" s="59"/>
      <c r="N60" s="67">
        <f>ROUND((J60-L60),5)</f>
        <v>-360</v>
      </c>
      <c r="O60" s="59"/>
      <c r="P60" s="68">
        <f>ROUND(IF(L60=0, IF(J60=0, 0, 1), J60/L60),5)</f>
        <v>0</v>
      </c>
    </row>
    <row r="61" spans="1:16" x14ac:dyDescent="0.25">
      <c r="A61" s="57"/>
      <c r="B61" s="57"/>
      <c r="C61" s="57"/>
      <c r="D61" s="57"/>
      <c r="E61" s="57"/>
      <c r="F61" s="57"/>
      <c r="G61" s="57"/>
      <c r="H61" s="57" t="s">
        <v>722</v>
      </c>
      <c r="I61" s="57"/>
      <c r="J61" s="58">
        <f>ROUND(SUM(J53:J60),5)</f>
        <v>116193.46</v>
      </c>
      <c r="K61" s="59"/>
      <c r="L61" s="58">
        <f>ROUND(SUM(L53:L60),5)</f>
        <v>138789.64000000001</v>
      </c>
      <c r="M61" s="59"/>
      <c r="N61" s="58">
        <f>ROUND((J61-L61),5)</f>
        <v>-22596.18</v>
      </c>
      <c r="O61" s="59"/>
      <c r="P61" s="60">
        <f>ROUND(IF(L61=0, IF(J61=0, 0, 1), J61/L61),5)</f>
        <v>0.83718999999999999</v>
      </c>
    </row>
    <row r="62" spans="1:16" x14ac:dyDescent="0.25">
      <c r="A62" s="57"/>
      <c r="B62" s="57"/>
      <c r="C62" s="57"/>
      <c r="D62" s="57"/>
      <c r="E62" s="57"/>
      <c r="F62" s="57"/>
      <c r="G62" s="57"/>
      <c r="H62" s="57" t="s">
        <v>723</v>
      </c>
      <c r="I62" s="57"/>
      <c r="J62" s="58">
        <v>118406.83</v>
      </c>
      <c r="K62" s="59"/>
      <c r="L62" s="58">
        <v>226600</v>
      </c>
      <c r="M62" s="59"/>
      <c r="N62" s="58">
        <f>ROUND((J62-L62),5)</f>
        <v>-108193.17</v>
      </c>
      <c r="O62" s="59"/>
      <c r="P62" s="60">
        <f>ROUND(IF(L62=0, IF(J62=0, 0, 1), J62/L62),5)</f>
        <v>0.52254</v>
      </c>
    </row>
    <row r="63" spans="1:16" x14ac:dyDescent="0.25">
      <c r="A63" s="57"/>
      <c r="B63" s="57"/>
      <c r="C63" s="57"/>
      <c r="D63" s="57"/>
      <c r="E63" s="57"/>
      <c r="F63" s="57"/>
      <c r="G63" s="57"/>
      <c r="H63" s="57" t="s">
        <v>724</v>
      </c>
      <c r="I63" s="57"/>
      <c r="J63" s="58">
        <v>12661.06</v>
      </c>
      <c r="K63" s="59"/>
      <c r="L63" s="58"/>
      <c r="M63" s="59"/>
      <c r="N63" s="58"/>
      <c r="O63" s="59"/>
      <c r="P63" s="60"/>
    </row>
    <row r="64" spans="1:16" x14ac:dyDescent="0.25">
      <c r="A64" s="57"/>
      <c r="B64" s="57"/>
      <c r="C64" s="57"/>
      <c r="D64" s="57"/>
      <c r="E64" s="57"/>
      <c r="F64" s="57"/>
      <c r="G64" s="57"/>
      <c r="H64" s="57" t="s">
        <v>725</v>
      </c>
      <c r="I64" s="57"/>
      <c r="J64" s="58">
        <v>2950.42</v>
      </c>
      <c r="K64" s="59"/>
      <c r="L64" s="58"/>
      <c r="M64" s="59"/>
      <c r="N64" s="58"/>
      <c r="O64" s="59"/>
      <c r="P64" s="60"/>
    </row>
    <row r="65" spans="1:16" x14ac:dyDescent="0.25">
      <c r="A65" s="57"/>
      <c r="B65" s="57"/>
      <c r="C65" s="57"/>
      <c r="D65" s="57"/>
      <c r="E65" s="57"/>
      <c r="F65" s="57"/>
      <c r="G65" s="57"/>
      <c r="H65" s="57" t="s">
        <v>726</v>
      </c>
      <c r="I65" s="57"/>
      <c r="J65" s="58">
        <v>21347.32</v>
      </c>
      <c r="K65" s="59"/>
      <c r="L65" s="58">
        <v>44133</v>
      </c>
      <c r="M65" s="59"/>
      <c r="N65" s="58">
        <f>ROUND((J65-L65),5)</f>
        <v>-22785.68</v>
      </c>
      <c r="O65" s="59"/>
      <c r="P65" s="60">
        <f>ROUND(IF(L65=0, IF(J65=0, 0, 1), J65/L65),5)</f>
        <v>0.48370000000000002</v>
      </c>
    </row>
    <row r="66" spans="1:16" x14ac:dyDescent="0.25">
      <c r="A66" s="57"/>
      <c r="B66" s="57"/>
      <c r="C66" s="57"/>
      <c r="D66" s="57"/>
      <c r="E66" s="57"/>
      <c r="F66" s="57"/>
      <c r="G66" s="57"/>
      <c r="H66" s="57" t="s">
        <v>727</v>
      </c>
      <c r="I66" s="57"/>
      <c r="J66" s="58">
        <v>20937.900000000001</v>
      </c>
      <c r="K66" s="59"/>
      <c r="L66" s="58">
        <v>33224</v>
      </c>
      <c r="M66" s="59"/>
      <c r="N66" s="58">
        <f>ROUND((J66-L66),5)</f>
        <v>-12286.1</v>
      </c>
      <c r="O66" s="59"/>
      <c r="P66" s="60">
        <f>ROUND(IF(L66=0, IF(J66=0, 0, 1), J66/L66),5)</f>
        <v>0.63019999999999998</v>
      </c>
    </row>
    <row r="67" spans="1:16" x14ac:dyDescent="0.25">
      <c r="A67" s="57"/>
      <c r="B67" s="57"/>
      <c r="C67" s="57"/>
      <c r="D67" s="57"/>
      <c r="E67" s="57"/>
      <c r="F67" s="57"/>
      <c r="G67" s="57"/>
      <c r="H67" s="57" t="s">
        <v>728</v>
      </c>
      <c r="I67" s="57"/>
      <c r="J67" s="58">
        <v>10390.14</v>
      </c>
      <c r="K67" s="59"/>
      <c r="L67" s="58">
        <v>11866</v>
      </c>
      <c r="M67" s="59"/>
      <c r="N67" s="58">
        <f>ROUND((J67-L67),5)</f>
        <v>-1475.86</v>
      </c>
      <c r="O67" s="59"/>
      <c r="P67" s="60">
        <f>ROUND(IF(L67=0, IF(J67=0, 0, 1), J67/L67),5)</f>
        <v>0.87561999999999995</v>
      </c>
    </row>
    <row r="68" spans="1:16" ht="15.75" thickBot="1" x14ac:dyDescent="0.3">
      <c r="A68" s="57"/>
      <c r="B68" s="57"/>
      <c r="C68" s="57"/>
      <c r="D68" s="57"/>
      <c r="E68" s="57"/>
      <c r="F68" s="57"/>
      <c r="G68" s="57"/>
      <c r="H68" s="57" t="s">
        <v>729</v>
      </c>
      <c r="I68" s="57"/>
      <c r="J68" s="67">
        <v>26554</v>
      </c>
      <c r="K68" s="59"/>
      <c r="L68" s="67">
        <v>53024</v>
      </c>
      <c r="M68" s="59"/>
      <c r="N68" s="67">
        <f>ROUND((J68-L68),5)</f>
        <v>-26470</v>
      </c>
      <c r="O68" s="59"/>
      <c r="P68" s="68">
        <f>ROUND(IF(L68=0, IF(J68=0, 0, 1), J68/L68),5)</f>
        <v>0.50078999999999996</v>
      </c>
    </row>
    <row r="69" spans="1:16" x14ac:dyDescent="0.25">
      <c r="A69" s="57"/>
      <c r="B69" s="57"/>
      <c r="C69" s="57"/>
      <c r="D69" s="57"/>
      <c r="E69" s="57"/>
      <c r="F69" s="57"/>
      <c r="G69" s="57" t="s">
        <v>730</v>
      </c>
      <c r="H69" s="57"/>
      <c r="I69" s="57"/>
      <c r="J69" s="58">
        <f>ROUND(J52+SUM(J61:J68),5)</f>
        <v>329441.13</v>
      </c>
      <c r="K69" s="59"/>
      <c r="L69" s="58">
        <f>ROUND(L52+SUM(L61:L68),5)</f>
        <v>507636.64</v>
      </c>
      <c r="M69" s="59"/>
      <c r="N69" s="58">
        <f>ROUND((J69-L69),5)</f>
        <v>-178195.51</v>
      </c>
      <c r="O69" s="59"/>
      <c r="P69" s="60">
        <f>ROUND(IF(L69=0, IF(J69=0, 0, 1), J69/L69),5)</f>
        <v>0.64897000000000005</v>
      </c>
    </row>
    <row r="70" spans="1:16" x14ac:dyDescent="0.25">
      <c r="A70" s="57"/>
      <c r="B70" s="57"/>
      <c r="C70" s="57"/>
      <c r="D70" s="57"/>
      <c r="E70" s="57"/>
      <c r="F70" s="57"/>
      <c r="G70" s="57" t="s">
        <v>731</v>
      </c>
      <c r="H70" s="57"/>
      <c r="I70" s="57"/>
      <c r="J70" s="58"/>
      <c r="K70" s="59"/>
      <c r="L70" s="58"/>
      <c r="M70" s="59"/>
      <c r="N70" s="58"/>
      <c r="O70" s="59"/>
      <c r="P70" s="60"/>
    </row>
    <row r="71" spans="1:16" x14ac:dyDescent="0.25">
      <c r="A71" s="57"/>
      <c r="B71" s="57"/>
      <c r="C71" s="57"/>
      <c r="D71" s="57"/>
      <c r="E71" s="57"/>
      <c r="F71" s="57"/>
      <c r="G71" s="57"/>
      <c r="H71" s="57" t="s">
        <v>732</v>
      </c>
      <c r="I71" s="57"/>
      <c r="J71" s="58">
        <v>0</v>
      </c>
      <c r="K71" s="59"/>
      <c r="L71" s="58">
        <v>25200</v>
      </c>
      <c r="M71" s="59"/>
      <c r="N71" s="58">
        <f>ROUND((J71-L71),5)</f>
        <v>-25200</v>
      </c>
      <c r="O71" s="59"/>
      <c r="P71" s="60">
        <f>ROUND(IF(L71=0, IF(J71=0, 0, 1), J71/L71),5)</f>
        <v>0</v>
      </c>
    </row>
    <row r="72" spans="1:16" x14ac:dyDescent="0.25">
      <c r="A72" s="57"/>
      <c r="B72" s="57"/>
      <c r="C72" s="57"/>
      <c r="D72" s="57"/>
      <c r="E72" s="57"/>
      <c r="F72" s="57"/>
      <c r="G72" s="57"/>
      <c r="H72" s="57" t="s">
        <v>733</v>
      </c>
      <c r="I72" s="57"/>
      <c r="J72" s="58">
        <v>0</v>
      </c>
      <c r="K72" s="59"/>
      <c r="L72" s="58">
        <v>6290</v>
      </c>
      <c r="M72" s="59"/>
      <c r="N72" s="58">
        <f>ROUND((J72-L72),5)</f>
        <v>-6290</v>
      </c>
      <c r="O72" s="59"/>
      <c r="P72" s="60">
        <f>ROUND(IF(L72=0, IF(J72=0, 0, 1), J72/L72),5)</f>
        <v>0</v>
      </c>
    </row>
    <row r="73" spans="1:16" x14ac:dyDescent="0.25">
      <c r="A73" s="57"/>
      <c r="B73" s="57"/>
      <c r="C73" s="57"/>
      <c r="D73" s="57"/>
      <c r="E73" s="57"/>
      <c r="F73" s="57"/>
      <c r="G73" s="57"/>
      <c r="H73" s="57" t="s">
        <v>734</v>
      </c>
      <c r="I73" s="57"/>
      <c r="J73" s="58">
        <v>54806.07</v>
      </c>
      <c r="K73" s="59"/>
      <c r="L73" s="58">
        <v>81081</v>
      </c>
      <c r="M73" s="59"/>
      <c r="N73" s="58">
        <f>ROUND((J73-L73),5)</f>
        <v>-26274.93</v>
      </c>
      <c r="O73" s="59"/>
      <c r="P73" s="60">
        <f>ROUND(IF(L73=0, IF(J73=0, 0, 1), J73/L73),5)</f>
        <v>0.67593999999999999</v>
      </c>
    </row>
    <row r="74" spans="1:16" x14ac:dyDescent="0.25">
      <c r="A74" s="57"/>
      <c r="B74" s="57"/>
      <c r="C74" s="57"/>
      <c r="D74" s="57"/>
      <c r="E74" s="57"/>
      <c r="F74" s="57"/>
      <c r="G74" s="57"/>
      <c r="H74" s="57" t="s">
        <v>735</v>
      </c>
      <c r="I74" s="57"/>
      <c r="J74" s="58">
        <v>11750.14</v>
      </c>
      <c r="K74" s="59"/>
      <c r="L74" s="58">
        <v>23760</v>
      </c>
      <c r="M74" s="59"/>
      <c r="N74" s="58">
        <f>ROUND((J74-L74),5)</f>
        <v>-12009.86</v>
      </c>
      <c r="O74" s="59"/>
      <c r="P74" s="60">
        <f>ROUND(IF(L74=0, IF(J74=0, 0, 1), J74/L74),5)</f>
        <v>0.49453000000000003</v>
      </c>
    </row>
    <row r="75" spans="1:16" x14ac:dyDescent="0.25">
      <c r="A75" s="57"/>
      <c r="B75" s="57"/>
      <c r="C75" s="57"/>
      <c r="D75" s="57"/>
      <c r="E75" s="57"/>
      <c r="F75" s="57"/>
      <c r="G75" s="57"/>
      <c r="H75" s="57" t="s">
        <v>736</v>
      </c>
      <c r="I75" s="57"/>
      <c r="J75" s="58">
        <v>4147.1099999999997</v>
      </c>
      <c r="K75" s="59"/>
      <c r="L75" s="58">
        <v>7800</v>
      </c>
      <c r="M75" s="59"/>
      <c r="N75" s="58">
        <f>ROUND((J75-L75),5)</f>
        <v>-3652.89</v>
      </c>
      <c r="O75" s="59"/>
      <c r="P75" s="60">
        <f>ROUND(IF(L75=0, IF(J75=0, 0, 1), J75/L75),5)</f>
        <v>0.53168000000000004</v>
      </c>
    </row>
    <row r="76" spans="1:16" x14ac:dyDescent="0.25">
      <c r="A76" s="57"/>
      <c r="B76" s="57"/>
      <c r="C76" s="57"/>
      <c r="D76" s="57"/>
      <c r="E76" s="57"/>
      <c r="F76" s="57"/>
      <c r="G76" s="57"/>
      <c r="H76" s="57" t="s">
        <v>737</v>
      </c>
      <c r="I76" s="57"/>
      <c r="J76" s="58">
        <v>0</v>
      </c>
      <c r="K76" s="59"/>
      <c r="L76" s="58">
        <v>4000</v>
      </c>
      <c r="M76" s="59"/>
      <c r="N76" s="58">
        <f>ROUND((J76-L76),5)</f>
        <v>-4000</v>
      </c>
      <c r="O76" s="59"/>
      <c r="P76" s="60">
        <f>ROUND(IF(L76=0, IF(J76=0, 0, 1), J76/L76),5)</f>
        <v>0</v>
      </c>
    </row>
    <row r="77" spans="1:16" x14ac:dyDescent="0.25">
      <c r="A77" s="57"/>
      <c r="B77" s="57"/>
      <c r="C77" s="57"/>
      <c r="D77" s="57"/>
      <c r="E77" s="57"/>
      <c r="F77" s="57"/>
      <c r="G77" s="57"/>
      <c r="H77" s="57" t="s">
        <v>738</v>
      </c>
      <c r="I77" s="57"/>
      <c r="J77" s="58">
        <v>0</v>
      </c>
      <c r="K77" s="59"/>
      <c r="L77" s="58">
        <v>0</v>
      </c>
      <c r="M77" s="59"/>
      <c r="N77" s="58">
        <f>ROUND((J77-L77),5)</f>
        <v>0</v>
      </c>
      <c r="O77" s="59"/>
      <c r="P77" s="60">
        <f>ROUND(IF(L77=0, IF(J77=0, 0, 1), J77/L77),5)</f>
        <v>0</v>
      </c>
    </row>
    <row r="78" spans="1:16" ht="15.75" thickBot="1" x14ac:dyDescent="0.3">
      <c r="A78" s="57"/>
      <c r="B78" s="57"/>
      <c r="C78" s="57"/>
      <c r="D78" s="57"/>
      <c r="E78" s="57"/>
      <c r="F78" s="57"/>
      <c r="G78" s="57"/>
      <c r="H78" s="57" t="s">
        <v>739</v>
      </c>
      <c r="I78" s="57"/>
      <c r="J78" s="67">
        <v>89.25</v>
      </c>
      <c r="K78" s="59"/>
      <c r="L78" s="67">
        <v>120</v>
      </c>
      <c r="M78" s="59"/>
      <c r="N78" s="67">
        <f>ROUND((J78-L78),5)</f>
        <v>-30.75</v>
      </c>
      <c r="O78" s="59"/>
      <c r="P78" s="68">
        <f>ROUND(IF(L78=0, IF(J78=0, 0, 1), J78/L78),5)</f>
        <v>0.74375000000000002</v>
      </c>
    </row>
    <row r="79" spans="1:16" x14ac:dyDescent="0.25">
      <c r="A79" s="57"/>
      <c r="B79" s="57"/>
      <c r="C79" s="57"/>
      <c r="D79" s="57"/>
      <c r="E79" s="57"/>
      <c r="F79" s="57"/>
      <c r="G79" s="57" t="s">
        <v>740</v>
      </c>
      <c r="H79" s="57"/>
      <c r="I79" s="57"/>
      <c r="J79" s="58">
        <f>ROUND(SUM(J70:J78),5)</f>
        <v>70792.570000000007</v>
      </c>
      <c r="K79" s="59"/>
      <c r="L79" s="58">
        <f>ROUND(SUM(L70:L78),5)</f>
        <v>148251</v>
      </c>
      <c r="M79" s="59"/>
      <c r="N79" s="58">
        <f>ROUND((J79-L79),5)</f>
        <v>-77458.429999999993</v>
      </c>
      <c r="O79" s="59"/>
      <c r="P79" s="60">
        <f>ROUND(IF(L79=0, IF(J79=0, 0, 1), J79/L79),5)</f>
        <v>0.47752</v>
      </c>
    </row>
    <row r="80" spans="1:16" x14ac:dyDescent="0.25">
      <c r="A80" s="57"/>
      <c r="B80" s="57"/>
      <c r="C80" s="57"/>
      <c r="D80" s="57"/>
      <c r="E80" s="57"/>
      <c r="F80" s="57"/>
      <c r="G80" s="57" t="s">
        <v>24</v>
      </c>
      <c r="H80" s="57"/>
      <c r="I80" s="57"/>
      <c r="J80" s="58"/>
      <c r="K80" s="59"/>
      <c r="L80" s="58"/>
      <c r="M80" s="59"/>
      <c r="N80" s="58"/>
      <c r="O80" s="59"/>
      <c r="P80" s="60"/>
    </row>
    <row r="81" spans="1:16" x14ac:dyDescent="0.25">
      <c r="A81" s="57"/>
      <c r="B81" s="57"/>
      <c r="C81" s="57"/>
      <c r="D81" s="57"/>
      <c r="E81" s="57"/>
      <c r="F81" s="57"/>
      <c r="G81" s="57"/>
      <c r="H81" s="57" t="s">
        <v>81</v>
      </c>
      <c r="I81" s="57"/>
      <c r="J81" s="58">
        <v>3265.87</v>
      </c>
      <c r="K81" s="59"/>
      <c r="L81" s="58">
        <v>5532</v>
      </c>
      <c r="M81" s="59"/>
      <c r="N81" s="58">
        <f>ROUND((J81-L81),5)</f>
        <v>-2266.13</v>
      </c>
      <c r="O81" s="59"/>
      <c r="P81" s="60">
        <f>ROUND(IF(L81=0, IF(J81=0, 0, 1), J81/L81),5)</f>
        <v>0.59036</v>
      </c>
    </row>
    <row r="82" spans="1:16" x14ac:dyDescent="0.25">
      <c r="A82" s="57"/>
      <c r="B82" s="57"/>
      <c r="C82" s="57"/>
      <c r="D82" s="57"/>
      <c r="E82" s="57"/>
      <c r="F82" s="57"/>
      <c r="G82" s="57"/>
      <c r="H82" s="57" t="s">
        <v>85</v>
      </c>
      <c r="I82" s="57"/>
      <c r="J82" s="58">
        <v>4799.7299999999996</v>
      </c>
      <c r="K82" s="59"/>
      <c r="L82" s="58">
        <v>7525</v>
      </c>
      <c r="M82" s="59"/>
      <c r="N82" s="58">
        <f>ROUND((J82-L82),5)</f>
        <v>-2725.27</v>
      </c>
      <c r="O82" s="59"/>
      <c r="P82" s="60">
        <f>ROUND(IF(L82=0, IF(J82=0, 0, 1), J82/L82),5)</f>
        <v>0.63783999999999996</v>
      </c>
    </row>
    <row r="83" spans="1:16" ht="15.75" thickBot="1" x14ac:dyDescent="0.3">
      <c r="A83" s="57"/>
      <c r="B83" s="57"/>
      <c r="C83" s="57"/>
      <c r="D83" s="57"/>
      <c r="E83" s="57"/>
      <c r="F83" s="57"/>
      <c r="G83" s="57"/>
      <c r="H83" s="57" t="s">
        <v>741</v>
      </c>
      <c r="I83" s="57"/>
      <c r="J83" s="61">
        <v>993.03</v>
      </c>
      <c r="K83" s="59"/>
      <c r="L83" s="61">
        <v>1560</v>
      </c>
      <c r="M83" s="59"/>
      <c r="N83" s="61">
        <f>ROUND((J83-L83),5)</f>
        <v>-566.97</v>
      </c>
      <c r="O83" s="59"/>
      <c r="P83" s="62">
        <f>ROUND(IF(L83=0, IF(J83=0, 0, 1), J83/L83),5)</f>
        <v>0.63656000000000001</v>
      </c>
    </row>
    <row r="84" spans="1:16" ht="15.75" thickBot="1" x14ac:dyDescent="0.3">
      <c r="A84" s="57"/>
      <c r="B84" s="57"/>
      <c r="C84" s="57"/>
      <c r="D84" s="57"/>
      <c r="E84" s="57"/>
      <c r="F84" s="57"/>
      <c r="G84" s="57" t="s">
        <v>742</v>
      </c>
      <c r="H84" s="57"/>
      <c r="I84" s="57"/>
      <c r="J84" s="65">
        <f>ROUND(SUM(J80:J83),5)</f>
        <v>9058.6299999999992</v>
      </c>
      <c r="K84" s="59"/>
      <c r="L84" s="65">
        <f>ROUND(SUM(L80:L83),5)</f>
        <v>14617</v>
      </c>
      <c r="M84" s="59"/>
      <c r="N84" s="65">
        <f>ROUND((J84-L84),5)</f>
        <v>-5558.37</v>
      </c>
      <c r="O84" s="59"/>
      <c r="P84" s="66">
        <f>ROUND(IF(L84=0, IF(J84=0, 0, 1), J84/L84),5)</f>
        <v>0.61973</v>
      </c>
    </row>
    <row r="85" spans="1:16" x14ac:dyDescent="0.25">
      <c r="A85" s="57"/>
      <c r="B85" s="57"/>
      <c r="C85" s="57"/>
      <c r="D85" s="57"/>
      <c r="E85" s="57"/>
      <c r="F85" s="57" t="s">
        <v>743</v>
      </c>
      <c r="G85" s="57"/>
      <c r="H85" s="57"/>
      <c r="I85" s="57"/>
      <c r="J85" s="58">
        <f>ROUND(J51+J69+J79+J84,5)</f>
        <v>409292.33</v>
      </c>
      <c r="K85" s="59"/>
      <c r="L85" s="58">
        <f>ROUND(L51+L69+L79+L84,5)</f>
        <v>670504.64</v>
      </c>
      <c r="M85" s="59"/>
      <c r="N85" s="58">
        <f>ROUND((J85-L85),5)</f>
        <v>-261212.31</v>
      </c>
      <c r="O85" s="59"/>
      <c r="P85" s="60">
        <f>ROUND(IF(L85=0, IF(J85=0, 0, 1), J85/L85),5)</f>
        <v>0.61041999999999996</v>
      </c>
    </row>
    <row r="86" spans="1:16" x14ac:dyDescent="0.25">
      <c r="A86" s="57"/>
      <c r="B86" s="57"/>
      <c r="C86" s="57"/>
      <c r="D86" s="57"/>
      <c r="E86" s="57"/>
      <c r="F86" s="57" t="s">
        <v>744</v>
      </c>
      <c r="G86" s="57"/>
      <c r="H86" s="57"/>
      <c r="I86" s="57"/>
      <c r="J86" s="58">
        <v>451.29</v>
      </c>
      <c r="K86" s="59"/>
      <c r="L86" s="58">
        <v>500</v>
      </c>
      <c r="M86" s="59"/>
      <c r="N86" s="58">
        <f>ROUND((J86-L86),5)</f>
        <v>-48.71</v>
      </c>
      <c r="O86" s="59"/>
      <c r="P86" s="60">
        <f>ROUND(IF(L86=0, IF(J86=0, 0, 1), J86/L86),5)</f>
        <v>0.90258000000000005</v>
      </c>
    </row>
    <row r="87" spans="1:16" x14ac:dyDescent="0.25">
      <c r="A87" s="57"/>
      <c r="B87" s="57"/>
      <c r="C87" s="57"/>
      <c r="D87" s="57"/>
      <c r="E87" s="57"/>
      <c r="F87" s="57" t="s">
        <v>745</v>
      </c>
      <c r="G87" s="57"/>
      <c r="H87" s="57"/>
      <c r="I87" s="57"/>
      <c r="J87" s="58">
        <v>0</v>
      </c>
      <c r="K87" s="59"/>
      <c r="L87" s="58">
        <v>600</v>
      </c>
      <c r="M87" s="59"/>
      <c r="N87" s="58">
        <f>ROUND((J87-L87),5)</f>
        <v>-600</v>
      </c>
      <c r="O87" s="59"/>
      <c r="P87" s="60">
        <f>ROUND(IF(L87=0, IF(J87=0, 0, 1), J87/L87),5)</f>
        <v>0</v>
      </c>
    </row>
    <row r="88" spans="1:16" x14ac:dyDescent="0.25">
      <c r="A88" s="57"/>
      <c r="B88" s="57"/>
      <c r="C88" s="57"/>
      <c r="D88" s="57"/>
      <c r="E88" s="57"/>
      <c r="F88" s="57" t="s">
        <v>746</v>
      </c>
      <c r="G88" s="57"/>
      <c r="H88" s="57"/>
      <c r="I88" s="57"/>
      <c r="J88" s="58"/>
      <c r="K88" s="59"/>
      <c r="L88" s="58"/>
      <c r="M88" s="59"/>
      <c r="N88" s="58"/>
      <c r="O88" s="59"/>
      <c r="P88" s="60"/>
    </row>
    <row r="89" spans="1:16" x14ac:dyDescent="0.25">
      <c r="A89" s="57"/>
      <c r="B89" s="57"/>
      <c r="C89" s="57"/>
      <c r="D89" s="57"/>
      <c r="E89" s="57"/>
      <c r="F89" s="57"/>
      <c r="G89" s="57" t="s">
        <v>747</v>
      </c>
      <c r="H89" s="57"/>
      <c r="I89" s="57"/>
      <c r="J89" s="58">
        <v>14900</v>
      </c>
      <c r="K89" s="59"/>
      <c r="L89" s="58">
        <v>18600</v>
      </c>
      <c r="M89" s="59"/>
      <c r="N89" s="58">
        <f>ROUND((J89-L89),5)</f>
        <v>-3700</v>
      </c>
      <c r="O89" s="59"/>
      <c r="P89" s="60">
        <f>ROUND(IF(L89=0, IF(J89=0, 0, 1), J89/L89),5)</f>
        <v>0.80108000000000001</v>
      </c>
    </row>
    <row r="90" spans="1:16" x14ac:dyDescent="0.25">
      <c r="A90" s="57"/>
      <c r="B90" s="57"/>
      <c r="C90" s="57"/>
      <c r="D90" s="57"/>
      <c r="E90" s="57"/>
      <c r="F90" s="57"/>
      <c r="G90" s="57" t="s">
        <v>748</v>
      </c>
      <c r="H90" s="57"/>
      <c r="I90" s="57"/>
      <c r="J90" s="58">
        <v>2500</v>
      </c>
      <c r="K90" s="59"/>
      <c r="L90" s="58">
        <v>2500</v>
      </c>
      <c r="M90" s="59"/>
      <c r="N90" s="58">
        <f>ROUND((J90-L90),5)</f>
        <v>0</v>
      </c>
      <c r="O90" s="59"/>
      <c r="P90" s="60">
        <f>ROUND(IF(L90=0, IF(J90=0, 0, 1), J90/L90),5)</f>
        <v>1</v>
      </c>
    </row>
    <row r="91" spans="1:16" ht="15.75" thickBot="1" x14ac:dyDescent="0.3">
      <c r="A91" s="57"/>
      <c r="B91" s="57"/>
      <c r="C91" s="57"/>
      <c r="D91" s="57"/>
      <c r="E91" s="57"/>
      <c r="F91" s="57"/>
      <c r="G91" s="57" t="s">
        <v>749</v>
      </c>
      <c r="H91" s="57"/>
      <c r="I91" s="57"/>
      <c r="J91" s="67">
        <v>2496</v>
      </c>
      <c r="K91" s="59"/>
      <c r="L91" s="67">
        <v>5000</v>
      </c>
      <c r="M91" s="59"/>
      <c r="N91" s="67">
        <f>ROUND((J91-L91),5)</f>
        <v>-2504</v>
      </c>
      <c r="O91" s="59"/>
      <c r="P91" s="68">
        <f>ROUND(IF(L91=0, IF(J91=0, 0, 1), J91/L91),5)</f>
        <v>0.49919999999999998</v>
      </c>
    </row>
    <row r="92" spans="1:16" x14ac:dyDescent="0.25">
      <c r="A92" s="57"/>
      <c r="B92" s="57"/>
      <c r="C92" s="57"/>
      <c r="D92" s="57"/>
      <c r="E92" s="57"/>
      <c r="F92" s="57" t="s">
        <v>750</v>
      </c>
      <c r="G92" s="57"/>
      <c r="H92" s="57"/>
      <c r="I92" s="57"/>
      <c r="J92" s="58">
        <f>ROUND(SUM(J88:J91),5)</f>
        <v>19896</v>
      </c>
      <c r="K92" s="59"/>
      <c r="L92" s="58">
        <f>ROUND(SUM(L88:L91),5)</f>
        <v>26100</v>
      </c>
      <c r="M92" s="59"/>
      <c r="N92" s="58">
        <f>ROUND((J92-L92),5)</f>
        <v>-6204</v>
      </c>
      <c r="O92" s="59"/>
      <c r="P92" s="60">
        <f>ROUND(IF(L92=0, IF(J92=0, 0, 1), J92/L92),5)</f>
        <v>0.76229999999999998</v>
      </c>
    </row>
    <row r="93" spans="1:16" x14ac:dyDescent="0.25">
      <c r="A93" s="57"/>
      <c r="B93" s="57"/>
      <c r="C93" s="57"/>
      <c r="D93" s="57"/>
      <c r="E93" s="57"/>
      <c r="F93" s="57" t="s">
        <v>751</v>
      </c>
      <c r="G93" s="57"/>
      <c r="H93" s="57"/>
      <c r="I93" s="57"/>
      <c r="J93" s="58"/>
      <c r="K93" s="59"/>
      <c r="L93" s="58"/>
      <c r="M93" s="59"/>
      <c r="N93" s="58"/>
      <c r="O93" s="59"/>
      <c r="P93" s="60"/>
    </row>
    <row r="94" spans="1:16" x14ac:dyDescent="0.25">
      <c r="A94" s="57"/>
      <c r="B94" s="57"/>
      <c r="C94" s="57"/>
      <c r="D94" s="57"/>
      <c r="E94" s="57"/>
      <c r="F94" s="57"/>
      <c r="G94" s="57" t="s">
        <v>752</v>
      </c>
      <c r="H94" s="57"/>
      <c r="I94" s="57"/>
      <c r="J94" s="58"/>
      <c r="K94" s="59"/>
      <c r="L94" s="58"/>
      <c r="M94" s="59"/>
      <c r="N94" s="58"/>
      <c r="O94" s="59"/>
      <c r="P94" s="60"/>
    </row>
    <row r="95" spans="1:16" x14ac:dyDescent="0.25">
      <c r="A95" s="57"/>
      <c r="B95" s="57"/>
      <c r="C95" s="57"/>
      <c r="D95" s="57"/>
      <c r="E95" s="57"/>
      <c r="F95" s="57"/>
      <c r="G95" s="57"/>
      <c r="H95" s="57" t="s">
        <v>753</v>
      </c>
      <c r="I95" s="57"/>
      <c r="J95" s="58">
        <v>4987.6400000000003</v>
      </c>
      <c r="K95" s="59"/>
      <c r="L95" s="58">
        <v>12000</v>
      </c>
      <c r="M95" s="59"/>
      <c r="N95" s="58">
        <f>ROUND((J95-L95),5)</f>
        <v>-7012.36</v>
      </c>
      <c r="O95" s="59"/>
      <c r="P95" s="60">
        <f>ROUND(IF(L95=0, IF(J95=0, 0, 1), J95/L95),5)</f>
        <v>0.41564000000000001</v>
      </c>
    </row>
    <row r="96" spans="1:16" x14ac:dyDescent="0.25">
      <c r="A96" s="57"/>
      <c r="B96" s="57"/>
      <c r="C96" s="57"/>
      <c r="D96" s="57"/>
      <c r="E96" s="57"/>
      <c r="F96" s="57"/>
      <c r="G96" s="57"/>
      <c r="H96" s="57" t="s">
        <v>754</v>
      </c>
      <c r="I96" s="57"/>
      <c r="J96" s="58">
        <v>0</v>
      </c>
      <c r="K96" s="59"/>
      <c r="L96" s="58">
        <v>1200</v>
      </c>
      <c r="M96" s="59"/>
      <c r="N96" s="58">
        <f>ROUND((J96-L96),5)</f>
        <v>-1200</v>
      </c>
      <c r="O96" s="59"/>
      <c r="P96" s="60">
        <f>ROUND(IF(L96=0, IF(J96=0, 0, 1), J96/L96),5)</f>
        <v>0</v>
      </c>
    </row>
    <row r="97" spans="1:16" x14ac:dyDescent="0.25">
      <c r="A97" s="57"/>
      <c r="B97" s="57"/>
      <c r="C97" s="57"/>
      <c r="D97" s="57"/>
      <c r="E97" s="57"/>
      <c r="F97" s="57"/>
      <c r="G97" s="57"/>
      <c r="H97" s="57" t="s">
        <v>755</v>
      </c>
      <c r="I97" s="57"/>
      <c r="J97" s="58">
        <v>0</v>
      </c>
      <c r="K97" s="59"/>
      <c r="L97" s="58">
        <v>1200</v>
      </c>
      <c r="M97" s="59"/>
      <c r="N97" s="58">
        <f>ROUND((J97-L97),5)</f>
        <v>-1200</v>
      </c>
      <c r="O97" s="59"/>
      <c r="P97" s="60">
        <f>ROUND(IF(L97=0, IF(J97=0, 0, 1), J97/L97),5)</f>
        <v>0</v>
      </c>
    </row>
    <row r="98" spans="1:16" ht="15.75" thickBot="1" x14ac:dyDescent="0.3">
      <c r="A98" s="57"/>
      <c r="B98" s="57"/>
      <c r="C98" s="57"/>
      <c r="D98" s="57"/>
      <c r="E98" s="57"/>
      <c r="F98" s="57"/>
      <c r="G98" s="57"/>
      <c r="H98" s="57" t="s">
        <v>756</v>
      </c>
      <c r="I98" s="57"/>
      <c r="J98" s="67">
        <v>0</v>
      </c>
      <c r="K98" s="59"/>
      <c r="L98" s="67">
        <v>1500</v>
      </c>
      <c r="M98" s="59"/>
      <c r="N98" s="67">
        <f>ROUND((J98-L98),5)</f>
        <v>-1500</v>
      </c>
      <c r="O98" s="59"/>
      <c r="P98" s="68">
        <f>ROUND(IF(L98=0, IF(J98=0, 0, 1), J98/L98),5)</f>
        <v>0</v>
      </c>
    </row>
    <row r="99" spans="1:16" x14ac:dyDescent="0.25">
      <c r="A99" s="57"/>
      <c r="B99" s="57"/>
      <c r="C99" s="57"/>
      <c r="D99" s="57"/>
      <c r="E99" s="57"/>
      <c r="F99" s="57"/>
      <c r="G99" s="57" t="s">
        <v>757</v>
      </c>
      <c r="H99" s="57"/>
      <c r="I99" s="57"/>
      <c r="J99" s="58">
        <f>ROUND(SUM(J94:J98),5)</f>
        <v>4987.6400000000003</v>
      </c>
      <c r="K99" s="59"/>
      <c r="L99" s="58">
        <f>ROUND(SUM(L94:L98),5)</f>
        <v>15900</v>
      </c>
      <c r="M99" s="59"/>
      <c r="N99" s="58">
        <f>ROUND((J99-L99),5)</f>
        <v>-10912.36</v>
      </c>
      <c r="O99" s="59"/>
      <c r="P99" s="60">
        <f>ROUND(IF(L99=0, IF(J99=0, 0, 1), J99/L99),5)</f>
        <v>0.31369000000000002</v>
      </c>
    </row>
    <row r="100" spans="1:16" x14ac:dyDescent="0.25">
      <c r="A100" s="57"/>
      <c r="B100" s="57"/>
      <c r="C100" s="57"/>
      <c r="D100" s="57"/>
      <c r="E100" s="57"/>
      <c r="F100" s="57"/>
      <c r="G100" s="57" t="s">
        <v>758</v>
      </c>
      <c r="H100" s="57"/>
      <c r="I100" s="57"/>
      <c r="J100" s="58"/>
      <c r="K100" s="59"/>
      <c r="L100" s="58"/>
      <c r="M100" s="59"/>
      <c r="N100" s="58"/>
      <c r="O100" s="59"/>
      <c r="P100" s="60"/>
    </row>
    <row r="101" spans="1:16" x14ac:dyDescent="0.25">
      <c r="A101" s="57"/>
      <c r="B101" s="57"/>
      <c r="C101" s="57"/>
      <c r="D101" s="57"/>
      <c r="E101" s="57"/>
      <c r="F101" s="57"/>
      <c r="G101" s="57"/>
      <c r="H101" s="57" t="s">
        <v>759</v>
      </c>
      <c r="I101" s="57"/>
      <c r="J101" s="58">
        <v>312.99</v>
      </c>
      <c r="K101" s="59"/>
      <c r="L101" s="58">
        <v>500</v>
      </c>
      <c r="M101" s="59"/>
      <c r="N101" s="58">
        <f>ROUND((J101-L101),5)</f>
        <v>-187.01</v>
      </c>
      <c r="O101" s="59"/>
      <c r="P101" s="60">
        <f>ROUND(IF(L101=0, IF(J101=0, 0, 1), J101/L101),5)</f>
        <v>0.62597999999999998</v>
      </c>
    </row>
    <row r="102" spans="1:16" x14ac:dyDescent="0.25">
      <c r="A102" s="57"/>
      <c r="B102" s="57"/>
      <c r="C102" s="57"/>
      <c r="D102" s="57"/>
      <c r="E102" s="57"/>
      <c r="F102" s="57"/>
      <c r="G102" s="57"/>
      <c r="H102" s="57" t="s">
        <v>760</v>
      </c>
      <c r="I102" s="57"/>
      <c r="J102" s="58">
        <v>1281.28</v>
      </c>
      <c r="K102" s="59"/>
      <c r="L102" s="58">
        <v>2000</v>
      </c>
      <c r="M102" s="59"/>
      <c r="N102" s="58">
        <f>ROUND((J102-L102),5)</f>
        <v>-718.72</v>
      </c>
      <c r="O102" s="59"/>
      <c r="P102" s="60">
        <f>ROUND(IF(L102=0, IF(J102=0, 0, 1), J102/L102),5)</f>
        <v>0.64063999999999999</v>
      </c>
    </row>
    <row r="103" spans="1:16" x14ac:dyDescent="0.25">
      <c r="A103" s="57"/>
      <c r="B103" s="57"/>
      <c r="C103" s="57"/>
      <c r="D103" s="57"/>
      <c r="E103" s="57"/>
      <c r="F103" s="57"/>
      <c r="G103" s="57"/>
      <c r="H103" s="57" t="s">
        <v>761</v>
      </c>
      <c r="I103" s="57"/>
      <c r="J103" s="58">
        <v>3151.64</v>
      </c>
      <c r="K103" s="59"/>
      <c r="L103" s="58">
        <v>5000</v>
      </c>
      <c r="M103" s="59"/>
      <c r="N103" s="58">
        <f>ROUND((J103-L103),5)</f>
        <v>-1848.36</v>
      </c>
      <c r="O103" s="59"/>
      <c r="P103" s="60">
        <f>ROUND(IF(L103=0, IF(J103=0, 0, 1), J103/L103),5)</f>
        <v>0.63032999999999995</v>
      </c>
    </row>
    <row r="104" spans="1:16" x14ac:dyDescent="0.25">
      <c r="A104" s="57"/>
      <c r="B104" s="57"/>
      <c r="C104" s="57"/>
      <c r="D104" s="57"/>
      <c r="E104" s="57"/>
      <c r="F104" s="57"/>
      <c r="G104" s="57"/>
      <c r="H104" s="57" t="s">
        <v>762</v>
      </c>
      <c r="I104" s="57"/>
      <c r="J104" s="58">
        <v>625.44000000000005</v>
      </c>
      <c r="K104" s="59"/>
      <c r="L104" s="58">
        <v>900</v>
      </c>
      <c r="M104" s="59"/>
      <c r="N104" s="58">
        <f>ROUND((J104-L104),5)</f>
        <v>-274.56</v>
      </c>
      <c r="O104" s="59"/>
      <c r="P104" s="60">
        <f>ROUND(IF(L104=0, IF(J104=0, 0, 1), J104/L104),5)</f>
        <v>0.69493000000000005</v>
      </c>
    </row>
    <row r="105" spans="1:16" ht="15.75" thickBot="1" x14ac:dyDescent="0.3">
      <c r="A105" s="57"/>
      <c r="B105" s="57"/>
      <c r="C105" s="57"/>
      <c r="D105" s="57"/>
      <c r="E105" s="57"/>
      <c r="F105" s="57"/>
      <c r="G105" s="57"/>
      <c r="H105" s="57" t="s">
        <v>763</v>
      </c>
      <c r="I105" s="57"/>
      <c r="J105" s="67">
        <v>625.44000000000005</v>
      </c>
      <c r="K105" s="59"/>
      <c r="L105" s="67">
        <v>900</v>
      </c>
      <c r="M105" s="59"/>
      <c r="N105" s="67">
        <f>ROUND((J105-L105),5)</f>
        <v>-274.56</v>
      </c>
      <c r="O105" s="59"/>
      <c r="P105" s="68">
        <f>ROUND(IF(L105=0, IF(J105=0, 0, 1), J105/L105),5)</f>
        <v>0.69493000000000005</v>
      </c>
    </row>
    <row r="106" spans="1:16" x14ac:dyDescent="0.25">
      <c r="A106" s="57"/>
      <c r="B106" s="57"/>
      <c r="C106" s="57"/>
      <c r="D106" s="57"/>
      <c r="E106" s="57"/>
      <c r="F106" s="57"/>
      <c r="G106" s="57" t="s">
        <v>764</v>
      </c>
      <c r="H106" s="57"/>
      <c r="I106" s="57"/>
      <c r="J106" s="58">
        <f>ROUND(SUM(J100:J105),5)</f>
        <v>5996.79</v>
      </c>
      <c r="K106" s="59"/>
      <c r="L106" s="58">
        <f>ROUND(SUM(L100:L105),5)</f>
        <v>9300</v>
      </c>
      <c r="M106" s="59"/>
      <c r="N106" s="58">
        <f>ROUND((J106-L106),5)</f>
        <v>-3303.21</v>
      </c>
      <c r="O106" s="59"/>
      <c r="P106" s="60">
        <f>ROUND(IF(L106=0, IF(J106=0, 0, 1), J106/L106),5)</f>
        <v>0.64481999999999995</v>
      </c>
    </row>
    <row r="107" spans="1:16" x14ac:dyDescent="0.25">
      <c r="A107" s="57"/>
      <c r="B107" s="57"/>
      <c r="C107" s="57"/>
      <c r="D107" s="57"/>
      <c r="E107" s="57"/>
      <c r="F107" s="57"/>
      <c r="G107" s="57" t="s">
        <v>765</v>
      </c>
      <c r="H107" s="57"/>
      <c r="I107" s="57"/>
      <c r="J107" s="58"/>
      <c r="K107" s="59"/>
      <c r="L107" s="58"/>
      <c r="M107" s="59"/>
      <c r="N107" s="58"/>
      <c r="O107" s="59"/>
      <c r="P107" s="60"/>
    </row>
    <row r="108" spans="1:16" x14ac:dyDescent="0.25">
      <c r="A108" s="57"/>
      <c r="B108" s="57"/>
      <c r="C108" s="57"/>
      <c r="D108" s="57"/>
      <c r="E108" s="57"/>
      <c r="F108" s="57"/>
      <c r="G108" s="57"/>
      <c r="H108" s="57" t="s">
        <v>766</v>
      </c>
      <c r="I108" s="57"/>
      <c r="J108" s="58">
        <v>1043.02</v>
      </c>
      <c r="K108" s="59"/>
      <c r="L108" s="58">
        <v>1476</v>
      </c>
      <c r="M108" s="59"/>
      <c r="N108" s="58">
        <f>ROUND((J108-L108),5)</f>
        <v>-432.98</v>
      </c>
      <c r="O108" s="59"/>
      <c r="P108" s="60">
        <f>ROUND(IF(L108=0, IF(J108=0, 0, 1), J108/L108),5)</f>
        <v>0.70665</v>
      </c>
    </row>
    <row r="109" spans="1:16" x14ac:dyDescent="0.25">
      <c r="A109" s="57"/>
      <c r="B109" s="57"/>
      <c r="C109" s="57"/>
      <c r="D109" s="57"/>
      <c r="E109" s="57"/>
      <c r="F109" s="57"/>
      <c r="G109" s="57"/>
      <c r="H109" s="57" t="s">
        <v>767</v>
      </c>
      <c r="I109" s="57"/>
      <c r="J109" s="58"/>
      <c r="K109" s="59"/>
      <c r="L109" s="58"/>
      <c r="M109" s="59"/>
      <c r="N109" s="58"/>
      <c r="O109" s="59"/>
      <c r="P109" s="60"/>
    </row>
    <row r="110" spans="1:16" x14ac:dyDescent="0.25">
      <c r="A110" s="57"/>
      <c r="B110" s="57"/>
      <c r="C110" s="57"/>
      <c r="D110" s="57"/>
      <c r="E110" s="57"/>
      <c r="F110" s="57"/>
      <c r="G110" s="57"/>
      <c r="H110" s="57"/>
      <c r="I110" s="57" t="s">
        <v>768</v>
      </c>
      <c r="J110" s="58">
        <v>8567.69</v>
      </c>
      <c r="K110" s="59"/>
      <c r="L110" s="58">
        <v>12000</v>
      </c>
      <c r="M110" s="59"/>
      <c r="N110" s="58">
        <f>ROUND((J110-L110),5)</f>
        <v>-3432.31</v>
      </c>
      <c r="O110" s="59"/>
      <c r="P110" s="60">
        <f>ROUND(IF(L110=0, IF(J110=0, 0, 1), J110/L110),5)</f>
        <v>0.71396999999999999</v>
      </c>
    </row>
    <row r="111" spans="1:16" x14ac:dyDescent="0.25">
      <c r="A111" s="57"/>
      <c r="B111" s="57"/>
      <c r="C111" s="57"/>
      <c r="D111" s="57"/>
      <c r="E111" s="57"/>
      <c r="F111" s="57"/>
      <c r="G111" s="57"/>
      <c r="H111" s="57"/>
      <c r="I111" s="57" t="s">
        <v>769</v>
      </c>
      <c r="J111" s="58">
        <v>1057.42</v>
      </c>
      <c r="K111" s="59"/>
      <c r="L111" s="58">
        <v>2400</v>
      </c>
      <c r="M111" s="59"/>
      <c r="N111" s="58">
        <f>ROUND((J111-L111),5)</f>
        <v>-1342.58</v>
      </c>
      <c r="O111" s="59"/>
      <c r="P111" s="60">
        <f>ROUND(IF(L111=0, IF(J111=0, 0, 1), J111/L111),5)</f>
        <v>0.44058999999999998</v>
      </c>
    </row>
    <row r="112" spans="1:16" ht="15.75" thickBot="1" x14ac:dyDescent="0.3">
      <c r="A112" s="57"/>
      <c r="B112" s="57"/>
      <c r="C112" s="57"/>
      <c r="D112" s="57"/>
      <c r="E112" s="57"/>
      <c r="F112" s="57"/>
      <c r="G112" s="57"/>
      <c r="H112" s="57"/>
      <c r="I112" s="57" t="s">
        <v>770</v>
      </c>
      <c r="J112" s="67">
        <v>666.49</v>
      </c>
      <c r="K112" s="59"/>
      <c r="L112" s="67">
        <v>2400</v>
      </c>
      <c r="M112" s="59"/>
      <c r="N112" s="67">
        <f>ROUND((J112-L112),5)</f>
        <v>-1733.51</v>
      </c>
      <c r="O112" s="59"/>
      <c r="P112" s="68">
        <f>ROUND(IF(L112=0, IF(J112=0, 0, 1), J112/L112),5)</f>
        <v>0.2777</v>
      </c>
    </row>
    <row r="113" spans="1:16" x14ac:dyDescent="0.25">
      <c r="A113" s="57"/>
      <c r="B113" s="57"/>
      <c r="C113" s="57"/>
      <c r="D113" s="57"/>
      <c r="E113" s="57"/>
      <c r="F113" s="57"/>
      <c r="G113" s="57"/>
      <c r="H113" s="57" t="s">
        <v>771</v>
      </c>
      <c r="I113" s="57"/>
      <c r="J113" s="58">
        <f>ROUND(SUM(J109:J112),5)</f>
        <v>10291.6</v>
      </c>
      <c r="K113" s="59"/>
      <c r="L113" s="58">
        <f>ROUND(SUM(L109:L112),5)</f>
        <v>16800</v>
      </c>
      <c r="M113" s="59"/>
      <c r="N113" s="58">
        <f>ROUND((J113-L113),5)</f>
        <v>-6508.4</v>
      </c>
      <c r="O113" s="59"/>
      <c r="P113" s="60">
        <f>ROUND(IF(L113=0, IF(J113=0, 0, 1), J113/L113),5)</f>
        <v>0.61260000000000003</v>
      </c>
    </row>
    <row r="114" spans="1:16" ht="15.75" thickBot="1" x14ac:dyDescent="0.3">
      <c r="A114" s="57"/>
      <c r="B114" s="57"/>
      <c r="C114" s="57"/>
      <c r="D114" s="57"/>
      <c r="E114" s="57"/>
      <c r="F114" s="57"/>
      <c r="G114" s="57"/>
      <c r="H114" s="57" t="s">
        <v>772</v>
      </c>
      <c r="I114" s="57"/>
      <c r="J114" s="67">
        <v>908.7</v>
      </c>
      <c r="K114" s="59"/>
      <c r="L114" s="67">
        <v>1600</v>
      </c>
      <c r="M114" s="59"/>
      <c r="N114" s="67">
        <f>ROUND((J114-L114),5)</f>
        <v>-691.3</v>
      </c>
      <c r="O114" s="59"/>
      <c r="P114" s="68">
        <f>ROUND(IF(L114=0, IF(J114=0, 0, 1), J114/L114),5)</f>
        <v>0.56794</v>
      </c>
    </row>
    <row r="115" spans="1:16" x14ac:dyDescent="0.25">
      <c r="A115" s="57"/>
      <c r="B115" s="57"/>
      <c r="C115" s="57"/>
      <c r="D115" s="57"/>
      <c r="E115" s="57"/>
      <c r="F115" s="57"/>
      <c r="G115" s="57" t="s">
        <v>773</v>
      </c>
      <c r="H115" s="57"/>
      <c r="I115" s="57"/>
      <c r="J115" s="58">
        <f>ROUND(SUM(J107:J108)+SUM(J113:J114),5)</f>
        <v>12243.32</v>
      </c>
      <c r="K115" s="59"/>
      <c r="L115" s="58">
        <f>ROUND(SUM(L107:L108)+SUM(L113:L114),5)</f>
        <v>19876</v>
      </c>
      <c r="M115" s="59"/>
      <c r="N115" s="58">
        <f>ROUND((J115-L115),5)</f>
        <v>-7632.68</v>
      </c>
      <c r="O115" s="59"/>
      <c r="P115" s="60">
        <f>ROUND(IF(L115=0, IF(J115=0, 0, 1), J115/L115),5)</f>
        <v>0.61599000000000004</v>
      </c>
    </row>
    <row r="116" spans="1:16" ht="15.75" thickBot="1" x14ac:dyDescent="0.3">
      <c r="A116" s="57"/>
      <c r="B116" s="57"/>
      <c r="C116" s="57"/>
      <c r="D116" s="57"/>
      <c r="E116" s="57"/>
      <c r="F116" s="57"/>
      <c r="G116" s="57" t="s">
        <v>774</v>
      </c>
      <c r="H116" s="57"/>
      <c r="I116" s="57"/>
      <c r="J116" s="61">
        <v>648.48</v>
      </c>
      <c r="K116" s="59"/>
      <c r="L116" s="61">
        <v>1000</v>
      </c>
      <c r="M116" s="59"/>
      <c r="N116" s="61">
        <f>ROUND((J116-L116),5)</f>
        <v>-351.52</v>
      </c>
      <c r="O116" s="59"/>
      <c r="P116" s="62">
        <f>ROUND(IF(L116=0, IF(J116=0, 0, 1), J116/L116),5)</f>
        <v>0.64847999999999995</v>
      </c>
    </row>
    <row r="117" spans="1:16" ht="15.75" thickBot="1" x14ac:dyDescent="0.3">
      <c r="A117" s="57"/>
      <c r="B117" s="57"/>
      <c r="C117" s="57"/>
      <c r="D117" s="57"/>
      <c r="E117" s="57"/>
      <c r="F117" s="57" t="s">
        <v>775</v>
      </c>
      <c r="G117" s="57"/>
      <c r="H117" s="57"/>
      <c r="I117" s="57"/>
      <c r="J117" s="65">
        <f>ROUND(J93+J99+J106+SUM(J115:J116),5)</f>
        <v>23876.23</v>
      </c>
      <c r="K117" s="59"/>
      <c r="L117" s="65">
        <f>ROUND(L93+L99+L106+SUM(L115:L116),5)</f>
        <v>46076</v>
      </c>
      <c r="M117" s="59"/>
      <c r="N117" s="65">
        <f>ROUND((J117-L117),5)</f>
        <v>-22199.77</v>
      </c>
      <c r="O117" s="59"/>
      <c r="P117" s="66">
        <f>ROUND(IF(L117=0, IF(J117=0, 0, 1), J117/L117),5)</f>
        <v>0.51819000000000004</v>
      </c>
    </row>
    <row r="118" spans="1:16" x14ac:dyDescent="0.25">
      <c r="A118" s="57"/>
      <c r="B118" s="57"/>
      <c r="C118" s="57"/>
      <c r="D118" s="57"/>
      <c r="E118" s="57" t="s">
        <v>776</v>
      </c>
      <c r="F118" s="57"/>
      <c r="G118" s="57"/>
      <c r="H118" s="57"/>
      <c r="I118" s="57"/>
      <c r="J118" s="58">
        <f>ROUND(J26+J30+J35+SUM(J42:J43)+SUM(J49:J50)+SUM(J85:J87)+J92+J117,5)</f>
        <v>510725.55</v>
      </c>
      <c r="K118" s="59"/>
      <c r="L118" s="58">
        <f>ROUND(L26+L30+L35+SUM(L42:L43)+SUM(L49:L50)+SUM(L85:L87)+L92+L117,5)</f>
        <v>818840.64</v>
      </c>
      <c r="M118" s="59"/>
      <c r="N118" s="58">
        <f>ROUND((J118-L118),5)</f>
        <v>-308115.09000000003</v>
      </c>
      <c r="O118" s="59"/>
      <c r="P118" s="60">
        <f>ROUND(IF(L118=0, IF(J118=0, 0, 1), J118/L118),5)</f>
        <v>0.62372000000000005</v>
      </c>
    </row>
    <row r="119" spans="1:16" x14ac:dyDescent="0.25">
      <c r="A119" s="57"/>
      <c r="B119" s="57"/>
      <c r="C119" s="57"/>
      <c r="D119" s="57"/>
      <c r="E119" s="57" t="s">
        <v>777</v>
      </c>
      <c r="F119" s="57"/>
      <c r="G119" s="57"/>
      <c r="H119" s="57"/>
      <c r="I119" s="57"/>
      <c r="J119" s="58"/>
      <c r="K119" s="59"/>
      <c r="L119" s="58"/>
      <c r="M119" s="59"/>
      <c r="N119" s="58"/>
      <c r="O119" s="59"/>
      <c r="P119" s="60"/>
    </row>
    <row r="120" spans="1:16" x14ac:dyDescent="0.25">
      <c r="A120" s="57"/>
      <c r="B120" s="57"/>
      <c r="C120" s="57"/>
      <c r="D120" s="57"/>
      <c r="E120" s="57"/>
      <c r="F120" s="57" t="s">
        <v>778</v>
      </c>
      <c r="G120" s="57"/>
      <c r="H120" s="57"/>
      <c r="I120" s="57"/>
      <c r="J120" s="58">
        <v>1050</v>
      </c>
      <c r="K120" s="59"/>
      <c r="L120" s="58">
        <v>1000</v>
      </c>
      <c r="M120" s="59"/>
      <c r="N120" s="58">
        <f>ROUND((J120-L120),5)</f>
        <v>50</v>
      </c>
      <c r="O120" s="59"/>
      <c r="P120" s="60">
        <f>ROUND(IF(L120=0, IF(J120=0, 0, 1), J120/L120),5)</f>
        <v>1.05</v>
      </c>
    </row>
    <row r="121" spans="1:16" x14ac:dyDescent="0.25">
      <c r="A121" s="57"/>
      <c r="B121" s="57"/>
      <c r="C121" s="57"/>
      <c r="D121" s="57"/>
      <c r="E121" s="57"/>
      <c r="F121" s="57" t="s">
        <v>779</v>
      </c>
      <c r="G121" s="57"/>
      <c r="H121" s="57"/>
      <c r="I121" s="57"/>
      <c r="J121" s="58">
        <v>0</v>
      </c>
      <c r="K121" s="59"/>
      <c r="L121" s="58">
        <v>1000</v>
      </c>
      <c r="M121" s="59"/>
      <c r="N121" s="58">
        <f>ROUND((J121-L121),5)</f>
        <v>-1000</v>
      </c>
      <c r="O121" s="59"/>
      <c r="P121" s="60">
        <f>ROUND(IF(L121=0, IF(J121=0, 0, 1), J121/L121),5)</f>
        <v>0</v>
      </c>
    </row>
    <row r="122" spans="1:16" ht="15.75" thickBot="1" x14ac:dyDescent="0.3">
      <c r="A122" s="57"/>
      <c r="B122" s="57"/>
      <c r="C122" s="57"/>
      <c r="D122" s="57"/>
      <c r="E122" s="57"/>
      <c r="F122" s="57" t="s">
        <v>780</v>
      </c>
      <c r="G122" s="57"/>
      <c r="H122" s="57"/>
      <c r="I122" s="57"/>
      <c r="J122" s="67">
        <v>903.48</v>
      </c>
      <c r="K122" s="59"/>
      <c r="L122" s="67"/>
      <c r="M122" s="59"/>
      <c r="N122" s="67"/>
      <c r="O122" s="59"/>
      <c r="P122" s="68"/>
    </row>
    <row r="123" spans="1:16" x14ac:dyDescent="0.25">
      <c r="A123" s="57"/>
      <c r="B123" s="57"/>
      <c r="C123" s="57"/>
      <c r="D123" s="57"/>
      <c r="E123" s="57" t="s">
        <v>781</v>
      </c>
      <c r="F123" s="57"/>
      <c r="G123" s="57"/>
      <c r="H123" s="57"/>
      <c r="I123" s="57"/>
      <c r="J123" s="58">
        <f>ROUND(SUM(J119:J122),5)</f>
        <v>1953.48</v>
      </c>
      <c r="K123" s="59"/>
      <c r="L123" s="58">
        <f>ROUND(SUM(L119:L122),5)</f>
        <v>2000</v>
      </c>
      <c r="M123" s="59"/>
      <c r="N123" s="58">
        <f>ROUND((J123-L123),5)</f>
        <v>-46.52</v>
      </c>
      <c r="O123" s="59"/>
      <c r="P123" s="60">
        <f>ROUND(IF(L123=0, IF(J123=0, 0, 1), J123/L123),5)</f>
        <v>0.97674000000000005</v>
      </c>
    </row>
    <row r="124" spans="1:16" x14ac:dyDescent="0.25">
      <c r="A124" s="57"/>
      <c r="B124" s="57"/>
      <c r="C124" s="57"/>
      <c r="D124" s="57"/>
      <c r="E124" s="57" t="s">
        <v>782</v>
      </c>
      <c r="F124" s="57"/>
      <c r="G124" s="57"/>
      <c r="H124" s="57"/>
      <c r="I124" s="57"/>
      <c r="J124" s="58"/>
      <c r="K124" s="59"/>
      <c r="L124" s="58"/>
      <c r="M124" s="59"/>
      <c r="N124" s="58"/>
      <c r="O124" s="59"/>
      <c r="P124" s="60"/>
    </row>
    <row r="125" spans="1:16" x14ac:dyDescent="0.25">
      <c r="A125" s="57"/>
      <c r="B125" s="57"/>
      <c r="C125" s="57"/>
      <c r="D125" s="57"/>
      <c r="E125" s="57"/>
      <c r="F125" s="57" t="s">
        <v>783</v>
      </c>
      <c r="G125" s="57"/>
      <c r="H125" s="57"/>
      <c r="I125" s="57"/>
      <c r="J125" s="58">
        <v>0</v>
      </c>
      <c r="K125" s="59"/>
      <c r="L125" s="58">
        <v>2000</v>
      </c>
      <c r="M125" s="59"/>
      <c r="N125" s="58">
        <f>ROUND((J125-L125),5)</f>
        <v>-2000</v>
      </c>
      <c r="O125" s="59"/>
      <c r="P125" s="60">
        <f>ROUND(IF(L125=0, IF(J125=0, 0, 1), J125/L125),5)</f>
        <v>0</v>
      </c>
    </row>
    <row r="126" spans="1:16" x14ac:dyDescent="0.25">
      <c r="A126" s="57"/>
      <c r="B126" s="57"/>
      <c r="C126" s="57"/>
      <c r="D126" s="57"/>
      <c r="E126" s="57"/>
      <c r="F126" s="57" t="s">
        <v>784</v>
      </c>
      <c r="G126" s="57"/>
      <c r="H126" s="57"/>
      <c r="I126" s="57"/>
      <c r="J126" s="58">
        <v>0</v>
      </c>
      <c r="K126" s="59"/>
      <c r="L126" s="58">
        <v>2000</v>
      </c>
      <c r="M126" s="59"/>
      <c r="N126" s="58">
        <f>ROUND((J126-L126),5)</f>
        <v>-2000</v>
      </c>
      <c r="O126" s="59"/>
      <c r="P126" s="60">
        <f>ROUND(IF(L126=0, IF(J126=0, 0, 1), J126/L126),5)</f>
        <v>0</v>
      </c>
    </row>
    <row r="127" spans="1:16" x14ac:dyDescent="0.25">
      <c r="A127" s="57"/>
      <c r="B127" s="57"/>
      <c r="C127" s="57"/>
      <c r="D127" s="57"/>
      <c r="E127" s="57"/>
      <c r="F127" s="57" t="s">
        <v>59</v>
      </c>
      <c r="G127" s="57"/>
      <c r="H127" s="57"/>
      <c r="I127" s="57"/>
      <c r="J127" s="58">
        <v>11324.48</v>
      </c>
      <c r="K127" s="59"/>
      <c r="L127" s="58">
        <v>2000</v>
      </c>
      <c r="M127" s="59"/>
      <c r="N127" s="58">
        <f>ROUND((J127-L127),5)</f>
        <v>9324.48</v>
      </c>
      <c r="O127" s="59"/>
      <c r="P127" s="60">
        <f>ROUND(IF(L127=0, IF(J127=0, 0, 1), J127/L127),5)</f>
        <v>5.6622399999999997</v>
      </c>
    </row>
    <row r="128" spans="1:16" x14ac:dyDescent="0.25">
      <c r="A128" s="57"/>
      <c r="B128" s="57"/>
      <c r="C128" s="57"/>
      <c r="D128" s="57"/>
      <c r="E128" s="57"/>
      <c r="F128" s="57" t="s">
        <v>785</v>
      </c>
      <c r="G128" s="57"/>
      <c r="H128" s="57"/>
      <c r="I128" s="57"/>
      <c r="J128" s="58">
        <v>1714.76</v>
      </c>
      <c r="K128" s="59"/>
      <c r="L128" s="58">
        <v>6000</v>
      </c>
      <c r="M128" s="59"/>
      <c r="N128" s="58">
        <f>ROUND((J128-L128),5)</f>
        <v>-4285.24</v>
      </c>
      <c r="O128" s="59"/>
      <c r="P128" s="60">
        <f>ROUND(IF(L128=0, IF(J128=0, 0, 1), J128/L128),5)</f>
        <v>0.28578999999999999</v>
      </c>
    </row>
    <row r="129" spans="1:16" x14ac:dyDescent="0.25">
      <c r="A129" s="57"/>
      <c r="B129" s="57"/>
      <c r="C129" s="57"/>
      <c r="D129" s="57"/>
      <c r="E129" s="57"/>
      <c r="F129" s="57" t="s">
        <v>786</v>
      </c>
      <c r="G129" s="57"/>
      <c r="H129" s="57"/>
      <c r="I129" s="57"/>
      <c r="J129" s="58">
        <v>1056.3699999999999</v>
      </c>
      <c r="K129" s="59"/>
      <c r="L129" s="58">
        <v>1200</v>
      </c>
      <c r="M129" s="59"/>
      <c r="N129" s="58">
        <f>ROUND((J129-L129),5)</f>
        <v>-143.63</v>
      </c>
      <c r="O129" s="59"/>
      <c r="P129" s="60">
        <f>ROUND(IF(L129=0, IF(J129=0, 0, 1), J129/L129),5)</f>
        <v>0.88031000000000004</v>
      </c>
    </row>
    <row r="130" spans="1:16" x14ac:dyDescent="0.25">
      <c r="A130" s="57"/>
      <c r="B130" s="57"/>
      <c r="C130" s="57"/>
      <c r="D130" s="57"/>
      <c r="E130" s="57"/>
      <c r="F130" s="57" t="s">
        <v>787</v>
      </c>
      <c r="G130" s="57"/>
      <c r="H130" s="57"/>
      <c r="I130" s="57"/>
      <c r="J130" s="58">
        <v>0</v>
      </c>
      <c r="K130" s="59"/>
      <c r="L130" s="58">
        <v>4752</v>
      </c>
      <c r="M130" s="59"/>
      <c r="N130" s="58">
        <f>ROUND((J130-L130),5)</f>
        <v>-4752</v>
      </c>
      <c r="O130" s="59"/>
      <c r="P130" s="60">
        <f>ROUND(IF(L130=0, IF(J130=0, 0, 1), J130/L130),5)</f>
        <v>0</v>
      </c>
    </row>
    <row r="131" spans="1:16" ht="15.75" thickBot="1" x14ac:dyDescent="0.3">
      <c r="A131" s="57"/>
      <c r="B131" s="57"/>
      <c r="C131" s="57"/>
      <c r="D131" s="57"/>
      <c r="E131" s="57"/>
      <c r="F131" s="57" t="s">
        <v>788</v>
      </c>
      <c r="G131" s="57"/>
      <c r="H131" s="57"/>
      <c r="I131" s="57"/>
      <c r="J131" s="67">
        <v>-80</v>
      </c>
      <c r="K131" s="59"/>
      <c r="L131" s="67"/>
      <c r="M131" s="59"/>
      <c r="N131" s="67"/>
      <c r="O131" s="59"/>
      <c r="P131" s="68"/>
    </row>
    <row r="132" spans="1:16" x14ac:dyDescent="0.25">
      <c r="A132" s="57"/>
      <c r="B132" s="57"/>
      <c r="C132" s="57"/>
      <c r="D132" s="57"/>
      <c r="E132" s="57" t="s">
        <v>789</v>
      </c>
      <c r="F132" s="57"/>
      <c r="G132" s="57"/>
      <c r="H132" s="57"/>
      <c r="I132" s="57"/>
      <c r="J132" s="58">
        <f>ROUND(SUM(J124:J131),5)</f>
        <v>14015.61</v>
      </c>
      <c r="K132" s="59"/>
      <c r="L132" s="58">
        <f>ROUND(SUM(L124:L131),5)</f>
        <v>17952</v>
      </c>
      <c r="M132" s="59"/>
      <c r="N132" s="58">
        <f>ROUND((J132-L132),5)</f>
        <v>-3936.39</v>
      </c>
      <c r="O132" s="59"/>
      <c r="P132" s="60">
        <f>ROUND(IF(L132=0, IF(J132=0, 0, 1), J132/L132),5)</f>
        <v>0.78073000000000004</v>
      </c>
    </row>
    <row r="133" spans="1:16" x14ac:dyDescent="0.25">
      <c r="A133" s="57"/>
      <c r="B133" s="57"/>
      <c r="C133" s="57"/>
      <c r="D133" s="57"/>
      <c r="E133" s="57" t="s">
        <v>790</v>
      </c>
      <c r="F133" s="57"/>
      <c r="G133" s="57"/>
      <c r="H133" s="57"/>
      <c r="I133" s="57"/>
      <c r="J133" s="58"/>
      <c r="K133" s="59"/>
      <c r="L133" s="58"/>
      <c r="M133" s="59"/>
      <c r="N133" s="58"/>
      <c r="O133" s="59"/>
      <c r="P133" s="60"/>
    </row>
    <row r="134" spans="1:16" x14ac:dyDescent="0.25">
      <c r="A134" s="57"/>
      <c r="B134" s="57"/>
      <c r="C134" s="57"/>
      <c r="D134" s="57"/>
      <c r="E134" s="57"/>
      <c r="F134" s="57" t="s">
        <v>791</v>
      </c>
      <c r="G134" s="57"/>
      <c r="H134" s="57"/>
      <c r="I134" s="57"/>
      <c r="J134" s="58">
        <v>0</v>
      </c>
      <c r="K134" s="59"/>
      <c r="L134" s="58">
        <v>1800</v>
      </c>
      <c r="M134" s="59"/>
      <c r="N134" s="58">
        <f>ROUND((J134-L134),5)</f>
        <v>-1800</v>
      </c>
      <c r="O134" s="59"/>
      <c r="P134" s="60">
        <f>ROUND(IF(L134=0, IF(J134=0, 0, 1), J134/L134),5)</f>
        <v>0</v>
      </c>
    </row>
    <row r="135" spans="1:16" x14ac:dyDescent="0.25">
      <c r="A135" s="57"/>
      <c r="B135" s="57"/>
      <c r="C135" s="57"/>
      <c r="D135" s="57"/>
      <c r="E135" s="57"/>
      <c r="F135" s="57" t="s">
        <v>792</v>
      </c>
      <c r="G135" s="57"/>
      <c r="H135" s="57"/>
      <c r="I135" s="57"/>
      <c r="J135" s="58">
        <v>0</v>
      </c>
      <c r="K135" s="59"/>
      <c r="L135" s="58">
        <v>5000</v>
      </c>
      <c r="M135" s="59"/>
      <c r="N135" s="58">
        <f>ROUND((J135-L135),5)</f>
        <v>-5000</v>
      </c>
      <c r="O135" s="59"/>
      <c r="P135" s="60">
        <f>ROUND(IF(L135=0, IF(J135=0, 0, 1), J135/L135),5)</f>
        <v>0</v>
      </c>
    </row>
    <row r="136" spans="1:16" x14ac:dyDescent="0.25">
      <c r="A136" s="57"/>
      <c r="B136" s="57"/>
      <c r="C136" s="57"/>
      <c r="D136" s="57"/>
      <c r="E136" s="57"/>
      <c r="F136" s="57" t="s">
        <v>793</v>
      </c>
      <c r="G136" s="57"/>
      <c r="H136" s="57"/>
      <c r="I136" s="57"/>
      <c r="J136" s="58">
        <v>951.8</v>
      </c>
      <c r="K136" s="59"/>
      <c r="L136" s="58"/>
      <c r="M136" s="59"/>
      <c r="N136" s="58"/>
      <c r="O136" s="59"/>
      <c r="P136" s="60"/>
    </row>
    <row r="137" spans="1:16" x14ac:dyDescent="0.25">
      <c r="A137" s="57"/>
      <c r="B137" s="57"/>
      <c r="C137" s="57"/>
      <c r="D137" s="57"/>
      <c r="E137" s="57"/>
      <c r="F137" s="57" t="s">
        <v>794</v>
      </c>
      <c r="G137" s="57"/>
      <c r="H137" s="57"/>
      <c r="I137" s="57"/>
      <c r="J137" s="58"/>
      <c r="K137" s="59"/>
      <c r="L137" s="58"/>
      <c r="M137" s="59"/>
      <c r="N137" s="58"/>
      <c r="O137" s="59"/>
      <c r="P137" s="60"/>
    </row>
    <row r="138" spans="1:16" x14ac:dyDescent="0.25">
      <c r="A138" s="57"/>
      <c r="B138" s="57"/>
      <c r="C138" s="57"/>
      <c r="D138" s="57"/>
      <c r="E138" s="57"/>
      <c r="F138" s="57"/>
      <c r="G138" s="57" t="s">
        <v>55</v>
      </c>
      <c r="H138" s="57"/>
      <c r="I138" s="57"/>
      <c r="J138" s="58">
        <v>1061.9000000000001</v>
      </c>
      <c r="K138" s="59"/>
      <c r="L138" s="58"/>
      <c r="M138" s="59"/>
      <c r="N138" s="58"/>
      <c r="O138" s="59"/>
      <c r="P138" s="60"/>
    </row>
    <row r="139" spans="1:16" x14ac:dyDescent="0.25">
      <c r="A139" s="57"/>
      <c r="B139" s="57"/>
      <c r="C139" s="57"/>
      <c r="D139" s="57"/>
      <c r="E139" s="57"/>
      <c r="F139" s="57"/>
      <c r="G139" s="57" t="s">
        <v>795</v>
      </c>
      <c r="H139" s="57"/>
      <c r="I139" s="57"/>
      <c r="J139" s="58">
        <v>359.95</v>
      </c>
      <c r="K139" s="59"/>
      <c r="L139" s="58">
        <v>10000</v>
      </c>
      <c r="M139" s="59"/>
      <c r="N139" s="58">
        <f>ROUND((J139-L139),5)</f>
        <v>-9640.0499999999993</v>
      </c>
      <c r="O139" s="59"/>
      <c r="P139" s="60">
        <f>ROUND(IF(L139=0, IF(J139=0, 0, 1), J139/L139),5)</f>
        <v>3.5999999999999997E-2</v>
      </c>
    </row>
    <row r="140" spans="1:16" x14ac:dyDescent="0.25">
      <c r="A140" s="57"/>
      <c r="B140" s="57"/>
      <c r="C140" s="57"/>
      <c r="D140" s="57"/>
      <c r="E140" s="57"/>
      <c r="F140" s="57"/>
      <c r="G140" s="57" t="s">
        <v>796</v>
      </c>
      <c r="H140" s="57"/>
      <c r="I140" s="57"/>
      <c r="J140" s="58">
        <v>0</v>
      </c>
      <c r="K140" s="59"/>
      <c r="L140" s="58">
        <v>15000</v>
      </c>
      <c r="M140" s="59"/>
      <c r="N140" s="58">
        <f>ROUND((J140-L140),5)</f>
        <v>-15000</v>
      </c>
      <c r="O140" s="59"/>
      <c r="P140" s="60">
        <f>ROUND(IF(L140=0, IF(J140=0, 0, 1), J140/L140),5)</f>
        <v>0</v>
      </c>
    </row>
    <row r="141" spans="1:16" x14ac:dyDescent="0.25">
      <c r="A141" s="57"/>
      <c r="B141" s="57"/>
      <c r="C141" s="57"/>
      <c r="D141" s="57"/>
      <c r="E141" s="57"/>
      <c r="F141" s="57"/>
      <c r="G141" s="57" t="s">
        <v>797</v>
      </c>
      <c r="H141" s="57"/>
      <c r="I141" s="57"/>
      <c r="J141" s="58">
        <v>0</v>
      </c>
      <c r="K141" s="59"/>
      <c r="L141" s="58">
        <v>3000</v>
      </c>
      <c r="M141" s="59"/>
      <c r="N141" s="58">
        <f>ROUND((J141-L141),5)</f>
        <v>-3000</v>
      </c>
      <c r="O141" s="59"/>
      <c r="P141" s="60">
        <f>ROUND(IF(L141=0, IF(J141=0, 0, 1), J141/L141),5)</f>
        <v>0</v>
      </c>
    </row>
    <row r="142" spans="1:16" x14ac:dyDescent="0.25">
      <c r="A142" s="57"/>
      <c r="B142" s="57"/>
      <c r="C142" s="57"/>
      <c r="D142" s="57"/>
      <c r="E142" s="57"/>
      <c r="F142" s="57"/>
      <c r="G142" s="57" t="s">
        <v>798</v>
      </c>
      <c r="H142" s="57"/>
      <c r="I142" s="57"/>
      <c r="J142" s="58">
        <v>65.180000000000007</v>
      </c>
      <c r="K142" s="59"/>
      <c r="L142" s="58">
        <v>1200</v>
      </c>
      <c r="M142" s="59"/>
      <c r="N142" s="58">
        <f>ROUND((J142-L142),5)</f>
        <v>-1134.82</v>
      </c>
      <c r="O142" s="59"/>
      <c r="P142" s="60">
        <f>ROUND(IF(L142=0, IF(J142=0, 0, 1), J142/L142),5)</f>
        <v>5.432E-2</v>
      </c>
    </row>
    <row r="143" spans="1:16" x14ac:dyDescent="0.25">
      <c r="A143" s="57"/>
      <c r="B143" s="57"/>
      <c r="C143" s="57"/>
      <c r="D143" s="57"/>
      <c r="E143" s="57"/>
      <c r="F143" s="57"/>
      <c r="G143" s="57" t="s">
        <v>799</v>
      </c>
      <c r="H143" s="57"/>
      <c r="I143" s="57"/>
      <c r="J143" s="58">
        <v>2905.38</v>
      </c>
      <c r="K143" s="59"/>
      <c r="L143" s="58">
        <v>3400</v>
      </c>
      <c r="M143" s="59"/>
      <c r="N143" s="58">
        <f>ROUND((J143-L143),5)</f>
        <v>-494.62</v>
      </c>
      <c r="O143" s="59"/>
      <c r="P143" s="60">
        <f>ROUND(IF(L143=0, IF(J143=0, 0, 1), J143/L143),5)</f>
        <v>0.85451999999999995</v>
      </c>
    </row>
    <row r="144" spans="1:16" x14ac:dyDescent="0.25">
      <c r="A144" s="57"/>
      <c r="B144" s="57"/>
      <c r="C144" s="57"/>
      <c r="D144" s="57"/>
      <c r="E144" s="57"/>
      <c r="F144" s="57"/>
      <c r="G144" s="57" t="s">
        <v>800</v>
      </c>
      <c r="H144" s="57"/>
      <c r="I144" s="57"/>
      <c r="J144" s="58">
        <v>858.3</v>
      </c>
      <c r="K144" s="59"/>
      <c r="L144" s="58"/>
      <c r="M144" s="59"/>
      <c r="N144" s="58"/>
      <c r="O144" s="59"/>
      <c r="P144" s="60"/>
    </row>
    <row r="145" spans="1:16" ht="15.75" thickBot="1" x14ac:dyDescent="0.3">
      <c r="A145" s="57"/>
      <c r="B145" s="57"/>
      <c r="C145" s="57"/>
      <c r="D145" s="57"/>
      <c r="E145" s="57"/>
      <c r="F145" s="57"/>
      <c r="G145" s="57" t="s">
        <v>801</v>
      </c>
      <c r="H145" s="57"/>
      <c r="I145" s="57"/>
      <c r="J145" s="67">
        <v>244.97</v>
      </c>
      <c r="K145" s="59"/>
      <c r="L145" s="67">
        <v>3000</v>
      </c>
      <c r="M145" s="59"/>
      <c r="N145" s="67">
        <f>ROUND((J145-L145),5)</f>
        <v>-2755.03</v>
      </c>
      <c r="O145" s="59"/>
      <c r="P145" s="68">
        <f>ROUND(IF(L145=0, IF(J145=0, 0, 1), J145/L145),5)</f>
        <v>8.1659999999999996E-2</v>
      </c>
    </row>
    <row r="146" spans="1:16" x14ac:dyDescent="0.25">
      <c r="A146" s="57"/>
      <c r="B146" s="57"/>
      <c r="C146" s="57"/>
      <c r="D146" s="57"/>
      <c r="E146" s="57"/>
      <c r="F146" s="57" t="s">
        <v>802</v>
      </c>
      <c r="G146" s="57"/>
      <c r="H146" s="57"/>
      <c r="I146" s="57"/>
      <c r="J146" s="58">
        <f>ROUND(SUM(J137:J145),5)</f>
        <v>5495.68</v>
      </c>
      <c r="K146" s="59"/>
      <c r="L146" s="58">
        <f>ROUND(SUM(L137:L145),5)</f>
        <v>35600</v>
      </c>
      <c r="M146" s="59"/>
      <c r="N146" s="58">
        <f>ROUND((J146-L146),5)</f>
        <v>-30104.32</v>
      </c>
      <c r="O146" s="59"/>
      <c r="P146" s="60">
        <f>ROUND(IF(L146=0, IF(J146=0, 0, 1), J146/L146),5)</f>
        <v>0.15437000000000001</v>
      </c>
    </row>
    <row r="147" spans="1:16" x14ac:dyDescent="0.25">
      <c r="A147" s="57"/>
      <c r="B147" s="57"/>
      <c r="C147" s="57"/>
      <c r="D147" s="57"/>
      <c r="E147" s="57"/>
      <c r="F147" s="57" t="s">
        <v>803</v>
      </c>
      <c r="G147" s="57"/>
      <c r="H147" s="57"/>
      <c r="I147" s="57"/>
      <c r="J147" s="58">
        <v>156.43</v>
      </c>
      <c r="K147" s="59"/>
      <c r="L147" s="58">
        <v>2400</v>
      </c>
      <c r="M147" s="59"/>
      <c r="N147" s="58">
        <f>ROUND((J147-L147),5)</f>
        <v>-2243.5700000000002</v>
      </c>
      <c r="O147" s="59"/>
      <c r="P147" s="60">
        <f>ROUND(IF(L147=0, IF(J147=0, 0, 1), J147/L147),5)</f>
        <v>6.5180000000000002E-2</v>
      </c>
    </row>
    <row r="148" spans="1:16" x14ac:dyDescent="0.25">
      <c r="A148" s="57"/>
      <c r="B148" s="57"/>
      <c r="C148" s="57"/>
      <c r="D148" s="57"/>
      <c r="E148" s="57"/>
      <c r="F148" s="57" t="s">
        <v>804</v>
      </c>
      <c r="G148" s="57"/>
      <c r="H148" s="57"/>
      <c r="I148" s="57"/>
      <c r="J148" s="58">
        <v>3030.44</v>
      </c>
      <c r="K148" s="59"/>
      <c r="L148" s="58">
        <v>5000</v>
      </c>
      <c r="M148" s="59"/>
      <c r="N148" s="58">
        <f>ROUND((J148-L148),5)</f>
        <v>-1969.56</v>
      </c>
      <c r="O148" s="59"/>
      <c r="P148" s="60">
        <f>ROUND(IF(L148=0, IF(J148=0, 0, 1), J148/L148),5)</f>
        <v>0.60609000000000002</v>
      </c>
    </row>
    <row r="149" spans="1:16" x14ac:dyDescent="0.25">
      <c r="A149" s="57"/>
      <c r="B149" s="57"/>
      <c r="C149" s="57"/>
      <c r="D149" s="57"/>
      <c r="E149" s="57"/>
      <c r="F149" s="57" t="s">
        <v>805</v>
      </c>
      <c r="G149" s="57"/>
      <c r="H149" s="57"/>
      <c r="I149" s="57"/>
      <c r="J149" s="58"/>
      <c r="K149" s="59"/>
      <c r="L149" s="58"/>
      <c r="M149" s="59"/>
      <c r="N149" s="58"/>
      <c r="O149" s="59"/>
      <c r="P149" s="60"/>
    </row>
    <row r="150" spans="1:16" x14ac:dyDescent="0.25">
      <c r="A150" s="57"/>
      <c r="B150" s="57"/>
      <c r="C150" s="57"/>
      <c r="D150" s="57"/>
      <c r="E150" s="57"/>
      <c r="F150" s="57"/>
      <c r="G150" s="57" t="s">
        <v>806</v>
      </c>
      <c r="H150" s="57"/>
      <c r="I150" s="57"/>
      <c r="J150" s="58">
        <v>483.73</v>
      </c>
      <c r="K150" s="59"/>
      <c r="L150" s="58"/>
      <c r="M150" s="59"/>
      <c r="N150" s="58"/>
      <c r="O150" s="59"/>
      <c r="P150" s="60"/>
    </row>
    <row r="151" spans="1:16" x14ac:dyDescent="0.25">
      <c r="A151" s="57"/>
      <c r="B151" s="57"/>
      <c r="C151" s="57"/>
      <c r="D151" s="57"/>
      <c r="E151" s="57"/>
      <c r="F151" s="57"/>
      <c r="G151" s="57" t="s">
        <v>807</v>
      </c>
      <c r="H151" s="57"/>
      <c r="I151" s="57"/>
      <c r="J151" s="58">
        <v>168.75</v>
      </c>
      <c r="K151" s="59"/>
      <c r="L151" s="58"/>
      <c r="M151" s="59"/>
      <c r="N151" s="58"/>
      <c r="O151" s="59"/>
      <c r="P151" s="60"/>
    </row>
    <row r="152" spans="1:16" x14ac:dyDescent="0.25">
      <c r="A152" s="57"/>
      <c r="B152" s="57"/>
      <c r="C152" s="57"/>
      <c r="D152" s="57"/>
      <c r="E152" s="57"/>
      <c r="F152" s="57"/>
      <c r="G152" s="57" t="s">
        <v>808</v>
      </c>
      <c r="H152" s="57"/>
      <c r="I152" s="57"/>
      <c r="J152" s="58">
        <v>168.75</v>
      </c>
      <c r="K152" s="59"/>
      <c r="L152" s="58"/>
      <c r="M152" s="59"/>
      <c r="N152" s="58"/>
      <c r="O152" s="59"/>
      <c r="P152" s="60"/>
    </row>
    <row r="153" spans="1:16" x14ac:dyDescent="0.25">
      <c r="A153" s="57"/>
      <c r="B153" s="57"/>
      <c r="C153" s="57"/>
      <c r="D153" s="57"/>
      <c r="E153" s="57"/>
      <c r="F153" s="57"/>
      <c r="G153" s="57" t="s">
        <v>809</v>
      </c>
      <c r="H153" s="57"/>
      <c r="I153" s="57"/>
      <c r="J153" s="58">
        <v>168.75</v>
      </c>
      <c r="K153" s="59"/>
      <c r="L153" s="58"/>
      <c r="M153" s="59"/>
      <c r="N153" s="58"/>
      <c r="O153" s="59"/>
      <c r="P153" s="60"/>
    </row>
    <row r="154" spans="1:16" x14ac:dyDescent="0.25">
      <c r="A154" s="57"/>
      <c r="B154" s="57"/>
      <c r="C154" s="57"/>
      <c r="D154" s="57"/>
      <c r="E154" s="57"/>
      <c r="F154" s="57"/>
      <c r="G154" s="57" t="s">
        <v>810</v>
      </c>
      <c r="H154" s="57"/>
      <c r="I154" s="57"/>
      <c r="J154" s="58">
        <v>1230.0999999999999</v>
      </c>
      <c r="K154" s="59"/>
      <c r="L154" s="58"/>
      <c r="M154" s="59"/>
      <c r="N154" s="58"/>
      <c r="O154" s="59"/>
      <c r="P154" s="60"/>
    </row>
    <row r="155" spans="1:16" x14ac:dyDescent="0.25">
      <c r="A155" s="57"/>
      <c r="B155" s="57"/>
      <c r="C155" s="57"/>
      <c r="D155" s="57"/>
      <c r="E155" s="57"/>
      <c r="F155" s="57"/>
      <c r="G155" s="57" t="s">
        <v>811</v>
      </c>
      <c r="H155" s="57"/>
      <c r="I155" s="57"/>
      <c r="J155" s="58">
        <v>-6628.83</v>
      </c>
      <c r="K155" s="59"/>
      <c r="L155" s="58"/>
      <c r="M155" s="59"/>
      <c r="N155" s="58"/>
      <c r="O155" s="59"/>
      <c r="P155" s="60"/>
    </row>
    <row r="156" spans="1:16" x14ac:dyDescent="0.25">
      <c r="A156" s="57"/>
      <c r="B156" s="57"/>
      <c r="C156" s="57"/>
      <c r="D156" s="57"/>
      <c r="E156" s="57"/>
      <c r="F156" s="57"/>
      <c r="G156" s="57" t="s">
        <v>812</v>
      </c>
      <c r="H156" s="57"/>
      <c r="I156" s="57"/>
      <c r="J156" s="58">
        <v>165</v>
      </c>
      <c r="K156" s="59"/>
      <c r="L156" s="58"/>
      <c r="M156" s="59"/>
      <c r="N156" s="58"/>
      <c r="O156" s="59"/>
      <c r="P156" s="60"/>
    </row>
    <row r="157" spans="1:16" x14ac:dyDescent="0.25">
      <c r="A157" s="57"/>
      <c r="B157" s="57"/>
      <c r="C157" s="57"/>
      <c r="D157" s="57"/>
      <c r="E157" s="57"/>
      <c r="F157" s="57"/>
      <c r="G157" s="57" t="s">
        <v>813</v>
      </c>
      <c r="H157" s="57"/>
      <c r="I157" s="57"/>
      <c r="J157" s="58">
        <v>214.21</v>
      </c>
      <c r="K157" s="59"/>
      <c r="L157" s="58"/>
      <c r="M157" s="59"/>
      <c r="N157" s="58"/>
      <c r="O157" s="59"/>
      <c r="P157" s="60"/>
    </row>
    <row r="158" spans="1:16" x14ac:dyDescent="0.25">
      <c r="A158" s="57"/>
      <c r="B158" s="57"/>
      <c r="C158" s="57"/>
      <c r="D158" s="57"/>
      <c r="E158" s="57"/>
      <c r="F158" s="57"/>
      <c r="G158" s="57" t="s">
        <v>814</v>
      </c>
      <c r="H158" s="57"/>
      <c r="I158" s="57"/>
      <c r="J158" s="58">
        <v>3893.44</v>
      </c>
      <c r="K158" s="59"/>
      <c r="L158" s="58"/>
      <c r="M158" s="59"/>
      <c r="N158" s="58"/>
      <c r="O158" s="59"/>
      <c r="P158" s="60"/>
    </row>
    <row r="159" spans="1:16" x14ac:dyDescent="0.25">
      <c r="A159" s="57"/>
      <c r="B159" s="57"/>
      <c r="C159" s="57"/>
      <c r="D159" s="57"/>
      <c r="E159" s="57"/>
      <c r="F159" s="57"/>
      <c r="G159" s="57" t="s">
        <v>815</v>
      </c>
      <c r="H159" s="57"/>
      <c r="I159" s="57"/>
      <c r="J159" s="58">
        <v>1854.6</v>
      </c>
      <c r="K159" s="59"/>
      <c r="L159" s="58"/>
      <c r="M159" s="59"/>
      <c r="N159" s="58"/>
      <c r="O159" s="59"/>
      <c r="P159" s="60"/>
    </row>
    <row r="160" spans="1:16" x14ac:dyDescent="0.25">
      <c r="A160" s="57"/>
      <c r="B160" s="57"/>
      <c r="C160" s="57"/>
      <c r="D160" s="57"/>
      <c r="E160" s="57"/>
      <c r="F160" s="57"/>
      <c r="G160" s="57" t="s">
        <v>816</v>
      </c>
      <c r="H160" s="57"/>
      <c r="I160" s="57"/>
      <c r="J160" s="58">
        <v>488.87</v>
      </c>
      <c r="K160" s="59"/>
      <c r="L160" s="58"/>
      <c r="M160" s="59"/>
      <c r="N160" s="58"/>
      <c r="O160" s="59"/>
      <c r="P160" s="60"/>
    </row>
    <row r="161" spans="1:16" x14ac:dyDescent="0.25">
      <c r="A161" s="57"/>
      <c r="B161" s="57"/>
      <c r="C161" s="57"/>
      <c r="D161" s="57"/>
      <c r="E161" s="57"/>
      <c r="F161" s="57"/>
      <c r="G161" s="57" t="s">
        <v>817</v>
      </c>
      <c r="H161" s="57"/>
      <c r="I161" s="57"/>
      <c r="J161" s="58">
        <v>168.75</v>
      </c>
      <c r="K161" s="59"/>
      <c r="L161" s="58"/>
      <c r="M161" s="59"/>
      <c r="N161" s="58"/>
      <c r="O161" s="59"/>
      <c r="P161" s="60"/>
    </row>
    <row r="162" spans="1:16" x14ac:dyDescent="0.25">
      <c r="A162" s="57"/>
      <c r="B162" s="57"/>
      <c r="C162" s="57"/>
      <c r="D162" s="57"/>
      <c r="E162" s="57"/>
      <c r="F162" s="57"/>
      <c r="G162" s="57" t="s">
        <v>818</v>
      </c>
      <c r="H162" s="57"/>
      <c r="I162" s="57"/>
      <c r="J162" s="58">
        <v>1120.6199999999999</v>
      </c>
      <c r="K162" s="59"/>
      <c r="L162" s="58"/>
      <c r="M162" s="59"/>
      <c r="N162" s="58"/>
      <c r="O162" s="59"/>
      <c r="P162" s="60"/>
    </row>
    <row r="163" spans="1:16" x14ac:dyDescent="0.25">
      <c r="A163" s="57"/>
      <c r="B163" s="57"/>
      <c r="C163" s="57"/>
      <c r="D163" s="57"/>
      <c r="E163" s="57"/>
      <c r="F163" s="57"/>
      <c r="G163" s="57" t="s">
        <v>819</v>
      </c>
      <c r="H163" s="57"/>
      <c r="I163" s="57"/>
      <c r="J163" s="58">
        <v>331.48</v>
      </c>
      <c r="K163" s="59"/>
      <c r="L163" s="58"/>
      <c r="M163" s="59"/>
      <c r="N163" s="58"/>
      <c r="O163" s="59"/>
      <c r="P163" s="60"/>
    </row>
    <row r="164" spans="1:16" x14ac:dyDescent="0.25">
      <c r="A164" s="57"/>
      <c r="B164" s="57"/>
      <c r="C164" s="57"/>
      <c r="D164" s="57"/>
      <c r="E164" s="57"/>
      <c r="F164" s="57"/>
      <c r="G164" s="57" t="s">
        <v>820</v>
      </c>
      <c r="H164" s="57"/>
      <c r="I164" s="57"/>
      <c r="J164" s="58">
        <v>320.12</v>
      </c>
      <c r="K164" s="59"/>
      <c r="L164" s="58"/>
      <c r="M164" s="59"/>
      <c r="N164" s="58"/>
      <c r="O164" s="59"/>
      <c r="P164" s="60"/>
    </row>
    <row r="165" spans="1:16" x14ac:dyDescent="0.25">
      <c r="A165" s="57"/>
      <c r="B165" s="57"/>
      <c r="C165" s="57"/>
      <c r="D165" s="57"/>
      <c r="E165" s="57"/>
      <c r="F165" s="57"/>
      <c r="G165" s="57" t="s">
        <v>821</v>
      </c>
      <c r="H165" s="57"/>
      <c r="I165" s="57"/>
      <c r="J165" s="58">
        <v>3223.25</v>
      </c>
      <c r="K165" s="59"/>
      <c r="L165" s="58"/>
      <c r="M165" s="59"/>
      <c r="N165" s="58"/>
      <c r="O165" s="59"/>
      <c r="P165" s="60"/>
    </row>
    <row r="166" spans="1:16" x14ac:dyDescent="0.25">
      <c r="A166" s="57"/>
      <c r="B166" s="57"/>
      <c r="C166" s="57"/>
      <c r="D166" s="57"/>
      <c r="E166" s="57"/>
      <c r="F166" s="57"/>
      <c r="G166" s="57" t="s">
        <v>822</v>
      </c>
      <c r="H166" s="57"/>
      <c r="I166" s="57"/>
      <c r="J166" s="58">
        <v>72.48</v>
      </c>
      <c r="K166" s="59"/>
      <c r="L166" s="58"/>
      <c r="M166" s="59"/>
      <c r="N166" s="58"/>
      <c r="O166" s="59"/>
      <c r="P166" s="60"/>
    </row>
    <row r="167" spans="1:16" x14ac:dyDescent="0.25">
      <c r="A167" s="57"/>
      <c r="B167" s="57"/>
      <c r="C167" s="57"/>
      <c r="D167" s="57"/>
      <c r="E167" s="57"/>
      <c r="F167" s="57"/>
      <c r="G167" s="57" t="s">
        <v>823</v>
      </c>
      <c r="H167" s="57"/>
      <c r="I167" s="57"/>
      <c r="J167" s="58">
        <v>331.48</v>
      </c>
      <c r="K167" s="59"/>
      <c r="L167" s="58"/>
      <c r="M167" s="59"/>
      <c r="N167" s="58"/>
      <c r="O167" s="59"/>
      <c r="P167" s="60"/>
    </row>
    <row r="168" spans="1:16" ht="15.75" thickBot="1" x14ac:dyDescent="0.3">
      <c r="A168" s="57"/>
      <c r="B168" s="57"/>
      <c r="C168" s="57"/>
      <c r="D168" s="57"/>
      <c r="E168" s="57"/>
      <c r="F168" s="57"/>
      <c r="G168" s="57" t="s">
        <v>824</v>
      </c>
      <c r="H168" s="57"/>
      <c r="I168" s="57"/>
      <c r="J168" s="61">
        <v>10904.52</v>
      </c>
      <c r="K168" s="59"/>
      <c r="L168" s="61">
        <v>20000</v>
      </c>
      <c r="M168" s="59"/>
      <c r="N168" s="61">
        <f>ROUND((J168-L168),5)</f>
        <v>-9095.48</v>
      </c>
      <c r="O168" s="59"/>
      <c r="P168" s="62">
        <f>ROUND(IF(L168=0, IF(J168=0, 0, 1), J168/L168),5)</f>
        <v>0.54522999999999999</v>
      </c>
    </row>
    <row r="169" spans="1:16" ht="15.75" thickBot="1" x14ac:dyDescent="0.3">
      <c r="A169" s="57"/>
      <c r="B169" s="57"/>
      <c r="C169" s="57"/>
      <c r="D169" s="57"/>
      <c r="E169" s="57"/>
      <c r="F169" s="57" t="s">
        <v>825</v>
      </c>
      <c r="G169" s="57"/>
      <c r="H169" s="57"/>
      <c r="I169" s="57"/>
      <c r="J169" s="65">
        <f>ROUND(SUM(J149:J168),5)</f>
        <v>18680.07</v>
      </c>
      <c r="K169" s="59"/>
      <c r="L169" s="65">
        <f>ROUND(SUM(L149:L168),5)</f>
        <v>20000</v>
      </c>
      <c r="M169" s="59"/>
      <c r="N169" s="65">
        <f>ROUND((J169-L169),5)</f>
        <v>-1319.93</v>
      </c>
      <c r="O169" s="59"/>
      <c r="P169" s="66">
        <f>ROUND(IF(L169=0, IF(J169=0, 0, 1), J169/L169),5)</f>
        <v>0.93400000000000005</v>
      </c>
    </row>
    <row r="170" spans="1:16" x14ac:dyDescent="0.25">
      <c r="A170" s="57"/>
      <c r="B170" s="57"/>
      <c r="C170" s="57"/>
      <c r="D170" s="57"/>
      <c r="E170" s="57" t="s">
        <v>826</v>
      </c>
      <c r="F170" s="57"/>
      <c r="G170" s="57"/>
      <c r="H170" s="57"/>
      <c r="I170" s="57"/>
      <c r="J170" s="58">
        <f>ROUND(SUM(J133:J136)+SUM(J146:J148)+J169,5)</f>
        <v>28314.42</v>
      </c>
      <c r="K170" s="59"/>
      <c r="L170" s="58">
        <f>ROUND(SUM(L133:L136)+SUM(L146:L148)+L169,5)</f>
        <v>69800</v>
      </c>
      <c r="M170" s="59"/>
      <c r="N170" s="58">
        <f>ROUND((J170-L170),5)</f>
        <v>-41485.58</v>
      </c>
      <c r="O170" s="59"/>
      <c r="P170" s="60">
        <f>ROUND(IF(L170=0, IF(J170=0, 0, 1), J170/L170),5)</f>
        <v>0.40565000000000001</v>
      </c>
    </row>
    <row r="171" spans="1:16" x14ac:dyDescent="0.25">
      <c r="A171" s="57"/>
      <c r="B171" s="57"/>
      <c r="C171" s="57"/>
      <c r="D171" s="57"/>
      <c r="E171" s="57" t="s">
        <v>827</v>
      </c>
      <c r="F171" s="57"/>
      <c r="G171" s="57"/>
      <c r="H171" s="57"/>
      <c r="I171" s="57"/>
      <c r="J171" s="58"/>
      <c r="K171" s="59"/>
      <c r="L171" s="58"/>
      <c r="M171" s="59"/>
      <c r="N171" s="58"/>
      <c r="O171" s="59"/>
      <c r="P171" s="60"/>
    </row>
    <row r="172" spans="1:16" x14ac:dyDescent="0.25">
      <c r="A172" s="57"/>
      <c r="B172" s="57"/>
      <c r="C172" s="57"/>
      <c r="D172" s="57"/>
      <c r="E172" s="57"/>
      <c r="F172" s="57" t="s">
        <v>828</v>
      </c>
      <c r="G172" s="57"/>
      <c r="H172" s="57"/>
      <c r="I172" s="57"/>
      <c r="J172" s="58">
        <v>0</v>
      </c>
      <c r="K172" s="59"/>
      <c r="L172" s="58">
        <v>500</v>
      </c>
      <c r="M172" s="59"/>
      <c r="N172" s="58">
        <f>ROUND((J172-L172),5)</f>
        <v>-500</v>
      </c>
      <c r="O172" s="59"/>
      <c r="P172" s="60">
        <f>ROUND(IF(L172=0, IF(J172=0, 0, 1), J172/L172),5)</f>
        <v>0</v>
      </c>
    </row>
    <row r="173" spans="1:16" ht="15.75" thickBot="1" x14ac:dyDescent="0.3">
      <c r="A173" s="57"/>
      <c r="B173" s="57"/>
      <c r="C173" s="57"/>
      <c r="D173" s="57"/>
      <c r="E173" s="57"/>
      <c r="F173" s="57" t="s">
        <v>829</v>
      </c>
      <c r="G173" s="57"/>
      <c r="H173" s="57"/>
      <c r="I173" s="57"/>
      <c r="J173" s="67">
        <v>433.95</v>
      </c>
      <c r="K173" s="59"/>
      <c r="L173" s="67"/>
      <c r="M173" s="59"/>
      <c r="N173" s="67"/>
      <c r="O173" s="59"/>
      <c r="P173" s="68"/>
    </row>
    <row r="174" spans="1:16" x14ac:dyDescent="0.25">
      <c r="A174" s="57"/>
      <c r="B174" s="57"/>
      <c r="C174" s="57"/>
      <c r="D174" s="57"/>
      <c r="E174" s="57" t="s">
        <v>830</v>
      </c>
      <c r="F174" s="57"/>
      <c r="G174" s="57"/>
      <c r="H174" s="57"/>
      <c r="I174" s="57"/>
      <c r="J174" s="58">
        <f>ROUND(SUM(J171:J173),5)</f>
        <v>433.95</v>
      </c>
      <c r="K174" s="59"/>
      <c r="L174" s="58">
        <f>ROUND(SUM(L171:L173),5)</f>
        <v>500</v>
      </c>
      <c r="M174" s="59"/>
      <c r="N174" s="58">
        <f>ROUND((J174-L174),5)</f>
        <v>-66.05</v>
      </c>
      <c r="O174" s="59"/>
      <c r="P174" s="60">
        <f>ROUND(IF(L174=0, IF(J174=0, 0, 1), J174/L174),5)</f>
        <v>0.8679</v>
      </c>
    </row>
    <row r="175" spans="1:16" x14ac:dyDescent="0.25">
      <c r="A175" s="57"/>
      <c r="B175" s="57"/>
      <c r="C175" s="57"/>
      <c r="D175" s="57"/>
      <c r="E175" s="57" t="s">
        <v>831</v>
      </c>
      <c r="F175" s="57"/>
      <c r="G175" s="57"/>
      <c r="H175" s="57"/>
      <c r="I175" s="57"/>
      <c r="J175" s="58"/>
      <c r="K175" s="59"/>
      <c r="L175" s="58"/>
      <c r="M175" s="59"/>
      <c r="N175" s="58"/>
      <c r="O175" s="59"/>
      <c r="P175" s="60"/>
    </row>
    <row r="176" spans="1:16" x14ac:dyDescent="0.25">
      <c r="A176" s="57"/>
      <c r="B176" s="57"/>
      <c r="C176" s="57"/>
      <c r="D176" s="57"/>
      <c r="E176" s="57"/>
      <c r="F176" s="57" t="s">
        <v>832</v>
      </c>
      <c r="G176" s="57"/>
      <c r="H176" s="57"/>
      <c r="I176" s="57"/>
      <c r="J176" s="58">
        <v>0</v>
      </c>
      <c r="K176" s="59"/>
      <c r="L176" s="58">
        <v>2000</v>
      </c>
      <c r="M176" s="59"/>
      <c r="N176" s="58">
        <f>ROUND((J176-L176),5)</f>
        <v>-2000</v>
      </c>
      <c r="O176" s="59"/>
      <c r="P176" s="60">
        <f>ROUND(IF(L176=0, IF(J176=0, 0, 1), J176/L176),5)</f>
        <v>0</v>
      </c>
    </row>
    <row r="177" spans="1:16" x14ac:dyDescent="0.25">
      <c r="A177" s="57"/>
      <c r="B177" s="57"/>
      <c r="C177" s="57"/>
      <c r="D177" s="57"/>
      <c r="E177" s="57"/>
      <c r="F177" s="57" t="s">
        <v>833</v>
      </c>
      <c r="G177" s="57"/>
      <c r="H177" s="57"/>
      <c r="I177" s="57"/>
      <c r="J177" s="58">
        <v>0</v>
      </c>
      <c r="K177" s="59"/>
      <c r="L177" s="58">
        <v>1000</v>
      </c>
      <c r="M177" s="59"/>
      <c r="N177" s="58">
        <f>ROUND((J177-L177),5)</f>
        <v>-1000</v>
      </c>
      <c r="O177" s="59"/>
      <c r="P177" s="60">
        <f>ROUND(IF(L177=0, IF(J177=0, 0, 1), J177/L177),5)</f>
        <v>0</v>
      </c>
    </row>
    <row r="178" spans="1:16" x14ac:dyDescent="0.25">
      <c r="A178" s="57"/>
      <c r="B178" s="57"/>
      <c r="C178" s="57"/>
      <c r="D178" s="57"/>
      <c r="E178" s="57"/>
      <c r="F178" s="57" t="s">
        <v>834</v>
      </c>
      <c r="G178" s="57"/>
      <c r="H178" s="57"/>
      <c r="I178" s="57"/>
      <c r="J178" s="58"/>
      <c r="K178" s="59"/>
      <c r="L178" s="58"/>
      <c r="M178" s="59"/>
      <c r="N178" s="58"/>
      <c r="O178" s="59"/>
      <c r="P178" s="60"/>
    </row>
    <row r="179" spans="1:16" x14ac:dyDescent="0.25">
      <c r="A179" s="57"/>
      <c r="B179" s="57"/>
      <c r="C179" s="57"/>
      <c r="D179" s="57"/>
      <c r="E179" s="57"/>
      <c r="F179" s="57"/>
      <c r="G179" s="57" t="s">
        <v>835</v>
      </c>
      <c r="H179" s="57"/>
      <c r="I179" s="57"/>
      <c r="J179" s="58">
        <v>-185</v>
      </c>
      <c r="K179" s="59"/>
      <c r="L179" s="58">
        <v>6000</v>
      </c>
      <c r="M179" s="59"/>
      <c r="N179" s="58">
        <f>ROUND((J179-L179),5)</f>
        <v>-6185</v>
      </c>
      <c r="O179" s="59"/>
      <c r="P179" s="60">
        <f>ROUND(IF(L179=0, IF(J179=0, 0, 1), J179/L179),5)</f>
        <v>-3.083E-2</v>
      </c>
    </row>
    <row r="180" spans="1:16" ht="15.75" thickBot="1" x14ac:dyDescent="0.3">
      <c r="A180" s="57"/>
      <c r="B180" s="57"/>
      <c r="C180" s="57"/>
      <c r="D180" s="57"/>
      <c r="E180" s="57"/>
      <c r="F180" s="57"/>
      <c r="G180" s="57" t="s">
        <v>836</v>
      </c>
      <c r="H180" s="57"/>
      <c r="I180" s="57"/>
      <c r="J180" s="67">
        <v>1364.78</v>
      </c>
      <c r="K180" s="59"/>
      <c r="L180" s="67">
        <v>4000</v>
      </c>
      <c r="M180" s="59"/>
      <c r="N180" s="67">
        <f>ROUND((J180-L180),5)</f>
        <v>-2635.22</v>
      </c>
      <c r="O180" s="59"/>
      <c r="P180" s="68">
        <f>ROUND(IF(L180=0, IF(J180=0, 0, 1), J180/L180),5)</f>
        <v>0.3412</v>
      </c>
    </row>
    <row r="181" spans="1:16" x14ac:dyDescent="0.25">
      <c r="A181" s="57"/>
      <c r="B181" s="57"/>
      <c r="C181" s="57"/>
      <c r="D181" s="57"/>
      <c r="E181" s="57"/>
      <c r="F181" s="57" t="s">
        <v>837</v>
      </c>
      <c r="G181" s="57"/>
      <c r="H181" s="57"/>
      <c r="I181" s="57"/>
      <c r="J181" s="58">
        <f>ROUND(SUM(J178:J180),5)</f>
        <v>1179.78</v>
      </c>
      <c r="K181" s="59"/>
      <c r="L181" s="58">
        <f>ROUND(SUM(L178:L180),5)</f>
        <v>10000</v>
      </c>
      <c r="M181" s="59"/>
      <c r="N181" s="58">
        <f>ROUND((J181-L181),5)</f>
        <v>-8820.2199999999993</v>
      </c>
      <c r="O181" s="59"/>
      <c r="P181" s="60">
        <f>ROUND(IF(L181=0, IF(J181=0, 0, 1), J181/L181),5)</f>
        <v>0.11798</v>
      </c>
    </row>
    <row r="182" spans="1:16" x14ac:dyDescent="0.25">
      <c r="A182" s="57"/>
      <c r="B182" s="57"/>
      <c r="C182" s="57"/>
      <c r="D182" s="57"/>
      <c r="E182" s="57"/>
      <c r="F182" s="57" t="s">
        <v>838</v>
      </c>
      <c r="G182" s="57"/>
      <c r="H182" s="57"/>
      <c r="I182" s="57"/>
      <c r="J182" s="58">
        <v>445</v>
      </c>
      <c r="K182" s="59"/>
      <c r="L182" s="58">
        <v>500</v>
      </c>
      <c r="M182" s="59"/>
      <c r="N182" s="58">
        <f>ROUND((J182-L182),5)</f>
        <v>-55</v>
      </c>
      <c r="O182" s="59"/>
      <c r="P182" s="60">
        <f>ROUND(IF(L182=0, IF(J182=0, 0, 1), J182/L182),5)</f>
        <v>0.89</v>
      </c>
    </row>
    <row r="183" spans="1:16" x14ac:dyDescent="0.25">
      <c r="A183" s="57"/>
      <c r="B183" s="57"/>
      <c r="C183" s="57"/>
      <c r="D183" s="57"/>
      <c r="E183" s="57"/>
      <c r="F183" s="57" t="s">
        <v>839</v>
      </c>
      <c r="G183" s="57"/>
      <c r="H183" s="57"/>
      <c r="I183" s="57"/>
      <c r="J183" s="58">
        <v>0</v>
      </c>
      <c r="K183" s="59"/>
      <c r="L183" s="58">
        <v>33072</v>
      </c>
      <c r="M183" s="59"/>
      <c r="N183" s="58">
        <f>ROUND((J183-L183),5)</f>
        <v>-33072</v>
      </c>
      <c r="O183" s="59"/>
      <c r="P183" s="60">
        <f>ROUND(IF(L183=0, IF(J183=0, 0, 1), J183/L183),5)</f>
        <v>0</v>
      </c>
    </row>
    <row r="184" spans="1:16" x14ac:dyDescent="0.25">
      <c r="A184" s="57"/>
      <c r="B184" s="57"/>
      <c r="C184" s="57"/>
      <c r="D184" s="57"/>
      <c r="E184" s="57"/>
      <c r="F184" s="57" t="s">
        <v>840</v>
      </c>
      <c r="G184" s="57"/>
      <c r="H184" s="57"/>
      <c r="I184" s="57"/>
      <c r="J184" s="58">
        <v>516.5</v>
      </c>
      <c r="K184" s="59"/>
      <c r="L184" s="58"/>
      <c r="M184" s="59"/>
      <c r="N184" s="58"/>
      <c r="O184" s="59"/>
      <c r="P184" s="60"/>
    </row>
    <row r="185" spans="1:16" x14ac:dyDescent="0.25">
      <c r="A185" s="57"/>
      <c r="B185" s="57"/>
      <c r="C185" s="57"/>
      <c r="D185" s="57"/>
      <c r="E185" s="57"/>
      <c r="F185" s="57" t="s">
        <v>841</v>
      </c>
      <c r="G185" s="57"/>
      <c r="H185" s="57"/>
      <c r="I185" s="57"/>
      <c r="J185" s="58"/>
      <c r="K185" s="59"/>
      <c r="L185" s="58"/>
      <c r="M185" s="59"/>
      <c r="N185" s="58"/>
      <c r="O185" s="59"/>
      <c r="P185" s="60"/>
    </row>
    <row r="186" spans="1:16" ht="15.75" thickBot="1" x14ac:dyDescent="0.3">
      <c r="A186" s="57"/>
      <c r="B186" s="57"/>
      <c r="C186" s="57"/>
      <c r="D186" s="57"/>
      <c r="E186" s="57"/>
      <c r="F186" s="57"/>
      <c r="G186" s="57" t="s">
        <v>842</v>
      </c>
      <c r="H186" s="57"/>
      <c r="I186" s="57"/>
      <c r="J186" s="61">
        <v>1662.34</v>
      </c>
      <c r="K186" s="59"/>
      <c r="L186" s="61">
        <v>2000</v>
      </c>
      <c r="M186" s="59"/>
      <c r="N186" s="61">
        <f>ROUND((J186-L186),5)</f>
        <v>-337.66</v>
      </c>
      <c r="O186" s="59"/>
      <c r="P186" s="62">
        <f>ROUND(IF(L186=0, IF(J186=0, 0, 1), J186/L186),5)</f>
        <v>0.83116999999999996</v>
      </c>
    </row>
    <row r="187" spans="1:16" ht="15.75" thickBot="1" x14ac:dyDescent="0.3">
      <c r="A187" s="57"/>
      <c r="B187" s="57"/>
      <c r="C187" s="57"/>
      <c r="D187" s="57"/>
      <c r="E187" s="57"/>
      <c r="F187" s="57" t="s">
        <v>843</v>
      </c>
      <c r="G187" s="57"/>
      <c r="H187" s="57"/>
      <c r="I187" s="57"/>
      <c r="J187" s="65">
        <f>ROUND(SUM(J185:J186),5)</f>
        <v>1662.34</v>
      </c>
      <c r="K187" s="59"/>
      <c r="L187" s="65">
        <f>ROUND(SUM(L185:L186),5)</f>
        <v>2000</v>
      </c>
      <c r="M187" s="59"/>
      <c r="N187" s="65">
        <f>ROUND((J187-L187),5)</f>
        <v>-337.66</v>
      </c>
      <c r="O187" s="59"/>
      <c r="P187" s="66">
        <f>ROUND(IF(L187=0, IF(J187=0, 0, 1), J187/L187),5)</f>
        <v>0.83116999999999996</v>
      </c>
    </row>
    <row r="188" spans="1:16" x14ac:dyDescent="0.25">
      <c r="A188" s="57"/>
      <c r="B188" s="57"/>
      <c r="C188" s="57"/>
      <c r="D188" s="57"/>
      <c r="E188" s="57" t="s">
        <v>844</v>
      </c>
      <c r="F188" s="57"/>
      <c r="G188" s="57"/>
      <c r="H188" s="57"/>
      <c r="I188" s="57"/>
      <c r="J188" s="58">
        <f>ROUND(SUM(J175:J177)+SUM(J181:J184)+J187,5)</f>
        <v>3803.62</v>
      </c>
      <c r="K188" s="59"/>
      <c r="L188" s="58">
        <f>ROUND(SUM(L175:L177)+SUM(L181:L184)+L187,5)</f>
        <v>48572</v>
      </c>
      <c r="M188" s="59"/>
      <c r="N188" s="58">
        <f>ROUND((J188-L188),5)</f>
        <v>-44768.38</v>
      </c>
      <c r="O188" s="59"/>
      <c r="P188" s="60">
        <f>ROUND(IF(L188=0, IF(J188=0, 0, 1), J188/L188),5)</f>
        <v>7.8310000000000005E-2</v>
      </c>
    </row>
    <row r="189" spans="1:16" x14ac:dyDescent="0.25">
      <c r="A189" s="57"/>
      <c r="B189" s="57"/>
      <c r="C189" s="57"/>
      <c r="D189" s="57"/>
      <c r="E189" s="57" t="s">
        <v>845</v>
      </c>
      <c r="F189" s="57"/>
      <c r="G189" s="57"/>
      <c r="H189" s="57"/>
      <c r="I189" s="57"/>
      <c r="J189" s="58"/>
      <c r="K189" s="59"/>
      <c r="L189" s="58"/>
      <c r="M189" s="59"/>
      <c r="N189" s="58"/>
      <c r="O189" s="59"/>
      <c r="P189" s="60"/>
    </row>
    <row r="190" spans="1:16" x14ac:dyDescent="0.25">
      <c r="A190" s="57"/>
      <c r="B190" s="57"/>
      <c r="C190" s="57"/>
      <c r="D190" s="57"/>
      <c r="E190" s="57"/>
      <c r="F190" s="57" t="s">
        <v>846</v>
      </c>
      <c r="G190" s="57"/>
      <c r="H190" s="57"/>
      <c r="I190" s="57"/>
      <c r="J190" s="58"/>
      <c r="K190" s="59"/>
      <c r="L190" s="58"/>
      <c r="M190" s="59"/>
      <c r="N190" s="58"/>
      <c r="O190" s="59"/>
      <c r="P190" s="60"/>
    </row>
    <row r="191" spans="1:16" x14ac:dyDescent="0.25">
      <c r="A191" s="57"/>
      <c r="B191" s="57"/>
      <c r="C191" s="57"/>
      <c r="D191" s="57"/>
      <c r="E191" s="57"/>
      <c r="F191" s="57"/>
      <c r="G191" s="57" t="s">
        <v>847</v>
      </c>
      <c r="H191" s="57"/>
      <c r="I191" s="57"/>
      <c r="J191" s="58">
        <v>550</v>
      </c>
      <c r="K191" s="59"/>
      <c r="L191" s="58">
        <v>550</v>
      </c>
      <c r="M191" s="59"/>
      <c r="N191" s="58">
        <f>ROUND((J191-L191),5)</f>
        <v>0</v>
      </c>
      <c r="O191" s="59"/>
      <c r="P191" s="60">
        <f>ROUND(IF(L191=0, IF(J191=0, 0, 1), J191/L191),5)</f>
        <v>1</v>
      </c>
    </row>
    <row r="192" spans="1:16" ht="15.75" thickBot="1" x14ac:dyDescent="0.3">
      <c r="A192" s="57"/>
      <c r="B192" s="57"/>
      <c r="C192" s="57"/>
      <c r="D192" s="57"/>
      <c r="E192" s="57"/>
      <c r="F192" s="57"/>
      <c r="G192" s="57" t="s">
        <v>848</v>
      </c>
      <c r="H192" s="57"/>
      <c r="I192" s="57"/>
      <c r="J192" s="67">
        <v>4133.17</v>
      </c>
      <c r="K192" s="59"/>
      <c r="L192" s="67">
        <v>5000</v>
      </c>
      <c r="M192" s="59"/>
      <c r="N192" s="67">
        <f>ROUND((J192-L192),5)</f>
        <v>-866.83</v>
      </c>
      <c r="O192" s="59"/>
      <c r="P192" s="68">
        <f>ROUND(IF(L192=0, IF(J192=0, 0, 1), J192/L192),5)</f>
        <v>0.82662999999999998</v>
      </c>
    </row>
    <row r="193" spans="1:16" x14ac:dyDescent="0.25">
      <c r="A193" s="57"/>
      <c r="B193" s="57"/>
      <c r="C193" s="57"/>
      <c r="D193" s="57"/>
      <c r="E193" s="57"/>
      <c r="F193" s="57" t="s">
        <v>849</v>
      </c>
      <c r="G193" s="57"/>
      <c r="H193" s="57"/>
      <c r="I193" s="57"/>
      <c r="J193" s="58">
        <f>ROUND(SUM(J190:J192),5)</f>
        <v>4683.17</v>
      </c>
      <c r="K193" s="59"/>
      <c r="L193" s="58">
        <f>ROUND(SUM(L190:L192),5)</f>
        <v>5550</v>
      </c>
      <c r="M193" s="59"/>
      <c r="N193" s="58">
        <f>ROUND((J193-L193),5)</f>
        <v>-866.83</v>
      </c>
      <c r="O193" s="59"/>
      <c r="P193" s="60">
        <f>ROUND(IF(L193=0, IF(J193=0, 0, 1), J193/L193),5)</f>
        <v>0.84380999999999995</v>
      </c>
    </row>
    <row r="194" spans="1:16" ht="15.75" thickBot="1" x14ac:dyDescent="0.3">
      <c r="A194" s="57"/>
      <c r="B194" s="57"/>
      <c r="C194" s="57"/>
      <c r="D194" s="57"/>
      <c r="E194" s="57"/>
      <c r="F194" s="57" t="s">
        <v>850</v>
      </c>
      <c r="G194" s="57"/>
      <c r="H194" s="57"/>
      <c r="I194" s="57"/>
      <c r="J194" s="61">
        <v>1006.9</v>
      </c>
      <c r="K194" s="59"/>
      <c r="L194" s="61">
        <v>4500</v>
      </c>
      <c r="M194" s="59"/>
      <c r="N194" s="61">
        <f>ROUND((J194-L194),5)</f>
        <v>-3493.1</v>
      </c>
      <c r="O194" s="59"/>
      <c r="P194" s="62">
        <f>ROUND(IF(L194=0, IF(J194=0, 0, 1), J194/L194),5)</f>
        <v>0.22375999999999999</v>
      </c>
    </row>
    <row r="195" spans="1:16" ht="15.75" thickBot="1" x14ac:dyDescent="0.3">
      <c r="A195" s="57"/>
      <c r="B195" s="57"/>
      <c r="C195" s="57"/>
      <c r="D195" s="57"/>
      <c r="E195" s="57" t="s">
        <v>851</v>
      </c>
      <c r="F195" s="57"/>
      <c r="G195" s="57"/>
      <c r="H195" s="57"/>
      <c r="I195" s="57"/>
      <c r="J195" s="63">
        <f>ROUND(J189+SUM(J193:J194),5)</f>
        <v>5690.07</v>
      </c>
      <c r="K195" s="59"/>
      <c r="L195" s="63">
        <f>ROUND(L189+SUM(L193:L194),5)</f>
        <v>10050</v>
      </c>
      <c r="M195" s="59"/>
      <c r="N195" s="63">
        <f>ROUND((J195-L195),5)</f>
        <v>-4359.93</v>
      </c>
      <c r="O195" s="59"/>
      <c r="P195" s="64">
        <f>ROUND(IF(L195=0, IF(J195=0, 0, 1), J195/L195),5)</f>
        <v>0.56618000000000002</v>
      </c>
    </row>
    <row r="196" spans="1:16" ht="15.75" thickBot="1" x14ac:dyDescent="0.3">
      <c r="A196" s="57"/>
      <c r="B196" s="57"/>
      <c r="C196" s="57"/>
      <c r="D196" s="57" t="s">
        <v>852</v>
      </c>
      <c r="E196" s="57"/>
      <c r="F196" s="57"/>
      <c r="G196" s="57"/>
      <c r="H196" s="57"/>
      <c r="I196" s="57"/>
      <c r="J196" s="65">
        <f>ROUND(J25+J118+J123+J132+J170+J174+J188+J195,5)</f>
        <v>564936.69999999995</v>
      </c>
      <c r="K196" s="59"/>
      <c r="L196" s="65">
        <f>ROUND(L25+L118+L123+L132+L170+L174+L188+L195,5)</f>
        <v>967714.64</v>
      </c>
      <c r="M196" s="59"/>
      <c r="N196" s="65">
        <f>ROUND((J196-L196),5)</f>
        <v>-402777.94</v>
      </c>
      <c r="O196" s="59"/>
      <c r="P196" s="66">
        <f>ROUND(IF(L196=0, IF(J196=0, 0, 1), J196/L196),5)</f>
        <v>0.58377999999999997</v>
      </c>
    </row>
    <row r="197" spans="1:16" x14ac:dyDescent="0.25">
      <c r="A197" s="57"/>
      <c r="B197" s="57" t="s">
        <v>853</v>
      </c>
      <c r="C197" s="57"/>
      <c r="D197" s="57"/>
      <c r="E197" s="57"/>
      <c r="F197" s="57"/>
      <c r="G197" s="57"/>
      <c r="H197" s="57"/>
      <c r="I197" s="57"/>
      <c r="J197" s="58">
        <f>ROUND(J3+J24-J196,5)</f>
        <v>383351.99</v>
      </c>
      <c r="K197" s="59"/>
      <c r="L197" s="58">
        <f>ROUND(L3+L24-L196,5)</f>
        <v>16350.36</v>
      </c>
      <c r="M197" s="59"/>
      <c r="N197" s="58">
        <f>ROUND((J197-L197),5)</f>
        <v>367001.63</v>
      </c>
      <c r="O197" s="59"/>
      <c r="P197" s="60">
        <f>ROUND(IF(L197=0, IF(J197=0, 0, 1), J197/L197),5)</f>
        <v>23.446090000000002</v>
      </c>
    </row>
    <row r="198" spans="1:16" x14ac:dyDescent="0.25">
      <c r="A198" s="57"/>
      <c r="B198" s="57" t="s">
        <v>854</v>
      </c>
      <c r="C198" s="57"/>
      <c r="D198" s="57"/>
      <c r="E198" s="57"/>
      <c r="F198" s="57"/>
      <c r="G198" s="57"/>
      <c r="H198" s="57"/>
      <c r="I198" s="57"/>
      <c r="J198" s="58"/>
      <c r="K198" s="59"/>
      <c r="L198" s="58"/>
      <c r="M198" s="59"/>
      <c r="N198" s="58"/>
      <c r="O198" s="59"/>
      <c r="P198" s="60"/>
    </row>
    <row r="199" spans="1:16" x14ac:dyDescent="0.25">
      <c r="A199" s="57"/>
      <c r="B199" s="57"/>
      <c r="C199" s="57" t="s">
        <v>855</v>
      </c>
      <c r="D199" s="57"/>
      <c r="E199" s="57"/>
      <c r="F199" s="57"/>
      <c r="G199" s="57"/>
      <c r="H199" s="57"/>
      <c r="I199" s="57"/>
      <c r="J199" s="58"/>
      <c r="K199" s="59"/>
      <c r="L199" s="58"/>
      <c r="M199" s="59"/>
      <c r="N199" s="58"/>
      <c r="O199" s="59"/>
      <c r="P199" s="60"/>
    </row>
    <row r="200" spans="1:16" x14ac:dyDescent="0.25">
      <c r="A200" s="57"/>
      <c r="B200" s="57"/>
      <c r="C200" s="57"/>
      <c r="D200" s="57" t="s">
        <v>856</v>
      </c>
      <c r="E200" s="57"/>
      <c r="F200" s="57"/>
      <c r="G200" s="57"/>
      <c r="H200" s="57"/>
      <c r="I200" s="57"/>
      <c r="J200" s="58">
        <v>1319.5</v>
      </c>
      <c r="K200" s="59"/>
      <c r="L200" s="58"/>
      <c r="M200" s="59"/>
      <c r="N200" s="58"/>
      <c r="O200" s="59"/>
      <c r="P200" s="60"/>
    </row>
    <row r="201" spans="1:16" x14ac:dyDescent="0.25">
      <c r="A201" s="57"/>
      <c r="B201" s="57"/>
      <c r="C201" s="57"/>
      <c r="D201" s="57" t="s">
        <v>857</v>
      </c>
      <c r="E201" s="57"/>
      <c r="F201" s="57"/>
      <c r="G201" s="57"/>
      <c r="H201" s="57"/>
      <c r="I201" s="57"/>
      <c r="J201" s="58">
        <v>2000</v>
      </c>
      <c r="K201" s="59"/>
      <c r="L201" s="58"/>
      <c r="M201" s="59"/>
      <c r="N201" s="58"/>
      <c r="O201" s="59"/>
      <c r="P201" s="60"/>
    </row>
    <row r="202" spans="1:16" x14ac:dyDescent="0.25">
      <c r="A202" s="57"/>
      <c r="B202" s="57"/>
      <c r="C202" s="57"/>
      <c r="D202" s="57" t="s">
        <v>858</v>
      </c>
      <c r="E202" s="57"/>
      <c r="F202" s="57"/>
      <c r="G202" s="57"/>
      <c r="H202" s="57"/>
      <c r="I202" s="57"/>
      <c r="J202" s="58"/>
      <c r="K202" s="59"/>
      <c r="L202" s="58"/>
      <c r="M202" s="59"/>
      <c r="N202" s="58"/>
      <c r="O202" s="59"/>
      <c r="P202" s="60"/>
    </row>
    <row r="203" spans="1:16" x14ac:dyDescent="0.25">
      <c r="A203" s="57"/>
      <c r="B203" s="57"/>
      <c r="C203" s="57"/>
      <c r="D203" s="57"/>
      <c r="E203" s="57" t="s">
        <v>859</v>
      </c>
      <c r="F203" s="57"/>
      <c r="G203" s="57"/>
      <c r="H203" s="57"/>
      <c r="I203" s="57"/>
      <c r="J203" s="58">
        <v>8730</v>
      </c>
      <c r="K203" s="59"/>
      <c r="L203" s="58"/>
      <c r="M203" s="59"/>
      <c r="N203" s="58"/>
      <c r="O203" s="59"/>
      <c r="P203" s="60"/>
    </row>
    <row r="204" spans="1:16" x14ac:dyDescent="0.25">
      <c r="A204" s="57"/>
      <c r="B204" s="57"/>
      <c r="C204" s="57"/>
      <c r="D204" s="57"/>
      <c r="E204" s="57" t="s">
        <v>860</v>
      </c>
      <c r="F204" s="57"/>
      <c r="G204" s="57"/>
      <c r="H204" s="57"/>
      <c r="I204" s="57"/>
      <c r="J204" s="58">
        <v>5512.83</v>
      </c>
      <c r="K204" s="59"/>
      <c r="L204" s="58"/>
      <c r="M204" s="59"/>
      <c r="N204" s="58"/>
      <c r="O204" s="59"/>
      <c r="P204" s="60"/>
    </row>
    <row r="205" spans="1:16" x14ac:dyDescent="0.25">
      <c r="A205" s="57"/>
      <c r="B205" s="57"/>
      <c r="C205" s="57"/>
      <c r="D205" s="57"/>
      <c r="E205" s="57" t="s">
        <v>861</v>
      </c>
      <c r="F205" s="57"/>
      <c r="G205" s="57"/>
      <c r="H205" s="57"/>
      <c r="I205" s="57"/>
      <c r="J205" s="58">
        <v>5394</v>
      </c>
      <c r="K205" s="59"/>
      <c r="L205" s="58"/>
      <c r="M205" s="59"/>
      <c r="N205" s="58"/>
      <c r="O205" s="59"/>
      <c r="P205" s="60"/>
    </row>
    <row r="206" spans="1:16" x14ac:dyDescent="0.25">
      <c r="A206" s="57"/>
      <c r="B206" s="57"/>
      <c r="C206" s="57"/>
      <c r="D206" s="57"/>
      <c r="E206" s="57" t="s">
        <v>862</v>
      </c>
      <c r="F206" s="57"/>
      <c r="G206" s="57"/>
      <c r="H206" s="57"/>
      <c r="I206" s="57"/>
      <c r="J206" s="58">
        <v>28795.32</v>
      </c>
      <c r="K206" s="59"/>
      <c r="L206" s="58"/>
      <c r="M206" s="59"/>
      <c r="N206" s="58"/>
      <c r="O206" s="59"/>
      <c r="P206" s="60"/>
    </row>
    <row r="207" spans="1:16" ht="15.75" thickBot="1" x14ac:dyDescent="0.3">
      <c r="A207" s="57"/>
      <c r="B207" s="57"/>
      <c r="C207" s="57"/>
      <c r="D207" s="57"/>
      <c r="E207" s="57" t="s">
        <v>863</v>
      </c>
      <c r="F207" s="57"/>
      <c r="G207" s="57"/>
      <c r="H207" s="57"/>
      <c r="I207" s="57"/>
      <c r="J207" s="67">
        <v>2281</v>
      </c>
      <c r="K207" s="59"/>
      <c r="L207" s="58"/>
      <c r="M207" s="59"/>
      <c r="N207" s="58"/>
      <c r="O207" s="59"/>
      <c r="P207" s="60"/>
    </row>
    <row r="208" spans="1:16" x14ac:dyDescent="0.25">
      <c r="A208" s="57"/>
      <c r="B208" s="57"/>
      <c r="C208" s="57"/>
      <c r="D208" s="57" t="s">
        <v>864</v>
      </c>
      <c r="E208" s="57"/>
      <c r="F208" s="57"/>
      <c r="G208" s="57"/>
      <c r="H208" s="57"/>
      <c r="I208" s="57"/>
      <c r="J208" s="58">
        <f>ROUND(SUM(J202:J207),5)</f>
        <v>50713.15</v>
      </c>
      <c r="K208" s="59"/>
      <c r="L208" s="58"/>
      <c r="M208" s="59"/>
      <c r="N208" s="58"/>
      <c r="O208" s="59"/>
      <c r="P208" s="60"/>
    </row>
    <row r="209" spans="1:16" x14ac:dyDescent="0.25">
      <c r="A209" s="57"/>
      <c r="B209" s="57"/>
      <c r="C209" s="57"/>
      <c r="D209" s="57" t="s">
        <v>855</v>
      </c>
      <c r="E209" s="57"/>
      <c r="F209" s="57"/>
      <c r="G209" s="57"/>
      <c r="H209" s="57"/>
      <c r="I209" s="57"/>
      <c r="J209" s="58"/>
      <c r="K209" s="59"/>
      <c r="L209" s="58"/>
      <c r="M209" s="59"/>
      <c r="N209" s="58"/>
      <c r="O209" s="59"/>
      <c r="P209" s="60"/>
    </row>
    <row r="210" spans="1:16" x14ac:dyDescent="0.25">
      <c r="A210" s="57"/>
      <c r="B210" s="57"/>
      <c r="C210" s="57"/>
      <c r="D210" s="57"/>
      <c r="E210" s="57" t="s">
        <v>865</v>
      </c>
      <c r="F210" s="57"/>
      <c r="G210" s="57"/>
      <c r="H210" s="57"/>
      <c r="I210" s="57"/>
      <c r="J210" s="58"/>
      <c r="K210" s="59"/>
      <c r="L210" s="58"/>
      <c r="M210" s="59"/>
      <c r="N210" s="58"/>
      <c r="O210" s="59"/>
      <c r="P210" s="60"/>
    </row>
    <row r="211" spans="1:16" x14ac:dyDescent="0.25">
      <c r="A211" s="57"/>
      <c r="B211" s="57"/>
      <c r="C211" s="57"/>
      <c r="D211" s="57"/>
      <c r="E211" s="57"/>
      <c r="F211" s="57" t="s">
        <v>866</v>
      </c>
      <c r="G211" s="57"/>
      <c r="H211" s="57"/>
      <c r="I211" s="57"/>
      <c r="J211" s="58">
        <v>-2022.24</v>
      </c>
      <c r="K211" s="59"/>
      <c r="L211" s="58"/>
      <c r="M211" s="59"/>
      <c r="N211" s="58"/>
      <c r="O211" s="59"/>
      <c r="P211" s="60"/>
    </row>
    <row r="212" spans="1:16" x14ac:dyDescent="0.25">
      <c r="A212" s="57"/>
      <c r="B212" s="57"/>
      <c r="C212" s="57"/>
      <c r="D212" s="57"/>
      <c r="E212" s="57"/>
      <c r="F212" s="57" t="s">
        <v>867</v>
      </c>
      <c r="G212" s="57"/>
      <c r="H212" s="57"/>
      <c r="I212" s="57"/>
      <c r="J212" s="58">
        <v>7602.22</v>
      </c>
      <c r="K212" s="59"/>
      <c r="L212" s="58"/>
      <c r="M212" s="59"/>
      <c r="N212" s="58"/>
      <c r="O212" s="59"/>
      <c r="P212" s="60"/>
    </row>
    <row r="213" spans="1:16" x14ac:dyDescent="0.25">
      <c r="A213" s="57"/>
      <c r="B213" s="57"/>
      <c r="C213" s="57"/>
      <c r="D213" s="57"/>
      <c r="E213" s="57"/>
      <c r="F213" s="57" t="s">
        <v>868</v>
      </c>
      <c r="G213" s="57"/>
      <c r="H213" s="57"/>
      <c r="I213" s="57"/>
      <c r="J213" s="58">
        <v>9349</v>
      </c>
      <c r="K213" s="59"/>
      <c r="L213" s="58"/>
      <c r="M213" s="59"/>
      <c r="N213" s="58"/>
      <c r="O213" s="59"/>
      <c r="P213" s="60"/>
    </row>
    <row r="214" spans="1:16" x14ac:dyDescent="0.25">
      <c r="A214" s="57"/>
      <c r="B214" s="57"/>
      <c r="C214" s="57"/>
      <c r="D214" s="57"/>
      <c r="E214" s="57"/>
      <c r="F214" s="57" t="s">
        <v>869</v>
      </c>
      <c r="G214" s="57"/>
      <c r="H214" s="57"/>
      <c r="I214" s="57"/>
      <c r="J214" s="58">
        <v>1114.6500000000001</v>
      </c>
      <c r="K214" s="59"/>
      <c r="L214" s="58"/>
      <c r="M214" s="59"/>
      <c r="N214" s="58"/>
      <c r="O214" s="59"/>
      <c r="P214" s="60"/>
    </row>
    <row r="215" spans="1:16" x14ac:dyDescent="0.25">
      <c r="A215" s="57"/>
      <c r="B215" s="57"/>
      <c r="C215" s="57"/>
      <c r="D215" s="57"/>
      <c r="E215" s="57"/>
      <c r="F215" s="57" t="s">
        <v>870</v>
      </c>
      <c r="G215" s="57"/>
      <c r="H215" s="57"/>
      <c r="I215" s="57"/>
      <c r="J215" s="58">
        <v>6586.04</v>
      </c>
      <c r="K215" s="59"/>
      <c r="L215" s="58"/>
      <c r="M215" s="59"/>
      <c r="N215" s="58"/>
      <c r="O215" s="59"/>
      <c r="P215" s="60"/>
    </row>
    <row r="216" spans="1:16" x14ac:dyDescent="0.25">
      <c r="A216" s="57"/>
      <c r="B216" s="57"/>
      <c r="C216" s="57"/>
      <c r="D216" s="57"/>
      <c r="E216" s="57"/>
      <c r="F216" s="57" t="s">
        <v>871</v>
      </c>
      <c r="G216" s="57"/>
      <c r="H216" s="57"/>
      <c r="I216" s="57"/>
      <c r="J216" s="58">
        <v>328.58</v>
      </c>
      <c r="K216" s="59"/>
      <c r="L216" s="58"/>
      <c r="M216" s="59"/>
      <c r="N216" s="58"/>
      <c r="O216" s="59"/>
      <c r="P216" s="60"/>
    </row>
    <row r="217" spans="1:16" ht="15.75" thickBot="1" x14ac:dyDescent="0.3">
      <c r="A217" s="57"/>
      <c r="B217" s="57"/>
      <c r="C217" s="57"/>
      <c r="D217" s="57"/>
      <c r="E217" s="57"/>
      <c r="F217" s="57" t="s">
        <v>872</v>
      </c>
      <c r="G217" s="57"/>
      <c r="H217" s="57"/>
      <c r="I217" s="57"/>
      <c r="J217" s="67">
        <v>249.82</v>
      </c>
      <c r="K217" s="59"/>
      <c r="L217" s="58"/>
      <c r="M217" s="59"/>
      <c r="N217" s="58"/>
      <c r="O217" s="59"/>
      <c r="P217" s="60"/>
    </row>
    <row r="218" spans="1:16" x14ac:dyDescent="0.25">
      <c r="A218" s="57"/>
      <c r="B218" s="57"/>
      <c r="C218" s="57"/>
      <c r="D218" s="57"/>
      <c r="E218" s="57" t="s">
        <v>873</v>
      </c>
      <c r="F218" s="57"/>
      <c r="G218" s="57"/>
      <c r="H218" s="57"/>
      <c r="I218" s="57"/>
      <c r="J218" s="58">
        <f>ROUND(SUM(J210:J217),5)</f>
        <v>23208.07</v>
      </c>
      <c r="K218" s="59"/>
      <c r="L218" s="58"/>
      <c r="M218" s="59"/>
      <c r="N218" s="58"/>
      <c r="O218" s="59"/>
      <c r="P218" s="60"/>
    </row>
    <row r="219" spans="1:16" ht="15.75" thickBot="1" x14ac:dyDescent="0.3">
      <c r="A219" s="57"/>
      <c r="B219" s="57"/>
      <c r="C219" s="57"/>
      <c r="D219" s="57"/>
      <c r="E219" s="57" t="s">
        <v>874</v>
      </c>
      <c r="F219" s="57"/>
      <c r="G219" s="57"/>
      <c r="H219" s="57"/>
      <c r="I219" s="57"/>
      <c r="J219" s="61">
        <v>5317.2</v>
      </c>
      <c r="K219" s="59"/>
      <c r="L219" s="58"/>
      <c r="M219" s="59"/>
      <c r="N219" s="58"/>
      <c r="O219" s="59"/>
      <c r="P219" s="60"/>
    </row>
    <row r="220" spans="1:16" ht="15.75" thickBot="1" x14ac:dyDescent="0.3">
      <c r="A220" s="57"/>
      <c r="B220" s="57"/>
      <c r="C220" s="57"/>
      <c r="D220" s="57" t="s">
        <v>875</v>
      </c>
      <c r="E220" s="57"/>
      <c r="F220" s="57"/>
      <c r="G220" s="57"/>
      <c r="H220" s="57"/>
      <c r="I220" s="57"/>
      <c r="J220" s="65">
        <f>ROUND(J209+SUM(J218:J219),5)</f>
        <v>28525.27</v>
      </c>
      <c r="K220" s="59"/>
      <c r="L220" s="58"/>
      <c r="M220" s="59"/>
      <c r="N220" s="58"/>
      <c r="O220" s="59"/>
      <c r="P220" s="60"/>
    </row>
    <row r="221" spans="1:16" x14ac:dyDescent="0.25">
      <c r="A221" s="57"/>
      <c r="B221" s="57"/>
      <c r="C221" s="57" t="s">
        <v>875</v>
      </c>
      <c r="D221" s="57"/>
      <c r="E221" s="57"/>
      <c r="F221" s="57"/>
      <c r="G221" s="57"/>
      <c r="H221" s="57"/>
      <c r="I221" s="57"/>
      <c r="J221" s="58">
        <f>ROUND(SUM(J199:J201)+J208+J220,5)</f>
        <v>82557.919999999998</v>
      </c>
      <c r="K221" s="59"/>
      <c r="L221" s="58"/>
      <c r="M221" s="59"/>
      <c r="N221" s="58"/>
      <c r="O221" s="59"/>
      <c r="P221" s="60"/>
    </row>
    <row r="222" spans="1:16" x14ac:dyDescent="0.25">
      <c r="A222" s="57"/>
      <c r="B222" s="57"/>
      <c r="C222" s="57" t="s">
        <v>876</v>
      </c>
      <c r="D222" s="57"/>
      <c r="E222" s="57"/>
      <c r="F222" s="57"/>
      <c r="G222" s="57"/>
      <c r="H222" s="57"/>
      <c r="I222" s="57"/>
      <c r="J222" s="58"/>
      <c r="K222" s="59"/>
      <c r="L222" s="58"/>
      <c r="M222" s="59"/>
      <c r="N222" s="58"/>
      <c r="O222" s="59"/>
      <c r="P222" s="60"/>
    </row>
    <row r="223" spans="1:16" x14ac:dyDescent="0.25">
      <c r="A223" s="57"/>
      <c r="B223" s="57"/>
      <c r="C223" s="57"/>
      <c r="D223" s="57" t="s">
        <v>877</v>
      </c>
      <c r="E223" s="57"/>
      <c r="F223" s="57"/>
      <c r="G223" s="57"/>
      <c r="H223" s="57"/>
      <c r="I223" s="57"/>
      <c r="J223" s="58">
        <v>5567.2</v>
      </c>
      <c r="K223" s="59"/>
      <c r="L223" s="58"/>
      <c r="M223" s="59"/>
      <c r="N223" s="58"/>
      <c r="O223" s="59"/>
      <c r="P223" s="60"/>
    </row>
    <row r="224" spans="1:16" x14ac:dyDescent="0.25">
      <c r="A224" s="57"/>
      <c r="B224" s="57"/>
      <c r="C224" s="57"/>
      <c r="D224" s="57" t="s">
        <v>878</v>
      </c>
      <c r="E224" s="57"/>
      <c r="F224" s="57"/>
      <c r="G224" s="57"/>
      <c r="H224" s="57"/>
      <c r="I224" s="57"/>
      <c r="J224" s="58">
        <v>76174.92</v>
      </c>
      <c r="K224" s="59"/>
      <c r="L224" s="58"/>
      <c r="M224" s="59"/>
      <c r="N224" s="58"/>
      <c r="O224" s="59"/>
      <c r="P224" s="60"/>
    </row>
    <row r="225" spans="1:16" x14ac:dyDescent="0.25">
      <c r="A225" s="57"/>
      <c r="B225" s="57"/>
      <c r="C225" s="57"/>
      <c r="D225" s="57" t="s">
        <v>879</v>
      </c>
      <c r="E225" s="57"/>
      <c r="F225" s="57"/>
      <c r="G225" s="57"/>
      <c r="H225" s="57"/>
      <c r="I225" s="57"/>
      <c r="J225" s="58"/>
      <c r="K225" s="59"/>
      <c r="L225" s="58"/>
      <c r="M225" s="59"/>
      <c r="N225" s="58"/>
      <c r="O225" s="59"/>
      <c r="P225" s="60"/>
    </row>
    <row r="226" spans="1:16" x14ac:dyDescent="0.25">
      <c r="A226" s="57"/>
      <c r="B226" s="57"/>
      <c r="C226" s="57"/>
      <c r="D226" s="57"/>
      <c r="E226" s="57" t="s">
        <v>880</v>
      </c>
      <c r="F226" s="57"/>
      <c r="G226" s="57"/>
      <c r="H226" s="57"/>
      <c r="I226" s="57"/>
      <c r="J226" s="58">
        <v>0</v>
      </c>
      <c r="K226" s="59"/>
      <c r="L226" s="58">
        <v>5350.36</v>
      </c>
      <c r="M226" s="59"/>
      <c r="N226" s="58">
        <f>ROUND((J226-L226),5)</f>
        <v>-5350.36</v>
      </c>
      <c r="O226" s="59"/>
      <c r="P226" s="60">
        <f>ROUND(IF(L226=0, IF(J226=0, 0, 1), J226/L226),5)</f>
        <v>0</v>
      </c>
    </row>
    <row r="227" spans="1:16" x14ac:dyDescent="0.25">
      <c r="A227" s="57"/>
      <c r="B227" s="57"/>
      <c r="C227" s="57"/>
      <c r="D227" s="57"/>
      <c r="E227" s="57" t="s">
        <v>881</v>
      </c>
      <c r="F227" s="57"/>
      <c r="G227" s="57"/>
      <c r="H227" s="57"/>
      <c r="I227" s="57"/>
      <c r="J227" s="58">
        <v>0</v>
      </c>
      <c r="K227" s="59"/>
      <c r="L227" s="58">
        <v>1000</v>
      </c>
      <c r="M227" s="59"/>
      <c r="N227" s="58">
        <f>ROUND((J227-L227),5)</f>
        <v>-1000</v>
      </c>
      <c r="O227" s="59"/>
      <c r="P227" s="60">
        <f>ROUND(IF(L227=0, IF(J227=0, 0, 1), J227/L227),5)</f>
        <v>0</v>
      </c>
    </row>
    <row r="228" spans="1:16" x14ac:dyDescent="0.25">
      <c r="A228" s="57"/>
      <c r="B228" s="57"/>
      <c r="C228" s="57"/>
      <c r="D228" s="57"/>
      <c r="E228" s="57" t="s">
        <v>882</v>
      </c>
      <c r="F228" s="57"/>
      <c r="G228" s="57"/>
      <c r="H228" s="57"/>
      <c r="I228" s="57"/>
      <c r="J228" s="58">
        <v>0</v>
      </c>
      <c r="K228" s="59"/>
      <c r="L228" s="58">
        <v>5000</v>
      </c>
      <c r="M228" s="59"/>
      <c r="N228" s="58">
        <f>ROUND((J228-L228),5)</f>
        <v>-5000</v>
      </c>
      <c r="O228" s="59"/>
      <c r="P228" s="60">
        <f>ROUND(IF(L228=0, IF(J228=0, 0, 1), J228/L228),5)</f>
        <v>0</v>
      </c>
    </row>
    <row r="229" spans="1:16" ht="15.75" thickBot="1" x14ac:dyDescent="0.3">
      <c r="A229" s="57"/>
      <c r="B229" s="57"/>
      <c r="C229" s="57"/>
      <c r="D229" s="57"/>
      <c r="E229" s="57" t="s">
        <v>883</v>
      </c>
      <c r="F229" s="57"/>
      <c r="G229" s="57"/>
      <c r="H229" s="57"/>
      <c r="I229" s="57"/>
      <c r="J229" s="67">
        <v>0</v>
      </c>
      <c r="K229" s="59"/>
      <c r="L229" s="67">
        <v>5000</v>
      </c>
      <c r="M229" s="59"/>
      <c r="N229" s="67">
        <f>ROUND((J229-L229),5)</f>
        <v>-5000</v>
      </c>
      <c r="O229" s="59"/>
      <c r="P229" s="68">
        <f>ROUND(IF(L229=0, IF(J229=0, 0, 1), J229/L229),5)</f>
        <v>0</v>
      </c>
    </row>
    <row r="230" spans="1:16" x14ac:dyDescent="0.25">
      <c r="A230" s="57"/>
      <c r="B230" s="57"/>
      <c r="C230" s="57"/>
      <c r="D230" s="57" t="s">
        <v>11</v>
      </c>
      <c r="E230" s="57"/>
      <c r="F230" s="57"/>
      <c r="G230" s="57"/>
      <c r="H230" s="57"/>
      <c r="I230" s="57"/>
      <c r="J230" s="58">
        <f>ROUND(SUM(J225:J229),5)</f>
        <v>0</v>
      </c>
      <c r="K230" s="59"/>
      <c r="L230" s="58">
        <f>ROUND(SUM(L225:L229),5)</f>
        <v>16350.36</v>
      </c>
      <c r="M230" s="59"/>
      <c r="N230" s="58">
        <f>ROUND((J230-L230),5)</f>
        <v>-16350.36</v>
      </c>
      <c r="O230" s="59"/>
      <c r="P230" s="60">
        <f>ROUND(IF(L230=0, IF(J230=0, 0, 1), J230/L230),5)</f>
        <v>0</v>
      </c>
    </row>
    <row r="231" spans="1:16" x14ac:dyDescent="0.25">
      <c r="A231" s="57"/>
      <c r="B231" s="57"/>
      <c r="C231" s="57"/>
      <c r="D231" s="57" t="s">
        <v>884</v>
      </c>
      <c r="E231" s="57"/>
      <c r="F231" s="57"/>
      <c r="G231" s="57"/>
      <c r="H231" s="57"/>
      <c r="I231" s="57"/>
      <c r="J231" s="58"/>
      <c r="K231" s="59"/>
      <c r="L231" s="58"/>
      <c r="M231" s="59"/>
      <c r="N231" s="58"/>
      <c r="O231" s="59"/>
      <c r="P231" s="60"/>
    </row>
    <row r="232" spans="1:16" x14ac:dyDescent="0.25">
      <c r="A232" s="57"/>
      <c r="B232" s="57"/>
      <c r="C232" s="57"/>
      <c r="D232" s="57"/>
      <c r="E232" s="57" t="s">
        <v>885</v>
      </c>
      <c r="F232" s="57"/>
      <c r="G232" s="57"/>
      <c r="H232" s="57"/>
      <c r="I232" s="57"/>
      <c r="J232" s="58"/>
      <c r="K232" s="59"/>
      <c r="L232" s="58"/>
      <c r="M232" s="59"/>
      <c r="N232" s="58"/>
      <c r="O232" s="59"/>
      <c r="P232" s="60"/>
    </row>
    <row r="233" spans="1:16" ht="15.75" thickBot="1" x14ac:dyDescent="0.3">
      <c r="A233" s="57"/>
      <c r="B233" s="57"/>
      <c r="C233" s="57"/>
      <c r="D233" s="57"/>
      <c r="E233" s="57"/>
      <c r="F233" s="57" t="s">
        <v>886</v>
      </c>
      <c r="G233" s="57"/>
      <c r="H233" s="57"/>
      <c r="I233" s="57"/>
      <c r="J233" s="67">
        <v>4547.93</v>
      </c>
      <c r="K233" s="59"/>
      <c r="L233" s="58"/>
      <c r="M233" s="59"/>
      <c r="N233" s="58"/>
      <c r="O233" s="59"/>
      <c r="P233" s="60"/>
    </row>
    <row r="234" spans="1:16" x14ac:dyDescent="0.25">
      <c r="A234" s="57"/>
      <c r="B234" s="57"/>
      <c r="C234" s="57"/>
      <c r="D234" s="57"/>
      <c r="E234" s="57" t="s">
        <v>887</v>
      </c>
      <c r="F234" s="57"/>
      <c r="G234" s="57"/>
      <c r="H234" s="57"/>
      <c r="I234" s="57"/>
      <c r="J234" s="58">
        <f>ROUND(SUM(J232:J233),5)</f>
        <v>4547.93</v>
      </c>
      <c r="K234" s="59"/>
      <c r="L234" s="58"/>
      <c r="M234" s="59"/>
      <c r="N234" s="58"/>
      <c r="O234" s="59"/>
      <c r="P234" s="60"/>
    </row>
    <row r="235" spans="1:16" x14ac:dyDescent="0.25">
      <c r="A235" s="57"/>
      <c r="B235" s="57"/>
      <c r="C235" s="57"/>
      <c r="D235" s="57"/>
      <c r="E235" s="57" t="s">
        <v>888</v>
      </c>
      <c r="F235" s="57"/>
      <c r="G235" s="57"/>
      <c r="H235" s="57"/>
      <c r="I235" s="57"/>
      <c r="J235" s="58">
        <v>57405.64</v>
      </c>
      <c r="K235" s="59"/>
      <c r="L235" s="58"/>
      <c r="M235" s="59"/>
      <c r="N235" s="58"/>
      <c r="O235" s="59"/>
      <c r="P235" s="60"/>
    </row>
    <row r="236" spans="1:16" ht="15.75" thickBot="1" x14ac:dyDescent="0.3">
      <c r="A236" s="57"/>
      <c r="B236" s="57"/>
      <c r="C236" s="57"/>
      <c r="D236" s="57"/>
      <c r="E236" s="57" t="s">
        <v>889</v>
      </c>
      <c r="F236" s="57"/>
      <c r="G236" s="57"/>
      <c r="H236" s="57"/>
      <c r="I236" s="57"/>
      <c r="J236" s="67">
        <v>9240.27</v>
      </c>
      <c r="K236" s="59"/>
      <c r="L236" s="58"/>
      <c r="M236" s="59"/>
      <c r="N236" s="58"/>
      <c r="O236" s="59"/>
      <c r="P236" s="60"/>
    </row>
    <row r="237" spans="1:16" x14ac:dyDescent="0.25">
      <c r="A237" s="57"/>
      <c r="B237" s="57"/>
      <c r="C237" s="57"/>
      <c r="D237" s="57" t="s">
        <v>890</v>
      </c>
      <c r="E237" s="57"/>
      <c r="F237" s="57"/>
      <c r="G237" s="57"/>
      <c r="H237" s="57"/>
      <c r="I237" s="57"/>
      <c r="J237" s="58">
        <f>ROUND(J231+SUM(J234:J236),5)</f>
        <v>71193.84</v>
      </c>
      <c r="K237" s="59"/>
      <c r="L237" s="58"/>
      <c r="M237" s="59"/>
      <c r="N237" s="58"/>
      <c r="O237" s="59"/>
      <c r="P237" s="60"/>
    </row>
    <row r="238" spans="1:16" x14ac:dyDescent="0.25">
      <c r="A238" s="57"/>
      <c r="B238" s="57"/>
      <c r="C238" s="57"/>
      <c r="D238" s="57" t="s">
        <v>891</v>
      </c>
      <c r="E238" s="57"/>
      <c r="F238" s="57"/>
      <c r="G238" s="57"/>
      <c r="H238" s="57"/>
      <c r="I238" s="57"/>
      <c r="J238" s="58"/>
      <c r="K238" s="59"/>
      <c r="L238" s="58"/>
      <c r="M238" s="59"/>
      <c r="N238" s="58"/>
      <c r="O238" s="59"/>
      <c r="P238" s="60"/>
    </row>
    <row r="239" spans="1:16" x14ac:dyDescent="0.25">
      <c r="A239" s="57"/>
      <c r="B239" s="57"/>
      <c r="C239" s="57"/>
      <c r="D239" s="57"/>
      <c r="E239" s="57" t="s">
        <v>892</v>
      </c>
      <c r="F239" s="57"/>
      <c r="G239" s="57"/>
      <c r="H239" s="57"/>
      <c r="I239" s="57"/>
      <c r="J239" s="58"/>
      <c r="K239" s="59"/>
      <c r="L239" s="58"/>
      <c r="M239" s="59"/>
      <c r="N239" s="58"/>
      <c r="O239" s="59"/>
      <c r="P239" s="60"/>
    </row>
    <row r="240" spans="1:16" x14ac:dyDescent="0.25">
      <c r="A240" s="57"/>
      <c r="B240" s="57"/>
      <c r="C240" s="57"/>
      <c r="D240" s="57"/>
      <c r="E240" s="57"/>
      <c r="F240" s="57" t="s">
        <v>893</v>
      </c>
      <c r="G240" s="57"/>
      <c r="H240" s="57"/>
      <c r="I240" s="57"/>
      <c r="J240" s="58">
        <v>7602.22</v>
      </c>
      <c r="K240" s="59"/>
      <c r="L240" s="58"/>
      <c r="M240" s="59"/>
      <c r="N240" s="58"/>
      <c r="O240" s="59"/>
      <c r="P240" s="60"/>
    </row>
    <row r="241" spans="1:16" x14ac:dyDescent="0.25">
      <c r="A241" s="57"/>
      <c r="B241" s="57"/>
      <c r="C241" s="57"/>
      <c r="D241" s="57"/>
      <c r="E241" s="57"/>
      <c r="F241" s="57" t="s">
        <v>894</v>
      </c>
      <c r="G241" s="57"/>
      <c r="H241" s="57"/>
      <c r="I241" s="57"/>
      <c r="J241" s="58">
        <v>7356.29</v>
      </c>
      <c r="K241" s="59"/>
      <c r="L241" s="58"/>
      <c r="M241" s="59"/>
      <c r="N241" s="58"/>
      <c r="O241" s="59"/>
      <c r="P241" s="60"/>
    </row>
    <row r="242" spans="1:16" ht="15.75" thickBot="1" x14ac:dyDescent="0.3">
      <c r="A242" s="57"/>
      <c r="B242" s="57"/>
      <c r="C242" s="57"/>
      <c r="D242" s="57"/>
      <c r="E242" s="57"/>
      <c r="F242" s="57" t="s">
        <v>895</v>
      </c>
      <c r="G242" s="57"/>
      <c r="H242" s="57"/>
      <c r="I242" s="57"/>
      <c r="J242" s="61">
        <v>16456.419999999998</v>
      </c>
      <c r="K242" s="59"/>
      <c r="L242" s="58"/>
      <c r="M242" s="59"/>
      <c r="N242" s="58"/>
      <c r="O242" s="59"/>
      <c r="P242" s="60"/>
    </row>
    <row r="243" spans="1:16" ht="15.75" thickBot="1" x14ac:dyDescent="0.3">
      <c r="A243" s="57"/>
      <c r="B243" s="57"/>
      <c r="C243" s="57"/>
      <c r="D243" s="57"/>
      <c r="E243" s="57" t="s">
        <v>896</v>
      </c>
      <c r="F243" s="57"/>
      <c r="G243" s="57"/>
      <c r="H243" s="57"/>
      <c r="I243" s="57"/>
      <c r="J243" s="63">
        <f>ROUND(SUM(J239:J242),5)</f>
        <v>31414.93</v>
      </c>
      <c r="K243" s="59"/>
      <c r="L243" s="58"/>
      <c r="M243" s="59"/>
      <c r="N243" s="58"/>
      <c r="O243" s="59"/>
      <c r="P243" s="60"/>
    </row>
    <row r="244" spans="1:16" ht="15.75" thickBot="1" x14ac:dyDescent="0.3">
      <c r="A244" s="57"/>
      <c r="B244" s="57"/>
      <c r="C244" s="57"/>
      <c r="D244" s="57" t="s">
        <v>897</v>
      </c>
      <c r="E244" s="57"/>
      <c r="F244" s="57"/>
      <c r="G244" s="57"/>
      <c r="H244" s="57"/>
      <c r="I244" s="57"/>
      <c r="J244" s="63">
        <f>ROUND(J238+J243,5)</f>
        <v>31414.93</v>
      </c>
      <c r="K244" s="59"/>
      <c r="L244" s="61"/>
      <c r="M244" s="59"/>
      <c r="N244" s="61"/>
      <c r="O244" s="59"/>
      <c r="P244" s="62"/>
    </row>
    <row r="245" spans="1:16" ht="15.75" thickBot="1" x14ac:dyDescent="0.3">
      <c r="A245" s="57"/>
      <c r="B245" s="57"/>
      <c r="C245" s="57" t="s">
        <v>898</v>
      </c>
      <c r="D245" s="57"/>
      <c r="E245" s="57"/>
      <c r="F245" s="57"/>
      <c r="G245" s="57"/>
      <c r="H245" s="57"/>
      <c r="I245" s="57"/>
      <c r="J245" s="63">
        <f>ROUND(SUM(J222:J224)+J230+J237+J244,5)</f>
        <v>184350.89</v>
      </c>
      <c r="K245" s="59"/>
      <c r="L245" s="63">
        <f>ROUND(SUM(L222:L224)+L230+L237+L244,5)</f>
        <v>16350.36</v>
      </c>
      <c r="M245" s="59"/>
      <c r="N245" s="63">
        <f>ROUND((J245-L245),5)</f>
        <v>168000.53</v>
      </c>
      <c r="O245" s="59"/>
      <c r="P245" s="64">
        <f>ROUND(IF(L245=0, IF(J245=0, 0, 1), J245/L245),5)</f>
        <v>11.275040000000001</v>
      </c>
    </row>
    <row r="246" spans="1:16" ht="15.75" thickBot="1" x14ac:dyDescent="0.3">
      <c r="A246" s="57"/>
      <c r="B246" s="57" t="s">
        <v>899</v>
      </c>
      <c r="C246" s="57"/>
      <c r="D246" s="57"/>
      <c r="E246" s="57"/>
      <c r="F246" s="57"/>
      <c r="G246" s="57"/>
      <c r="H246" s="57"/>
      <c r="I246" s="57"/>
      <c r="J246" s="63">
        <f>ROUND(J198+J221-J245,5)</f>
        <v>-101792.97</v>
      </c>
      <c r="K246" s="59"/>
      <c r="L246" s="63">
        <f>ROUND(L198+L221-L245,5)</f>
        <v>-16350.36</v>
      </c>
      <c r="M246" s="59"/>
      <c r="N246" s="63">
        <f>ROUND((J246-L246),5)</f>
        <v>-85442.61</v>
      </c>
      <c r="O246" s="59"/>
      <c r="P246" s="64">
        <f>ROUND(IF(L246=0, IF(J246=0, 0, 1), J246/L246),5)</f>
        <v>6.2257300000000004</v>
      </c>
    </row>
    <row r="247" spans="1:16" s="71" customFormat="1" ht="9.75" thickBot="1" x14ac:dyDescent="0.2">
      <c r="A247" s="57" t="s">
        <v>110</v>
      </c>
      <c r="B247" s="57"/>
      <c r="C247" s="57"/>
      <c r="D247" s="57"/>
      <c r="E247" s="57"/>
      <c r="F247" s="57"/>
      <c r="G247" s="57"/>
      <c r="H247" s="57"/>
      <c r="I247" s="57"/>
      <c r="J247" s="69">
        <f>ROUND(J197+J246,5)</f>
        <v>281559.02</v>
      </c>
      <c r="K247" s="57"/>
      <c r="L247" s="69">
        <f>ROUND(L197+L246,5)</f>
        <v>0</v>
      </c>
      <c r="M247" s="57"/>
      <c r="N247" s="69">
        <f>ROUND((J247-L247),5)</f>
        <v>281559.02</v>
      </c>
      <c r="O247" s="57"/>
      <c r="P247" s="70">
        <f>ROUND(IF(L247=0, IF(J247=0, 0, 1), J247/L247),5)</f>
        <v>1</v>
      </c>
    </row>
    <row r="248" spans="1:1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&amp;L&amp;"Arial,Bold"&amp;7 3:17 PM
&amp;"Arial,Bold"&amp;7 09/09/21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C8B3-88DB-4E42-B0FC-E3B09D32C951}">
  <sheetPr codeName="Sheet3"/>
  <dimension ref="A1:Z24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1" width="2.28515625" style="53" customWidth="1"/>
    <col min="2" max="2" width="2" style="53" customWidth="1"/>
    <col min="3" max="3" width="1.85546875" style="53" customWidth="1"/>
    <col min="4" max="4" width="2.140625" style="53" customWidth="1"/>
    <col min="5" max="5" width="2.5703125" style="53" customWidth="1"/>
    <col min="6" max="8" width="3" style="53" customWidth="1"/>
    <col min="9" max="9" width="21.140625" style="53" customWidth="1"/>
    <col min="10" max="10" width="8.42578125" style="31" bestFit="1" customWidth="1"/>
    <col min="11" max="11" width="2.28515625" style="31" customWidth="1"/>
    <col min="12" max="12" width="8.42578125" style="31" bestFit="1" customWidth="1"/>
    <col min="13" max="13" width="2.28515625" style="31" customWidth="1"/>
    <col min="14" max="14" width="12" style="31" customWidth="1"/>
    <col min="15" max="15" width="2.28515625" style="31" customWidth="1"/>
    <col min="16" max="16" width="10.28515625" style="31" bestFit="1" customWidth="1"/>
    <col min="17" max="17" width="2.28515625" style="31" customWidth="1"/>
    <col min="18" max="18" width="10.42578125" style="31" bestFit="1" customWidth="1"/>
    <col min="19" max="19" width="2.28515625" style="31" customWidth="1"/>
    <col min="20" max="20" width="10" style="31" bestFit="1" customWidth="1"/>
    <col min="21" max="21" width="2.28515625" style="31" customWidth="1"/>
    <col min="22" max="22" width="12" style="31" bestFit="1" customWidth="1"/>
    <col min="23" max="23" width="2.28515625" style="31" customWidth="1"/>
    <col min="24" max="24" width="10.28515625" style="31" bestFit="1" customWidth="1"/>
    <col min="25" max="25" width="1.7109375" style="31" customWidth="1"/>
    <col min="26" max="26" width="10.5703125" style="31" customWidth="1"/>
  </cols>
  <sheetData>
    <row r="1" spans="1:26" ht="15.75" thickBot="1" x14ac:dyDescent="0.3">
      <c r="A1" s="32"/>
      <c r="B1" s="32"/>
      <c r="C1" s="32"/>
      <c r="D1" s="32"/>
      <c r="E1" s="32"/>
      <c r="F1" s="32"/>
      <c r="G1" s="32"/>
      <c r="H1" s="32"/>
      <c r="I1" s="32"/>
      <c r="J1" s="43"/>
      <c r="K1" s="42"/>
      <c r="L1" s="43"/>
      <c r="M1" s="42"/>
      <c r="N1" s="43"/>
      <c r="O1" s="42"/>
      <c r="P1" s="43"/>
      <c r="Q1" s="42"/>
      <c r="R1" s="43"/>
      <c r="S1" s="42"/>
      <c r="T1" s="43"/>
      <c r="U1" s="42"/>
      <c r="V1" s="43"/>
      <c r="W1" s="42"/>
      <c r="X1" s="43"/>
      <c r="Y1" s="42"/>
      <c r="Z1" s="43"/>
    </row>
    <row r="2" spans="1:26" s="29" customFormat="1" ht="16.5" thickTop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2" t="s">
        <v>658</v>
      </c>
      <c r="K2" s="40"/>
      <c r="L2" s="52" t="s">
        <v>659</v>
      </c>
      <c r="M2" s="40"/>
      <c r="N2" s="52" t="s">
        <v>660</v>
      </c>
      <c r="O2" s="40"/>
      <c r="P2" s="52" t="s">
        <v>661</v>
      </c>
      <c r="Q2" s="40"/>
      <c r="R2" s="52" t="s">
        <v>662</v>
      </c>
      <c r="S2" s="40"/>
      <c r="T2" s="52" t="s">
        <v>663</v>
      </c>
      <c r="U2" s="40"/>
      <c r="V2" s="52" t="s">
        <v>660</v>
      </c>
      <c r="W2" s="40"/>
      <c r="X2" s="52" t="s">
        <v>661</v>
      </c>
      <c r="Y2" s="40"/>
      <c r="Z2" s="52" t="s">
        <v>664</v>
      </c>
    </row>
    <row r="3" spans="1:26" ht="15.75" thickTop="1" x14ac:dyDescent="0.25">
      <c r="A3" s="32"/>
      <c r="B3" s="32" t="s">
        <v>665</v>
      </c>
      <c r="C3" s="32"/>
      <c r="D3" s="32"/>
      <c r="E3" s="32"/>
      <c r="F3" s="32"/>
      <c r="G3" s="32"/>
      <c r="H3" s="32"/>
      <c r="I3" s="32"/>
      <c r="J3" s="20"/>
      <c r="K3" s="44"/>
      <c r="L3" s="20"/>
      <c r="M3" s="44"/>
      <c r="N3" s="20"/>
      <c r="O3" s="44"/>
      <c r="P3" s="45"/>
      <c r="Q3" s="44"/>
      <c r="R3" s="20"/>
      <c r="S3" s="44"/>
      <c r="T3" s="20"/>
      <c r="U3" s="44"/>
      <c r="V3" s="20"/>
      <c r="W3" s="44"/>
      <c r="X3" s="45"/>
      <c r="Y3" s="44"/>
      <c r="Z3" s="20"/>
    </row>
    <row r="4" spans="1:26" x14ac:dyDescent="0.25">
      <c r="A4" s="32"/>
      <c r="B4" s="32"/>
      <c r="C4" s="32"/>
      <c r="D4" s="32" t="s">
        <v>666</v>
      </c>
      <c r="E4" s="32"/>
      <c r="F4" s="32"/>
      <c r="G4" s="32"/>
      <c r="H4" s="32"/>
      <c r="I4" s="32"/>
      <c r="J4" s="20"/>
      <c r="K4" s="44"/>
      <c r="L4" s="20"/>
      <c r="M4" s="44"/>
      <c r="N4" s="20"/>
      <c r="O4" s="44"/>
      <c r="P4" s="45"/>
      <c r="Q4" s="44"/>
      <c r="R4" s="20"/>
      <c r="S4" s="44"/>
      <c r="T4" s="20"/>
      <c r="U4" s="44"/>
      <c r="V4" s="20"/>
      <c r="W4" s="44"/>
      <c r="X4" s="45"/>
      <c r="Y4" s="44"/>
      <c r="Z4" s="20"/>
    </row>
    <row r="5" spans="1:26" x14ac:dyDescent="0.25">
      <c r="A5" s="32"/>
      <c r="B5" s="32"/>
      <c r="C5" s="32"/>
      <c r="D5" s="32"/>
      <c r="E5" s="32" t="s">
        <v>667</v>
      </c>
      <c r="F5" s="32"/>
      <c r="G5" s="32"/>
      <c r="H5" s="32"/>
      <c r="I5" s="32"/>
      <c r="J5" s="20">
        <v>2500</v>
      </c>
      <c r="K5" s="44"/>
      <c r="L5" s="20"/>
      <c r="M5" s="44"/>
      <c r="N5" s="20"/>
      <c r="O5" s="44"/>
      <c r="P5" s="45"/>
      <c r="Q5" s="44"/>
      <c r="R5" s="20">
        <v>2500</v>
      </c>
      <c r="S5" s="44"/>
      <c r="T5" s="20"/>
      <c r="U5" s="44"/>
      <c r="V5" s="20"/>
      <c r="W5" s="44"/>
      <c r="X5" s="45"/>
      <c r="Y5" s="44"/>
      <c r="Z5" s="20"/>
    </row>
    <row r="6" spans="1:26" x14ac:dyDescent="0.25">
      <c r="A6" s="32"/>
      <c r="B6" s="32"/>
      <c r="C6" s="32"/>
      <c r="D6" s="32"/>
      <c r="E6" s="32" t="s">
        <v>668</v>
      </c>
      <c r="F6" s="32"/>
      <c r="G6" s="32"/>
      <c r="H6" s="32"/>
      <c r="I6" s="32"/>
      <c r="J6" s="20">
        <v>3</v>
      </c>
      <c r="K6" s="44"/>
      <c r="L6" s="20">
        <v>20</v>
      </c>
      <c r="M6" s="44"/>
      <c r="N6" s="20">
        <f>ROUND((J6-L6),5)</f>
        <v>-17</v>
      </c>
      <c r="O6" s="44"/>
      <c r="P6" s="45">
        <f>ROUND(IF(L6=0, IF(J6=0, 0, 1), J6/L6),5)</f>
        <v>0.15</v>
      </c>
      <c r="Q6" s="44"/>
      <c r="R6" s="20">
        <v>503</v>
      </c>
      <c r="S6" s="44"/>
      <c r="T6" s="20">
        <v>170</v>
      </c>
      <c r="U6" s="44"/>
      <c r="V6" s="20">
        <f>ROUND((R6-T6),5)</f>
        <v>333</v>
      </c>
      <c r="W6" s="44"/>
      <c r="X6" s="45">
        <f>ROUND(IF(T6=0, IF(R6=0, 0, 1), R6/T6),5)</f>
        <v>2.9588199999999998</v>
      </c>
      <c r="Y6" s="44"/>
      <c r="Z6" s="20">
        <v>250</v>
      </c>
    </row>
    <row r="7" spans="1:26" x14ac:dyDescent="0.25">
      <c r="A7" s="32"/>
      <c r="B7" s="32"/>
      <c r="C7" s="32"/>
      <c r="D7" s="32"/>
      <c r="E7" s="32" t="s">
        <v>669</v>
      </c>
      <c r="F7" s="32"/>
      <c r="G7" s="32"/>
      <c r="H7" s="32"/>
      <c r="I7" s="32"/>
      <c r="J7" s="20">
        <v>6.84</v>
      </c>
      <c r="K7" s="44"/>
      <c r="L7" s="20">
        <v>12</v>
      </c>
      <c r="M7" s="44"/>
      <c r="N7" s="20">
        <f>ROUND((J7-L7),5)</f>
        <v>-5.16</v>
      </c>
      <c r="O7" s="44"/>
      <c r="P7" s="45">
        <f>ROUND(IF(L7=0, IF(J7=0, 0, 1), J7/L7),5)</f>
        <v>0.56999999999999995</v>
      </c>
      <c r="Q7" s="44"/>
      <c r="R7" s="20">
        <v>39.79</v>
      </c>
      <c r="S7" s="44"/>
      <c r="T7" s="20">
        <v>97</v>
      </c>
      <c r="U7" s="44"/>
      <c r="V7" s="20">
        <f>ROUND((R7-T7),5)</f>
        <v>-57.21</v>
      </c>
      <c r="W7" s="44"/>
      <c r="X7" s="45">
        <f>ROUND(IF(T7=0, IF(R7=0, 0, 1), R7/T7),5)</f>
        <v>0.41021000000000002</v>
      </c>
      <c r="Y7" s="44"/>
      <c r="Z7" s="20">
        <v>145</v>
      </c>
    </row>
    <row r="8" spans="1:26" x14ac:dyDescent="0.25">
      <c r="A8" s="32"/>
      <c r="B8" s="32"/>
      <c r="C8" s="32"/>
      <c r="D8" s="32"/>
      <c r="E8" s="32" t="s">
        <v>670</v>
      </c>
      <c r="F8" s="32"/>
      <c r="G8" s="32"/>
      <c r="H8" s="32"/>
      <c r="I8" s="32"/>
      <c r="J8" s="20"/>
      <c r="K8" s="44"/>
      <c r="L8" s="20"/>
      <c r="M8" s="44"/>
      <c r="N8" s="20"/>
      <c r="O8" s="44"/>
      <c r="P8" s="45"/>
      <c r="Q8" s="44"/>
      <c r="R8" s="20"/>
      <c r="S8" s="44"/>
      <c r="T8" s="20"/>
      <c r="U8" s="44"/>
      <c r="V8" s="20"/>
      <c r="W8" s="44"/>
      <c r="X8" s="45"/>
      <c r="Y8" s="44"/>
      <c r="Z8" s="20"/>
    </row>
    <row r="9" spans="1:26" x14ac:dyDescent="0.25">
      <c r="A9" s="32"/>
      <c r="B9" s="32"/>
      <c r="C9" s="32"/>
      <c r="D9" s="32"/>
      <c r="E9" s="32"/>
      <c r="F9" s="32" t="s">
        <v>671</v>
      </c>
      <c r="G9" s="32"/>
      <c r="H9" s="32"/>
      <c r="I9" s="32"/>
      <c r="J9" s="20">
        <v>0</v>
      </c>
      <c r="K9" s="44"/>
      <c r="L9" s="20">
        <v>0</v>
      </c>
      <c r="M9" s="44"/>
      <c r="N9" s="20">
        <f>ROUND((J9-L9),5)</f>
        <v>0</v>
      </c>
      <c r="O9" s="44"/>
      <c r="P9" s="45">
        <f>ROUND(IF(L9=0, IF(J9=0, 0, 1), J9/L9),5)</f>
        <v>0</v>
      </c>
      <c r="Q9" s="44"/>
      <c r="R9" s="20">
        <v>0</v>
      </c>
      <c r="S9" s="44"/>
      <c r="T9" s="20">
        <v>4221</v>
      </c>
      <c r="U9" s="44"/>
      <c r="V9" s="20">
        <f>ROUND((R9-T9),5)</f>
        <v>-4221</v>
      </c>
      <c r="W9" s="44"/>
      <c r="X9" s="45">
        <f>ROUND(IF(T9=0, IF(R9=0, 0, 1), R9/T9),5)</f>
        <v>0</v>
      </c>
      <c r="Y9" s="44"/>
      <c r="Z9" s="20">
        <v>4221</v>
      </c>
    </row>
    <row r="10" spans="1:26" x14ac:dyDescent="0.25">
      <c r="A10" s="32"/>
      <c r="B10" s="32"/>
      <c r="C10" s="32"/>
      <c r="D10" s="32"/>
      <c r="E10" s="32"/>
      <c r="F10" s="32" t="s">
        <v>672</v>
      </c>
      <c r="G10" s="32"/>
      <c r="H10" s="32"/>
      <c r="I10" s="32"/>
      <c r="J10" s="20">
        <v>15701.96</v>
      </c>
      <c r="K10" s="44"/>
      <c r="L10" s="20">
        <v>20013</v>
      </c>
      <c r="M10" s="44"/>
      <c r="N10" s="20">
        <f>ROUND((J10-L10),5)</f>
        <v>-4311.04</v>
      </c>
      <c r="O10" s="44"/>
      <c r="P10" s="45">
        <f>ROUND(IF(L10=0, IF(J10=0, 0, 1), J10/L10),5)</f>
        <v>0.78459000000000001</v>
      </c>
      <c r="Q10" s="44"/>
      <c r="R10" s="20">
        <v>910653.91</v>
      </c>
      <c r="S10" s="44"/>
      <c r="T10" s="20">
        <v>856091</v>
      </c>
      <c r="U10" s="44"/>
      <c r="V10" s="20">
        <f>ROUND((R10-T10),5)</f>
        <v>54562.91</v>
      </c>
      <c r="W10" s="44"/>
      <c r="X10" s="45">
        <f>ROUND(IF(T10=0, IF(R10=0, 0, 1), R10/T10),5)</f>
        <v>1.0637300000000001</v>
      </c>
      <c r="Y10" s="44"/>
      <c r="Z10" s="20">
        <v>899991</v>
      </c>
    </row>
    <row r="11" spans="1:26" x14ac:dyDescent="0.25">
      <c r="A11" s="32"/>
      <c r="B11" s="32"/>
      <c r="C11" s="32"/>
      <c r="D11" s="32"/>
      <c r="E11" s="32"/>
      <c r="F11" s="32" t="s">
        <v>673</v>
      </c>
      <c r="G11" s="32"/>
      <c r="H11" s="32"/>
      <c r="I11" s="32"/>
      <c r="J11" s="20">
        <v>546.96</v>
      </c>
      <c r="K11" s="44"/>
      <c r="L11" s="20">
        <v>500</v>
      </c>
      <c r="M11" s="44"/>
      <c r="N11" s="20">
        <f>ROUND((J11-L11),5)</f>
        <v>46.96</v>
      </c>
      <c r="O11" s="44"/>
      <c r="P11" s="45">
        <f>ROUND(IF(L11=0, IF(J11=0, 0, 1), J11/L11),5)</f>
        <v>1.09392</v>
      </c>
      <c r="Q11" s="44"/>
      <c r="R11" s="20">
        <v>31721.29</v>
      </c>
      <c r="S11" s="44"/>
      <c r="T11" s="20">
        <v>30797</v>
      </c>
      <c r="U11" s="44"/>
      <c r="V11" s="20">
        <f>ROUND((R11-T11),5)</f>
        <v>924.29</v>
      </c>
      <c r="W11" s="44"/>
      <c r="X11" s="45">
        <f>ROUND(IF(T11=0, IF(R11=0, 0, 1), R11/T11),5)</f>
        <v>1.0300100000000001</v>
      </c>
      <c r="Y11" s="44"/>
      <c r="Z11" s="20">
        <v>31497</v>
      </c>
    </row>
    <row r="12" spans="1:26" x14ac:dyDescent="0.25">
      <c r="A12" s="32"/>
      <c r="B12" s="32"/>
      <c r="C12" s="32"/>
      <c r="D12" s="32"/>
      <c r="E12" s="32"/>
      <c r="F12" s="32" t="s">
        <v>674</v>
      </c>
      <c r="G12" s="32"/>
      <c r="H12" s="32"/>
      <c r="I12" s="32"/>
      <c r="J12" s="20">
        <v>4100.09</v>
      </c>
      <c r="K12" s="44"/>
      <c r="L12" s="20">
        <v>3000</v>
      </c>
      <c r="M12" s="44"/>
      <c r="N12" s="20">
        <f>ROUND((J12-L12),5)</f>
        <v>1100.0899999999999</v>
      </c>
      <c r="O12" s="44"/>
      <c r="P12" s="45">
        <f>ROUND(IF(L12=0, IF(J12=0, 0, 1), J12/L12),5)</f>
        <v>1.3667</v>
      </c>
      <c r="Q12" s="44"/>
      <c r="R12" s="20">
        <v>25850.65</v>
      </c>
      <c r="S12" s="44"/>
      <c r="T12" s="20">
        <v>30000</v>
      </c>
      <c r="U12" s="44"/>
      <c r="V12" s="20">
        <f>ROUND((R12-T12),5)</f>
        <v>-4149.3500000000004</v>
      </c>
      <c r="W12" s="44"/>
      <c r="X12" s="45">
        <f>ROUND(IF(T12=0, IF(R12=0, 0, 1), R12/T12),5)</f>
        <v>0.86168999999999996</v>
      </c>
      <c r="Y12" s="44"/>
      <c r="Z12" s="20">
        <v>45000</v>
      </c>
    </row>
    <row r="13" spans="1:26" x14ac:dyDescent="0.25">
      <c r="A13" s="32"/>
      <c r="B13" s="32"/>
      <c r="C13" s="32"/>
      <c r="D13" s="32"/>
      <c r="E13" s="32"/>
      <c r="F13" s="32" t="s">
        <v>675</v>
      </c>
      <c r="G13" s="32"/>
      <c r="H13" s="32"/>
      <c r="I13" s="32"/>
      <c r="J13" s="20">
        <v>142.82</v>
      </c>
      <c r="K13" s="44"/>
      <c r="L13" s="20">
        <v>65</v>
      </c>
      <c r="M13" s="44"/>
      <c r="N13" s="20">
        <f>ROUND((J13-L13),5)</f>
        <v>77.819999999999993</v>
      </c>
      <c r="O13" s="44"/>
      <c r="P13" s="45">
        <f>ROUND(IF(L13=0, IF(J13=0, 0, 1), J13/L13),5)</f>
        <v>2.1972299999999998</v>
      </c>
      <c r="Q13" s="44"/>
      <c r="R13" s="20">
        <v>900.48</v>
      </c>
      <c r="S13" s="44"/>
      <c r="T13" s="20">
        <v>1475</v>
      </c>
      <c r="U13" s="44"/>
      <c r="V13" s="20">
        <f>ROUND((R13-T13),5)</f>
        <v>-574.52</v>
      </c>
      <c r="W13" s="44"/>
      <c r="X13" s="45">
        <f>ROUND(IF(T13=0, IF(R13=0, 0, 1), R13/T13),5)</f>
        <v>0.61048999999999998</v>
      </c>
      <c r="Y13" s="44"/>
      <c r="Z13" s="20">
        <v>1575</v>
      </c>
    </row>
    <row r="14" spans="1:26" x14ac:dyDescent="0.25">
      <c r="A14" s="32"/>
      <c r="B14" s="32"/>
      <c r="C14" s="32"/>
      <c r="D14" s="32"/>
      <c r="E14" s="32"/>
      <c r="F14" s="32" t="s">
        <v>676</v>
      </c>
      <c r="G14" s="32"/>
      <c r="H14" s="32"/>
      <c r="I14" s="32"/>
      <c r="J14" s="20">
        <v>-605.09</v>
      </c>
      <c r="K14" s="44"/>
      <c r="L14" s="20"/>
      <c r="M14" s="44"/>
      <c r="N14" s="20"/>
      <c r="O14" s="44"/>
      <c r="P14" s="45"/>
      <c r="Q14" s="44"/>
      <c r="R14" s="20">
        <v>-40848.57</v>
      </c>
      <c r="S14" s="44"/>
      <c r="T14" s="20"/>
      <c r="U14" s="44"/>
      <c r="V14" s="20"/>
      <c r="W14" s="44"/>
      <c r="X14" s="45"/>
      <c r="Y14" s="44"/>
      <c r="Z14" s="20"/>
    </row>
    <row r="15" spans="1:26" x14ac:dyDescent="0.25">
      <c r="A15" s="32"/>
      <c r="B15" s="32"/>
      <c r="C15" s="32"/>
      <c r="D15" s="32"/>
      <c r="E15" s="32"/>
      <c r="F15" s="32" t="s">
        <v>677</v>
      </c>
      <c r="G15" s="32"/>
      <c r="H15" s="32"/>
      <c r="I15" s="32"/>
      <c r="J15" s="20">
        <v>-21.08</v>
      </c>
      <c r="K15" s="44"/>
      <c r="L15" s="20"/>
      <c r="M15" s="44"/>
      <c r="N15" s="20"/>
      <c r="O15" s="44"/>
      <c r="P15" s="45"/>
      <c r="Q15" s="44"/>
      <c r="R15" s="20">
        <v>-1422.88</v>
      </c>
      <c r="S15" s="44"/>
      <c r="T15" s="20"/>
      <c r="U15" s="44"/>
      <c r="V15" s="20"/>
      <c r="W15" s="44"/>
      <c r="X15" s="45"/>
      <c r="Y15" s="44"/>
      <c r="Z15" s="20"/>
    </row>
    <row r="16" spans="1:26" x14ac:dyDescent="0.25">
      <c r="A16" s="32"/>
      <c r="B16" s="32"/>
      <c r="C16" s="32"/>
      <c r="D16" s="32"/>
      <c r="E16" s="32"/>
      <c r="F16" s="32" t="s">
        <v>678</v>
      </c>
      <c r="G16" s="32"/>
      <c r="H16" s="32"/>
      <c r="I16" s="32"/>
      <c r="J16" s="20">
        <v>390.81</v>
      </c>
      <c r="K16" s="44"/>
      <c r="L16" s="20"/>
      <c r="M16" s="44"/>
      <c r="N16" s="20"/>
      <c r="O16" s="44"/>
      <c r="P16" s="45"/>
      <c r="Q16" s="44"/>
      <c r="R16" s="20">
        <v>927.57</v>
      </c>
      <c r="S16" s="44"/>
      <c r="T16" s="20"/>
      <c r="U16" s="44"/>
      <c r="V16" s="20"/>
      <c r="W16" s="44"/>
      <c r="X16" s="45"/>
      <c r="Y16" s="44"/>
      <c r="Z16" s="20"/>
    </row>
    <row r="17" spans="1:26" x14ac:dyDescent="0.25">
      <c r="A17" s="32"/>
      <c r="B17" s="32"/>
      <c r="C17" s="32"/>
      <c r="D17" s="32"/>
      <c r="E17" s="32"/>
      <c r="F17" s="32" t="s">
        <v>679</v>
      </c>
      <c r="G17" s="32"/>
      <c r="H17" s="32"/>
      <c r="I17" s="32"/>
      <c r="J17" s="20">
        <v>0</v>
      </c>
      <c r="K17" s="44"/>
      <c r="L17" s="20"/>
      <c r="M17" s="44"/>
      <c r="N17" s="20"/>
      <c r="O17" s="44"/>
      <c r="P17" s="45"/>
      <c r="Q17" s="44"/>
      <c r="R17" s="20">
        <v>160.54</v>
      </c>
      <c r="S17" s="44"/>
      <c r="T17" s="20"/>
      <c r="U17" s="44"/>
      <c r="V17" s="20"/>
      <c r="W17" s="44"/>
      <c r="X17" s="45"/>
      <c r="Y17" s="44"/>
      <c r="Z17" s="20"/>
    </row>
    <row r="18" spans="1:26" x14ac:dyDescent="0.25">
      <c r="A18" s="32"/>
      <c r="B18" s="32"/>
      <c r="C18" s="32"/>
      <c r="D18" s="32"/>
      <c r="E18" s="32"/>
      <c r="F18" s="32" t="s">
        <v>680</v>
      </c>
      <c r="G18" s="32"/>
      <c r="H18" s="32"/>
      <c r="I18" s="32"/>
      <c r="J18" s="20">
        <v>0</v>
      </c>
      <c r="K18" s="44"/>
      <c r="L18" s="20"/>
      <c r="M18" s="44"/>
      <c r="N18" s="20"/>
      <c r="O18" s="44"/>
      <c r="P18" s="45"/>
      <c r="Q18" s="44"/>
      <c r="R18" s="20">
        <v>21.13</v>
      </c>
      <c r="S18" s="44"/>
      <c r="T18" s="20"/>
      <c r="U18" s="44"/>
      <c r="V18" s="20"/>
      <c r="W18" s="44"/>
      <c r="X18" s="45"/>
      <c r="Y18" s="44"/>
      <c r="Z18" s="20"/>
    </row>
    <row r="19" spans="1:26" x14ac:dyDescent="0.25">
      <c r="A19" s="32"/>
      <c r="B19" s="32"/>
      <c r="C19" s="32"/>
      <c r="D19" s="32"/>
      <c r="E19" s="32"/>
      <c r="F19" s="32" t="s">
        <v>681</v>
      </c>
      <c r="G19" s="32"/>
      <c r="H19" s="32"/>
      <c r="I19" s="32"/>
      <c r="J19" s="20">
        <v>0</v>
      </c>
      <c r="K19" s="44"/>
      <c r="L19" s="20"/>
      <c r="M19" s="44"/>
      <c r="N19" s="20"/>
      <c r="O19" s="44"/>
      <c r="P19" s="45"/>
      <c r="Q19" s="44"/>
      <c r="R19" s="20">
        <v>-5310.65</v>
      </c>
      <c r="S19" s="44"/>
      <c r="T19" s="20"/>
      <c r="U19" s="44"/>
      <c r="V19" s="20"/>
      <c r="W19" s="44"/>
      <c r="X19" s="45"/>
      <c r="Y19" s="44"/>
      <c r="Z19" s="20"/>
    </row>
    <row r="20" spans="1:26" x14ac:dyDescent="0.25">
      <c r="A20" s="32"/>
      <c r="B20" s="32"/>
      <c r="C20" s="32"/>
      <c r="D20" s="32"/>
      <c r="E20" s="32"/>
      <c r="F20" s="32" t="s">
        <v>682</v>
      </c>
      <c r="G20" s="32"/>
      <c r="H20" s="32"/>
      <c r="I20" s="32"/>
      <c r="J20" s="20">
        <v>0</v>
      </c>
      <c r="K20" s="44"/>
      <c r="L20" s="20"/>
      <c r="M20" s="44"/>
      <c r="N20" s="20"/>
      <c r="O20" s="44"/>
      <c r="P20" s="45"/>
      <c r="Q20" s="44"/>
      <c r="R20" s="20">
        <v>-160.35</v>
      </c>
      <c r="S20" s="44"/>
      <c r="T20" s="20"/>
      <c r="U20" s="44"/>
      <c r="V20" s="20"/>
      <c r="W20" s="44"/>
      <c r="X20" s="45"/>
      <c r="Y20" s="44"/>
      <c r="Z20" s="20"/>
    </row>
    <row r="21" spans="1:26" ht="15.75" thickBot="1" x14ac:dyDescent="0.3">
      <c r="A21" s="32"/>
      <c r="B21" s="32"/>
      <c r="C21" s="32"/>
      <c r="D21" s="32"/>
      <c r="E21" s="32"/>
      <c r="F21" s="32" t="s">
        <v>683</v>
      </c>
      <c r="G21" s="32"/>
      <c r="H21" s="32"/>
      <c r="I21" s="32"/>
      <c r="J21" s="21">
        <v>29.62</v>
      </c>
      <c r="K21" s="44"/>
      <c r="L21" s="21">
        <v>100</v>
      </c>
      <c r="M21" s="44"/>
      <c r="N21" s="21">
        <f>ROUND((J21-L21),5)</f>
        <v>-70.38</v>
      </c>
      <c r="O21" s="44"/>
      <c r="P21" s="46">
        <f>ROUND(IF(L21=0, IF(J21=0, 0, 1), J21/L21),5)</f>
        <v>0.29620000000000002</v>
      </c>
      <c r="Q21" s="44"/>
      <c r="R21" s="21">
        <v>1331.04</v>
      </c>
      <c r="S21" s="44"/>
      <c r="T21" s="21">
        <v>1186</v>
      </c>
      <c r="U21" s="44"/>
      <c r="V21" s="21">
        <f>ROUND((R21-T21),5)</f>
        <v>145.04</v>
      </c>
      <c r="W21" s="44"/>
      <c r="X21" s="46">
        <f>ROUND(IF(T21=0, IF(R21=0, 0, 1), R21/T21),5)</f>
        <v>1.12229</v>
      </c>
      <c r="Y21" s="44"/>
      <c r="Z21" s="21">
        <v>1386</v>
      </c>
    </row>
    <row r="22" spans="1:26" ht="15.75" thickBot="1" x14ac:dyDescent="0.3">
      <c r="A22" s="32"/>
      <c r="B22" s="32"/>
      <c r="C22" s="32"/>
      <c r="D22" s="32"/>
      <c r="E22" s="32" t="s">
        <v>684</v>
      </c>
      <c r="F22" s="32"/>
      <c r="G22" s="32"/>
      <c r="H22" s="32"/>
      <c r="I22" s="32"/>
      <c r="J22" s="23">
        <f>ROUND(SUM(J8:J21),5)</f>
        <v>20286.09</v>
      </c>
      <c r="K22" s="44"/>
      <c r="L22" s="23">
        <f>ROUND(SUM(L8:L21),5)</f>
        <v>23678</v>
      </c>
      <c r="M22" s="44"/>
      <c r="N22" s="23">
        <f>ROUND((J22-L22),5)</f>
        <v>-3391.91</v>
      </c>
      <c r="O22" s="44"/>
      <c r="P22" s="47">
        <f>ROUND(IF(L22=0, IF(J22=0, 0, 1), J22/L22),5)</f>
        <v>0.85675000000000001</v>
      </c>
      <c r="Q22" s="44"/>
      <c r="R22" s="23">
        <f>ROUND(SUM(R8:R21),5)</f>
        <v>923824.16</v>
      </c>
      <c r="S22" s="44"/>
      <c r="T22" s="23">
        <f>ROUND(SUM(T8:T21),5)</f>
        <v>923770</v>
      </c>
      <c r="U22" s="44"/>
      <c r="V22" s="23">
        <f>ROUND((R22-T22),5)</f>
        <v>54.16</v>
      </c>
      <c r="W22" s="44"/>
      <c r="X22" s="47">
        <f>ROUND(IF(T22=0, IF(R22=0, 0, 1), R22/T22),5)</f>
        <v>1.0000599999999999</v>
      </c>
      <c r="Y22" s="44"/>
      <c r="Z22" s="23">
        <f>ROUND(SUM(Z8:Z21),5)</f>
        <v>983670</v>
      </c>
    </row>
    <row r="23" spans="1:26" ht="15.75" thickBot="1" x14ac:dyDescent="0.3">
      <c r="A23" s="32"/>
      <c r="B23" s="32"/>
      <c r="C23" s="32"/>
      <c r="D23" s="32" t="s">
        <v>685</v>
      </c>
      <c r="E23" s="32"/>
      <c r="F23" s="32"/>
      <c r="G23" s="32"/>
      <c r="H23" s="32"/>
      <c r="I23" s="32"/>
      <c r="J23" s="22">
        <f>ROUND(SUM(J4:J7)+J22,5)</f>
        <v>22795.93</v>
      </c>
      <c r="K23" s="44"/>
      <c r="L23" s="22">
        <f>ROUND(SUM(L4:L7)+L22,5)</f>
        <v>23710</v>
      </c>
      <c r="M23" s="44"/>
      <c r="N23" s="22">
        <f>ROUND((J23-L23),5)</f>
        <v>-914.07</v>
      </c>
      <c r="O23" s="44"/>
      <c r="P23" s="48">
        <f>ROUND(IF(L23=0, IF(J23=0, 0, 1), J23/L23),5)</f>
        <v>0.96145000000000003</v>
      </c>
      <c r="Q23" s="44"/>
      <c r="R23" s="22">
        <f>ROUND(SUM(R4:R7)+R22,5)</f>
        <v>926866.95</v>
      </c>
      <c r="S23" s="44"/>
      <c r="T23" s="22">
        <f>ROUND(SUM(T4:T7)+T22,5)</f>
        <v>924037</v>
      </c>
      <c r="U23" s="44"/>
      <c r="V23" s="22">
        <f>ROUND((R23-T23),5)</f>
        <v>2829.95</v>
      </c>
      <c r="W23" s="44"/>
      <c r="X23" s="48">
        <f>ROUND(IF(T23=0, IF(R23=0, 0, 1), R23/T23),5)</f>
        <v>1.0030600000000001</v>
      </c>
      <c r="Y23" s="44"/>
      <c r="Z23" s="22">
        <f>ROUND(SUM(Z4:Z7)+Z22,5)</f>
        <v>984065</v>
      </c>
    </row>
    <row r="24" spans="1:26" x14ac:dyDescent="0.25">
      <c r="A24" s="32"/>
      <c r="B24" s="32"/>
      <c r="C24" s="32" t="s">
        <v>686</v>
      </c>
      <c r="D24" s="32"/>
      <c r="E24" s="32"/>
      <c r="F24" s="32"/>
      <c r="G24" s="32"/>
      <c r="H24" s="32"/>
      <c r="I24" s="32"/>
      <c r="J24" s="20">
        <f>J23</f>
        <v>22795.93</v>
      </c>
      <c r="K24" s="44"/>
      <c r="L24" s="20">
        <f>L23</f>
        <v>23710</v>
      </c>
      <c r="M24" s="44"/>
      <c r="N24" s="20">
        <f>ROUND((J24-L24),5)</f>
        <v>-914.07</v>
      </c>
      <c r="O24" s="44"/>
      <c r="P24" s="45">
        <f>ROUND(IF(L24=0, IF(J24=0, 0, 1), J24/L24),5)</f>
        <v>0.96145000000000003</v>
      </c>
      <c r="Q24" s="44"/>
      <c r="R24" s="20">
        <f>R23</f>
        <v>926866.95</v>
      </c>
      <c r="S24" s="44"/>
      <c r="T24" s="20">
        <f>T23</f>
        <v>924037</v>
      </c>
      <c r="U24" s="44"/>
      <c r="V24" s="20">
        <f>ROUND((R24-T24),5)</f>
        <v>2829.95</v>
      </c>
      <c r="W24" s="44"/>
      <c r="X24" s="45">
        <f>ROUND(IF(T24=0, IF(R24=0, 0, 1), R24/T24),5)</f>
        <v>1.0030600000000001</v>
      </c>
      <c r="Y24" s="44"/>
      <c r="Z24" s="20">
        <f>Z23</f>
        <v>984065</v>
      </c>
    </row>
    <row r="25" spans="1:26" x14ac:dyDescent="0.25">
      <c r="A25" s="32"/>
      <c r="B25" s="32"/>
      <c r="C25" s="32"/>
      <c r="D25" s="32" t="s">
        <v>687</v>
      </c>
      <c r="E25" s="32"/>
      <c r="F25" s="32"/>
      <c r="G25" s="32"/>
      <c r="H25" s="32"/>
      <c r="I25" s="32"/>
      <c r="J25" s="20"/>
      <c r="K25" s="44"/>
      <c r="L25" s="20"/>
      <c r="M25" s="44"/>
      <c r="N25" s="20"/>
      <c r="O25" s="44"/>
      <c r="P25" s="45"/>
      <c r="Q25" s="44"/>
      <c r="R25" s="20"/>
      <c r="S25" s="44"/>
      <c r="T25" s="20"/>
      <c r="U25" s="44"/>
      <c r="V25" s="20"/>
      <c r="W25" s="44"/>
      <c r="X25" s="45"/>
      <c r="Y25" s="44"/>
      <c r="Z25" s="20"/>
    </row>
    <row r="26" spans="1:26" x14ac:dyDescent="0.25">
      <c r="A26" s="32"/>
      <c r="B26" s="32"/>
      <c r="C26" s="32"/>
      <c r="D26" s="32"/>
      <c r="E26" s="32" t="s">
        <v>688</v>
      </c>
      <c r="F26" s="32"/>
      <c r="G26" s="32"/>
      <c r="H26" s="32"/>
      <c r="I26" s="32"/>
      <c r="J26" s="20"/>
      <c r="K26" s="44"/>
      <c r="L26" s="20"/>
      <c r="M26" s="44"/>
      <c r="N26" s="20"/>
      <c r="O26" s="44"/>
      <c r="P26" s="45"/>
      <c r="Q26" s="44"/>
      <c r="R26" s="20"/>
      <c r="S26" s="44"/>
      <c r="T26" s="20"/>
      <c r="U26" s="44"/>
      <c r="V26" s="20"/>
      <c r="W26" s="44"/>
      <c r="X26" s="45"/>
      <c r="Y26" s="44"/>
      <c r="Z26" s="20"/>
    </row>
    <row r="27" spans="1:26" x14ac:dyDescent="0.25">
      <c r="A27" s="32"/>
      <c r="B27" s="32"/>
      <c r="C27" s="32"/>
      <c r="D27" s="32"/>
      <c r="E27" s="32"/>
      <c r="F27" s="32" t="s">
        <v>689</v>
      </c>
      <c r="G27" s="32"/>
      <c r="H27" s="32"/>
      <c r="I27" s="32"/>
      <c r="J27" s="20"/>
      <c r="K27" s="44"/>
      <c r="L27" s="20"/>
      <c r="M27" s="44"/>
      <c r="N27" s="20"/>
      <c r="O27" s="44"/>
      <c r="P27" s="45"/>
      <c r="Q27" s="44"/>
      <c r="R27" s="20"/>
      <c r="S27" s="44"/>
      <c r="T27" s="20"/>
      <c r="U27" s="44"/>
      <c r="V27" s="20"/>
      <c r="W27" s="44"/>
      <c r="X27" s="45"/>
      <c r="Y27" s="44"/>
      <c r="Z27" s="20"/>
    </row>
    <row r="28" spans="1:26" x14ac:dyDescent="0.25">
      <c r="A28" s="32"/>
      <c r="B28" s="32"/>
      <c r="C28" s="32"/>
      <c r="D28" s="32"/>
      <c r="E28" s="32"/>
      <c r="F28" s="32"/>
      <c r="G28" s="32" t="s">
        <v>690</v>
      </c>
      <c r="H28" s="32"/>
      <c r="I28" s="32"/>
      <c r="J28" s="20">
        <v>0</v>
      </c>
      <c r="K28" s="44"/>
      <c r="L28" s="20"/>
      <c r="M28" s="44"/>
      <c r="N28" s="20"/>
      <c r="O28" s="44"/>
      <c r="P28" s="45"/>
      <c r="Q28" s="44"/>
      <c r="R28" s="20">
        <v>368.52</v>
      </c>
      <c r="S28" s="44"/>
      <c r="T28" s="20"/>
      <c r="U28" s="44"/>
      <c r="V28" s="20"/>
      <c r="W28" s="44"/>
      <c r="X28" s="45"/>
      <c r="Y28" s="44"/>
      <c r="Z28" s="20"/>
    </row>
    <row r="29" spans="1:26" ht="15.75" thickBot="1" x14ac:dyDescent="0.3">
      <c r="A29" s="32"/>
      <c r="B29" s="32"/>
      <c r="C29" s="32"/>
      <c r="D29" s="32"/>
      <c r="E29" s="32"/>
      <c r="F29" s="32"/>
      <c r="G29" s="32" t="s">
        <v>691</v>
      </c>
      <c r="H29" s="32"/>
      <c r="I29" s="32"/>
      <c r="J29" s="26">
        <v>0</v>
      </c>
      <c r="K29" s="44"/>
      <c r="L29" s="26">
        <v>20</v>
      </c>
      <c r="M29" s="44"/>
      <c r="N29" s="26">
        <f>ROUND((J29-L29),5)</f>
        <v>-20</v>
      </c>
      <c r="O29" s="44"/>
      <c r="P29" s="49">
        <f>ROUND(IF(L29=0, IF(J29=0, 0, 1), J29/L29),5)</f>
        <v>0</v>
      </c>
      <c r="Q29" s="44"/>
      <c r="R29" s="26">
        <v>45</v>
      </c>
      <c r="S29" s="44"/>
      <c r="T29" s="26">
        <v>120</v>
      </c>
      <c r="U29" s="44"/>
      <c r="V29" s="26">
        <f>ROUND((R29-T29),5)</f>
        <v>-75</v>
      </c>
      <c r="W29" s="44"/>
      <c r="X29" s="49">
        <f>ROUND(IF(T29=0, IF(R29=0, 0, 1), R29/T29),5)</f>
        <v>0.375</v>
      </c>
      <c r="Y29" s="44"/>
      <c r="Z29" s="26">
        <v>200</v>
      </c>
    </row>
    <row r="30" spans="1:26" x14ac:dyDescent="0.25">
      <c r="A30" s="32"/>
      <c r="B30" s="32"/>
      <c r="C30" s="32"/>
      <c r="D30" s="32"/>
      <c r="E30" s="32"/>
      <c r="F30" s="32" t="s">
        <v>692</v>
      </c>
      <c r="G30" s="32"/>
      <c r="H30" s="32"/>
      <c r="I30" s="32"/>
      <c r="J30" s="20">
        <f>ROUND(SUM(J27:J29),5)</f>
        <v>0</v>
      </c>
      <c r="K30" s="44"/>
      <c r="L30" s="20">
        <f>ROUND(SUM(L27:L29),5)</f>
        <v>20</v>
      </c>
      <c r="M30" s="44"/>
      <c r="N30" s="20">
        <f>ROUND((J30-L30),5)</f>
        <v>-20</v>
      </c>
      <c r="O30" s="44"/>
      <c r="P30" s="45">
        <f>ROUND(IF(L30=0, IF(J30=0, 0, 1), J30/L30),5)</f>
        <v>0</v>
      </c>
      <c r="Q30" s="44"/>
      <c r="R30" s="20">
        <f>ROUND(SUM(R27:R29),5)</f>
        <v>413.52</v>
      </c>
      <c r="S30" s="44"/>
      <c r="T30" s="20">
        <f>ROUND(SUM(T27:T29),5)</f>
        <v>120</v>
      </c>
      <c r="U30" s="44"/>
      <c r="V30" s="20">
        <f>ROUND((R30-T30),5)</f>
        <v>293.52</v>
      </c>
      <c r="W30" s="44"/>
      <c r="X30" s="45">
        <f>ROUND(IF(T30=0, IF(R30=0, 0, 1), R30/T30),5)</f>
        <v>3.4460000000000002</v>
      </c>
      <c r="Y30" s="44"/>
      <c r="Z30" s="20">
        <f>ROUND(SUM(Z27:Z29),5)</f>
        <v>200</v>
      </c>
    </row>
    <row r="31" spans="1:26" x14ac:dyDescent="0.25">
      <c r="A31" s="32"/>
      <c r="B31" s="32"/>
      <c r="C31" s="32"/>
      <c r="D31" s="32"/>
      <c r="E31" s="32"/>
      <c r="F31" s="32" t="s">
        <v>693</v>
      </c>
      <c r="G31" s="32"/>
      <c r="H31" s="32"/>
      <c r="I31" s="32"/>
      <c r="J31" s="20"/>
      <c r="K31" s="44"/>
      <c r="L31" s="20"/>
      <c r="M31" s="44"/>
      <c r="N31" s="20"/>
      <c r="O31" s="44"/>
      <c r="P31" s="45"/>
      <c r="Q31" s="44"/>
      <c r="R31" s="20"/>
      <c r="S31" s="44"/>
      <c r="T31" s="20"/>
      <c r="U31" s="44"/>
      <c r="V31" s="20"/>
      <c r="W31" s="44"/>
      <c r="X31" s="45"/>
      <c r="Y31" s="44"/>
      <c r="Z31" s="20"/>
    </row>
    <row r="32" spans="1:26" x14ac:dyDescent="0.25">
      <c r="A32" s="32"/>
      <c r="B32" s="32"/>
      <c r="C32" s="32"/>
      <c r="D32" s="32"/>
      <c r="E32" s="32"/>
      <c r="F32" s="32"/>
      <c r="G32" s="32" t="s">
        <v>694</v>
      </c>
      <c r="H32" s="32"/>
      <c r="I32" s="32"/>
      <c r="J32" s="20">
        <v>8.09</v>
      </c>
      <c r="K32" s="44"/>
      <c r="L32" s="20">
        <v>20</v>
      </c>
      <c r="M32" s="44"/>
      <c r="N32" s="20">
        <f>ROUND((J32-L32),5)</f>
        <v>-11.91</v>
      </c>
      <c r="O32" s="44"/>
      <c r="P32" s="45">
        <f>ROUND(IF(L32=0, IF(J32=0, 0, 1), J32/L32),5)</f>
        <v>0.40450000000000003</v>
      </c>
      <c r="Q32" s="44"/>
      <c r="R32" s="20">
        <v>453.26</v>
      </c>
      <c r="S32" s="44"/>
      <c r="T32" s="20">
        <v>447</v>
      </c>
      <c r="U32" s="44"/>
      <c r="V32" s="20">
        <f>ROUND((R32-T32),5)</f>
        <v>6.26</v>
      </c>
      <c r="W32" s="44"/>
      <c r="X32" s="45">
        <f>ROUND(IF(T32=0, IF(R32=0, 0, 1), R32/T32),5)</f>
        <v>1.014</v>
      </c>
      <c r="Y32" s="44"/>
      <c r="Z32" s="20">
        <v>496</v>
      </c>
    </row>
    <row r="33" spans="1:26" x14ac:dyDescent="0.25">
      <c r="A33" s="32"/>
      <c r="B33" s="32"/>
      <c r="C33" s="32"/>
      <c r="D33" s="32"/>
      <c r="E33" s="32"/>
      <c r="F33" s="32"/>
      <c r="G33" s="32" t="s">
        <v>695</v>
      </c>
      <c r="H33" s="32"/>
      <c r="I33" s="32"/>
      <c r="J33" s="20">
        <v>232.11</v>
      </c>
      <c r="K33" s="44"/>
      <c r="L33" s="20">
        <v>350</v>
      </c>
      <c r="M33" s="44"/>
      <c r="N33" s="20">
        <f>ROUND((J33-L33),5)</f>
        <v>-117.89</v>
      </c>
      <c r="O33" s="44"/>
      <c r="P33" s="45">
        <f>ROUND(IF(L33=0, IF(J33=0, 0, 1), J33/L33),5)</f>
        <v>0.66317000000000004</v>
      </c>
      <c r="Q33" s="44"/>
      <c r="R33" s="20">
        <v>13006.73</v>
      </c>
      <c r="S33" s="44"/>
      <c r="T33" s="20">
        <v>14120</v>
      </c>
      <c r="U33" s="44"/>
      <c r="V33" s="20">
        <f>ROUND((R33-T33),5)</f>
        <v>-1113.27</v>
      </c>
      <c r="W33" s="44"/>
      <c r="X33" s="45">
        <f>ROUND(IF(T33=0, IF(R33=0, 0, 1), R33/T33),5)</f>
        <v>0.92115999999999998</v>
      </c>
      <c r="Y33" s="44"/>
      <c r="Z33" s="20">
        <v>14770</v>
      </c>
    </row>
    <row r="34" spans="1:26" ht="15.75" thickBot="1" x14ac:dyDescent="0.3">
      <c r="A34" s="32"/>
      <c r="B34" s="32"/>
      <c r="C34" s="32"/>
      <c r="D34" s="32"/>
      <c r="E34" s="32"/>
      <c r="F34" s="32"/>
      <c r="G34" s="32" t="s">
        <v>696</v>
      </c>
      <c r="H34" s="32"/>
      <c r="I34" s="32"/>
      <c r="J34" s="26">
        <v>0</v>
      </c>
      <c r="K34" s="44"/>
      <c r="L34" s="26"/>
      <c r="M34" s="44"/>
      <c r="N34" s="26"/>
      <c r="O34" s="44"/>
      <c r="P34" s="49"/>
      <c r="Q34" s="44"/>
      <c r="R34" s="26">
        <v>31.42</v>
      </c>
      <c r="S34" s="44"/>
      <c r="T34" s="26"/>
      <c r="U34" s="44"/>
      <c r="V34" s="26"/>
      <c r="W34" s="44"/>
      <c r="X34" s="49"/>
      <c r="Y34" s="44"/>
      <c r="Z34" s="26"/>
    </row>
    <row r="35" spans="1:26" x14ac:dyDescent="0.25">
      <c r="A35" s="32"/>
      <c r="B35" s="32"/>
      <c r="C35" s="32"/>
      <c r="D35" s="32"/>
      <c r="E35" s="32"/>
      <c r="F35" s="32" t="s">
        <v>697</v>
      </c>
      <c r="G35" s="32"/>
      <c r="H35" s="32"/>
      <c r="I35" s="32"/>
      <c r="J35" s="20">
        <f>ROUND(SUM(J31:J34),5)</f>
        <v>240.2</v>
      </c>
      <c r="K35" s="44"/>
      <c r="L35" s="20">
        <f>ROUND(SUM(L31:L34),5)</f>
        <v>370</v>
      </c>
      <c r="M35" s="44"/>
      <c r="N35" s="20">
        <f>ROUND((J35-L35),5)</f>
        <v>-129.80000000000001</v>
      </c>
      <c r="O35" s="44"/>
      <c r="P35" s="45">
        <f>ROUND(IF(L35=0, IF(J35=0, 0, 1), J35/L35),5)</f>
        <v>0.64919000000000004</v>
      </c>
      <c r="Q35" s="44"/>
      <c r="R35" s="20">
        <f>ROUND(SUM(R31:R34),5)</f>
        <v>13491.41</v>
      </c>
      <c r="S35" s="44"/>
      <c r="T35" s="20">
        <f>ROUND(SUM(T31:T34),5)</f>
        <v>14567</v>
      </c>
      <c r="U35" s="44"/>
      <c r="V35" s="20">
        <f>ROUND((R35-T35),5)</f>
        <v>-1075.5899999999999</v>
      </c>
      <c r="W35" s="44"/>
      <c r="X35" s="45">
        <f>ROUND(IF(T35=0, IF(R35=0, 0, 1), R35/T35),5)</f>
        <v>0.92615999999999998</v>
      </c>
      <c r="Y35" s="44"/>
      <c r="Z35" s="20">
        <f>ROUND(SUM(Z31:Z34),5)</f>
        <v>15266</v>
      </c>
    </row>
    <row r="36" spans="1:26" x14ac:dyDescent="0.25">
      <c r="A36" s="32"/>
      <c r="B36" s="32"/>
      <c r="C36" s="32"/>
      <c r="D36" s="32"/>
      <c r="E36" s="32"/>
      <c r="F36" s="32" t="s">
        <v>698</v>
      </c>
      <c r="G36" s="32"/>
      <c r="H36" s="32"/>
      <c r="I36" s="32"/>
      <c r="J36" s="20"/>
      <c r="K36" s="44"/>
      <c r="L36" s="20"/>
      <c r="M36" s="44"/>
      <c r="N36" s="20"/>
      <c r="O36" s="44"/>
      <c r="P36" s="45"/>
      <c r="Q36" s="44"/>
      <c r="R36" s="20"/>
      <c r="S36" s="44"/>
      <c r="T36" s="20"/>
      <c r="U36" s="44"/>
      <c r="V36" s="20"/>
      <c r="W36" s="44"/>
      <c r="X36" s="45"/>
      <c r="Y36" s="44"/>
      <c r="Z36" s="20"/>
    </row>
    <row r="37" spans="1:26" x14ac:dyDescent="0.25">
      <c r="A37" s="32"/>
      <c r="B37" s="32"/>
      <c r="C37" s="32"/>
      <c r="D37" s="32"/>
      <c r="E37" s="32"/>
      <c r="F37" s="32"/>
      <c r="G37" s="32" t="s">
        <v>699</v>
      </c>
      <c r="H37" s="32"/>
      <c r="I37" s="32"/>
      <c r="J37" s="20">
        <v>198</v>
      </c>
      <c r="K37" s="44"/>
      <c r="L37" s="20">
        <v>0</v>
      </c>
      <c r="M37" s="44"/>
      <c r="N37" s="20">
        <f t="shared" ref="N37:N43" si="0">ROUND((J37-L37),5)</f>
        <v>198</v>
      </c>
      <c r="O37" s="44"/>
      <c r="P37" s="45">
        <f t="shared" ref="P37:P43" si="1">ROUND(IF(L37=0, IF(J37=0, 0, 1), J37/L37),5)</f>
        <v>1</v>
      </c>
      <c r="Q37" s="44"/>
      <c r="R37" s="20">
        <v>1443.38</v>
      </c>
      <c r="S37" s="44"/>
      <c r="T37" s="20">
        <v>1400</v>
      </c>
      <c r="U37" s="44"/>
      <c r="V37" s="20">
        <f t="shared" ref="V37:V43" si="2">ROUND((R37-T37),5)</f>
        <v>43.38</v>
      </c>
      <c r="W37" s="44"/>
      <c r="X37" s="45">
        <f t="shared" ref="X37:X43" si="3">ROUND(IF(T37=0, IF(R37=0, 0, 1), R37/T37),5)</f>
        <v>1.0309900000000001</v>
      </c>
      <c r="Y37" s="44"/>
      <c r="Z37" s="20">
        <v>1800</v>
      </c>
    </row>
    <row r="38" spans="1:26" x14ac:dyDescent="0.25">
      <c r="A38" s="32"/>
      <c r="B38" s="32"/>
      <c r="C38" s="32"/>
      <c r="D38" s="32"/>
      <c r="E38" s="32"/>
      <c r="F38" s="32"/>
      <c r="G38" s="32" t="s">
        <v>700</v>
      </c>
      <c r="H38" s="32"/>
      <c r="I38" s="32"/>
      <c r="J38" s="20">
        <v>0</v>
      </c>
      <c r="K38" s="44"/>
      <c r="L38" s="20">
        <v>100</v>
      </c>
      <c r="M38" s="44"/>
      <c r="N38" s="20">
        <f t="shared" si="0"/>
        <v>-100</v>
      </c>
      <c r="O38" s="44"/>
      <c r="P38" s="45">
        <f t="shared" si="1"/>
        <v>0</v>
      </c>
      <c r="Q38" s="44"/>
      <c r="R38" s="20">
        <v>0</v>
      </c>
      <c r="S38" s="44"/>
      <c r="T38" s="20">
        <v>800</v>
      </c>
      <c r="U38" s="44"/>
      <c r="V38" s="20">
        <f t="shared" si="2"/>
        <v>-800</v>
      </c>
      <c r="W38" s="44"/>
      <c r="X38" s="45">
        <f t="shared" si="3"/>
        <v>0</v>
      </c>
      <c r="Y38" s="44"/>
      <c r="Z38" s="20">
        <v>1200</v>
      </c>
    </row>
    <row r="39" spans="1:26" x14ac:dyDescent="0.25">
      <c r="A39" s="32"/>
      <c r="B39" s="32"/>
      <c r="C39" s="32"/>
      <c r="D39" s="32"/>
      <c r="E39" s="32"/>
      <c r="F39" s="32"/>
      <c r="G39" s="32" t="s">
        <v>701</v>
      </c>
      <c r="H39" s="32"/>
      <c r="I39" s="32"/>
      <c r="J39" s="20">
        <v>0</v>
      </c>
      <c r="K39" s="44"/>
      <c r="L39" s="20">
        <v>0</v>
      </c>
      <c r="M39" s="44"/>
      <c r="N39" s="20">
        <f t="shared" si="0"/>
        <v>0</v>
      </c>
      <c r="O39" s="44"/>
      <c r="P39" s="45">
        <f t="shared" si="1"/>
        <v>0</v>
      </c>
      <c r="Q39" s="44"/>
      <c r="R39" s="20">
        <v>0</v>
      </c>
      <c r="S39" s="44"/>
      <c r="T39" s="20">
        <v>1000</v>
      </c>
      <c r="U39" s="44"/>
      <c r="V39" s="20">
        <f t="shared" si="2"/>
        <v>-1000</v>
      </c>
      <c r="W39" s="44"/>
      <c r="X39" s="45">
        <f t="shared" si="3"/>
        <v>0</v>
      </c>
      <c r="Y39" s="44"/>
      <c r="Z39" s="20">
        <v>1000</v>
      </c>
    </row>
    <row r="40" spans="1:26" x14ac:dyDescent="0.25">
      <c r="A40" s="32"/>
      <c r="B40" s="32"/>
      <c r="C40" s="32"/>
      <c r="D40" s="32"/>
      <c r="E40" s="32"/>
      <c r="F40" s="32"/>
      <c r="G40" s="32" t="s">
        <v>702</v>
      </c>
      <c r="H40" s="32"/>
      <c r="I40" s="32"/>
      <c r="J40" s="20">
        <v>0</v>
      </c>
      <c r="K40" s="44"/>
      <c r="L40" s="20">
        <v>125</v>
      </c>
      <c r="M40" s="44"/>
      <c r="N40" s="20">
        <f t="shared" si="0"/>
        <v>-125</v>
      </c>
      <c r="O40" s="44"/>
      <c r="P40" s="45">
        <f t="shared" si="1"/>
        <v>0</v>
      </c>
      <c r="Q40" s="44"/>
      <c r="R40" s="20">
        <v>170</v>
      </c>
      <c r="S40" s="44"/>
      <c r="T40" s="20">
        <v>1000</v>
      </c>
      <c r="U40" s="44"/>
      <c r="V40" s="20">
        <f t="shared" si="2"/>
        <v>-830</v>
      </c>
      <c r="W40" s="44"/>
      <c r="X40" s="45">
        <f t="shared" si="3"/>
        <v>0.17</v>
      </c>
      <c r="Y40" s="44"/>
      <c r="Z40" s="20">
        <v>1500</v>
      </c>
    </row>
    <row r="41" spans="1:26" ht="15.75" thickBot="1" x14ac:dyDescent="0.3">
      <c r="A41" s="32"/>
      <c r="B41" s="32"/>
      <c r="C41" s="32"/>
      <c r="D41" s="32"/>
      <c r="E41" s="32"/>
      <c r="F41" s="32"/>
      <c r="G41" s="32" t="s">
        <v>703</v>
      </c>
      <c r="H41" s="32"/>
      <c r="I41" s="32"/>
      <c r="J41" s="26">
        <v>180</v>
      </c>
      <c r="K41" s="44"/>
      <c r="L41" s="26">
        <v>0</v>
      </c>
      <c r="M41" s="44"/>
      <c r="N41" s="26">
        <f t="shared" si="0"/>
        <v>180</v>
      </c>
      <c r="O41" s="44"/>
      <c r="P41" s="49">
        <f t="shared" si="1"/>
        <v>1</v>
      </c>
      <c r="Q41" s="44"/>
      <c r="R41" s="26">
        <v>2426.75</v>
      </c>
      <c r="S41" s="44"/>
      <c r="T41" s="26">
        <v>1400</v>
      </c>
      <c r="U41" s="44"/>
      <c r="V41" s="26">
        <f t="shared" si="2"/>
        <v>1026.75</v>
      </c>
      <c r="W41" s="44"/>
      <c r="X41" s="49">
        <f t="shared" si="3"/>
        <v>1.73339</v>
      </c>
      <c r="Y41" s="44"/>
      <c r="Z41" s="26">
        <v>1500</v>
      </c>
    </row>
    <row r="42" spans="1:26" x14ac:dyDescent="0.25">
      <c r="A42" s="32"/>
      <c r="B42" s="32"/>
      <c r="C42" s="32"/>
      <c r="D42" s="32"/>
      <c r="E42" s="32"/>
      <c r="F42" s="32" t="s">
        <v>704</v>
      </c>
      <c r="G42" s="32"/>
      <c r="H42" s="32"/>
      <c r="I42" s="32"/>
      <c r="J42" s="20">
        <f>ROUND(SUM(J36:J41),5)</f>
        <v>378</v>
      </c>
      <c r="K42" s="44"/>
      <c r="L42" s="20">
        <f>ROUND(SUM(L36:L41),5)</f>
        <v>225</v>
      </c>
      <c r="M42" s="44"/>
      <c r="N42" s="20">
        <f t="shared" si="0"/>
        <v>153</v>
      </c>
      <c r="O42" s="44"/>
      <c r="P42" s="45">
        <f t="shared" si="1"/>
        <v>1.68</v>
      </c>
      <c r="Q42" s="44"/>
      <c r="R42" s="20">
        <f>ROUND(SUM(R36:R41),5)</f>
        <v>4040.13</v>
      </c>
      <c r="S42" s="44"/>
      <c r="T42" s="20">
        <f>ROUND(SUM(T36:T41),5)</f>
        <v>5600</v>
      </c>
      <c r="U42" s="44"/>
      <c r="V42" s="20">
        <f t="shared" si="2"/>
        <v>-1559.87</v>
      </c>
      <c r="W42" s="44"/>
      <c r="X42" s="45">
        <f t="shared" si="3"/>
        <v>0.72145000000000004</v>
      </c>
      <c r="Y42" s="44"/>
      <c r="Z42" s="20">
        <f>ROUND(SUM(Z36:Z41),5)</f>
        <v>7000</v>
      </c>
    </row>
    <row r="43" spans="1:26" x14ac:dyDescent="0.25">
      <c r="A43" s="32"/>
      <c r="B43" s="32"/>
      <c r="C43" s="32"/>
      <c r="D43" s="32"/>
      <c r="E43" s="32"/>
      <c r="F43" s="32" t="s">
        <v>705</v>
      </c>
      <c r="G43" s="32"/>
      <c r="H43" s="32"/>
      <c r="I43" s="32"/>
      <c r="J43" s="20">
        <v>0</v>
      </c>
      <c r="K43" s="44"/>
      <c r="L43" s="20">
        <v>0</v>
      </c>
      <c r="M43" s="44"/>
      <c r="N43" s="20">
        <f t="shared" si="0"/>
        <v>0</v>
      </c>
      <c r="O43" s="44"/>
      <c r="P43" s="45">
        <f t="shared" si="1"/>
        <v>0</v>
      </c>
      <c r="Q43" s="44"/>
      <c r="R43" s="20">
        <v>0</v>
      </c>
      <c r="S43" s="44"/>
      <c r="T43" s="20">
        <v>1500</v>
      </c>
      <c r="U43" s="44"/>
      <c r="V43" s="20">
        <f t="shared" si="2"/>
        <v>-1500</v>
      </c>
      <c r="W43" s="44"/>
      <c r="X43" s="45">
        <f t="shared" si="3"/>
        <v>0</v>
      </c>
      <c r="Y43" s="44"/>
      <c r="Z43" s="20">
        <v>1500</v>
      </c>
    </row>
    <row r="44" spans="1:26" x14ac:dyDescent="0.25">
      <c r="A44" s="32"/>
      <c r="B44" s="32"/>
      <c r="C44" s="32"/>
      <c r="D44" s="32"/>
      <c r="E44" s="32"/>
      <c r="F44" s="32" t="s">
        <v>706</v>
      </c>
      <c r="G44" s="32"/>
      <c r="H44" s="32"/>
      <c r="I44" s="32"/>
      <c r="J44" s="20"/>
      <c r="K44" s="44"/>
      <c r="L44" s="20"/>
      <c r="M44" s="44"/>
      <c r="N44" s="20"/>
      <c r="O44" s="44"/>
      <c r="P44" s="45"/>
      <c r="Q44" s="44"/>
      <c r="R44" s="20"/>
      <c r="S44" s="44"/>
      <c r="T44" s="20"/>
      <c r="U44" s="44"/>
      <c r="V44" s="20"/>
      <c r="W44" s="44"/>
      <c r="X44" s="45"/>
      <c r="Y44" s="44"/>
      <c r="Z44" s="20"/>
    </row>
    <row r="45" spans="1:26" x14ac:dyDescent="0.25">
      <c r="A45" s="32"/>
      <c r="B45" s="32"/>
      <c r="C45" s="32"/>
      <c r="D45" s="32"/>
      <c r="E45" s="32"/>
      <c r="F45" s="32"/>
      <c r="G45" s="32" t="s">
        <v>707</v>
      </c>
      <c r="H45" s="32"/>
      <c r="I45" s="32"/>
      <c r="J45" s="20">
        <v>0</v>
      </c>
      <c r="K45" s="44"/>
      <c r="L45" s="20">
        <v>0</v>
      </c>
      <c r="M45" s="44"/>
      <c r="N45" s="20">
        <f t="shared" ref="N45:N50" si="4">ROUND((J45-L45),5)</f>
        <v>0</v>
      </c>
      <c r="O45" s="44"/>
      <c r="P45" s="45">
        <f t="shared" ref="P45:P50" si="5">ROUND(IF(L45=0, IF(J45=0, 0, 1), J45/L45),5)</f>
        <v>0</v>
      </c>
      <c r="Q45" s="44"/>
      <c r="R45" s="20">
        <v>100</v>
      </c>
      <c r="S45" s="44"/>
      <c r="T45" s="20">
        <v>0</v>
      </c>
      <c r="U45" s="44"/>
      <c r="V45" s="20">
        <f t="shared" ref="V45:V50" si="6">ROUND((R45-T45),5)</f>
        <v>100</v>
      </c>
      <c r="W45" s="44"/>
      <c r="X45" s="45">
        <f t="shared" ref="X45:X50" si="7">ROUND(IF(T45=0, IF(R45=0, 0, 1), R45/T45),5)</f>
        <v>1</v>
      </c>
      <c r="Y45" s="44"/>
      <c r="Z45" s="20">
        <v>3500</v>
      </c>
    </row>
    <row r="46" spans="1:26" x14ac:dyDescent="0.25">
      <c r="A46" s="32"/>
      <c r="B46" s="32"/>
      <c r="C46" s="32"/>
      <c r="D46" s="32"/>
      <c r="E46" s="32"/>
      <c r="F46" s="32"/>
      <c r="G46" s="32" t="s">
        <v>708</v>
      </c>
      <c r="H46" s="32"/>
      <c r="I46" s="32"/>
      <c r="J46" s="20">
        <v>1157.58</v>
      </c>
      <c r="K46" s="44"/>
      <c r="L46" s="20">
        <v>0</v>
      </c>
      <c r="M46" s="44"/>
      <c r="N46" s="20">
        <f t="shared" si="4"/>
        <v>1157.58</v>
      </c>
      <c r="O46" s="44"/>
      <c r="P46" s="45">
        <f t="shared" si="5"/>
        <v>1</v>
      </c>
      <c r="Q46" s="44"/>
      <c r="R46" s="20">
        <v>1157.58</v>
      </c>
      <c r="S46" s="44"/>
      <c r="T46" s="20">
        <v>1794</v>
      </c>
      <c r="U46" s="44"/>
      <c r="V46" s="20">
        <f t="shared" si="6"/>
        <v>-636.41999999999996</v>
      </c>
      <c r="W46" s="44"/>
      <c r="X46" s="45">
        <f t="shared" si="7"/>
        <v>0.64524999999999999</v>
      </c>
      <c r="Y46" s="44"/>
      <c r="Z46" s="20">
        <v>1794</v>
      </c>
    </row>
    <row r="47" spans="1:26" x14ac:dyDescent="0.25">
      <c r="A47" s="32"/>
      <c r="B47" s="32"/>
      <c r="C47" s="32"/>
      <c r="D47" s="32"/>
      <c r="E47" s="32"/>
      <c r="F47" s="32"/>
      <c r="G47" s="32" t="s">
        <v>709</v>
      </c>
      <c r="H47" s="32"/>
      <c r="I47" s="32"/>
      <c r="J47" s="20">
        <v>0</v>
      </c>
      <c r="K47" s="44"/>
      <c r="L47" s="20">
        <v>0</v>
      </c>
      <c r="M47" s="44"/>
      <c r="N47" s="20">
        <f t="shared" si="4"/>
        <v>0</v>
      </c>
      <c r="O47" s="44"/>
      <c r="P47" s="45">
        <f t="shared" si="5"/>
        <v>0</v>
      </c>
      <c r="Q47" s="44"/>
      <c r="R47" s="20">
        <v>17803</v>
      </c>
      <c r="S47" s="44"/>
      <c r="T47" s="20">
        <v>20000</v>
      </c>
      <c r="U47" s="44"/>
      <c r="V47" s="20">
        <f t="shared" si="6"/>
        <v>-2197</v>
      </c>
      <c r="W47" s="44"/>
      <c r="X47" s="45">
        <f t="shared" si="7"/>
        <v>0.89015</v>
      </c>
      <c r="Y47" s="44"/>
      <c r="Z47" s="20">
        <v>20000</v>
      </c>
    </row>
    <row r="48" spans="1:26" ht="15.75" thickBot="1" x14ac:dyDescent="0.3">
      <c r="A48" s="32"/>
      <c r="B48" s="32"/>
      <c r="C48" s="32"/>
      <c r="D48" s="32"/>
      <c r="E48" s="32"/>
      <c r="F48" s="32"/>
      <c r="G48" s="32" t="s">
        <v>710</v>
      </c>
      <c r="H48" s="32"/>
      <c r="I48" s="32"/>
      <c r="J48" s="26">
        <v>2591</v>
      </c>
      <c r="K48" s="44"/>
      <c r="L48" s="26">
        <v>2222.2199999999998</v>
      </c>
      <c r="M48" s="44"/>
      <c r="N48" s="26">
        <f t="shared" si="4"/>
        <v>368.78</v>
      </c>
      <c r="O48" s="44"/>
      <c r="P48" s="49">
        <f t="shared" si="5"/>
        <v>1.16595</v>
      </c>
      <c r="Q48" s="44"/>
      <c r="R48" s="26">
        <v>17963</v>
      </c>
      <c r="S48" s="44"/>
      <c r="T48" s="26">
        <v>15555.56</v>
      </c>
      <c r="U48" s="44"/>
      <c r="V48" s="26">
        <f t="shared" si="6"/>
        <v>2407.44</v>
      </c>
      <c r="W48" s="44"/>
      <c r="X48" s="49">
        <f t="shared" si="7"/>
        <v>1.15476</v>
      </c>
      <c r="Y48" s="44"/>
      <c r="Z48" s="26">
        <v>20000</v>
      </c>
    </row>
    <row r="49" spans="1:26" x14ac:dyDescent="0.25">
      <c r="A49" s="32"/>
      <c r="B49" s="32"/>
      <c r="C49" s="32"/>
      <c r="D49" s="32"/>
      <c r="E49" s="32"/>
      <c r="F49" s="32" t="s">
        <v>711</v>
      </c>
      <c r="G49" s="32"/>
      <c r="H49" s="32"/>
      <c r="I49" s="32"/>
      <c r="J49" s="20">
        <f>ROUND(SUM(J44:J48),5)</f>
        <v>3748.58</v>
      </c>
      <c r="K49" s="44"/>
      <c r="L49" s="20">
        <f>ROUND(SUM(L44:L48),5)</f>
        <v>2222.2199999999998</v>
      </c>
      <c r="M49" s="44"/>
      <c r="N49" s="20">
        <f t="shared" si="4"/>
        <v>1526.36</v>
      </c>
      <c r="O49" s="44"/>
      <c r="P49" s="45">
        <f t="shared" si="5"/>
        <v>1.68686</v>
      </c>
      <c r="Q49" s="44"/>
      <c r="R49" s="20">
        <f>ROUND(SUM(R44:R48),5)</f>
        <v>37023.58</v>
      </c>
      <c r="S49" s="44"/>
      <c r="T49" s="20">
        <f>ROUND(SUM(T44:T48),5)</f>
        <v>37349.56</v>
      </c>
      <c r="U49" s="44"/>
      <c r="V49" s="20">
        <f t="shared" si="6"/>
        <v>-325.98</v>
      </c>
      <c r="W49" s="44"/>
      <c r="X49" s="45">
        <f t="shared" si="7"/>
        <v>0.99126999999999998</v>
      </c>
      <c r="Y49" s="44"/>
      <c r="Z49" s="20">
        <f>ROUND(SUM(Z44:Z48),5)</f>
        <v>45294</v>
      </c>
    </row>
    <row r="50" spans="1:26" x14ac:dyDescent="0.25">
      <c r="A50" s="32"/>
      <c r="B50" s="32"/>
      <c r="C50" s="32"/>
      <c r="D50" s="32"/>
      <c r="E50" s="32"/>
      <c r="F50" s="32" t="s">
        <v>712</v>
      </c>
      <c r="G50" s="32"/>
      <c r="H50" s="32"/>
      <c r="I50" s="32"/>
      <c r="J50" s="20">
        <v>202.25</v>
      </c>
      <c r="K50" s="44"/>
      <c r="L50" s="20">
        <v>480</v>
      </c>
      <c r="M50" s="44"/>
      <c r="N50" s="20">
        <f t="shared" si="4"/>
        <v>-277.75</v>
      </c>
      <c r="O50" s="44"/>
      <c r="P50" s="45">
        <f t="shared" si="5"/>
        <v>0.42135</v>
      </c>
      <c r="Q50" s="44"/>
      <c r="R50" s="20">
        <v>1978.72</v>
      </c>
      <c r="S50" s="44"/>
      <c r="T50" s="20">
        <v>3880</v>
      </c>
      <c r="U50" s="44"/>
      <c r="V50" s="20">
        <f t="shared" si="6"/>
        <v>-1901.28</v>
      </c>
      <c r="W50" s="44"/>
      <c r="X50" s="45">
        <f t="shared" si="7"/>
        <v>0.50997999999999999</v>
      </c>
      <c r="Y50" s="44"/>
      <c r="Z50" s="20">
        <v>5800</v>
      </c>
    </row>
    <row r="51" spans="1:26" x14ac:dyDescent="0.25">
      <c r="A51" s="32"/>
      <c r="B51" s="32"/>
      <c r="C51" s="32"/>
      <c r="D51" s="32"/>
      <c r="E51" s="32"/>
      <c r="F51" s="32" t="s">
        <v>713</v>
      </c>
      <c r="G51" s="32"/>
      <c r="H51" s="32"/>
      <c r="I51" s="32"/>
      <c r="J51" s="20"/>
      <c r="K51" s="44"/>
      <c r="L51" s="20"/>
      <c r="M51" s="44"/>
      <c r="N51" s="20"/>
      <c r="O51" s="44"/>
      <c r="P51" s="45"/>
      <c r="Q51" s="44"/>
      <c r="R51" s="20"/>
      <c r="S51" s="44"/>
      <c r="T51" s="20"/>
      <c r="U51" s="44"/>
      <c r="V51" s="20"/>
      <c r="W51" s="44"/>
      <c r="X51" s="45"/>
      <c r="Y51" s="44"/>
      <c r="Z51" s="20"/>
    </row>
    <row r="52" spans="1:26" x14ac:dyDescent="0.25">
      <c r="A52" s="32"/>
      <c r="B52" s="32"/>
      <c r="C52" s="32"/>
      <c r="D52" s="32"/>
      <c r="E52" s="32"/>
      <c r="F52" s="32"/>
      <c r="G52" s="32" t="s">
        <v>714</v>
      </c>
      <c r="H52" s="32"/>
      <c r="I52" s="32"/>
      <c r="J52" s="20"/>
      <c r="K52" s="44"/>
      <c r="L52" s="20"/>
      <c r="M52" s="44"/>
      <c r="N52" s="20"/>
      <c r="O52" s="44"/>
      <c r="P52" s="45"/>
      <c r="Q52" s="44"/>
      <c r="R52" s="20"/>
      <c r="S52" s="44"/>
      <c r="T52" s="20"/>
      <c r="U52" s="44"/>
      <c r="V52" s="20"/>
      <c r="W52" s="44"/>
      <c r="X52" s="45"/>
      <c r="Y52" s="44"/>
      <c r="Z52" s="20"/>
    </row>
    <row r="53" spans="1:26" x14ac:dyDescent="0.25">
      <c r="A53" s="32"/>
      <c r="B53" s="32"/>
      <c r="C53" s="32"/>
      <c r="D53" s="32"/>
      <c r="E53" s="32"/>
      <c r="F53" s="32"/>
      <c r="G53" s="32"/>
      <c r="H53" s="32" t="s">
        <v>715</v>
      </c>
      <c r="I53" s="32"/>
      <c r="J53" s="20"/>
      <c r="K53" s="44"/>
      <c r="L53" s="20"/>
      <c r="M53" s="44"/>
      <c r="N53" s="20"/>
      <c r="O53" s="44"/>
      <c r="P53" s="45"/>
      <c r="Q53" s="44"/>
      <c r="R53" s="20"/>
      <c r="S53" s="44"/>
      <c r="T53" s="20"/>
      <c r="U53" s="44"/>
      <c r="V53" s="20"/>
      <c r="W53" s="44"/>
      <c r="X53" s="45"/>
      <c r="Y53" s="44"/>
      <c r="Z53" s="20"/>
    </row>
    <row r="54" spans="1:26" x14ac:dyDescent="0.25">
      <c r="A54" s="32"/>
      <c r="B54" s="32"/>
      <c r="C54" s="32"/>
      <c r="D54" s="32"/>
      <c r="E54" s="32"/>
      <c r="F54" s="32"/>
      <c r="G54" s="32"/>
      <c r="H54" s="32"/>
      <c r="I54" s="32" t="s">
        <v>716</v>
      </c>
      <c r="J54" s="20">
        <v>3640.96</v>
      </c>
      <c r="K54" s="44"/>
      <c r="L54" s="20">
        <v>9860.5</v>
      </c>
      <c r="M54" s="44"/>
      <c r="N54" s="20">
        <f>ROUND((J54-L54),5)</f>
        <v>-6219.54</v>
      </c>
      <c r="O54" s="44"/>
      <c r="P54" s="45">
        <f>ROUND(IF(L54=0, IF(J54=0, 0, 1), J54/L54),5)</f>
        <v>0.36925000000000002</v>
      </c>
      <c r="Q54" s="44"/>
      <c r="R54" s="20">
        <v>72664.740000000005</v>
      </c>
      <c r="S54" s="44"/>
      <c r="T54" s="20">
        <v>78884</v>
      </c>
      <c r="U54" s="44"/>
      <c r="V54" s="20">
        <f>ROUND((R54-T54),5)</f>
        <v>-6219.26</v>
      </c>
      <c r="W54" s="44"/>
      <c r="X54" s="45">
        <f>ROUND(IF(T54=0, IF(R54=0, 0, 1), R54/T54),5)</f>
        <v>0.92115999999999998</v>
      </c>
      <c r="Y54" s="44"/>
      <c r="Z54" s="20">
        <v>118326</v>
      </c>
    </row>
    <row r="55" spans="1:26" x14ac:dyDescent="0.25">
      <c r="A55" s="32"/>
      <c r="B55" s="32"/>
      <c r="C55" s="32"/>
      <c r="D55" s="32"/>
      <c r="E55" s="32"/>
      <c r="F55" s="32"/>
      <c r="G55" s="32"/>
      <c r="H55" s="32"/>
      <c r="I55" s="32" t="s">
        <v>717</v>
      </c>
      <c r="J55" s="20">
        <v>291.27999999999997</v>
      </c>
      <c r="K55" s="44"/>
      <c r="L55" s="20">
        <v>788.84</v>
      </c>
      <c r="M55" s="44"/>
      <c r="N55" s="20">
        <f>ROUND((J55-L55),5)</f>
        <v>-497.56</v>
      </c>
      <c r="O55" s="44"/>
      <c r="P55" s="45">
        <f>ROUND(IF(L55=0, IF(J55=0, 0, 1), J55/L55),5)</f>
        <v>0.36925000000000002</v>
      </c>
      <c r="Q55" s="44"/>
      <c r="R55" s="20">
        <v>5813.16</v>
      </c>
      <c r="S55" s="44"/>
      <c r="T55" s="20">
        <v>6310.72</v>
      </c>
      <c r="U55" s="44"/>
      <c r="V55" s="20">
        <f>ROUND((R55-T55),5)</f>
        <v>-497.56</v>
      </c>
      <c r="W55" s="44"/>
      <c r="X55" s="45">
        <f>ROUND(IF(T55=0, IF(R55=0, 0, 1), R55/T55),5)</f>
        <v>0.92115999999999998</v>
      </c>
      <c r="Y55" s="44"/>
      <c r="Z55" s="20">
        <v>9466.08</v>
      </c>
    </row>
    <row r="56" spans="1:26" x14ac:dyDescent="0.25">
      <c r="A56" s="32"/>
      <c r="B56" s="32"/>
      <c r="C56" s="32"/>
      <c r="D56" s="32"/>
      <c r="E56" s="32"/>
      <c r="F56" s="32"/>
      <c r="G56" s="32"/>
      <c r="H56" s="32"/>
      <c r="I56" s="32" t="s">
        <v>718</v>
      </c>
      <c r="J56" s="20">
        <v>109.23</v>
      </c>
      <c r="K56" s="44"/>
      <c r="L56" s="20">
        <v>294.83</v>
      </c>
      <c r="M56" s="44"/>
      <c r="N56" s="20">
        <f>ROUND((J56-L56),5)</f>
        <v>-185.6</v>
      </c>
      <c r="O56" s="44"/>
      <c r="P56" s="45">
        <f>ROUND(IF(L56=0, IF(J56=0, 0, 1), J56/L56),5)</f>
        <v>0.37047999999999998</v>
      </c>
      <c r="Q56" s="44"/>
      <c r="R56" s="20">
        <v>2179.9699999999998</v>
      </c>
      <c r="S56" s="44"/>
      <c r="T56" s="20">
        <v>2358.6799999999998</v>
      </c>
      <c r="U56" s="44"/>
      <c r="V56" s="20">
        <f>ROUND((R56-T56),5)</f>
        <v>-178.71</v>
      </c>
      <c r="W56" s="44"/>
      <c r="X56" s="45">
        <f>ROUND(IF(T56=0, IF(R56=0, 0, 1), R56/T56),5)</f>
        <v>0.92423</v>
      </c>
      <c r="Y56" s="44"/>
      <c r="Z56" s="20">
        <v>3538</v>
      </c>
    </row>
    <row r="57" spans="1:26" x14ac:dyDescent="0.25">
      <c r="A57" s="32"/>
      <c r="B57" s="32"/>
      <c r="C57" s="32"/>
      <c r="D57" s="32"/>
      <c r="E57" s="32"/>
      <c r="F57" s="32"/>
      <c r="G57" s="32"/>
      <c r="H57" s="32"/>
      <c r="I57" s="32" t="s">
        <v>719</v>
      </c>
      <c r="J57" s="20">
        <v>14108.72</v>
      </c>
      <c r="K57" s="44"/>
      <c r="L57" s="20"/>
      <c r="M57" s="44"/>
      <c r="N57" s="20"/>
      <c r="O57" s="44"/>
      <c r="P57" s="45"/>
      <c r="Q57" s="44"/>
      <c r="R57" s="20">
        <v>14108.72</v>
      </c>
      <c r="S57" s="44"/>
      <c r="T57" s="20"/>
      <c r="U57" s="44"/>
      <c r="V57" s="20"/>
      <c r="W57" s="44"/>
      <c r="X57" s="45"/>
      <c r="Y57" s="44"/>
      <c r="Z57" s="20"/>
    </row>
    <row r="58" spans="1:26" x14ac:dyDescent="0.25">
      <c r="A58" s="32"/>
      <c r="B58" s="32"/>
      <c r="C58" s="32"/>
      <c r="D58" s="32"/>
      <c r="E58" s="32"/>
      <c r="F58" s="32"/>
      <c r="G58" s="32"/>
      <c r="H58" s="32"/>
      <c r="I58" s="32" t="s">
        <v>720</v>
      </c>
      <c r="J58" s="20">
        <v>17067</v>
      </c>
      <c r="K58" s="44"/>
      <c r="L58" s="20"/>
      <c r="M58" s="44"/>
      <c r="N58" s="20"/>
      <c r="O58" s="44"/>
      <c r="P58" s="45"/>
      <c r="Q58" s="44"/>
      <c r="R58" s="20">
        <v>17067</v>
      </c>
      <c r="S58" s="44"/>
      <c r="T58" s="20"/>
      <c r="U58" s="44"/>
      <c r="V58" s="20"/>
      <c r="W58" s="44"/>
      <c r="X58" s="45"/>
      <c r="Y58" s="44"/>
      <c r="Z58" s="20"/>
    </row>
    <row r="59" spans="1:26" x14ac:dyDescent="0.25">
      <c r="A59" s="32"/>
      <c r="B59" s="32"/>
      <c r="C59" s="32"/>
      <c r="D59" s="32"/>
      <c r="E59" s="32"/>
      <c r="F59" s="32"/>
      <c r="G59" s="32"/>
      <c r="H59" s="32"/>
      <c r="I59" s="32" t="s">
        <v>92</v>
      </c>
      <c r="J59" s="20">
        <v>218.46</v>
      </c>
      <c r="K59" s="44"/>
      <c r="L59" s="20">
        <v>591.63</v>
      </c>
      <c r="M59" s="44"/>
      <c r="N59" s="20">
        <f>ROUND((J59-L59),5)</f>
        <v>-373.17</v>
      </c>
      <c r="O59" s="44"/>
      <c r="P59" s="45">
        <f>ROUND(IF(L59=0, IF(J59=0, 0, 1), J59/L59),5)</f>
        <v>0.36925000000000002</v>
      </c>
      <c r="Q59" s="44"/>
      <c r="R59" s="20">
        <v>4359.87</v>
      </c>
      <c r="S59" s="44"/>
      <c r="T59" s="20">
        <v>4733.04</v>
      </c>
      <c r="U59" s="44"/>
      <c r="V59" s="20">
        <f>ROUND((R59-T59),5)</f>
        <v>-373.17</v>
      </c>
      <c r="W59" s="44"/>
      <c r="X59" s="45">
        <f>ROUND(IF(T59=0, IF(R59=0, 0, 1), R59/T59),5)</f>
        <v>0.92115999999999998</v>
      </c>
      <c r="Y59" s="44"/>
      <c r="Z59" s="20">
        <v>7099.56</v>
      </c>
    </row>
    <row r="60" spans="1:26" ht="15.75" thickBot="1" x14ac:dyDescent="0.3">
      <c r="A60" s="32"/>
      <c r="B60" s="32"/>
      <c r="C60" s="32"/>
      <c r="D60" s="32"/>
      <c r="E60" s="32"/>
      <c r="F60" s="32"/>
      <c r="G60" s="32"/>
      <c r="H60" s="32"/>
      <c r="I60" s="32" t="s">
        <v>721</v>
      </c>
      <c r="J60" s="26">
        <v>0</v>
      </c>
      <c r="K60" s="44"/>
      <c r="L60" s="26">
        <v>30</v>
      </c>
      <c r="M60" s="44"/>
      <c r="N60" s="26">
        <f>ROUND((J60-L60),5)</f>
        <v>-30</v>
      </c>
      <c r="O60" s="44"/>
      <c r="P60" s="49">
        <f>ROUND(IF(L60=0, IF(J60=0, 0, 1), J60/L60),5)</f>
        <v>0</v>
      </c>
      <c r="Q60" s="44"/>
      <c r="R60" s="26">
        <v>0</v>
      </c>
      <c r="S60" s="44"/>
      <c r="T60" s="26">
        <v>240</v>
      </c>
      <c r="U60" s="44"/>
      <c r="V60" s="26">
        <f>ROUND((R60-T60),5)</f>
        <v>-240</v>
      </c>
      <c r="W60" s="44"/>
      <c r="X60" s="49">
        <f>ROUND(IF(T60=0, IF(R60=0, 0, 1), R60/T60),5)</f>
        <v>0</v>
      </c>
      <c r="Y60" s="44"/>
      <c r="Z60" s="26">
        <v>360</v>
      </c>
    </row>
    <row r="61" spans="1:26" x14ac:dyDescent="0.25">
      <c r="A61" s="32"/>
      <c r="B61" s="32"/>
      <c r="C61" s="32"/>
      <c r="D61" s="32"/>
      <c r="E61" s="32"/>
      <c r="F61" s="32"/>
      <c r="G61" s="32"/>
      <c r="H61" s="32" t="s">
        <v>722</v>
      </c>
      <c r="I61" s="32"/>
      <c r="J61" s="20">
        <f>ROUND(SUM(J53:J60),5)</f>
        <v>35435.65</v>
      </c>
      <c r="K61" s="44"/>
      <c r="L61" s="20">
        <f>ROUND(SUM(L53:L60),5)</f>
        <v>11565.8</v>
      </c>
      <c r="M61" s="44"/>
      <c r="N61" s="20">
        <f>ROUND((J61-L61),5)</f>
        <v>23869.85</v>
      </c>
      <c r="O61" s="44"/>
      <c r="P61" s="45">
        <f>ROUND(IF(L61=0, IF(J61=0, 0, 1), J61/L61),5)</f>
        <v>3.0638299999999998</v>
      </c>
      <c r="Q61" s="44"/>
      <c r="R61" s="20">
        <f>ROUND(SUM(R53:R60),5)</f>
        <v>116193.46</v>
      </c>
      <c r="S61" s="44"/>
      <c r="T61" s="20">
        <f>ROUND(SUM(T53:T60),5)</f>
        <v>92526.44</v>
      </c>
      <c r="U61" s="44"/>
      <c r="V61" s="20">
        <f>ROUND((R61-T61),5)</f>
        <v>23667.02</v>
      </c>
      <c r="W61" s="44"/>
      <c r="X61" s="45">
        <f>ROUND(IF(T61=0, IF(R61=0, 0, 1), R61/T61),5)</f>
        <v>1.25579</v>
      </c>
      <c r="Y61" s="44"/>
      <c r="Z61" s="20">
        <f>ROUND(SUM(Z53:Z60),5)</f>
        <v>138789.64000000001</v>
      </c>
    </row>
    <row r="62" spans="1:26" x14ac:dyDescent="0.25">
      <c r="A62" s="32"/>
      <c r="B62" s="32"/>
      <c r="C62" s="32"/>
      <c r="D62" s="32"/>
      <c r="E62" s="32"/>
      <c r="F62" s="32"/>
      <c r="G62" s="32"/>
      <c r="H62" s="32" t="s">
        <v>723</v>
      </c>
      <c r="I62" s="32"/>
      <c r="J62" s="20">
        <v>20785.14</v>
      </c>
      <c r="K62" s="44"/>
      <c r="L62" s="20">
        <v>18883.330000000002</v>
      </c>
      <c r="M62" s="44"/>
      <c r="N62" s="20">
        <f>ROUND((J62-L62),5)</f>
        <v>1901.81</v>
      </c>
      <c r="O62" s="44"/>
      <c r="P62" s="45">
        <f>ROUND(IF(L62=0, IF(J62=0, 0, 1), J62/L62),5)</f>
        <v>1.1007100000000001</v>
      </c>
      <c r="Q62" s="44"/>
      <c r="R62" s="20">
        <v>118406.83</v>
      </c>
      <c r="S62" s="44"/>
      <c r="T62" s="20">
        <v>151066.68</v>
      </c>
      <c r="U62" s="44"/>
      <c r="V62" s="20">
        <f>ROUND((R62-T62),5)</f>
        <v>-32659.85</v>
      </c>
      <c r="W62" s="44"/>
      <c r="X62" s="45">
        <f>ROUND(IF(T62=0, IF(R62=0, 0, 1), R62/T62),5)</f>
        <v>0.78381000000000001</v>
      </c>
      <c r="Y62" s="44"/>
      <c r="Z62" s="20">
        <v>226600</v>
      </c>
    </row>
    <row r="63" spans="1:26" x14ac:dyDescent="0.25">
      <c r="A63" s="32"/>
      <c r="B63" s="32"/>
      <c r="C63" s="32"/>
      <c r="D63" s="32"/>
      <c r="E63" s="32"/>
      <c r="F63" s="32"/>
      <c r="G63" s="32"/>
      <c r="H63" s="32" t="s">
        <v>724</v>
      </c>
      <c r="I63" s="32"/>
      <c r="J63" s="20">
        <v>0</v>
      </c>
      <c r="K63" s="44"/>
      <c r="L63" s="20"/>
      <c r="M63" s="44"/>
      <c r="N63" s="20"/>
      <c r="O63" s="44"/>
      <c r="P63" s="45"/>
      <c r="Q63" s="44"/>
      <c r="R63" s="20">
        <v>12661.06</v>
      </c>
      <c r="S63" s="44"/>
      <c r="T63" s="20"/>
      <c r="U63" s="44"/>
      <c r="V63" s="20"/>
      <c r="W63" s="44"/>
      <c r="X63" s="45"/>
      <c r="Y63" s="44"/>
      <c r="Z63" s="20"/>
    </row>
    <row r="64" spans="1:26" x14ac:dyDescent="0.25">
      <c r="A64" s="32"/>
      <c r="B64" s="32"/>
      <c r="C64" s="32"/>
      <c r="D64" s="32"/>
      <c r="E64" s="32"/>
      <c r="F64" s="32"/>
      <c r="G64" s="32"/>
      <c r="H64" s="32" t="s">
        <v>725</v>
      </c>
      <c r="I64" s="32"/>
      <c r="J64" s="20">
        <v>0</v>
      </c>
      <c r="K64" s="44"/>
      <c r="L64" s="20"/>
      <c r="M64" s="44"/>
      <c r="N64" s="20"/>
      <c r="O64" s="44"/>
      <c r="P64" s="45"/>
      <c r="Q64" s="44"/>
      <c r="R64" s="20">
        <v>2950.42</v>
      </c>
      <c r="S64" s="44"/>
      <c r="T64" s="20"/>
      <c r="U64" s="44"/>
      <c r="V64" s="20"/>
      <c r="W64" s="44"/>
      <c r="X64" s="45"/>
      <c r="Y64" s="44"/>
      <c r="Z64" s="20"/>
    </row>
    <row r="65" spans="1:26" x14ac:dyDescent="0.25">
      <c r="A65" s="32"/>
      <c r="B65" s="32"/>
      <c r="C65" s="32"/>
      <c r="D65" s="32"/>
      <c r="E65" s="32"/>
      <c r="F65" s="32"/>
      <c r="G65" s="32"/>
      <c r="H65" s="32" t="s">
        <v>726</v>
      </c>
      <c r="I65" s="32"/>
      <c r="J65" s="20">
        <v>0</v>
      </c>
      <c r="K65" s="44"/>
      <c r="L65" s="20">
        <v>3677.75</v>
      </c>
      <c r="M65" s="44"/>
      <c r="N65" s="20">
        <f>ROUND((J65-L65),5)</f>
        <v>-3677.75</v>
      </c>
      <c r="O65" s="44"/>
      <c r="P65" s="45">
        <f>ROUND(IF(L65=0, IF(J65=0, 0, 1), J65/L65),5)</f>
        <v>0</v>
      </c>
      <c r="Q65" s="44"/>
      <c r="R65" s="20">
        <v>21347.32</v>
      </c>
      <c r="S65" s="44"/>
      <c r="T65" s="20">
        <v>29422</v>
      </c>
      <c r="U65" s="44"/>
      <c r="V65" s="20">
        <f>ROUND((R65-T65),5)</f>
        <v>-8074.68</v>
      </c>
      <c r="W65" s="44"/>
      <c r="X65" s="45">
        <f>ROUND(IF(T65=0, IF(R65=0, 0, 1), R65/T65),5)</f>
        <v>0.72555999999999998</v>
      </c>
      <c r="Y65" s="44"/>
      <c r="Z65" s="20">
        <v>44133</v>
      </c>
    </row>
    <row r="66" spans="1:26" x14ac:dyDescent="0.25">
      <c r="A66" s="32"/>
      <c r="B66" s="32"/>
      <c r="C66" s="32"/>
      <c r="D66" s="32"/>
      <c r="E66" s="32"/>
      <c r="F66" s="32"/>
      <c r="G66" s="32"/>
      <c r="H66" s="32" t="s">
        <v>727</v>
      </c>
      <c r="I66" s="32"/>
      <c r="J66" s="20">
        <v>2811.6</v>
      </c>
      <c r="K66" s="44"/>
      <c r="L66" s="20">
        <v>2768.65</v>
      </c>
      <c r="M66" s="44"/>
      <c r="N66" s="20">
        <f>ROUND((J66-L66),5)</f>
        <v>42.95</v>
      </c>
      <c r="O66" s="44"/>
      <c r="P66" s="45">
        <f>ROUND(IF(L66=0, IF(J66=0, 0, 1), J66/L66),5)</f>
        <v>1.0155099999999999</v>
      </c>
      <c r="Q66" s="44"/>
      <c r="R66" s="20">
        <v>20937.900000000001</v>
      </c>
      <c r="S66" s="44"/>
      <c r="T66" s="20">
        <v>22149.4</v>
      </c>
      <c r="U66" s="44"/>
      <c r="V66" s="20">
        <f>ROUND((R66-T66),5)</f>
        <v>-1211.5</v>
      </c>
      <c r="W66" s="44"/>
      <c r="X66" s="45">
        <f>ROUND(IF(T66=0, IF(R66=0, 0, 1), R66/T66),5)</f>
        <v>0.94530000000000003</v>
      </c>
      <c r="Y66" s="44"/>
      <c r="Z66" s="20">
        <v>33224</v>
      </c>
    </row>
    <row r="67" spans="1:26" x14ac:dyDescent="0.25">
      <c r="A67" s="32"/>
      <c r="B67" s="32"/>
      <c r="C67" s="32"/>
      <c r="D67" s="32"/>
      <c r="E67" s="32"/>
      <c r="F67" s="32"/>
      <c r="G67" s="32"/>
      <c r="H67" s="32" t="s">
        <v>728</v>
      </c>
      <c r="I67" s="32"/>
      <c r="J67" s="20">
        <v>1610.28</v>
      </c>
      <c r="K67" s="44"/>
      <c r="L67" s="20">
        <v>988.84</v>
      </c>
      <c r="M67" s="44"/>
      <c r="N67" s="20">
        <f>ROUND((J67-L67),5)</f>
        <v>621.44000000000005</v>
      </c>
      <c r="O67" s="44"/>
      <c r="P67" s="45">
        <f>ROUND(IF(L67=0, IF(J67=0, 0, 1), J67/L67),5)</f>
        <v>1.62845</v>
      </c>
      <c r="Q67" s="44"/>
      <c r="R67" s="20">
        <v>10390.14</v>
      </c>
      <c r="S67" s="44"/>
      <c r="T67" s="20">
        <v>7910.65</v>
      </c>
      <c r="U67" s="44"/>
      <c r="V67" s="20">
        <f>ROUND((R67-T67),5)</f>
        <v>2479.4899999999998</v>
      </c>
      <c r="W67" s="44"/>
      <c r="X67" s="45">
        <f>ROUND(IF(T67=0, IF(R67=0, 0, 1), R67/T67),5)</f>
        <v>1.3134399999999999</v>
      </c>
      <c r="Y67" s="44"/>
      <c r="Z67" s="20">
        <v>11866</v>
      </c>
    </row>
    <row r="68" spans="1:26" ht="15.75" thickBot="1" x14ac:dyDescent="0.3">
      <c r="A68" s="32"/>
      <c r="B68" s="32"/>
      <c r="C68" s="32"/>
      <c r="D68" s="32"/>
      <c r="E68" s="32"/>
      <c r="F68" s="32"/>
      <c r="G68" s="32"/>
      <c r="H68" s="32" t="s">
        <v>729</v>
      </c>
      <c r="I68" s="32"/>
      <c r="J68" s="26">
        <v>4522</v>
      </c>
      <c r="K68" s="44"/>
      <c r="L68" s="26">
        <v>4418.7</v>
      </c>
      <c r="M68" s="44"/>
      <c r="N68" s="26">
        <f>ROUND((J68-L68),5)</f>
        <v>103.3</v>
      </c>
      <c r="O68" s="44"/>
      <c r="P68" s="49">
        <f>ROUND(IF(L68=0, IF(J68=0, 0, 1), J68/L68),5)</f>
        <v>1.02338</v>
      </c>
      <c r="Q68" s="44"/>
      <c r="R68" s="26">
        <v>26554</v>
      </c>
      <c r="S68" s="44"/>
      <c r="T68" s="26">
        <v>35349.199999999997</v>
      </c>
      <c r="U68" s="44"/>
      <c r="V68" s="26">
        <f>ROUND((R68-T68),5)</f>
        <v>-8795.2000000000007</v>
      </c>
      <c r="W68" s="44"/>
      <c r="X68" s="49">
        <f>ROUND(IF(T68=0, IF(R68=0, 0, 1), R68/T68),5)</f>
        <v>0.75119000000000002</v>
      </c>
      <c r="Y68" s="44"/>
      <c r="Z68" s="26">
        <v>53024</v>
      </c>
    </row>
    <row r="69" spans="1:26" x14ac:dyDescent="0.25">
      <c r="A69" s="32"/>
      <c r="B69" s="32"/>
      <c r="C69" s="32"/>
      <c r="D69" s="32"/>
      <c r="E69" s="32"/>
      <c r="F69" s="32"/>
      <c r="G69" s="32" t="s">
        <v>730</v>
      </c>
      <c r="H69" s="32"/>
      <c r="I69" s="32"/>
      <c r="J69" s="20">
        <f>ROUND(J52+SUM(J61:J68),5)</f>
        <v>65164.67</v>
      </c>
      <c r="K69" s="44"/>
      <c r="L69" s="20">
        <f>ROUND(L52+SUM(L61:L68),5)</f>
        <v>42303.07</v>
      </c>
      <c r="M69" s="44"/>
      <c r="N69" s="20">
        <f>ROUND((J69-L69),5)</f>
        <v>22861.599999999999</v>
      </c>
      <c r="O69" s="44"/>
      <c r="P69" s="45">
        <f>ROUND(IF(L69=0, IF(J69=0, 0, 1), J69/L69),5)</f>
        <v>1.5404199999999999</v>
      </c>
      <c r="Q69" s="44"/>
      <c r="R69" s="20">
        <f>ROUND(R52+SUM(R61:R68),5)</f>
        <v>329441.13</v>
      </c>
      <c r="S69" s="44"/>
      <c r="T69" s="20">
        <f>ROUND(T52+SUM(T61:T68),5)</f>
        <v>338424.37</v>
      </c>
      <c r="U69" s="44"/>
      <c r="V69" s="20">
        <f>ROUND((R69-T69),5)</f>
        <v>-8983.24</v>
      </c>
      <c r="W69" s="44"/>
      <c r="X69" s="45">
        <f>ROUND(IF(T69=0, IF(R69=0, 0, 1), R69/T69),5)</f>
        <v>0.97345999999999999</v>
      </c>
      <c r="Y69" s="44"/>
      <c r="Z69" s="20">
        <f>ROUND(Z52+SUM(Z61:Z68),5)</f>
        <v>507636.64</v>
      </c>
    </row>
    <row r="70" spans="1:26" x14ac:dyDescent="0.25">
      <c r="A70" s="32"/>
      <c r="B70" s="32"/>
      <c r="C70" s="32"/>
      <c r="D70" s="32"/>
      <c r="E70" s="32"/>
      <c r="F70" s="32"/>
      <c r="G70" s="32" t="s">
        <v>731</v>
      </c>
      <c r="H70" s="32"/>
      <c r="I70" s="32"/>
      <c r="J70" s="20"/>
      <c r="K70" s="44"/>
      <c r="L70" s="20"/>
      <c r="M70" s="44"/>
      <c r="N70" s="20"/>
      <c r="O70" s="44"/>
      <c r="P70" s="45"/>
      <c r="Q70" s="44"/>
      <c r="R70" s="20"/>
      <c r="S70" s="44"/>
      <c r="T70" s="20"/>
      <c r="U70" s="44"/>
      <c r="V70" s="20"/>
      <c r="W70" s="44"/>
      <c r="X70" s="45"/>
      <c r="Y70" s="44"/>
      <c r="Z70" s="20"/>
    </row>
    <row r="71" spans="1:26" x14ac:dyDescent="0.25">
      <c r="A71" s="32"/>
      <c r="B71" s="32"/>
      <c r="C71" s="32"/>
      <c r="D71" s="32"/>
      <c r="E71" s="32"/>
      <c r="F71" s="32"/>
      <c r="G71" s="32"/>
      <c r="H71" s="32" t="s">
        <v>732</v>
      </c>
      <c r="I71" s="32"/>
      <c r="J71" s="20">
        <v>0</v>
      </c>
      <c r="K71" s="44"/>
      <c r="L71" s="20">
        <v>2100</v>
      </c>
      <c r="M71" s="44"/>
      <c r="N71" s="20">
        <f t="shared" ref="N71:N79" si="8">ROUND((J71-L71),5)</f>
        <v>-2100</v>
      </c>
      <c r="O71" s="44"/>
      <c r="P71" s="45">
        <f t="shared" ref="P71:P79" si="9">ROUND(IF(L71=0, IF(J71=0, 0, 1), J71/L71),5)</f>
        <v>0</v>
      </c>
      <c r="Q71" s="44"/>
      <c r="R71" s="20">
        <v>0</v>
      </c>
      <c r="S71" s="44"/>
      <c r="T71" s="20">
        <v>16800</v>
      </c>
      <c r="U71" s="44"/>
      <c r="V71" s="20">
        <f t="shared" ref="V71:V79" si="10">ROUND((R71-T71),5)</f>
        <v>-16800</v>
      </c>
      <c r="W71" s="44"/>
      <c r="X71" s="45">
        <f t="shared" ref="X71:X79" si="11">ROUND(IF(T71=0, IF(R71=0, 0, 1), R71/T71),5)</f>
        <v>0</v>
      </c>
      <c r="Y71" s="44"/>
      <c r="Z71" s="20">
        <v>25200</v>
      </c>
    </row>
    <row r="72" spans="1:26" x14ac:dyDescent="0.25">
      <c r="A72" s="32"/>
      <c r="B72" s="32"/>
      <c r="C72" s="32"/>
      <c r="D72" s="32"/>
      <c r="E72" s="32"/>
      <c r="F72" s="32"/>
      <c r="G72" s="32"/>
      <c r="H72" s="32" t="s">
        <v>733</v>
      </c>
      <c r="I72" s="32"/>
      <c r="J72" s="20">
        <v>0</v>
      </c>
      <c r="K72" s="44"/>
      <c r="L72" s="20">
        <v>0</v>
      </c>
      <c r="M72" s="44"/>
      <c r="N72" s="20">
        <f t="shared" si="8"/>
        <v>0</v>
      </c>
      <c r="O72" s="44"/>
      <c r="P72" s="45">
        <f t="shared" si="9"/>
        <v>0</v>
      </c>
      <c r="Q72" s="44"/>
      <c r="R72" s="20">
        <v>0</v>
      </c>
      <c r="S72" s="44"/>
      <c r="T72" s="20">
        <v>0</v>
      </c>
      <c r="U72" s="44"/>
      <c r="V72" s="20">
        <f t="shared" si="10"/>
        <v>0</v>
      </c>
      <c r="W72" s="44"/>
      <c r="X72" s="45">
        <f t="shared" si="11"/>
        <v>0</v>
      </c>
      <c r="Y72" s="44"/>
      <c r="Z72" s="20">
        <v>6290</v>
      </c>
    </row>
    <row r="73" spans="1:26" x14ac:dyDescent="0.25">
      <c r="A73" s="32"/>
      <c r="B73" s="32"/>
      <c r="C73" s="32"/>
      <c r="D73" s="32"/>
      <c r="E73" s="32"/>
      <c r="F73" s="32"/>
      <c r="G73" s="32"/>
      <c r="H73" s="32" t="s">
        <v>734</v>
      </c>
      <c r="I73" s="32"/>
      <c r="J73" s="20">
        <v>5087.9399999999996</v>
      </c>
      <c r="K73" s="44"/>
      <c r="L73" s="20">
        <v>6756.75</v>
      </c>
      <c r="M73" s="44"/>
      <c r="N73" s="20">
        <f t="shared" si="8"/>
        <v>-1668.81</v>
      </c>
      <c r="O73" s="44"/>
      <c r="P73" s="45">
        <f t="shared" si="9"/>
        <v>0.75302000000000002</v>
      </c>
      <c r="Q73" s="44"/>
      <c r="R73" s="20">
        <v>47131.55</v>
      </c>
      <c r="S73" s="44"/>
      <c r="T73" s="20">
        <v>54054</v>
      </c>
      <c r="U73" s="44"/>
      <c r="V73" s="20">
        <f t="shared" si="10"/>
        <v>-6922.45</v>
      </c>
      <c r="W73" s="44"/>
      <c r="X73" s="45">
        <f t="shared" si="11"/>
        <v>0.87192999999999998</v>
      </c>
      <c r="Y73" s="44"/>
      <c r="Z73" s="20">
        <v>81081</v>
      </c>
    </row>
    <row r="74" spans="1:26" x14ac:dyDescent="0.25">
      <c r="A74" s="32"/>
      <c r="B74" s="32"/>
      <c r="C74" s="32"/>
      <c r="D74" s="32"/>
      <c r="E74" s="32"/>
      <c r="F74" s="32"/>
      <c r="G74" s="32"/>
      <c r="H74" s="32" t="s">
        <v>735</v>
      </c>
      <c r="I74" s="32"/>
      <c r="J74" s="20">
        <v>1414.17</v>
      </c>
      <c r="K74" s="44"/>
      <c r="L74" s="20">
        <v>1980</v>
      </c>
      <c r="M74" s="44"/>
      <c r="N74" s="20">
        <f t="shared" si="8"/>
        <v>-565.83000000000004</v>
      </c>
      <c r="O74" s="44"/>
      <c r="P74" s="45">
        <f t="shared" si="9"/>
        <v>0.71423000000000003</v>
      </c>
      <c r="Q74" s="44"/>
      <c r="R74" s="20">
        <v>11750.14</v>
      </c>
      <c r="S74" s="44"/>
      <c r="T74" s="20">
        <v>15840</v>
      </c>
      <c r="U74" s="44"/>
      <c r="V74" s="20">
        <f t="shared" si="10"/>
        <v>-4089.86</v>
      </c>
      <c r="W74" s="44"/>
      <c r="X74" s="45">
        <f t="shared" si="11"/>
        <v>0.74180000000000001</v>
      </c>
      <c r="Y74" s="44"/>
      <c r="Z74" s="20">
        <v>23760</v>
      </c>
    </row>
    <row r="75" spans="1:26" x14ac:dyDescent="0.25">
      <c r="A75" s="32"/>
      <c r="B75" s="32"/>
      <c r="C75" s="32"/>
      <c r="D75" s="32"/>
      <c r="E75" s="32"/>
      <c r="F75" s="32"/>
      <c r="G75" s="32"/>
      <c r="H75" s="32" t="s">
        <v>736</v>
      </c>
      <c r="I75" s="32"/>
      <c r="J75" s="20">
        <v>499.12</v>
      </c>
      <c r="K75" s="44"/>
      <c r="L75" s="20">
        <v>650</v>
      </c>
      <c r="M75" s="44"/>
      <c r="N75" s="20">
        <f t="shared" si="8"/>
        <v>-150.88</v>
      </c>
      <c r="O75" s="44"/>
      <c r="P75" s="45">
        <f t="shared" si="9"/>
        <v>0.76788000000000001</v>
      </c>
      <c r="Q75" s="44"/>
      <c r="R75" s="20">
        <v>4147.1099999999997</v>
      </c>
      <c r="S75" s="44"/>
      <c r="T75" s="20">
        <v>5200</v>
      </c>
      <c r="U75" s="44"/>
      <c r="V75" s="20">
        <f t="shared" si="10"/>
        <v>-1052.8900000000001</v>
      </c>
      <c r="W75" s="44"/>
      <c r="X75" s="45">
        <f t="shared" si="11"/>
        <v>0.79752000000000001</v>
      </c>
      <c r="Y75" s="44"/>
      <c r="Z75" s="20">
        <v>7800</v>
      </c>
    </row>
    <row r="76" spans="1:26" x14ac:dyDescent="0.25">
      <c r="A76" s="32"/>
      <c r="B76" s="32"/>
      <c r="C76" s="32"/>
      <c r="D76" s="32"/>
      <c r="E76" s="32"/>
      <c r="F76" s="32"/>
      <c r="G76" s="32"/>
      <c r="H76" s="32" t="s">
        <v>737</v>
      </c>
      <c r="I76" s="32"/>
      <c r="J76" s="20">
        <v>0</v>
      </c>
      <c r="K76" s="44"/>
      <c r="L76" s="20">
        <v>333.33</v>
      </c>
      <c r="M76" s="44"/>
      <c r="N76" s="20">
        <f t="shared" si="8"/>
        <v>-333.33</v>
      </c>
      <c r="O76" s="44"/>
      <c r="P76" s="45">
        <f t="shared" si="9"/>
        <v>0</v>
      </c>
      <c r="Q76" s="44"/>
      <c r="R76" s="20">
        <v>0</v>
      </c>
      <c r="S76" s="44"/>
      <c r="T76" s="20">
        <v>2666.68</v>
      </c>
      <c r="U76" s="44"/>
      <c r="V76" s="20">
        <f t="shared" si="10"/>
        <v>-2666.68</v>
      </c>
      <c r="W76" s="44"/>
      <c r="X76" s="45">
        <f t="shared" si="11"/>
        <v>0</v>
      </c>
      <c r="Y76" s="44"/>
      <c r="Z76" s="20">
        <v>4000</v>
      </c>
    </row>
    <row r="77" spans="1:26" x14ac:dyDescent="0.25">
      <c r="A77" s="32"/>
      <c r="B77" s="32"/>
      <c r="C77" s="32"/>
      <c r="D77" s="32"/>
      <c r="E77" s="32"/>
      <c r="F77" s="32"/>
      <c r="G77" s="32"/>
      <c r="H77" s="32" t="s">
        <v>738</v>
      </c>
      <c r="I77" s="32"/>
      <c r="J77" s="20">
        <v>0</v>
      </c>
      <c r="K77" s="44"/>
      <c r="L77" s="20">
        <v>0</v>
      </c>
      <c r="M77" s="44"/>
      <c r="N77" s="20">
        <f t="shared" si="8"/>
        <v>0</v>
      </c>
      <c r="O77" s="44"/>
      <c r="P77" s="45">
        <f t="shared" si="9"/>
        <v>0</v>
      </c>
      <c r="Q77" s="44"/>
      <c r="R77" s="20">
        <v>0</v>
      </c>
      <c r="S77" s="44"/>
      <c r="T77" s="20">
        <v>0</v>
      </c>
      <c r="U77" s="44"/>
      <c r="V77" s="20">
        <f t="shared" si="10"/>
        <v>0</v>
      </c>
      <c r="W77" s="44"/>
      <c r="X77" s="45">
        <f t="shared" si="11"/>
        <v>0</v>
      </c>
      <c r="Y77" s="44"/>
      <c r="Z77" s="20">
        <v>0</v>
      </c>
    </row>
    <row r="78" spans="1:26" ht="15.75" thickBot="1" x14ac:dyDescent="0.3">
      <c r="A78" s="32"/>
      <c r="B78" s="32"/>
      <c r="C78" s="32"/>
      <c r="D78" s="32"/>
      <c r="E78" s="32"/>
      <c r="F78" s="32"/>
      <c r="G78" s="32"/>
      <c r="H78" s="32" t="s">
        <v>739</v>
      </c>
      <c r="I78" s="32"/>
      <c r="J78" s="26">
        <v>8.75</v>
      </c>
      <c r="K78" s="44"/>
      <c r="L78" s="26">
        <v>10</v>
      </c>
      <c r="M78" s="44"/>
      <c r="N78" s="26">
        <f t="shared" si="8"/>
        <v>-1.25</v>
      </c>
      <c r="O78" s="44"/>
      <c r="P78" s="49">
        <f t="shared" si="9"/>
        <v>0.875</v>
      </c>
      <c r="Q78" s="44"/>
      <c r="R78" s="26">
        <v>89.25</v>
      </c>
      <c r="S78" s="44"/>
      <c r="T78" s="26">
        <v>80</v>
      </c>
      <c r="U78" s="44"/>
      <c r="V78" s="26">
        <f t="shared" si="10"/>
        <v>9.25</v>
      </c>
      <c r="W78" s="44"/>
      <c r="X78" s="49">
        <f t="shared" si="11"/>
        <v>1.1156299999999999</v>
      </c>
      <c r="Y78" s="44"/>
      <c r="Z78" s="26">
        <v>120</v>
      </c>
    </row>
    <row r="79" spans="1:26" x14ac:dyDescent="0.25">
      <c r="A79" s="32"/>
      <c r="B79" s="32"/>
      <c r="C79" s="32"/>
      <c r="D79" s="32"/>
      <c r="E79" s="32"/>
      <c r="F79" s="32"/>
      <c r="G79" s="32" t="s">
        <v>740</v>
      </c>
      <c r="H79" s="32"/>
      <c r="I79" s="32"/>
      <c r="J79" s="20">
        <f>ROUND(SUM(J70:J78),5)</f>
        <v>7009.98</v>
      </c>
      <c r="K79" s="44"/>
      <c r="L79" s="20">
        <f>ROUND(SUM(L70:L78),5)</f>
        <v>11830.08</v>
      </c>
      <c r="M79" s="44"/>
      <c r="N79" s="20">
        <f t="shared" si="8"/>
        <v>-4820.1000000000004</v>
      </c>
      <c r="O79" s="44"/>
      <c r="P79" s="45">
        <f t="shared" si="9"/>
        <v>0.59255999999999998</v>
      </c>
      <c r="Q79" s="44"/>
      <c r="R79" s="20">
        <f>ROUND(SUM(R70:R78),5)</f>
        <v>63118.05</v>
      </c>
      <c r="S79" s="44"/>
      <c r="T79" s="20">
        <f>ROUND(SUM(T70:T78),5)</f>
        <v>94640.68</v>
      </c>
      <c r="U79" s="44"/>
      <c r="V79" s="20">
        <f t="shared" si="10"/>
        <v>-31522.63</v>
      </c>
      <c r="W79" s="44"/>
      <c r="X79" s="45">
        <f t="shared" si="11"/>
        <v>0.66691999999999996</v>
      </c>
      <c r="Y79" s="44"/>
      <c r="Z79" s="20">
        <f>ROUND(SUM(Z70:Z78),5)</f>
        <v>148251</v>
      </c>
    </row>
    <row r="80" spans="1:26" x14ac:dyDescent="0.25">
      <c r="A80" s="32"/>
      <c r="B80" s="32"/>
      <c r="C80" s="32"/>
      <c r="D80" s="32"/>
      <c r="E80" s="32"/>
      <c r="F80" s="32"/>
      <c r="G80" s="32" t="s">
        <v>24</v>
      </c>
      <c r="H80" s="32"/>
      <c r="I80" s="32"/>
      <c r="J80" s="20"/>
      <c r="K80" s="44"/>
      <c r="L80" s="20"/>
      <c r="M80" s="44"/>
      <c r="N80" s="20"/>
      <c r="O80" s="44"/>
      <c r="P80" s="45"/>
      <c r="Q80" s="44"/>
      <c r="R80" s="20"/>
      <c r="S80" s="44"/>
      <c r="T80" s="20"/>
      <c r="U80" s="44"/>
      <c r="V80" s="20"/>
      <c r="W80" s="44"/>
      <c r="X80" s="45"/>
      <c r="Y80" s="44"/>
      <c r="Z80" s="20"/>
    </row>
    <row r="81" spans="1:26" x14ac:dyDescent="0.25">
      <c r="A81" s="32"/>
      <c r="B81" s="32"/>
      <c r="C81" s="32"/>
      <c r="D81" s="32"/>
      <c r="E81" s="32"/>
      <c r="F81" s="32"/>
      <c r="G81" s="32"/>
      <c r="H81" s="32" t="s">
        <v>81</v>
      </c>
      <c r="I81" s="32"/>
      <c r="J81" s="20">
        <v>274.16000000000003</v>
      </c>
      <c r="K81" s="44"/>
      <c r="L81" s="20">
        <v>461</v>
      </c>
      <c r="M81" s="44"/>
      <c r="N81" s="20">
        <f t="shared" ref="N81:N87" si="12">ROUND((J81-L81),5)</f>
        <v>-186.84</v>
      </c>
      <c r="O81" s="44"/>
      <c r="P81" s="45">
        <f t="shared" ref="P81:P87" si="13">ROUND(IF(L81=0, IF(J81=0, 0, 1), J81/L81),5)</f>
        <v>0.59470999999999996</v>
      </c>
      <c r="Q81" s="44"/>
      <c r="R81" s="20">
        <v>3265.87</v>
      </c>
      <c r="S81" s="44"/>
      <c r="T81" s="20">
        <v>3688</v>
      </c>
      <c r="U81" s="44"/>
      <c r="V81" s="20">
        <f t="shared" ref="V81:V87" si="14">ROUND((R81-T81),5)</f>
        <v>-422.13</v>
      </c>
      <c r="W81" s="44"/>
      <c r="X81" s="45">
        <f t="shared" ref="X81:X87" si="15">ROUND(IF(T81=0, IF(R81=0, 0, 1), R81/T81),5)</f>
        <v>0.88553999999999999</v>
      </c>
      <c r="Y81" s="44"/>
      <c r="Z81" s="20">
        <v>5532</v>
      </c>
    </row>
    <row r="82" spans="1:26" x14ac:dyDescent="0.25">
      <c r="A82" s="32"/>
      <c r="B82" s="32"/>
      <c r="C82" s="32"/>
      <c r="D82" s="32"/>
      <c r="E82" s="32"/>
      <c r="F82" s="32"/>
      <c r="G82" s="32"/>
      <c r="H82" s="32" t="s">
        <v>85</v>
      </c>
      <c r="I82" s="32"/>
      <c r="J82" s="20">
        <v>935.93</v>
      </c>
      <c r="K82" s="44"/>
      <c r="L82" s="20">
        <v>625</v>
      </c>
      <c r="M82" s="44"/>
      <c r="N82" s="20">
        <f t="shared" si="12"/>
        <v>310.93</v>
      </c>
      <c r="O82" s="44"/>
      <c r="P82" s="45">
        <f t="shared" si="13"/>
        <v>1.49749</v>
      </c>
      <c r="Q82" s="44"/>
      <c r="R82" s="20">
        <v>4799.7299999999996</v>
      </c>
      <c r="S82" s="44"/>
      <c r="T82" s="20">
        <v>5025</v>
      </c>
      <c r="U82" s="44"/>
      <c r="V82" s="20">
        <f t="shared" si="14"/>
        <v>-225.27</v>
      </c>
      <c r="W82" s="44"/>
      <c r="X82" s="45">
        <f t="shared" si="15"/>
        <v>0.95516999999999996</v>
      </c>
      <c r="Y82" s="44"/>
      <c r="Z82" s="20">
        <v>7525</v>
      </c>
    </row>
    <row r="83" spans="1:26" ht="15.75" thickBot="1" x14ac:dyDescent="0.3">
      <c r="A83" s="32"/>
      <c r="B83" s="32"/>
      <c r="C83" s="32"/>
      <c r="D83" s="32"/>
      <c r="E83" s="32"/>
      <c r="F83" s="32"/>
      <c r="G83" s="32"/>
      <c r="H83" s="32" t="s">
        <v>741</v>
      </c>
      <c r="I83" s="32"/>
      <c r="J83" s="21">
        <v>193.64</v>
      </c>
      <c r="K83" s="44"/>
      <c r="L83" s="21">
        <v>130</v>
      </c>
      <c r="M83" s="44"/>
      <c r="N83" s="21">
        <f t="shared" si="12"/>
        <v>63.64</v>
      </c>
      <c r="O83" s="44"/>
      <c r="P83" s="46">
        <f t="shared" si="13"/>
        <v>1.4895400000000001</v>
      </c>
      <c r="Q83" s="44"/>
      <c r="R83" s="21">
        <v>993.03</v>
      </c>
      <c r="S83" s="44"/>
      <c r="T83" s="21">
        <v>1040</v>
      </c>
      <c r="U83" s="44"/>
      <c r="V83" s="21">
        <f t="shared" si="14"/>
        <v>-46.97</v>
      </c>
      <c r="W83" s="44"/>
      <c r="X83" s="46">
        <f t="shared" si="15"/>
        <v>0.95484000000000002</v>
      </c>
      <c r="Y83" s="44"/>
      <c r="Z83" s="21">
        <v>1560</v>
      </c>
    </row>
    <row r="84" spans="1:26" ht="15.75" thickBot="1" x14ac:dyDescent="0.3">
      <c r="A84" s="32"/>
      <c r="B84" s="32"/>
      <c r="C84" s="32"/>
      <c r="D84" s="32"/>
      <c r="E84" s="32"/>
      <c r="F84" s="32"/>
      <c r="G84" s="32" t="s">
        <v>742</v>
      </c>
      <c r="H84" s="32"/>
      <c r="I84" s="32"/>
      <c r="J84" s="22">
        <f>ROUND(SUM(J80:J83),5)</f>
        <v>1403.73</v>
      </c>
      <c r="K84" s="44"/>
      <c r="L84" s="22">
        <f>ROUND(SUM(L80:L83),5)</f>
        <v>1216</v>
      </c>
      <c r="M84" s="44"/>
      <c r="N84" s="22">
        <f t="shared" si="12"/>
        <v>187.73</v>
      </c>
      <c r="O84" s="44"/>
      <c r="P84" s="48">
        <f t="shared" si="13"/>
        <v>1.15438</v>
      </c>
      <c r="Q84" s="44"/>
      <c r="R84" s="22">
        <f>ROUND(SUM(R80:R83),5)</f>
        <v>9058.6299999999992</v>
      </c>
      <c r="S84" s="44"/>
      <c r="T84" s="22">
        <f>ROUND(SUM(T80:T83),5)</f>
        <v>9753</v>
      </c>
      <c r="U84" s="44"/>
      <c r="V84" s="22">
        <f t="shared" si="14"/>
        <v>-694.37</v>
      </c>
      <c r="W84" s="44"/>
      <c r="X84" s="48">
        <f t="shared" si="15"/>
        <v>0.92879999999999996</v>
      </c>
      <c r="Y84" s="44"/>
      <c r="Z84" s="22">
        <f>ROUND(SUM(Z80:Z83),5)</f>
        <v>14617</v>
      </c>
    </row>
    <row r="85" spans="1:26" x14ac:dyDescent="0.25">
      <c r="A85" s="32"/>
      <c r="B85" s="32"/>
      <c r="C85" s="32"/>
      <c r="D85" s="32"/>
      <c r="E85" s="32"/>
      <c r="F85" s="32" t="s">
        <v>743</v>
      </c>
      <c r="G85" s="32"/>
      <c r="H85" s="32"/>
      <c r="I85" s="32"/>
      <c r="J85" s="20">
        <f>ROUND(J51+J69+J79+J84,5)</f>
        <v>73578.38</v>
      </c>
      <c r="K85" s="44"/>
      <c r="L85" s="20">
        <f>ROUND(L51+L69+L79+L84,5)</f>
        <v>55349.15</v>
      </c>
      <c r="M85" s="44"/>
      <c r="N85" s="20">
        <f t="shared" si="12"/>
        <v>18229.23</v>
      </c>
      <c r="O85" s="44"/>
      <c r="P85" s="45">
        <f t="shared" si="13"/>
        <v>1.32935</v>
      </c>
      <c r="Q85" s="44"/>
      <c r="R85" s="20">
        <f>ROUND(R51+R69+R79+R84,5)</f>
        <v>401617.81</v>
      </c>
      <c r="S85" s="44"/>
      <c r="T85" s="20">
        <f>ROUND(T51+T69+T79+T84,5)</f>
        <v>442818.05</v>
      </c>
      <c r="U85" s="44"/>
      <c r="V85" s="20">
        <f t="shared" si="14"/>
        <v>-41200.239999999998</v>
      </c>
      <c r="W85" s="44"/>
      <c r="X85" s="45">
        <f t="shared" si="15"/>
        <v>0.90695999999999999</v>
      </c>
      <c r="Y85" s="44"/>
      <c r="Z85" s="20">
        <f>ROUND(Z51+Z69+Z79+Z84,5)</f>
        <v>670504.64</v>
      </c>
    </row>
    <row r="86" spans="1:26" x14ac:dyDescent="0.25">
      <c r="A86" s="32"/>
      <c r="B86" s="32"/>
      <c r="C86" s="32"/>
      <c r="D86" s="32"/>
      <c r="E86" s="32"/>
      <c r="F86" s="32" t="s">
        <v>744</v>
      </c>
      <c r="G86" s="32"/>
      <c r="H86" s="32"/>
      <c r="I86" s="32"/>
      <c r="J86" s="20">
        <v>4</v>
      </c>
      <c r="K86" s="44"/>
      <c r="L86" s="20">
        <v>41.67</v>
      </c>
      <c r="M86" s="44"/>
      <c r="N86" s="20">
        <f t="shared" si="12"/>
        <v>-37.67</v>
      </c>
      <c r="O86" s="44"/>
      <c r="P86" s="45">
        <f t="shared" si="13"/>
        <v>9.5990000000000006E-2</v>
      </c>
      <c r="Q86" s="44"/>
      <c r="R86" s="20">
        <v>451.29</v>
      </c>
      <c r="S86" s="44"/>
      <c r="T86" s="20">
        <v>333.32</v>
      </c>
      <c r="U86" s="44"/>
      <c r="V86" s="20">
        <f t="shared" si="14"/>
        <v>117.97</v>
      </c>
      <c r="W86" s="44"/>
      <c r="X86" s="45">
        <f t="shared" si="15"/>
        <v>1.35392</v>
      </c>
      <c r="Y86" s="44"/>
      <c r="Z86" s="20">
        <v>500</v>
      </c>
    </row>
    <row r="87" spans="1:26" x14ac:dyDescent="0.25">
      <c r="A87" s="32"/>
      <c r="B87" s="32"/>
      <c r="C87" s="32"/>
      <c r="D87" s="32"/>
      <c r="E87" s="32"/>
      <c r="F87" s="32" t="s">
        <v>745</v>
      </c>
      <c r="G87" s="32"/>
      <c r="H87" s="32"/>
      <c r="I87" s="32"/>
      <c r="J87" s="20">
        <v>0</v>
      </c>
      <c r="K87" s="44"/>
      <c r="L87" s="20">
        <v>50</v>
      </c>
      <c r="M87" s="44"/>
      <c r="N87" s="20">
        <f t="shared" si="12"/>
        <v>-50</v>
      </c>
      <c r="O87" s="44"/>
      <c r="P87" s="45">
        <f t="shared" si="13"/>
        <v>0</v>
      </c>
      <c r="Q87" s="44"/>
      <c r="R87" s="20">
        <v>0</v>
      </c>
      <c r="S87" s="44"/>
      <c r="T87" s="20">
        <v>400</v>
      </c>
      <c r="U87" s="44"/>
      <c r="V87" s="20">
        <f t="shared" si="14"/>
        <v>-400</v>
      </c>
      <c r="W87" s="44"/>
      <c r="X87" s="45">
        <f t="shared" si="15"/>
        <v>0</v>
      </c>
      <c r="Y87" s="44"/>
      <c r="Z87" s="20">
        <v>600</v>
      </c>
    </row>
    <row r="88" spans="1:26" x14ac:dyDescent="0.25">
      <c r="A88" s="32"/>
      <c r="B88" s="32"/>
      <c r="C88" s="32"/>
      <c r="D88" s="32"/>
      <c r="E88" s="32"/>
      <c r="F88" s="32" t="s">
        <v>746</v>
      </c>
      <c r="G88" s="32"/>
      <c r="H88" s="32"/>
      <c r="I88" s="32"/>
      <c r="J88" s="20"/>
      <c r="K88" s="44"/>
      <c r="L88" s="20"/>
      <c r="M88" s="44"/>
      <c r="N88" s="20"/>
      <c r="O88" s="44"/>
      <c r="P88" s="45"/>
      <c r="Q88" s="44"/>
      <c r="R88" s="20"/>
      <c r="S88" s="44"/>
      <c r="T88" s="20"/>
      <c r="U88" s="44"/>
      <c r="V88" s="20"/>
      <c r="W88" s="44"/>
      <c r="X88" s="45"/>
      <c r="Y88" s="44"/>
      <c r="Z88" s="20"/>
    </row>
    <row r="89" spans="1:26" x14ac:dyDescent="0.25">
      <c r="A89" s="32"/>
      <c r="B89" s="32"/>
      <c r="C89" s="32"/>
      <c r="D89" s="32"/>
      <c r="E89" s="32"/>
      <c r="F89" s="32"/>
      <c r="G89" s="32" t="s">
        <v>747</v>
      </c>
      <c r="H89" s="32"/>
      <c r="I89" s="32"/>
      <c r="J89" s="20">
        <v>1450</v>
      </c>
      <c r="K89" s="44"/>
      <c r="L89" s="20">
        <v>1550</v>
      </c>
      <c r="M89" s="44"/>
      <c r="N89" s="20">
        <f>ROUND((J89-L89),5)</f>
        <v>-100</v>
      </c>
      <c r="O89" s="44"/>
      <c r="P89" s="45">
        <f>ROUND(IF(L89=0, IF(J89=0, 0, 1), J89/L89),5)</f>
        <v>0.93547999999999998</v>
      </c>
      <c r="Q89" s="44"/>
      <c r="R89" s="20">
        <v>14900</v>
      </c>
      <c r="S89" s="44"/>
      <c r="T89" s="20">
        <v>12400</v>
      </c>
      <c r="U89" s="44"/>
      <c r="V89" s="20">
        <f>ROUND((R89-T89),5)</f>
        <v>2500</v>
      </c>
      <c r="W89" s="44"/>
      <c r="X89" s="45">
        <f>ROUND(IF(T89=0, IF(R89=0, 0, 1), R89/T89),5)</f>
        <v>1.2016100000000001</v>
      </c>
      <c r="Y89" s="44"/>
      <c r="Z89" s="20">
        <v>18600</v>
      </c>
    </row>
    <row r="90" spans="1:26" x14ac:dyDescent="0.25">
      <c r="A90" s="32"/>
      <c r="B90" s="32"/>
      <c r="C90" s="32"/>
      <c r="D90" s="32"/>
      <c r="E90" s="32"/>
      <c r="F90" s="32"/>
      <c r="G90" s="32" t="s">
        <v>748</v>
      </c>
      <c r="H90" s="32"/>
      <c r="I90" s="32"/>
      <c r="J90" s="20">
        <v>0</v>
      </c>
      <c r="K90" s="44"/>
      <c r="L90" s="20">
        <v>0</v>
      </c>
      <c r="M90" s="44"/>
      <c r="N90" s="20">
        <f>ROUND((J90-L90),5)</f>
        <v>0</v>
      </c>
      <c r="O90" s="44"/>
      <c r="P90" s="45">
        <f>ROUND(IF(L90=0, IF(J90=0, 0, 1), J90/L90),5)</f>
        <v>0</v>
      </c>
      <c r="Q90" s="44"/>
      <c r="R90" s="20">
        <v>2500</v>
      </c>
      <c r="S90" s="44"/>
      <c r="T90" s="20">
        <v>2500</v>
      </c>
      <c r="U90" s="44"/>
      <c r="V90" s="20">
        <f>ROUND((R90-T90),5)</f>
        <v>0</v>
      </c>
      <c r="W90" s="44"/>
      <c r="X90" s="45">
        <f>ROUND(IF(T90=0, IF(R90=0, 0, 1), R90/T90),5)</f>
        <v>1</v>
      </c>
      <c r="Y90" s="44"/>
      <c r="Z90" s="20">
        <v>2500</v>
      </c>
    </row>
    <row r="91" spans="1:26" ht="15.75" thickBot="1" x14ac:dyDescent="0.3">
      <c r="A91" s="32"/>
      <c r="B91" s="32"/>
      <c r="C91" s="32"/>
      <c r="D91" s="32"/>
      <c r="E91" s="32"/>
      <c r="F91" s="32"/>
      <c r="G91" s="32" t="s">
        <v>749</v>
      </c>
      <c r="H91" s="32"/>
      <c r="I91" s="32"/>
      <c r="J91" s="26">
        <v>0</v>
      </c>
      <c r="K91" s="44"/>
      <c r="L91" s="26">
        <v>400</v>
      </c>
      <c r="M91" s="44"/>
      <c r="N91" s="26">
        <f>ROUND((J91-L91),5)</f>
        <v>-400</v>
      </c>
      <c r="O91" s="44"/>
      <c r="P91" s="49">
        <f>ROUND(IF(L91=0, IF(J91=0, 0, 1), J91/L91),5)</f>
        <v>0</v>
      </c>
      <c r="Q91" s="44"/>
      <c r="R91" s="26">
        <v>2496</v>
      </c>
      <c r="S91" s="44"/>
      <c r="T91" s="26">
        <v>3400</v>
      </c>
      <c r="U91" s="44"/>
      <c r="V91" s="26">
        <f>ROUND((R91-T91),5)</f>
        <v>-904</v>
      </c>
      <c r="W91" s="44"/>
      <c r="X91" s="49">
        <f>ROUND(IF(T91=0, IF(R91=0, 0, 1), R91/T91),5)</f>
        <v>0.73411999999999999</v>
      </c>
      <c r="Y91" s="44"/>
      <c r="Z91" s="26">
        <v>5000</v>
      </c>
    </row>
    <row r="92" spans="1:26" x14ac:dyDescent="0.25">
      <c r="A92" s="32"/>
      <c r="B92" s="32"/>
      <c r="C92" s="32"/>
      <c r="D92" s="32"/>
      <c r="E92" s="32"/>
      <c r="F92" s="32" t="s">
        <v>750</v>
      </c>
      <c r="G92" s="32"/>
      <c r="H92" s="32"/>
      <c r="I92" s="32"/>
      <c r="J92" s="20">
        <f>ROUND(SUM(J88:J91),5)</f>
        <v>1450</v>
      </c>
      <c r="K92" s="44"/>
      <c r="L92" s="20">
        <f>ROUND(SUM(L88:L91),5)</f>
        <v>1950</v>
      </c>
      <c r="M92" s="44"/>
      <c r="N92" s="20">
        <f>ROUND((J92-L92),5)</f>
        <v>-500</v>
      </c>
      <c r="O92" s="44"/>
      <c r="P92" s="45">
        <f>ROUND(IF(L92=0, IF(J92=0, 0, 1), J92/L92),5)</f>
        <v>0.74358999999999997</v>
      </c>
      <c r="Q92" s="44"/>
      <c r="R92" s="20">
        <f>ROUND(SUM(R88:R91),5)</f>
        <v>19896</v>
      </c>
      <c r="S92" s="44"/>
      <c r="T92" s="20">
        <f>ROUND(SUM(T88:T91),5)</f>
        <v>18300</v>
      </c>
      <c r="U92" s="44"/>
      <c r="V92" s="20">
        <f>ROUND((R92-T92),5)</f>
        <v>1596</v>
      </c>
      <c r="W92" s="44"/>
      <c r="X92" s="45">
        <f>ROUND(IF(T92=0, IF(R92=0, 0, 1), R92/T92),5)</f>
        <v>1.08721</v>
      </c>
      <c r="Y92" s="44"/>
      <c r="Z92" s="20">
        <f>ROUND(SUM(Z88:Z91),5)</f>
        <v>26100</v>
      </c>
    </row>
    <row r="93" spans="1:26" x14ac:dyDescent="0.25">
      <c r="A93" s="32"/>
      <c r="B93" s="32"/>
      <c r="C93" s="32"/>
      <c r="D93" s="32"/>
      <c r="E93" s="32"/>
      <c r="F93" s="32" t="s">
        <v>751</v>
      </c>
      <c r="G93" s="32"/>
      <c r="H93" s="32"/>
      <c r="I93" s="32"/>
      <c r="J93" s="20"/>
      <c r="K93" s="44"/>
      <c r="L93" s="20"/>
      <c r="M93" s="44"/>
      <c r="N93" s="20"/>
      <c r="O93" s="44"/>
      <c r="P93" s="45"/>
      <c r="Q93" s="44"/>
      <c r="R93" s="20"/>
      <c r="S93" s="44"/>
      <c r="T93" s="20"/>
      <c r="U93" s="44"/>
      <c r="V93" s="20"/>
      <c r="W93" s="44"/>
      <c r="X93" s="45"/>
      <c r="Y93" s="44"/>
      <c r="Z93" s="20"/>
    </row>
    <row r="94" spans="1:26" x14ac:dyDescent="0.25">
      <c r="A94" s="32"/>
      <c r="B94" s="32"/>
      <c r="C94" s="32"/>
      <c r="D94" s="32"/>
      <c r="E94" s="32"/>
      <c r="F94" s="32"/>
      <c r="G94" s="32" t="s">
        <v>752</v>
      </c>
      <c r="H94" s="32"/>
      <c r="I94" s="32"/>
      <c r="J94" s="20"/>
      <c r="K94" s="44"/>
      <c r="L94" s="20"/>
      <c r="M94" s="44"/>
      <c r="N94" s="20"/>
      <c r="O94" s="44"/>
      <c r="P94" s="45"/>
      <c r="Q94" s="44"/>
      <c r="R94" s="20"/>
      <c r="S94" s="44"/>
      <c r="T94" s="20"/>
      <c r="U94" s="44"/>
      <c r="V94" s="20"/>
      <c r="W94" s="44"/>
      <c r="X94" s="45"/>
      <c r="Y94" s="44"/>
      <c r="Z94" s="20"/>
    </row>
    <row r="95" spans="1:26" x14ac:dyDescent="0.25">
      <c r="A95" s="32"/>
      <c r="B95" s="32"/>
      <c r="C95" s="32"/>
      <c r="D95" s="32"/>
      <c r="E95" s="32"/>
      <c r="F95" s="32"/>
      <c r="G95" s="32"/>
      <c r="H95" s="32" t="s">
        <v>753</v>
      </c>
      <c r="I95" s="32"/>
      <c r="J95" s="20">
        <v>452.64</v>
      </c>
      <c r="K95" s="44"/>
      <c r="L95" s="20">
        <v>1000</v>
      </c>
      <c r="M95" s="44"/>
      <c r="N95" s="20">
        <f>ROUND((J95-L95),5)</f>
        <v>-547.36</v>
      </c>
      <c r="O95" s="44"/>
      <c r="P95" s="45">
        <f>ROUND(IF(L95=0, IF(J95=0, 0, 1), J95/L95),5)</f>
        <v>0.45263999999999999</v>
      </c>
      <c r="Q95" s="44"/>
      <c r="R95" s="20">
        <v>4987.6400000000003</v>
      </c>
      <c r="S95" s="44"/>
      <c r="T95" s="20">
        <v>8000</v>
      </c>
      <c r="U95" s="44"/>
      <c r="V95" s="20">
        <f>ROUND((R95-T95),5)</f>
        <v>-3012.36</v>
      </c>
      <c r="W95" s="44"/>
      <c r="X95" s="45">
        <f>ROUND(IF(T95=0, IF(R95=0, 0, 1), R95/T95),5)</f>
        <v>0.62346000000000001</v>
      </c>
      <c r="Y95" s="44"/>
      <c r="Z95" s="20">
        <v>12000</v>
      </c>
    </row>
    <row r="96" spans="1:26" x14ac:dyDescent="0.25">
      <c r="A96" s="32"/>
      <c r="B96" s="32"/>
      <c r="C96" s="32"/>
      <c r="D96" s="32"/>
      <c r="E96" s="32"/>
      <c r="F96" s="32"/>
      <c r="G96" s="32"/>
      <c r="H96" s="32" t="s">
        <v>754</v>
      </c>
      <c r="I96" s="32"/>
      <c r="J96" s="20">
        <v>0</v>
      </c>
      <c r="K96" s="44"/>
      <c r="L96" s="20">
        <v>100</v>
      </c>
      <c r="M96" s="44"/>
      <c r="N96" s="20">
        <f>ROUND((J96-L96),5)</f>
        <v>-100</v>
      </c>
      <c r="O96" s="44"/>
      <c r="P96" s="45">
        <f>ROUND(IF(L96=0, IF(J96=0, 0, 1), J96/L96),5)</f>
        <v>0</v>
      </c>
      <c r="Q96" s="44"/>
      <c r="R96" s="20">
        <v>0</v>
      </c>
      <c r="S96" s="44"/>
      <c r="T96" s="20">
        <v>800</v>
      </c>
      <c r="U96" s="44"/>
      <c r="V96" s="20">
        <f>ROUND((R96-T96),5)</f>
        <v>-800</v>
      </c>
      <c r="W96" s="44"/>
      <c r="X96" s="45">
        <f>ROUND(IF(T96=0, IF(R96=0, 0, 1), R96/T96),5)</f>
        <v>0</v>
      </c>
      <c r="Y96" s="44"/>
      <c r="Z96" s="20">
        <v>1200</v>
      </c>
    </row>
    <row r="97" spans="1:26" x14ac:dyDescent="0.25">
      <c r="A97" s="32"/>
      <c r="B97" s="32"/>
      <c r="C97" s="32"/>
      <c r="D97" s="32"/>
      <c r="E97" s="32"/>
      <c r="F97" s="32"/>
      <c r="G97" s="32"/>
      <c r="H97" s="32" t="s">
        <v>755</v>
      </c>
      <c r="I97" s="32"/>
      <c r="J97" s="20">
        <v>0</v>
      </c>
      <c r="K97" s="44"/>
      <c r="L97" s="20">
        <v>100</v>
      </c>
      <c r="M97" s="44"/>
      <c r="N97" s="20">
        <f>ROUND((J97-L97),5)</f>
        <v>-100</v>
      </c>
      <c r="O97" s="44"/>
      <c r="P97" s="45">
        <f>ROUND(IF(L97=0, IF(J97=0, 0, 1), J97/L97),5)</f>
        <v>0</v>
      </c>
      <c r="Q97" s="44"/>
      <c r="R97" s="20">
        <v>0</v>
      </c>
      <c r="S97" s="44"/>
      <c r="T97" s="20">
        <v>800</v>
      </c>
      <c r="U97" s="44"/>
      <c r="V97" s="20">
        <f>ROUND((R97-T97),5)</f>
        <v>-800</v>
      </c>
      <c r="W97" s="44"/>
      <c r="X97" s="45">
        <f>ROUND(IF(T97=0, IF(R97=0, 0, 1), R97/T97),5)</f>
        <v>0</v>
      </c>
      <c r="Y97" s="44"/>
      <c r="Z97" s="20">
        <v>1200</v>
      </c>
    </row>
    <row r="98" spans="1:26" ht="15.75" thickBot="1" x14ac:dyDescent="0.3">
      <c r="A98" s="32"/>
      <c r="B98" s="32"/>
      <c r="C98" s="32"/>
      <c r="D98" s="32"/>
      <c r="E98" s="32"/>
      <c r="F98" s="32"/>
      <c r="G98" s="32"/>
      <c r="H98" s="32" t="s">
        <v>756</v>
      </c>
      <c r="I98" s="32"/>
      <c r="J98" s="26">
        <v>0</v>
      </c>
      <c r="K98" s="44"/>
      <c r="L98" s="26">
        <v>125</v>
      </c>
      <c r="M98" s="44"/>
      <c r="N98" s="26">
        <f>ROUND((J98-L98),5)</f>
        <v>-125</v>
      </c>
      <c r="O98" s="44"/>
      <c r="P98" s="49">
        <f>ROUND(IF(L98=0, IF(J98=0, 0, 1), J98/L98),5)</f>
        <v>0</v>
      </c>
      <c r="Q98" s="44"/>
      <c r="R98" s="26">
        <v>0</v>
      </c>
      <c r="S98" s="44"/>
      <c r="T98" s="26">
        <v>1000</v>
      </c>
      <c r="U98" s="44"/>
      <c r="V98" s="26">
        <f>ROUND((R98-T98),5)</f>
        <v>-1000</v>
      </c>
      <c r="W98" s="44"/>
      <c r="X98" s="49">
        <f>ROUND(IF(T98=0, IF(R98=0, 0, 1), R98/T98),5)</f>
        <v>0</v>
      </c>
      <c r="Y98" s="44"/>
      <c r="Z98" s="26">
        <v>1500</v>
      </c>
    </row>
    <row r="99" spans="1:26" x14ac:dyDescent="0.25">
      <c r="A99" s="32"/>
      <c r="B99" s="32"/>
      <c r="C99" s="32"/>
      <c r="D99" s="32"/>
      <c r="E99" s="32"/>
      <c r="F99" s="32"/>
      <c r="G99" s="32" t="s">
        <v>757</v>
      </c>
      <c r="H99" s="32"/>
      <c r="I99" s="32"/>
      <c r="J99" s="20">
        <f>ROUND(SUM(J94:J98),5)</f>
        <v>452.64</v>
      </c>
      <c r="K99" s="44"/>
      <c r="L99" s="20">
        <f>ROUND(SUM(L94:L98),5)</f>
        <v>1325</v>
      </c>
      <c r="M99" s="44"/>
      <c r="N99" s="20">
        <f>ROUND((J99-L99),5)</f>
        <v>-872.36</v>
      </c>
      <c r="O99" s="44"/>
      <c r="P99" s="45">
        <f>ROUND(IF(L99=0, IF(J99=0, 0, 1), J99/L99),5)</f>
        <v>0.34161999999999998</v>
      </c>
      <c r="Q99" s="44"/>
      <c r="R99" s="20">
        <f>ROUND(SUM(R94:R98),5)</f>
        <v>4987.6400000000003</v>
      </c>
      <c r="S99" s="44"/>
      <c r="T99" s="20">
        <f>ROUND(SUM(T94:T98),5)</f>
        <v>10600</v>
      </c>
      <c r="U99" s="44"/>
      <c r="V99" s="20">
        <f>ROUND((R99-T99),5)</f>
        <v>-5612.36</v>
      </c>
      <c r="W99" s="44"/>
      <c r="X99" s="45">
        <f>ROUND(IF(T99=0, IF(R99=0, 0, 1), R99/T99),5)</f>
        <v>0.47053</v>
      </c>
      <c r="Y99" s="44"/>
      <c r="Z99" s="20">
        <f>ROUND(SUM(Z94:Z98),5)</f>
        <v>15900</v>
      </c>
    </row>
    <row r="100" spans="1:26" x14ac:dyDescent="0.25">
      <c r="A100" s="32"/>
      <c r="B100" s="32"/>
      <c r="C100" s="32"/>
      <c r="D100" s="32"/>
      <c r="E100" s="32"/>
      <c r="F100" s="32"/>
      <c r="G100" s="32" t="s">
        <v>758</v>
      </c>
      <c r="H100" s="32"/>
      <c r="I100" s="32"/>
      <c r="J100" s="20"/>
      <c r="K100" s="44"/>
      <c r="L100" s="20"/>
      <c r="M100" s="44"/>
      <c r="N100" s="20"/>
      <c r="O100" s="44"/>
      <c r="P100" s="45"/>
      <c r="Q100" s="44"/>
      <c r="R100" s="20"/>
      <c r="S100" s="44"/>
      <c r="T100" s="20"/>
      <c r="U100" s="44"/>
      <c r="V100" s="20"/>
      <c r="W100" s="44"/>
      <c r="X100" s="45"/>
      <c r="Y100" s="44"/>
      <c r="Z100" s="20"/>
    </row>
    <row r="101" spans="1:26" x14ac:dyDescent="0.25">
      <c r="A101" s="32"/>
      <c r="B101" s="32"/>
      <c r="C101" s="32"/>
      <c r="D101" s="32"/>
      <c r="E101" s="32"/>
      <c r="F101" s="32"/>
      <c r="G101" s="32"/>
      <c r="H101" s="32" t="s">
        <v>759</v>
      </c>
      <c r="I101" s="32"/>
      <c r="J101" s="20">
        <v>11.84</v>
      </c>
      <c r="K101" s="44"/>
      <c r="L101" s="20">
        <v>40</v>
      </c>
      <c r="M101" s="44"/>
      <c r="N101" s="20">
        <f t="shared" ref="N101:N106" si="16">ROUND((J101-L101),5)</f>
        <v>-28.16</v>
      </c>
      <c r="O101" s="44"/>
      <c r="P101" s="45">
        <f t="shared" ref="P101:P106" si="17">ROUND(IF(L101=0, IF(J101=0, 0, 1), J101/L101),5)</f>
        <v>0.29599999999999999</v>
      </c>
      <c r="Q101" s="44"/>
      <c r="R101" s="20">
        <v>312.99</v>
      </c>
      <c r="S101" s="44"/>
      <c r="T101" s="20">
        <v>340</v>
      </c>
      <c r="U101" s="44"/>
      <c r="V101" s="20">
        <f t="shared" ref="V101:V106" si="18">ROUND((R101-T101),5)</f>
        <v>-27.01</v>
      </c>
      <c r="W101" s="44"/>
      <c r="X101" s="45">
        <f t="shared" ref="X101:X106" si="19">ROUND(IF(T101=0, IF(R101=0, 0, 1), R101/T101),5)</f>
        <v>0.92056000000000004</v>
      </c>
      <c r="Y101" s="44"/>
      <c r="Z101" s="20">
        <v>500</v>
      </c>
    </row>
    <row r="102" spans="1:26" x14ac:dyDescent="0.25">
      <c r="A102" s="32"/>
      <c r="B102" s="32"/>
      <c r="C102" s="32"/>
      <c r="D102" s="32"/>
      <c r="E102" s="32"/>
      <c r="F102" s="32"/>
      <c r="G102" s="32"/>
      <c r="H102" s="32" t="s">
        <v>760</v>
      </c>
      <c r="I102" s="32"/>
      <c r="J102" s="20">
        <v>160.16</v>
      </c>
      <c r="K102" s="44"/>
      <c r="L102" s="20">
        <v>166.67</v>
      </c>
      <c r="M102" s="44"/>
      <c r="N102" s="20">
        <f t="shared" si="16"/>
        <v>-6.51</v>
      </c>
      <c r="O102" s="44"/>
      <c r="P102" s="45">
        <f t="shared" si="17"/>
        <v>0.96094000000000002</v>
      </c>
      <c r="Q102" s="44"/>
      <c r="R102" s="20">
        <v>1281.28</v>
      </c>
      <c r="S102" s="44"/>
      <c r="T102" s="20">
        <v>1333.32</v>
      </c>
      <c r="U102" s="44"/>
      <c r="V102" s="20">
        <f t="shared" si="18"/>
        <v>-52.04</v>
      </c>
      <c r="W102" s="44"/>
      <c r="X102" s="45">
        <f t="shared" si="19"/>
        <v>0.96096999999999999</v>
      </c>
      <c r="Y102" s="44"/>
      <c r="Z102" s="20">
        <v>2000</v>
      </c>
    </row>
    <row r="103" spans="1:26" x14ac:dyDescent="0.25">
      <c r="A103" s="32"/>
      <c r="B103" s="32"/>
      <c r="C103" s="32"/>
      <c r="D103" s="32"/>
      <c r="E103" s="32"/>
      <c r="F103" s="32"/>
      <c r="G103" s="32"/>
      <c r="H103" s="32" t="s">
        <v>761</v>
      </c>
      <c r="I103" s="32"/>
      <c r="J103" s="20">
        <v>384.66</v>
      </c>
      <c r="K103" s="44"/>
      <c r="L103" s="20">
        <v>415</v>
      </c>
      <c r="M103" s="44"/>
      <c r="N103" s="20">
        <f t="shared" si="16"/>
        <v>-30.34</v>
      </c>
      <c r="O103" s="44"/>
      <c r="P103" s="45">
        <f t="shared" si="17"/>
        <v>0.92688999999999999</v>
      </c>
      <c r="Q103" s="44"/>
      <c r="R103" s="20">
        <v>3151.64</v>
      </c>
      <c r="S103" s="44"/>
      <c r="T103" s="20">
        <v>3340</v>
      </c>
      <c r="U103" s="44"/>
      <c r="V103" s="20">
        <f t="shared" si="18"/>
        <v>-188.36</v>
      </c>
      <c r="W103" s="44"/>
      <c r="X103" s="45">
        <f t="shared" si="19"/>
        <v>0.94359999999999999</v>
      </c>
      <c r="Y103" s="44"/>
      <c r="Z103" s="20">
        <v>5000</v>
      </c>
    </row>
    <row r="104" spans="1:26" x14ac:dyDescent="0.25">
      <c r="A104" s="32"/>
      <c r="B104" s="32"/>
      <c r="C104" s="32"/>
      <c r="D104" s="32"/>
      <c r="E104" s="32"/>
      <c r="F104" s="32"/>
      <c r="G104" s="32"/>
      <c r="H104" s="32" t="s">
        <v>762</v>
      </c>
      <c r="I104" s="32"/>
      <c r="J104" s="20">
        <v>78.150000000000006</v>
      </c>
      <c r="K104" s="44"/>
      <c r="L104" s="20">
        <v>75</v>
      </c>
      <c r="M104" s="44"/>
      <c r="N104" s="20">
        <f t="shared" si="16"/>
        <v>3.15</v>
      </c>
      <c r="O104" s="44"/>
      <c r="P104" s="45">
        <f t="shared" si="17"/>
        <v>1.042</v>
      </c>
      <c r="Q104" s="44"/>
      <c r="R104" s="20">
        <v>625.44000000000005</v>
      </c>
      <c r="S104" s="44"/>
      <c r="T104" s="20">
        <v>600</v>
      </c>
      <c r="U104" s="44"/>
      <c r="V104" s="20">
        <f t="shared" si="18"/>
        <v>25.44</v>
      </c>
      <c r="W104" s="44"/>
      <c r="X104" s="45">
        <f t="shared" si="19"/>
        <v>1.0424</v>
      </c>
      <c r="Y104" s="44"/>
      <c r="Z104" s="20">
        <v>900</v>
      </c>
    </row>
    <row r="105" spans="1:26" ht="15.75" thickBot="1" x14ac:dyDescent="0.3">
      <c r="A105" s="32"/>
      <c r="B105" s="32"/>
      <c r="C105" s="32"/>
      <c r="D105" s="32"/>
      <c r="E105" s="32"/>
      <c r="F105" s="32"/>
      <c r="G105" s="32"/>
      <c r="H105" s="32" t="s">
        <v>763</v>
      </c>
      <c r="I105" s="32"/>
      <c r="J105" s="26">
        <v>78.150000000000006</v>
      </c>
      <c r="K105" s="44"/>
      <c r="L105" s="26">
        <v>75</v>
      </c>
      <c r="M105" s="44"/>
      <c r="N105" s="26">
        <f t="shared" si="16"/>
        <v>3.15</v>
      </c>
      <c r="O105" s="44"/>
      <c r="P105" s="49">
        <f t="shared" si="17"/>
        <v>1.042</v>
      </c>
      <c r="Q105" s="44"/>
      <c r="R105" s="26">
        <v>625.44000000000005</v>
      </c>
      <c r="S105" s="44"/>
      <c r="T105" s="26">
        <v>600</v>
      </c>
      <c r="U105" s="44"/>
      <c r="V105" s="26">
        <f t="shared" si="18"/>
        <v>25.44</v>
      </c>
      <c r="W105" s="44"/>
      <c r="X105" s="49">
        <f t="shared" si="19"/>
        <v>1.0424</v>
      </c>
      <c r="Y105" s="44"/>
      <c r="Z105" s="26">
        <v>900</v>
      </c>
    </row>
    <row r="106" spans="1:26" x14ac:dyDescent="0.25">
      <c r="A106" s="32"/>
      <c r="B106" s="32"/>
      <c r="C106" s="32"/>
      <c r="D106" s="32"/>
      <c r="E106" s="32"/>
      <c r="F106" s="32"/>
      <c r="G106" s="32" t="s">
        <v>764</v>
      </c>
      <c r="H106" s="32"/>
      <c r="I106" s="32"/>
      <c r="J106" s="20">
        <f>ROUND(SUM(J100:J105),5)</f>
        <v>712.96</v>
      </c>
      <c r="K106" s="44"/>
      <c r="L106" s="20">
        <f>ROUND(SUM(L100:L105),5)</f>
        <v>771.67</v>
      </c>
      <c r="M106" s="44"/>
      <c r="N106" s="20">
        <f t="shared" si="16"/>
        <v>-58.71</v>
      </c>
      <c r="O106" s="44"/>
      <c r="P106" s="45">
        <f t="shared" si="17"/>
        <v>0.92391999999999996</v>
      </c>
      <c r="Q106" s="44"/>
      <c r="R106" s="20">
        <f>ROUND(SUM(R100:R105),5)</f>
        <v>5996.79</v>
      </c>
      <c r="S106" s="44"/>
      <c r="T106" s="20">
        <f>ROUND(SUM(T100:T105),5)</f>
        <v>6213.32</v>
      </c>
      <c r="U106" s="44"/>
      <c r="V106" s="20">
        <f t="shared" si="18"/>
        <v>-216.53</v>
      </c>
      <c r="W106" s="44"/>
      <c r="X106" s="45">
        <f t="shared" si="19"/>
        <v>0.96514999999999995</v>
      </c>
      <c r="Y106" s="44"/>
      <c r="Z106" s="20">
        <f>ROUND(SUM(Z100:Z105),5)</f>
        <v>9300</v>
      </c>
    </row>
    <row r="107" spans="1:26" x14ac:dyDescent="0.25">
      <c r="A107" s="32"/>
      <c r="B107" s="32"/>
      <c r="C107" s="32"/>
      <c r="D107" s="32"/>
      <c r="E107" s="32"/>
      <c r="F107" s="32"/>
      <c r="G107" s="32" t="s">
        <v>765</v>
      </c>
      <c r="H107" s="32"/>
      <c r="I107" s="32"/>
      <c r="J107" s="20"/>
      <c r="K107" s="44"/>
      <c r="L107" s="20"/>
      <c r="M107" s="44"/>
      <c r="N107" s="20"/>
      <c r="O107" s="44"/>
      <c r="P107" s="45"/>
      <c r="Q107" s="44"/>
      <c r="R107" s="20"/>
      <c r="S107" s="44"/>
      <c r="T107" s="20"/>
      <c r="U107" s="44"/>
      <c r="V107" s="20"/>
      <c r="W107" s="44"/>
      <c r="X107" s="45"/>
      <c r="Y107" s="44"/>
      <c r="Z107" s="20"/>
    </row>
    <row r="108" spans="1:26" x14ac:dyDescent="0.25">
      <c r="A108" s="32"/>
      <c r="B108" s="32"/>
      <c r="C108" s="32"/>
      <c r="D108" s="32"/>
      <c r="E108" s="32"/>
      <c r="F108" s="32"/>
      <c r="G108" s="32"/>
      <c r="H108" s="32" t="s">
        <v>766</v>
      </c>
      <c r="I108" s="32"/>
      <c r="J108" s="20">
        <v>154.22999999999999</v>
      </c>
      <c r="K108" s="44"/>
      <c r="L108" s="20">
        <v>123</v>
      </c>
      <c r="M108" s="44"/>
      <c r="N108" s="20">
        <f>ROUND((J108-L108),5)</f>
        <v>31.23</v>
      </c>
      <c r="O108" s="44"/>
      <c r="P108" s="45">
        <f>ROUND(IF(L108=0, IF(J108=0, 0, 1), J108/L108),5)</f>
        <v>1.2539</v>
      </c>
      <c r="Q108" s="44"/>
      <c r="R108" s="20">
        <v>1043.02</v>
      </c>
      <c r="S108" s="44"/>
      <c r="T108" s="20">
        <v>984</v>
      </c>
      <c r="U108" s="44"/>
      <c r="V108" s="20">
        <f>ROUND((R108-T108),5)</f>
        <v>59.02</v>
      </c>
      <c r="W108" s="44"/>
      <c r="X108" s="45">
        <f>ROUND(IF(T108=0, IF(R108=0, 0, 1), R108/T108),5)</f>
        <v>1.0599799999999999</v>
      </c>
      <c r="Y108" s="44"/>
      <c r="Z108" s="20">
        <v>1476</v>
      </c>
    </row>
    <row r="109" spans="1:26" x14ac:dyDescent="0.25">
      <c r="A109" s="32"/>
      <c r="B109" s="32"/>
      <c r="C109" s="32"/>
      <c r="D109" s="32"/>
      <c r="E109" s="32"/>
      <c r="F109" s="32"/>
      <c r="G109" s="32"/>
      <c r="H109" s="32" t="s">
        <v>767</v>
      </c>
      <c r="I109" s="32"/>
      <c r="J109" s="20"/>
      <c r="K109" s="44"/>
      <c r="L109" s="20"/>
      <c r="M109" s="44"/>
      <c r="N109" s="20"/>
      <c r="O109" s="44"/>
      <c r="P109" s="45"/>
      <c r="Q109" s="44"/>
      <c r="R109" s="20"/>
      <c r="S109" s="44"/>
      <c r="T109" s="20"/>
      <c r="U109" s="44"/>
      <c r="V109" s="20"/>
      <c r="W109" s="44"/>
      <c r="X109" s="45"/>
      <c r="Y109" s="44"/>
      <c r="Z109" s="20"/>
    </row>
    <row r="110" spans="1:26" x14ac:dyDescent="0.25">
      <c r="A110" s="32"/>
      <c r="B110" s="32"/>
      <c r="C110" s="32"/>
      <c r="D110" s="32"/>
      <c r="E110" s="32"/>
      <c r="F110" s="32"/>
      <c r="G110" s="32"/>
      <c r="H110" s="32"/>
      <c r="I110" s="32" t="s">
        <v>768</v>
      </c>
      <c r="J110" s="20">
        <v>585.11</v>
      </c>
      <c r="K110" s="44"/>
      <c r="L110" s="20">
        <v>500</v>
      </c>
      <c r="M110" s="44"/>
      <c r="N110" s="20">
        <f t="shared" ref="N110:N118" si="20">ROUND((J110-L110),5)</f>
        <v>85.11</v>
      </c>
      <c r="O110" s="44"/>
      <c r="P110" s="45">
        <f t="shared" ref="P110:P118" si="21">ROUND(IF(L110=0, IF(J110=0, 0, 1), J110/L110),5)</f>
        <v>1.17022</v>
      </c>
      <c r="Q110" s="44"/>
      <c r="R110" s="20">
        <v>8567.69</v>
      </c>
      <c r="S110" s="44"/>
      <c r="T110" s="20">
        <v>8300</v>
      </c>
      <c r="U110" s="44"/>
      <c r="V110" s="20">
        <f t="shared" ref="V110:V118" si="22">ROUND((R110-T110),5)</f>
        <v>267.69</v>
      </c>
      <c r="W110" s="44"/>
      <c r="X110" s="45">
        <f t="shared" ref="X110:X118" si="23">ROUND(IF(T110=0, IF(R110=0, 0, 1), R110/T110),5)</f>
        <v>1.0322499999999999</v>
      </c>
      <c r="Y110" s="44"/>
      <c r="Z110" s="20">
        <v>12000</v>
      </c>
    </row>
    <row r="111" spans="1:26" x14ac:dyDescent="0.25">
      <c r="A111" s="32"/>
      <c r="B111" s="32"/>
      <c r="C111" s="32"/>
      <c r="D111" s="32"/>
      <c r="E111" s="32"/>
      <c r="F111" s="32"/>
      <c r="G111" s="32"/>
      <c r="H111" s="32"/>
      <c r="I111" s="32" t="s">
        <v>769</v>
      </c>
      <c r="J111" s="20">
        <v>28.68</v>
      </c>
      <c r="K111" s="44"/>
      <c r="L111" s="20">
        <v>200</v>
      </c>
      <c r="M111" s="44"/>
      <c r="N111" s="20">
        <f t="shared" si="20"/>
        <v>-171.32</v>
      </c>
      <c r="O111" s="44"/>
      <c r="P111" s="45">
        <f t="shared" si="21"/>
        <v>0.1434</v>
      </c>
      <c r="Q111" s="44"/>
      <c r="R111" s="20">
        <v>1057.42</v>
      </c>
      <c r="S111" s="44"/>
      <c r="T111" s="20">
        <v>1600</v>
      </c>
      <c r="U111" s="44"/>
      <c r="V111" s="20">
        <f t="shared" si="22"/>
        <v>-542.58000000000004</v>
      </c>
      <c r="W111" s="44"/>
      <c r="X111" s="45">
        <f t="shared" si="23"/>
        <v>0.66088999999999998</v>
      </c>
      <c r="Y111" s="44"/>
      <c r="Z111" s="20">
        <v>2400</v>
      </c>
    </row>
    <row r="112" spans="1:26" ht="15.75" thickBot="1" x14ac:dyDescent="0.3">
      <c r="A112" s="32"/>
      <c r="B112" s="32"/>
      <c r="C112" s="32"/>
      <c r="D112" s="32"/>
      <c r="E112" s="32"/>
      <c r="F112" s="32"/>
      <c r="G112" s="32"/>
      <c r="H112" s="32"/>
      <c r="I112" s="32" t="s">
        <v>770</v>
      </c>
      <c r="J112" s="26">
        <v>19.760000000000002</v>
      </c>
      <c r="K112" s="44"/>
      <c r="L112" s="26">
        <v>200</v>
      </c>
      <c r="M112" s="44"/>
      <c r="N112" s="26">
        <f t="shared" si="20"/>
        <v>-180.24</v>
      </c>
      <c r="O112" s="44"/>
      <c r="P112" s="49">
        <f t="shared" si="21"/>
        <v>9.8799999999999999E-2</v>
      </c>
      <c r="Q112" s="44"/>
      <c r="R112" s="26">
        <v>666.49</v>
      </c>
      <c r="S112" s="44"/>
      <c r="T112" s="26">
        <v>1600</v>
      </c>
      <c r="U112" s="44"/>
      <c r="V112" s="26">
        <f t="shared" si="22"/>
        <v>-933.51</v>
      </c>
      <c r="W112" s="44"/>
      <c r="X112" s="49">
        <f t="shared" si="23"/>
        <v>0.41655999999999999</v>
      </c>
      <c r="Y112" s="44"/>
      <c r="Z112" s="26">
        <v>2400</v>
      </c>
    </row>
    <row r="113" spans="1:26" x14ac:dyDescent="0.25">
      <c r="A113" s="32"/>
      <c r="B113" s="32"/>
      <c r="C113" s="32"/>
      <c r="D113" s="32"/>
      <c r="E113" s="32"/>
      <c r="F113" s="32"/>
      <c r="G113" s="32"/>
      <c r="H113" s="32" t="s">
        <v>771</v>
      </c>
      <c r="I113" s="32"/>
      <c r="J113" s="20">
        <f>ROUND(SUM(J109:J112),5)</f>
        <v>633.54999999999995</v>
      </c>
      <c r="K113" s="44"/>
      <c r="L113" s="20">
        <f>ROUND(SUM(L109:L112),5)</f>
        <v>900</v>
      </c>
      <c r="M113" s="44"/>
      <c r="N113" s="20">
        <f t="shared" si="20"/>
        <v>-266.45</v>
      </c>
      <c r="O113" s="44"/>
      <c r="P113" s="45">
        <f t="shared" si="21"/>
        <v>0.70394000000000001</v>
      </c>
      <c r="Q113" s="44"/>
      <c r="R113" s="20">
        <f>ROUND(SUM(R109:R112),5)</f>
        <v>10291.6</v>
      </c>
      <c r="S113" s="44"/>
      <c r="T113" s="20">
        <f>ROUND(SUM(T109:T112),5)</f>
        <v>11500</v>
      </c>
      <c r="U113" s="44"/>
      <c r="V113" s="20">
        <f t="shared" si="22"/>
        <v>-1208.4000000000001</v>
      </c>
      <c r="W113" s="44"/>
      <c r="X113" s="45">
        <f t="shared" si="23"/>
        <v>0.89492000000000005</v>
      </c>
      <c r="Y113" s="44"/>
      <c r="Z113" s="20">
        <f>ROUND(SUM(Z109:Z112),5)</f>
        <v>16800</v>
      </c>
    </row>
    <row r="114" spans="1:26" ht="15.75" thickBot="1" x14ac:dyDescent="0.3">
      <c r="A114" s="32"/>
      <c r="B114" s="32"/>
      <c r="C114" s="32"/>
      <c r="D114" s="32"/>
      <c r="E114" s="32"/>
      <c r="F114" s="32"/>
      <c r="G114" s="32"/>
      <c r="H114" s="32" t="s">
        <v>772</v>
      </c>
      <c r="I114" s="32"/>
      <c r="J114" s="26">
        <v>142.69999999999999</v>
      </c>
      <c r="K114" s="44"/>
      <c r="L114" s="26">
        <v>130</v>
      </c>
      <c r="M114" s="44"/>
      <c r="N114" s="26">
        <f t="shared" si="20"/>
        <v>12.7</v>
      </c>
      <c r="O114" s="44"/>
      <c r="P114" s="49">
        <f t="shared" si="21"/>
        <v>1.0976900000000001</v>
      </c>
      <c r="Q114" s="44"/>
      <c r="R114" s="26">
        <v>908.7</v>
      </c>
      <c r="S114" s="44"/>
      <c r="T114" s="26">
        <v>1080</v>
      </c>
      <c r="U114" s="44"/>
      <c r="V114" s="26">
        <f t="shared" si="22"/>
        <v>-171.3</v>
      </c>
      <c r="W114" s="44"/>
      <c r="X114" s="49">
        <f t="shared" si="23"/>
        <v>0.84138999999999997</v>
      </c>
      <c r="Y114" s="44"/>
      <c r="Z114" s="26">
        <v>1600</v>
      </c>
    </row>
    <row r="115" spans="1:26" x14ac:dyDescent="0.25">
      <c r="A115" s="32"/>
      <c r="B115" s="32"/>
      <c r="C115" s="32"/>
      <c r="D115" s="32"/>
      <c r="E115" s="32"/>
      <c r="F115" s="32"/>
      <c r="G115" s="32" t="s">
        <v>773</v>
      </c>
      <c r="H115" s="32"/>
      <c r="I115" s="32"/>
      <c r="J115" s="20">
        <f>ROUND(SUM(J107:J108)+SUM(J113:J114),5)</f>
        <v>930.48</v>
      </c>
      <c r="K115" s="44"/>
      <c r="L115" s="20">
        <f>ROUND(SUM(L107:L108)+SUM(L113:L114),5)</f>
        <v>1153</v>
      </c>
      <c r="M115" s="44"/>
      <c r="N115" s="20">
        <f t="shared" si="20"/>
        <v>-222.52</v>
      </c>
      <c r="O115" s="44"/>
      <c r="P115" s="45">
        <f t="shared" si="21"/>
        <v>0.80701000000000001</v>
      </c>
      <c r="Q115" s="44"/>
      <c r="R115" s="20">
        <f>ROUND(SUM(R107:R108)+SUM(R113:R114),5)</f>
        <v>12243.32</v>
      </c>
      <c r="S115" s="44"/>
      <c r="T115" s="20">
        <f>ROUND(SUM(T107:T108)+SUM(T113:T114),5)</f>
        <v>13564</v>
      </c>
      <c r="U115" s="44"/>
      <c r="V115" s="20">
        <f t="shared" si="22"/>
        <v>-1320.68</v>
      </c>
      <c r="W115" s="44"/>
      <c r="X115" s="45">
        <f t="shared" si="23"/>
        <v>0.90263000000000004</v>
      </c>
      <c r="Y115" s="44"/>
      <c r="Z115" s="20">
        <f>ROUND(SUM(Z107:Z108)+SUM(Z113:Z114),5)</f>
        <v>19876</v>
      </c>
    </row>
    <row r="116" spans="1:26" ht="15.75" thickBot="1" x14ac:dyDescent="0.3">
      <c r="A116" s="32"/>
      <c r="B116" s="32"/>
      <c r="C116" s="32"/>
      <c r="D116" s="32"/>
      <c r="E116" s="32"/>
      <c r="F116" s="32"/>
      <c r="G116" s="32" t="s">
        <v>774</v>
      </c>
      <c r="H116" s="32"/>
      <c r="I116" s="32"/>
      <c r="J116" s="21">
        <v>82.75</v>
      </c>
      <c r="K116" s="44"/>
      <c r="L116" s="21">
        <v>83.33</v>
      </c>
      <c r="M116" s="44"/>
      <c r="N116" s="21">
        <f t="shared" si="20"/>
        <v>-0.57999999999999996</v>
      </c>
      <c r="O116" s="44"/>
      <c r="P116" s="46">
        <f t="shared" si="21"/>
        <v>0.99304000000000003</v>
      </c>
      <c r="Q116" s="44"/>
      <c r="R116" s="21">
        <v>378.76</v>
      </c>
      <c r="S116" s="44"/>
      <c r="T116" s="21">
        <v>666.68</v>
      </c>
      <c r="U116" s="44"/>
      <c r="V116" s="21">
        <f t="shared" si="22"/>
        <v>-287.92</v>
      </c>
      <c r="W116" s="44"/>
      <c r="X116" s="46">
        <f t="shared" si="23"/>
        <v>0.56813000000000002</v>
      </c>
      <c r="Y116" s="44"/>
      <c r="Z116" s="21">
        <v>1000</v>
      </c>
    </row>
    <row r="117" spans="1:26" ht="15.75" thickBot="1" x14ac:dyDescent="0.3">
      <c r="A117" s="32"/>
      <c r="B117" s="32"/>
      <c r="C117" s="32"/>
      <c r="D117" s="32"/>
      <c r="E117" s="32"/>
      <c r="F117" s="32" t="s">
        <v>775</v>
      </c>
      <c r="G117" s="32"/>
      <c r="H117" s="32"/>
      <c r="I117" s="32"/>
      <c r="J117" s="22">
        <f>ROUND(J93+J99+J106+SUM(J115:J116),5)</f>
        <v>2178.83</v>
      </c>
      <c r="K117" s="44"/>
      <c r="L117" s="22">
        <f>ROUND(L93+L99+L106+SUM(L115:L116),5)</f>
        <v>3333</v>
      </c>
      <c r="M117" s="44"/>
      <c r="N117" s="22">
        <f t="shared" si="20"/>
        <v>-1154.17</v>
      </c>
      <c r="O117" s="44"/>
      <c r="P117" s="48">
        <f t="shared" si="21"/>
        <v>0.65371000000000001</v>
      </c>
      <c r="Q117" s="44"/>
      <c r="R117" s="22">
        <f>ROUND(R93+R99+R106+SUM(R115:R116),5)</f>
        <v>23606.51</v>
      </c>
      <c r="S117" s="44"/>
      <c r="T117" s="22">
        <f>ROUND(T93+T99+T106+SUM(T115:T116),5)</f>
        <v>31044</v>
      </c>
      <c r="U117" s="44"/>
      <c r="V117" s="22">
        <f t="shared" si="22"/>
        <v>-7437.49</v>
      </c>
      <c r="W117" s="44"/>
      <c r="X117" s="48">
        <f t="shared" si="23"/>
        <v>0.76041999999999998</v>
      </c>
      <c r="Y117" s="44"/>
      <c r="Z117" s="22">
        <f>ROUND(Z93+Z99+Z106+SUM(Z115:Z116),5)</f>
        <v>46076</v>
      </c>
    </row>
    <row r="118" spans="1:26" x14ac:dyDescent="0.25">
      <c r="A118" s="32"/>
      <c r="B118" s="32"/>
      <c r="C118" s="32"/>
      <c r="D118" s="32"/>
      <c r="E118" s="32" t="s">
        <v>776</v>
      </c>
      <c r="F118" s="32"/>
      <c r="G118" s="32"/>
      <c r="H118" s="32"/>
      <c r="I118" s="32"/>
      <c r="J118" s="20">
        <f>ROUND(J26+J30+J35+SUM(J42:J43)+SUM(J49:J50)+SUM(J85:J87)+J92+J117,5)</f>
        <v>81780.240000000005</v>
      </c>
      <c r="K118" s="44"/>
      <c r="L118" s="20">
        <f>ROUND(L26+L30+L35+SUM(L42:L43)+SUM(L49:L50)+SUM(L85:L87)+L92+L117,5)</f>
        <v>64041.04</v>
      </c>
      <c r="M118" s="44"/>
      <c r="N118" s="20">
        <f t="shared" si="20"/>
        <v>17739.2</v>
      </c>
      <c r="O118" s="44"/>
      <c r="P118" s="45">
        <f t="shared" si="21"/>
        <v>1.2769999999999999</v>
      </c>
      <c r="Q118" s="44"/>
      <c r="R118" s="20">
        <f>ROUND(R26+R30+R35+SUM(R42:R43)+SUM(R49:R50)+SUM(R85:R87)+R92+R117,5)</f>
        <v>502518.97</v>
      </c>
      <c r="S118" s="44"/>
      <c r="T118" s="20">
        <f>ROUND(T26+T30+T35+SUM(T42:T43)+SUM(T49:T50)+SUM(T85:T87)+T92+T117,5)</f>
        <v>555911.93000000005</v>
      </c>
      <c r="U118" s="44"/>
      <c r="V118" s="20">
        <f t="shared" si="22"/>
        <v>-53392.959999999999</v>
      </c>
      <c r="W118" s="44"/>
      <c r="X118" s="45">
        <f t="shared" si="23"/>
        <v>0.90395000000000003</v>
      </c>
      <c r="Y118" s="44"/>
      <c r="Z118" s="20">
        <f>ROUND(Z26+Z30+Z35+SUM(Z42:Z43)+SUM(Z49:Z50)+SUM(Z85:Z87)+Z92+Z117,5)</f>
        <v>818840.64</v>
      </c>
    </row>
    <row r="119" spans="1:26" x14ac:dyDescent="0.25">
      <c r="A119" s="32"/>
      <c r="B119" s="32"/>
      <c r="C119" s="32"/>
      <c r="D119" s="32"/>
      <c r="E119" s="32" t="s">
        <v>777</v>
      </c>
      <c r="F119" s="32"/>
      <c r="G119" s="32"/>
      <c r="H119" s="32"/>
      <c r="I119" s="32"/>
      <c r="J119" s="20"/>
      <c r="K119" s="44"/>
      <c r="L119" s="20"/>
      <c r="M119" s="44"/>
      <c r="N119" s="20"/>
      <c r="O119" s="44"/>
      <c r="P119" s="45"/>
      <c r="Q119" s="44"/>
      <c r="R119" s="20"/>
      <c r="S119" s="44"/>
      <c r="T119" s="20"/>
      <c r="U119" s="44"/>
      <c r="V119" s="20"/>
      <c r="W119" s="44"/>
      <c r="X119" s="45"/>
      <c r="Y119" s="44"/>
      <c r="Z119" s="20"/>
    </row>
    <row r="120" spans="1:26" x14ac:dyDescent="0.25">
      <c r="A120" s="32"/>
      <c r="B120" s="32"/>
      <c r="C120" s="32"/>
      <c r="D120" s="32"/>
      <c r="E120" s="32"/>
      <c r="F120" s="32" t="s">
        <v>778</v>
      </c>
      <c r="G120" s="32"/>
      <c r="H120" s="32"/>
      <c r="I120" s="32"/>
      <c r="J120" s="20">
        <v>0</v>
      </c>
      <c r="K120" s="44"/>
      <c r="L120" s="20">
        <v>85</v>
      </c>
      <c r="M120" s="44"/>
      <c r="N120" s="20">
        <f>ROUND((J120-L120),5)</f>
        <v>-85</v>
      </c>
      <c r="O120" s="44"/>
      <c r="P120" s="45">
        <f>ROUND(IF(L120=0, IF(J120=0, 0, 1), J120/L120),5)</f>
        <v>0</v>
      </c>
      <c r="Q120" s="44"/>
      <c r="R120" s="20">
        <v>1050</v>
      </c>
      <c r="S120" s="44"/>
      <c r="T120" s="20">
        <v>660</v>
      </c>
      <c r="U120" s="44"/>
      <c r="V120" s="20">
        <f>ROUND((R120-T120),5)</f>
        <v>390</v>
      </c>
      <c r="W120" s="44"/>
      <c r="X120" s="45">
        <f>ROUND(IF(T120=0, IF(R120=0, 0, 1), R120/T120),5)</f>
        <v>1.59091</v>
      </c>
      <c r="Y120" s="44"/>
      <c r="Z120" s="20">
        <v>1000</v>
      </c>
    </row>
    <row r="121" spans="1:26" x14ac:dyDescent="0.25">
      <c r="A121" s="32"/>
      <c r="B121" s="32"/>
      <c r="C121" s="32"/>
      <c r="D121" s="32"/>
      <c r="E121" s="32"/>
      <c r="F121" s="32" t="s">
        <v>779</v>
      </c>
      <c r="G121" s="32"/>
      <c r="H121" s="32"/>
      <c r="I121" s="32"/>
      <c r="J121" s="20">
        <v>0</v>
      </c>
      <c r="K121" s="44"/>
      <c r="L121" s="20">
        <v>83.33</v>
      </c>
      <c r="M121" s="44"/>
      <c r="N121" s="20">
        <f>ROUND((J121-L121),5)</f>
        <v>-83.33</v>
      </c>
      <c r="O121" s="44"/>
      <c r="P121" s="45">
        <f>ROUND(IF(L121=0, IF(J121=0, 0, 1), J121/L121),5)</f>
        <v>0</v>
      </c>
      <c r="Q121" s="44"/>
      <c r="R121" s="20">
        <v>0</v>
      </c>
      <c r="S121" s="44"/>
      <c r="T121" s="20">
        <v>666.68</v>
      </c>
      <c r="U121" s="44"/>
      <c r="V121" s="20">
        <f>ROUND((R121-T121),5)</f>
        <v>-666.68</v>
      </c>
      <c r="W121" s="44"/>
      <c r="X121" s="45">
        <f>ROUND(IF(T121=0, IF(R121=0, 0, 1), R121/T121),5)</f>
        <v>0</v>
      </c>
      <c r="Y121" s="44"/>
      <c r="Z121" s="20">
        <v>1000</v>
      </c>
    </row>
    <row r="122" spans="1:26" ht="15.75" thickBot="1" x14ac:dyDescent="0.3">
      <c r="A122" s="32"/>
      <c r="B122" s="32"/>
      <c r="C122" s="32"/>
      <c r="D122" s="32"/>
      <c r="E122" s="32"/>
      <c r="F122" s="32" t="s">
        <v>780</v>
      </c>
      <c r="G122" s="32"/>
      <c r="H122" s="32"/>
      <c r="I122" s="32"/>
      <c r="J122" s="26">
        <v>65.95</v>
      </c>
      <c r="K122" s="44"/>
      <c r="L122" s="26"/>
      <c r="M122" s="44"/>
      <c r="N122" s="26"/>
      <c r="O122" s="44"/>
      <c r="P122" s="49"/>
      <c r="Q122" s="44"/>
      <c r="R122" s="26">
        <v>903.48</v>
      </c>
      <c r="S122" s="44"/>
      <c r="T122" s="26"/>
      <c r="U122" s="44"/>
      <c r="V122" s="26"/>
      <c r="W122" s="44"/>
      <c r="X122" s="49"/>
      <c r="Y122" s="44"/>
      <c r="Z122" s="26"/>
    </row>
    <row r="123" spans="1:26" x14ac:dyDescent="0.25">
      <c r="A123" s="32"/>
      <c r="B123" s="32"/>
      <c r="C123" s="32"/>
      <c r="D123" s="32"/>
      <c r="E123" s="32" t="s">
        <v>781</v>
      </c>
      <c r="F123" s="32"/>
      <c r="G123" s="32"/>
      <c r="H123" s="32"/>
      <c r="I123" s="32"/>
      <c r="J123" s="20">
        <f>ROUND(SUM(J119:J122),5)</f>
        <v>65.95</v>
      </c>
      <c r="K123" s="44"/>
      <c r="L123" s="20">
        <f>ROUND(SUM(L119:L122),5)</f>
        <v>168.33</v>
      </c>
      <c r="M123" s="44"/>
      <c r="N123" s="20">
        <f>ROUND((J123-L123),5)</f>
        <v>-102.38</v>
      </c>
      <c r="O123" s="44"/>
      <c r="P123" s="45">
        <f>ROUND(IF(L123=0, IF(J123=0, 0, 1), J123/L123),5)</f>
        <v>0.39179000000000003</v>
      </c>
      <c r="Q123" s="44"/>
      <c r="R123" s="20">
        <f>ROUND(SUM(R119:R122),5)</f>
        <v>1953.48</v>
      </c>
      <c r="S123" s="44"/>
      <c r="T123" s="20">
        <f>ROUND(SUM(T119:T122),5)</f>
        <v>1326.68</v>
      </c>
      <c r="U123" s="44"/>
      <c r="V123" s="20">
        <f>ROUND((R123-T123),5)</f>
        <v>626.79999999999995</v>
      </c>
      <c r="W123" s="44"/>
      <c r="X123" s="45">
        <f>ROUND(IF(T123=0, IF(R123=0, 0, 1), R123/T123),5)</f>
        <v>1.4724600000000001</v>
      </c>
      <c r="Y123" s="44"/>
      <c r="Z123" s="20">
        <f>ROUND(SUM(Z119:Z122),5)</f>
        <v>2000</v>
      </c>
    </row>
    <row r="124" spans="1:26" x14ac:dyDescent="0.25">
      <c r="A124" s="32"/>
      <c r="B124" s="32"/>
      <c r="C124" s="32"/>
      <c r="D124" s="32"/>
      <c r="E124" s="32" t="s">
        <v>782</v>
      </c>
      <c r="F124" s="32"/>
      <c r="G124" s="32"/>
      <c r="H124" s="32"/>
      <c r="I124" s="32"/>
      <c r="J124" s="20"/>
      <c r="K124" s="44"/>
      <c r="L124" s="20"/>
      <c r="M124" s="44"/>
      <c r="N124" s="20"/>
      <c r="O124" s="44"/>
      <c r="P124" s="45"/>
      <c r="Q124" s="44"/>
      <c r="R124" s="20"/>
      <c r="S124" s="44"/>
      <c r="T124" s="20"/>
      <c r="U124" s="44"/>
      <c r="V124" s="20"/>
      <c r="W124" s="44"/>
      <c r="X124" s="45"/>
      <c r="Y124" s="44"/>
      <c r="Z124" s="20"/>
    </row>
    <row r="125" spans="1:26" x14ac:dyDescent="0.25">
      <c r="A125" s="32"/>
      <c r="B125" s="32"/>
      <c r="C125" s="32"/>
      <c r="D125" s="32"/>
      <c r="E125" s="32"/>
      <c r="F125" s="32" t="s">
        <v>783</v>
      </c>
      <c r="G125" s="32"/>
      <c r="H125" s="32"/>
      <c r="I125" s="32"/>
      <c r="J125" s="20">
        <v>0</v>
      </c>
      <c r="K125" s="44"/>
      <c r="L125" s="20">
        <v>0</v>
      </c>
      <c r="M125" s="44"/>
      <c r="N125" s="20">
        <f t="shared" ref="N125:N130" si="24">ROUND((J125-L125),5)</f>
        <v>0</v>
      </c>
      <c r="O125" s="44"/>
      <c r="P125" s="45">
        <f t="shared" ref="P125:P130" si="25">ROUND(IF(L125=0, IF(J125=0, 0, 1), J125/L125),5)</f>
        <v>0</v>
      </c>
      <c r="Q125" s="44"/>
      <c r="R125" s="20">
        <v>0</v>
      </c>
      <c r="S125" s="44"/>
      <c r="T125" s="20">
        <v>2000</v>
      </c>
      <c r="U125" s="44"/>
      <c r="V125" s="20">
        <f t="shared" ref="V125:V130" si="26">ROUND((R125-T125),5)</f>
        <v>-2000</v>
      </c>
      <c r="W125" s="44"/>
      <c r="X125" s="45">
        <f t="shared" ref="X125:X130" si="27">ROUND(IF(T125=0, IF(R125=0, 0, 1), R125/T125),5)</f>
        <v>0</v>
      </c>
      <c r="Y125" s="44"/>
      <c r="Z125" s="20">
        <v>2000</v>
      </c>
    </row>
    <row r="126" spans="1:26" x14ac:dyDescent="0.25">
      <c r="A126" s="32"/>
      <c r="B126" s="32"/>
      <c r="C126" s="32"/>
      <c r="D126" s="32"/>
      <c r="E126" s="32"/>
      <c r="F126" s="32" t="s">
        <v>784</v>
      </c>
      <c r="G126" s="32"/>
      <c r="H126" s="32"/>
      <c r="I126" s="32"/>
      <c r="J126" s="20">
        <v>0</v>
      </c>
      <c r="K126" s="44"/>
      <c r="L126" s="20">
        <v>0</v>
      </c>
      <c r="M126" s="44"/>
      <c r="N126" s="20">
        <f t="shared" si="24"/>
        <v>0</v>
      </c>
      <c r="O126" s="44"/>
      <c r="P126" s="45">
        <f t="shared" si="25"/>
        <v>0</v>
      </c>
      <c r="Q126" s="44"/>
      <c r="R126" s="20">
        <v>0</v>
      </c>
      <c r="S126" s="44"/>
      <c r="T126" s="20">
        <v>2000</v>
      </c>
      <c r="U126" s="44"/>
      <c r="V126" s="20">
        <f t="shared" si="26"/>
        <v>-2000</v>
      </c>
      <c r="W126" s="44"/>
      <c r="X126" s="45">
        <f t="shared" si="27"/>
        <v>0</v>
      </c>
      <c r="Y126" s="44"/>
      <c r="Z126" s="20">
        <v>2000</v>
      </c>
    </row>
    <row r="127" spans="1:26" x14ac:dyDescent="0.25">
      <c r="A127" s="32"/>
      <c r="B127" s="32"/>
      <c r="C127" s="32"/>
      <c r="D127" s="32"/>
      <c r="E127" s="32"/>
      <c r="F127" s="32" t="s">
        <v>59</v>
      </c>
      <c r="G127" s="32"/>
      <c r="H127" s="32"/>
      <c r="I127" s="32"/>
      <c r="J127" s="20">
        <v>3893.49</v>
      </c>
      <c r="K127" s="44"/>
      <c r="L127" s="20">
        <v>0</v>
      </c>
      <c r="M127" s="44"/>
      <c r="N127" s="20">
        <f t="shared" si="24"/>
        <v>3893.49</v>
      </c>
      <c r="O127" s="44"/>
      <c r="P127" s="45">
        <f t="shared" si="25"/>
        <v>1</v>
      </c>
      <c r="Q127" s="44"/>
      <c r="R127" s="20">
        <v>11324.48</v>
      </c>
      <c r="S127" s="44"/>
      <c r="T127" s="20">
        <v>2000</v>
      </c>
      <c r="U127" s="44"/>
      <c r="V127" s="20">
        <f t="shared" si="26"/>
        <v>9324.48</v>
      </c>
      <c r="W127" s="44"/>
      <c r="X127" s="45">
        <f t="shared" si="27"/>
        <v>5.6622399999999997</v>
      </c>
      <c r="Y127" s="44"/>
      <c r="Z127" s="20">
        <v>2000</v>
      </c>
    </row>
    <row r="128" spans="1:26" x14ac:dyDescent="0.25">
      <c r="A128" s="32"/>
      <c r="B128" s="32"/>
      <c r="C128" s="32"/>
      <c r="D128" s="32"/>
      <c r="E128" s="32"/>
      <c r="F128" s="32" t="s">
        <v>785</v>
      </c>
      <c r="G128" s="32"/>
      <c r="H128" s="32"/>
      <c r="I128" s="32"/>
      <c r="J128" s="20">
        <v>0</v>
      </c>
      <c r="K128" s="44"/>
      <c r="L128" s="20">
        <v>500</v>
      </c>
      <c r="M128" s="44"/>
      <c r="N128" s="20">
        <f t="shared" si="24"/>
        <v>-500</v>
      </c>
      <c r="O128" s="44"/>
      <c r="P128" s="45">
        <f t="shared" si="25"/>
        <v>0</v>
      </c>
      <c r="Q128" s="44"/>
      <c r="R128" s="20">
        <v>1714.76</v>
      </c>
      <c r="S128" s="44"/>
      <c r="T128" s="20">
        <v>4000</v>
      </c>
      <c r="U128" s="44"/>
      <c r="V128" s="20">
        <f t="shared" si="26"/>
        <v>-2285.2399999999998</v>
      </c>
      <c r="W128" s="44"/>
      <c r="X128" s="45">
        <f t="shared" si="27"/>
        <v>0.42869000000000002</v>
      </c>
      <c r="Y128" s="44"/>
      <c r="Z128" s="20">
        <v>6000</v>
      </c>
    </row>
    <row r="129" spans="1:26" x14ac:dyDescent="0.25">
      <c r="A129" s="32"/>
      <c r="B129" s="32"/>
      <c r="C129" s="32"/>
      <c r="D129" s="32"/>
      <c r="E129" s="32"/>
      <c r="F129" s="32" t="s">
        <v>786</v>
      </c>
      <c r="G129" s="32"/>
      <c r="H129" s="32"/>
      <c r="I129" s="32"/>
      <c r="J129" s="20">
        <v>0</v>
      </c>
      <c r="K129" s="44"/>
      <c r="L129" s="20">
        <v>100</v>
      </c>
      <c r="M129" s="44"/>
      <c r="N129" s="20">
        <f t="shared" si="24"/>
        <v>-100</v>
      </c>
      <c r="O129" s="44"/>
      <c r="P129" s="45">
        <f t="shared" si="25"/>
        <v>0</v>
      </c>
      <c r="Q129" s="44"/>
      <c r="R129" s="20">
        <v>1056.3699999999999</v>
      </c>
      <c r="S129" s="44"/>
      <c r="T129" s="20">
        <v>800</v>
      </c>
      <c r="U129" s="44"/>
      <c r="V129" s="20">
        <f t="shared" si="26"/>
        <v>256.37</v>
      </c>
      <c r="W129" s="44"/>
      <c r="X129" s="45">
        <f t="shared" si="27"/>
        <v>1.32046</v>
      </c>
      <c r="Y129" s="44"/>
      <c r="Z129" s="20">
        <v>1200</v>
      </c>
    </row>
    <row r="130" spans="1:26" x14ac:dyDescent="0.25">
      <c r="A130" s="32"/>
      <c r="B130" s="32"/>
      <c r="C130" s="32"/>
      <c r="D130" s="32"/>
      <c r="E130" s="32"/>
      <c r="F130" s="32" t="s">
        <v>787</v>
      </c>
      <c r="G130" s="32"/>
      <c r="H130" s="32"/>
      <c r="I130" s="32"/>
      <c r="J130" s="20">
        <v>0</v>
      </c>
      <c r="K130" s="44"/>
      <c r="L130" s="20">
        <v>0</v>
      </c>
      <c r="M130" s="44"/>
      <c r="N130" s="20">
        <f t="shared" si="24"/>
        <v>0</v>
      </c>
      <c r="O130" s="44"/>
      <c r="P130" s="45">
        <f t="shared" si="25"/>
        <v>0</v>
      </c>
      <c r="Q130" s="44"/>
      <c r="R130" s="20">
        <v>0</v>
      </c>
      <c r="S130" s="44"/>
      <c r="T130" s="20">
        <v>0</v>
      </c>
      <c r="U130" s="44"/>
      <c r="V130" s="20">
        <f t="shared" si="26"/>
        <v>0</v>
      </c>
      <c r="W130" s="44"/>
      <c r="X130" s="45">
        <f t="shared" si="27"/>
        <v>0</v>
      </c>
      <c r="Y130" s="44"/>
      <c r="Z130" s="20">
        <v>4752</v>
      </c>
    </row>
    <row r="131" spans="1:26" ht="15.75" thickBot="1" x14ac:dyDescent="0.3">
      <c r="A131" s="32"/>
      <c r="B131" s="32"/>
      <c r="C131" s="32"/>
      <c r="D131" s="32"/>
      <c r="E131" s="32"/>
      <c r="F131" s="32" t="s">
        <v>788</v>
      </c>
      <c r="G131" s="32"/>
      <c r="H131" s="32"/>
      <c r="I131" s="32"/>
      <c r="J131" s="26">
        <v>-150</v>
      </c>
      <c r="K131" s="44"/>
      <c r="L131" s="26"/>
      <c r="M131" s="44"/>
      <c r="N131" s="26"/>
      <c r="O131" s="44"/>
      <c r="P131" s="49"/>
      <c r="Q131" s="44"/>
      <c r="R131" s="26">
        <v>-80</v>
      </c>
      <c r="S131" s="44"/>
      <c r="T131" s="26"/>
      <c r="U131" s="44"/>
      <c r="V131" s="26"/>
      <c r="W131" s="44"/>
      <c r="X131" s="49"/>
      <c r="Y131" s="44"/>
      <c r="Z131" s="26"/>
    </row>
    <row r="132" spans="1:26" x14ac:dyDescent="0.25">
      <c r="A132" s="32"/>
      <c r="B132" s="32"/>
      <c r="C132" s="32"/>
      <c r="D132" s="32"/>
      <c r="E132" s="32" t="s">
        <v>789</v>
      </c>
      <c r="F132" s="32"/>
      <c r="G132" s="32"/>
      <c r="H132" s="32"/>
      <c r="I132" s="32"/>
      <c r="J132" s="20">
        <f>ROUND(SUM(J124:J131),5)</f>
        <v>3743.49</v>
      </c>
      <c r="K132" s="44"/>
      <c r="L132" s="20">
        <f>ROUND(SUM(L124:L131),5)</f>
        <v>600</v>
      </c>
      <c r="M132" s="44"/>
      <c r="N132" s="20">
        <f>ROUND((J132-L132),5)</f>
        <v>3143.49</v>
      </c>
      <c r="O132" s="44"/>
      <c r="P132" s="45">
        <f>ROUND(IF(L132=0, IF(J132=0, 0, 1), J132/L132),5)</f>
        <v>6.2391500000000004</v>
      </c>
      <c r="Q132" s="44"/>
      <c r="R132" s="20">
        <f>ROUND(SUM(R124:R131),5)</f>
        <v>14015.61</v>
      </c>
      <c r="S132" s="44"/>
      <c r="T132" s="20">
        <f>ROUND(SUM(T124:T131),5)</f>
        <v>10800</v>
      </c>
      <c r="U132" s="44"/>
      <c r="V132" s="20">
        <f>ROUND((R132-T132),5)</f>
        <v>3215.61</v>
      </c>
      <c r="W132" s="44"/>
      <c r="X132" s="45">
        <f>ROUND(IF(T132=0, IF(R132=0, 0, 1), R132/T132),5)</f>
        <v>1.2977399999999999</v>
      </c>
      <c r="Y132" s="44"/>
      <c r="Z132" s="20">
        <f>ROUND(SUM(Z124:Z131),5)</f>
        <v>17952</v>
      </c>
    </row>
    <row r="133" spans="1:26" x14ac:dyDescent="0.25">
      <c r="A133" s="32"/>
      <c r="B133" s="32"/>
      <c r="C133" s="32"/>
      <c r="D133" s="32"/>
      <c r="E133" s="32" t="s">
        <v>790</v>
      </c>
      <c r="F133" s="32"/>
      <c r="G133" s="32"/>
      <c r="H133" s="32"/>
      <c r="I133" s="32"/>
      <c r="J133" s="20"/>
      <c r="K133" s="44"/>
      <c r="L133" s="20"/>
      <c r="M133" s="44"/>
      <c r="N133" s="20"/>
      <c r="O133" s="44"/>
      <c r="P133" s="45"/>
      <c r="Q133" s="44"/>
      <c r="R133" s="20"/>
      <c r="S133" s="44"/>
      <c r="T133" s="20"/>
      <c r="U133" s="44"/>
      <c r="V133" s="20"/>
      <c r="W133" s="44"/>
      <c r="X133" s="45"/>
      <c r="Y133" s="44"/>
      <c r="Z133" s="20"/>
    </row>
    <row r="134" spans="1:26" x14ac:dyDescent="0.25">
      <c r="A134" s="32"/>
      <c r="B134" s="32"/>
      <c r="C134" s="32"/>
      <c r="D134" s="32"/>
      <c r="E134" s="32"/>
      <c r="F134" s="32" t="s">
        <v>791</v>
      </c>
      <c r="G134" s="32"/>
      <c r="H134" s="32"/>
      <c r="I134" s="32"/>
      <c r="J134" s="20">
        <v>0</v>
      </c>
      <c r="K134" s="44"/>
      <c r="L134" s="20">
        <v>0</v>
      </c>
      <c r="M134" s="44"/>
      <c r="N134" s="20">
        <f>ROUND((J134-L134),5)</f>
        <v>0</v>
      </c>
      <c r="O134" s="44"/>
      <c r="P134" s="45">
        <f>ROUND(IF(L134=0, IF(J134=0, 0, 1), J134/L134),5)</f>
        <v>0</v>
      </c>
      <c r="Q134" s="44"/>
      <c r="R134" s="20">
        <v>0</v>
      </c>
      <c r="S134" s="44"/>
      <c r="T134" s="20">
        <v>1800</v>
      </c>
      <c r="U134" s="44"/>
      <c r="V134" s="20">
        <f>ROUND((R134-T134),5)</f>
        <v>-1800</v>
      </c>
      <c r="W134" s="44"/>
      <c r="X134" s="45">
        <f>ROUND(IF(T134=0, IF(R134=0, 0, 1), R134/T134),5)</f>
        <v>0</v>
      </c>
      <c r="Y134" s="44"/>
      <c r="Z134" s="20">
        <v>1800</v>
      </c>
    </row>
    <row r="135" spans="1:26" x14ac:dyDescent="0.25">
      <c r="A135" s="32"/>
      <c r="B135" s="32"/>
      <c r="C135" s="32"/>
      <c r="D135" s="32"/>
      <c r="E135" s="32"/>
      <c r="F135" s="32" t="s">
        <v>792</v>
      </c>
      <c r="G135" s="32"/>
      <c r="H135" s="32"/>
      <c r="I135" s="32"/>
      <c r="J135" s="20">
        <v>0</v>
      </c>
      <c r="K135" s="44"/>
      <c r="L135" s="20">
        <v>0</v>
      </c>
      <c r="M135" s="44"/>
      <c r="N135" s="20">
        <f>ROUND((J135-L135),5)</f>
        <v>0</v>
      </c>
      <c r="O135" s="44"/>
      <c r="P135" s="45">
        <f>ROUND(IF(L135=0, IF(J135=0, 0, 1), J135/L135),5)</f>
        <v>0</v>
      </c>
      <c r="Q135" s="44"/>
      <c r="R135" s="20">
        <v>0</v>
      </c>
      <c r="S135" s="44"/>
      <c r="T135" s="20">
        <v>5000</v>
      </c>
      <c r="U135" s="44"/>
      <c r="V135" s="20">
        <f>ROUND((R135-T135),5)</f>
        <v>-5000</v>
      </c>
      <c r="W135" s="44"/>
      <c r="X135" s="45">
        <f>ROUND(IF(T135=0, IF(R135=0, 0, 1), R135/T135),5)</f>
        <v>0</v>
      </c>
      <c r="Y135" s="44"/>
      <c r="Z135" s="20">
        <v>5000</v>
      </c>
    </row>
    <row r="136" spans="1:26" x14ac:dyDescent="0.25">
      <c r="A136" s="32"/>
      <c r="B136" s="32"/>
      <c r="C136" s="32"/>
      <c r="D136" s="32"/>
      <c r="E136" s="32"/>
      <c r="F136" s="32" t="s">
        <v>793</v>
      </c>
      <c r="G136" s="32"/>
      <c r="H136" s="32"/>
      <c r="I136" s="32"/>
      <c r="J136" s="20">
        <v>0</v>
      </c>
      <c r="K136" s="44"/>
      <c r="L136" s="20"/>
      <c r="M136" s="44"/>
      <c r="N136" s="20"/>
      <c r="O136" s="44"/>
      <c r="P136" s="45"/>
      <c r="Q136" s="44"/>
      <c r="R136" s="20">
        <v>951.8</v>
      </c>
      <c r="S136" s="44"/>
      <c r="T136" s="20"/>
      <c r="U136" s="44"/>
      <c r="V136" s="20"/>
      <c r="W136" s="44"/>
      <c r="X136" s="45"/>
      <c r="Y136" s="44"/>
      <c r="Z136" s="20"/>
    </row>
    <row r="137" spans="1:26" x14ac:dyDescent="0.25">
      <c r="A137" s="32"/>
      <c r="B137" s="32"/>
      <c r="C137" s="32"/>
      <c r="D137" s="32"/>
      <c r="E137" s="32"/>
      <c r="F137" s="32" t="s">
        <v>794</v>
      </c>
      <c r="G137" s="32"/>
      <c r="H137" s="32"/>
      <c r="I137" s="32"/>
      <c r="J137" s="20"/>
      <c r="K137" s="44"/>
      <c r="L137" s="20"/>
      <c r="M137" s="44"/>
      <c r="N137" s="20"/>
      <c r="O137" s="44"/>
      <c r="P137" s="45"/>
      <c r="Q137" s="44"/>
      <c r="R137" s="20"/>
      <c r="S137" s="44"/>
      <c r="T137" s="20"/>
      <c r="U137" s="44"/>
      <c r="V137" s="20"/>
      <c r="W137" s="44"/>
      <c r="X137" s="45"/>
      <c r="Y137" s="44"/>
      <c r="Z137" s="20"/>
    </row>
    <row r="138" spans="1:26" x14ac:dyDescent="0.25">
      <c r="A138" s="32"/>
      <c r="B138" s="32"/>
      <c r="C138" s="32"/>
      <c r="D138" s="32"/>
      <c r="E138" s="32"/>
      <c r="F138" s="32"/>
      <c r="G138" s="32" t="s">
        <v>55</v>
      </c>
      <c r="H138" s="32"/>
      <c r="I138" s="32"/>
      <c r="J138" s="20">
        <v>0</v>
      </c>
      <c r="K138" s="44"/>
      <c r="L138" s="20"/>
      <c r="M138" s="44"/>
      <c r="N138" s="20"/>
      <c r="O138" s="44"/>
      <c r="P138" s="45"/>
      <c r="Q138" s="44"/>
      <c r="R138" s="20">
        <v>1061.9000000000001</v>
      </c>
      <c r="S138" s="44"/>
      <c r="T138" s="20"/>
      <c r="U138" s="44"/>
      <c r="V138" s="20"/>
      <c r="W138" s="44"/>
      <c r="X138" s="45"/>
      <c r="Y138" s="44"/>
      <c r="Z138" s="20"/>
    </row>
    <row r="139" spans="1:26" x14ac:dyDescent="0.25">
      <c r="A139" s="32"/>
      <c r="B139" s="32"/>
      <c r="C139" s="32"/>
      <c r="D139" s="32"/>
      <c r="E139" s="32"/>
      <c r="F139" s="32"/>
      <c r="G139" s="32" t="s">
        <v>795</v>
      </c>
      <c r="H139" s="32"/>
      <c r="I139" s="32"/>
      <c r="J139" s="20">
        <v>0</v>
      </c>
      <c r="K139" s="44"/>
      <c r="L139" s="20">
        <v>835</v>
      </c>
      <c r="M139" s="44"/>
      <c r="N139" s="20">
        <f>ROUND((J139-L139),5)</f>
        <v>-835</v>
      </c>
      <c r="O139" s="44"/>
      <c r="P139" s="45">
        <f>ROUND(IF(L139=0, IF(J139=0, 0, 1), J139/L139),5)</f>
        <v>0</v>
      </c>
      <c r="Q139" s="44"/>
      <c r="R139" s="20">
        <v>359.95</v>
      </c>
      <c r="S139" s="44"/>
      <c r="T139" s="20">
        <v>6660</v>
      </c>
      <c r="U139" s="44"/>
      <c r="V139" s="20">
        <f>ROUND((R139-T139),5)</f>
        <v>-6300.05</v>
      </c>
      <c r="W139" s="44"/>
      <c r="X139" s="45">
        <f>ROUND(IF(T139=0, IF(R139=0, 0, 1), R139/T139),5)</f>
        <v>5.4050000000000001E-2</v>
      </c>
      <c r="Y139" s="44"/>
      <c r="Z139" s="20">
        <v>10000</v>
      </c>
    </row>
    <row r="140" spans="1:26" x14ac:dyDescent="0.25">
      <c r="A140" s="32"/>
      <c r="B140" s="32"/>
      <c r="C140" s="32"/>
      <c r="D140" s="32"/>
      <c r="E140" s="32"/>
      <c r="F140" s="32"/>
      <c r="G140" s="32" t="s">
        <v>796</v>
      </c>
      <c r="H140" s="32"/>
      <c r="I140" s="32"/>
      <c r="J140" s="20">
        <v>0</v>
      </c>
      <c r="K140" s="44"/>
      <c r="L140" s="20">
        <v>1250</v>
      </c>
      <c r="M140" s="44"/>
      <c r="N140" s="20">
        <f>ROUND((J140-L140),5)</f>
        <v>-1250</v>
      </c>
      <c r="O140" s="44"/>
      <c r="P140" s="45">
        <f>ROUND(IF(L140=0, IF(J140=0, 0, 1), J140/L140),5)</f>
        <v>0</v>
      </c>
      <c r="Q140" s="44"/>
      <c r="R140" s="20">
        <v>0</v>
      </c>
      <c r="S140" s="44"/>
      <c r="T140" s="20">
        <v>10000</v>
      </c>
      <c r="U140" s="44"/>
      <c r="V140" s="20">
        <f>ROUND((R140-T140),5)</f>
        <v>-10000</v>
      </c>
      <c r="W140" s="44"/>
      <c r="X140" s="45">
        <f>ROUND(IF(T140=0, IF(R140=0, 0, 1), R140/T140),5)</f>
        <v>0</v>
      </c>
      <c r="Y140" s="44"/>
      <c r="Z140" s="20">
        <v>15000</v>
      </c>
    </row>
    <row r="141" spans="1:26" x14ac:dyDescent="0.25">
      <c r="A141" s="32"/>
      <c r="B141" s="32"/>
      <c r="C141" s="32"/>
      <c r="D141" s="32"/>
      <c r="E141" s="32"/>
      <c r="F141" s="32"/>
      <c r="G141" s="32" t="s">
        <v>797</v>
      </c>
      <c r="H141" s="32"/>
      <c r="I141" s="32"/>
      <c r="J141" s="20">
        <v>0</v>
      </c>
      <c r="K141" s="44"/>
      <c r="L141" s="20">
        <v>0</v>
      </c>
      <c r="M141" s="44"/>
      <c r="N141" s="20">
        <f>ROUND((J141-L141),5)</f>
        <v>0</v>
      </c>
      <c r="O141" s="44"/>
      <c r="P141" s="45">
        <f>ROUND(IF(L141=0, IF(J141=0, 0, 1), J141/L141),5)</f>
        <v>0</v>
      </c>
      <c r="Q141" s="44"/>
      <c r="R141" s="20">
        <v>0</v>
      </c>
      <c r="S141" s="44"/>
      <c r="T141" s="20">
        <v>3000</v>
      </c>
      <c r="U141" s="44"/>
      <c r="V141" s="20">
        <f>ROUND((R141-T141),5)</f>
        <v>-3000</v>
      </c>
      <c r="W141" s="44"/>
      <c r="X141" s="45">
        <f>ROUND(IF(T141=0, IF(R141=0, 0, 1), R141/T141),5)</f>
        <v>0</v>
      </c>
      <c r="Y141" s="44"/>
      <c r="Z141" s="20">
        <v>3000</v>
      </c>
    </row>
    <row r="142" spans="1:26" x14ac:dyDescent="0.25">
      <c r="A142" s="32"/>
      <c r="B142" s="32"/>
      <c r="C142" s="32"/>
      <c r="D142" s="32"/>
      <c r="E142" s="32"/>
      <c r="F142" s="32"/>
      <c r="G142" s="32" t="s">
        <v>798</v>
      </c>
      <c r="H142" s="32"/>
      <c r="I142" s="32"/>
      <c r="J142" s="20">
        <v>0</v>
      </c>
      <c r="K142" s="44"/>
      <c r="L142" s="20">
        <v>100</v>
      </c>
      <c r="M142" s="44"/>
      <c r="N142" s="20">
        <f>ROUND((J142-L142),5)</f>
        <v>-100</v>
      </c>
      <c r="O142" s="44"/>
      <c r="P142" s="45">
        <f>ROUND(IF(L142=0, IF(J142=0, 0, 1), J142/L142),5)</f>
        <v>0</v>
      </c>
      <c r="Q142" s="44"/>
      <c r="R142" s="20">
        <v>65.180000000000007</v>
      </c>
      <c r="S142" s="44"/>
      <c r="T142" s="20">
        <v>800</v>
      </c>
      <c r="U142" s="44"/>
      <c r="V142" s="20">
        <f>ROUND((R142-T142),5)</f>
        <v>-734.82</v>
      </c>
      <c r="W142" s="44"/>
      <c r="X142" s="45">
        <f>ROUND(IF(T142=0, IF(R142=0, 0, 1), R142/T142),5)</f>
        <v>8.1479999999999997E-2</v>
      </c>
      <c r="Y142" s="44"/>
      <c r="Z142" s="20">
        <v>1200</v>
      </c>
    </row>
    <row r="143" spans="1:26" x14ac:dyDescent="0.25">
      <c r="A143" s="32"/>
      <c r="B143" s="32"/>
      <c r="C143" s="32"/>
      <c r="D143" s="32"/>
      <c r="E143" s="32"/>
      <c r="F143" s="32"/>
      <c r="G143" s="32" t="s">
        <v>799</v>
      </c>
      <c r="H143" s="32"/>
      <c r="I143" s="32"/>
      <c r="J143" s="20">
        <v>1152.8</v>
      </c>
      <c r="K143" s="44"/>
      <c r="L143" s="20">
        <v>285</v>
      </c>
      <c r="M143" s="44"/>
      <c r="N143" s="20">
        <f>ROUND((J143-L143),5)</f>
        <v>867.8</v>
      </c>
      <c r="O143" s="44"/>
      <c r="P143" s="45">
        <f>ROUND(IF(L143=0, IF(J143=0, 0, 1), J143/L143),5)</f>
        <v>4.0449099999999998</v>
      </c>
      <c r="Q143" s="44"/>
      <c r="R143" s="20">
        <v>2905.38</v>
      </c>
      <c r="S143" s="44"/>
      <c r="T143" s="20">
        <v>2280</v>
      </c>
      <c r="U143" s="44"/>
      <c r="V143" s="20">
        <f>ROUND((R143-T143),5)</f>
        <v>625.38</v>
      </c>
      <c r="W143" s="44"/>
      <c r="X143" s="45">
        <f>ROUND(IF(T143=0, IF(R143=0, 0, 1), R143/T143),5)</f>
        <v>1.2742899999999999</v>
      </c>
      <c r="Y143" s="44"/>
      <c r="Z143" s="20">
        <v>3400</v>
      </c>
    </row>
    <row r="144" spans="1:26" x14ac:dyDescent="0.25">
      <c r="A144" s="32"/>
      <c r="B144" s="32"/>
      <c r="C144" s="32"/>
      <c r="D144" s="32"/>
      <c r="E144" s="32"/>
      <c r="F144" s="32"/>
      <c r="G144" s="32" t="s">
        <v>800</v>
      </c>
      <c r="H144" s="32"/>
      <c r="I144" s="32"/>
      <c r="J144" s="20">
        <v>-200</v>
      </c>
      <c r="K144" s="44"/>
      <c r="L144" s="20"/>
      <c r="M144" s="44"/>
      <c r="N144" s="20"/>
      <c r="O144" s="44"/>
      <c r="P144" s="45"/>
      <c r="Q144" s="44"/>
      <c r="R144" s="20">
        <v>858.3</v>
      </c>
      <c r="S144" s="44"/>
      <c r="T144" s="20"/>
      <c r="U144" s="44"/>
      <c r="V144" s="20"/>
      <c r="W144" s="44"/>
      <c r="X144" s="45"/>
      <c r="Y144" s="44"/>
      <c r="Z144" s="20"/>
    </row>
    <row r="145" spans="1:26" ht="15.75" thickBot="1" x14ac:dyDescent="0.3">
      <c r="A145" s="32"/>
      <c r="B145" s="32"/>
      <c r="C145" s="32"/>
      <c r="D145" s="32"/>
      <c r="E145" s="32"/>
      <c r="F145" s="32"/>
      <c r="G145" s="32" t="s">
        <v>801</v>
      </c>
      <c r="H145" s="32"/>
      <c r="I145" s="32"/>
      <c r="J145" s="26">
        <v>0</v>
      </c>
      <c r="K145" s="44"/>
      <c r="L145" s="26">
        <v>0</v>
      </c>
      <c r="M145" s="44"/>
      <c r="N145" s="26">
        <f>ROUND((J145-L145),5)</f>
        <v>0</v>
      </c>
      <c r="O145" s="44"/>
      <c r="P145" s="49">
        <f>ROUND(IF(L145=0, IF(J145=0, 0, 1), J145/L145),5)</f>
        <v>0</v>
      </c>
      <c r="Q145" s="44"/>
      <c r="R145" s="26">
        <v>244.97</v>
      </c>
      <c r="S145" s="44"/>
      <c r="T145" s="26">
        <v>3000</v>
      </c>
      <c r="U145" s="44"/>
      <c r="V145" s="26">
        <f>ROUND((R145-T145),5)</f>
        <v>-2755.03</v>
      </c>
      <c r="W145" s="44"/>
      <c r="X145" s="49">
        <f>ROUND(IF(T145=0, IF(R145=0, 0, 1), R145/T145),5)</f>
        <v>8.1659999999999996E-2</v>
      </c>
      <c r="Y145" s="44"/>
      <c r="Z145" s="26">
        <v>3000</v>
      </c>
    </row>
    <row r="146" spans="1:26" x14ac:dyDescent="0.25">
      <c r="A146" s="32"/>
      <c r="B146" s="32"/>
      <c r="C146" s="32"/>
      <c r="D146" s="32"/>
      <c r="E146" s="32"/>
      <c r="F146" s="32" t="s">
        <v>802</v>
      </c>
      <c r="G146" s="32"/>
      <c r="H146" s="32"/>
      <c r="I146" s="32"/>
      <c r="J146" s="20">
        <f>ROUND(SUM(J137:J145),5)</f>
        <v>952.8</v>
      </c>
      <c r="K146" s="44"/>
      <c r="L146" s="20">
        <f>ROUND(SUM(L137:L145),5)</f>
        <v>2470</v>
      </c>
      <c r="M146" s="44"/>
      <c r="N146" s="20">
        <f>ROUND((J146-L146),5)</f>
        <v>-1517.2</v>
      </c>
      <c r="O146" s="44"/>
      <c r="P146" s="45">
        <f>ROUND(IF(L146=0, IF(J146=0, 0, 1), J146/L146),5)</f>
        <v>0.38574999999999998</v>
      </c>
      <c r="Q146" s="44"/>
      <c r="R146" s="20">
        <f>ROUND(SUM(R137:R145),5)</f>
        <v>5495.68</v>
      </c>
      <c r="S146" s="44"/>
      <c r="T146" s="20">
        <f>ROUND(SUM(T137:T145),5)</f>
        <v>25740</v>
      </c>
      <c r="U146" s="44"/>
      <c r="V146" s="20">
        <f>ROUND((R146-T146),5)</f>
        <v>-20244.32</v>
      </c>
      <c r="W146" s="44"/>
      <c r="X146" s="45">
        <f>ROUND(IF(T146=0, IF(R146=0, 0, 1), R146/T146),5)</f>
        <v>0.21351000000000001</v>
      </c>
      <c r="Y146" s="44"/>
      <c r="Z146" s="20">
        <f>ROUND(SUM(Z137:Z145),5)</f>
        <v>35600</v>
      </c>
    </row>
    <row r="147" spans="1:26" x14ac:dyDescent="0.25">
      <c r="A147" s="32"/>
      <c r="B147" s="32"/>
      <c r="C147" s="32"/>
      <c r="D147" s="32"/>
      <c r="E147" s="32"/>
      <c r="F147" s="32" t="s">
        <v>803</v>
      </c>
      <c r="G147" s="32"/>
      <c r="H147" s="32"/>
      <c r="I147" s="32"/>
      <c r="J147" s="20">
        <v>0</v>
      </c>
      <c r="K147" s="44"/>
      <c r="L147" s="20">
        <v>200</v>
      </c>
      <c r="M147" s="44"/>
      <c r="N147" s="20">
        <f>ROUND((J147-L147),5)</f>
        <v>-200</v>
      </c>
      <c r="O147" s="44"/>
      <c r="P147" s="45">
        <f>ROUND(IF(L147=0, IF(J147=0, 0, 1), J147/L147),5)</f>
        <v>0</v>
      </c>
      <c r="Q147" s="44"/>
      <c r="R147" s="20">
        <v>156.43</v>
      </c>
      <c r="S147" s="44"/>
      <c r="T147" s="20">
        <v>1600</v>
      </c>
      <c r="U147" s="44"/>
      <c r="V147" s="20">
        <f>ROUND((R147-T147),5)</f>
        <v>-1443.57</v>
      </c>
      <c r="W147" s="44"/>
      <c r="X147" s="45">
        <f>ROUND(IF(T147=0, IF(R147=0, 0, 1), R147/T147),5)</f>
        <v>9.7769999999999996E-2</v>
      </c>
      <c r="Y147" s="44"/>
      <c r="Z147" s="20">
        <v>2400</v>
      </c>
    </row>
    <row r="148" spans="1:26" x14ac:dyDescent="0.25">
      <c r="A148" s="32"/>
      <c r="B148" s="32"/>
      <c r="C148" s="32"/>
      <c r="D148" s="32"/>
      <c r="E148" s="32"/>
      <c r="F148" s="32" t="s">
        <v>804</v>
      </c>
      <c r="G148" s="32"/>
      <c r="H148" s="32"/>
      <c r="I148" s="32"/>
      <c r="J148" s="20">
        <v>0</v>
      </c>
      <c r="K148" s="44"/>
      <c r="L148" s="20">
        <v>420</v>
      </c>
      <c r="M148" s="44"/>
      <c r="N148" s="20">
        <f>ROUND((J148-L148),5)</f>
        <v>-420</v>
      </c>
      <c r="O148" s="44"/>
      <c r="P148" s="45">
        <f>ROUND(IF(L148=0, IF(J148=0, 0, 1), J148/L148),5)</f>
        <v>0</v>
      </c>
      <c r="Q148" s="44"/>
      <c r="R148" s="20">
        <v>3030.44</v>
      </c>
      <c r="S148" s="44"/>
      <c r="T148" s="20">
        <v>3320</v>
      </c>
      <c r="U148" s="44"/>
      <c r="V148" s="20">
        <f>ROUND((R148-T148),5)</f>
        <v>-289.56</v>
      </c>
      <c r="W148" s="44"/>
      <c r="X148" s="45">
        <f>ROUND(IF(T148=0, IF(R148=0, 0, 1), R148/T148),5)</f>
        <v>0.91278000000000004</v>
      </c>
      <c r="Y148" s="44"/>
      <c r="Z148" s="20">
        <v>5000</v>
      </c>
    </row>
    <row r="149" spans="1:26" x14ac:dyDescent="0.25">
      <c r="A149" s="32"/>
      <c r="B149" s="32"/>
      <c r="C149" s="32"/>
      <c r="D149" s="32"/>
      <c r="E149" s="32"/>
      <c r="F149" s="32" t="s">
        <v>805</v>
      </c>
      <c r="G149" s="32"/>
      <c r="H149" s="32"/>
      <c r="I149" s="32"/>
      <c r="J149" s="20"/>
      <c r="K149" s="44"/>
      <c r="L149" s="20"/>
      <c r="M149" s="44"/>
      <c r="N149" s="20"/>
      <c r="O149" s="44"/>
      <c r="P149" s="45"/>
      <c r="Q149" s="44"/>
      <c r="R149" s="20"/>
      <c r="S149" s="44"/>
      <c r="T149" s="20"/>
      <c r="U149" s="44"/>
      <c r="V149" s="20"/>
      <c r="W149" s="44"/>
      <c r="X149" s="45"/>
      <c r="Y149" s="44"/>
      <c r="Z149" s="20"/>
    </row>
    <row r="150" spans="1:26" x14ac:dyDescent="0.25">
      <c r="A150" s="32"/>
      <c r="B150" s="32"/>
      <c r="C150" s="32"/>
      <c r="D150" s="32"/>
      <c r="E150" s="32"/>
      <c r="F150" s="32"/>
      <c r="G150" s="32" t="s">
        <v>806</v>
      </c>
      <c r="H150" s="32"/>
      <c r="I150" s="32"/>
      <c r="J150" s="20">
        <v>0</v>
      </c>
      <c r="K150" s="44"/>
      <c r="L150" s="20"/>
      <c r="M150" s="44"/>
      <c r="N150" s="20"/>
      <c r="O150" s="44"/>
      <c r="P150" s="45"/>
      <c r="Q150" s="44"/>
      <c r="R150" s="20">
        <v>483.73</v>
      </c>
      <c r="S150" s="44"/>
      <c r="T150" s="20"/>
      <c r="U150" s="44"/>
      <c r="V150" s="20"/>
      <c r="W150" s="44"/>
      <c r="X150" s="45"/>
      <c r="Y150" s="44"/>
      <c r="Z150" s="20"/>
    </row>
    <row r="151" spans="1:26" x14ac:dyDescent="0.25">
      <c r="A151" s="32"/>
      <c r="B151" s="32"/>
      <c r="C151" s="32"/>
      <c r="D151" s="32"/>
      <c r="E151" s="32"/>
      <c r="F151" s="32"/>
      <c r="G151" s="32" t="s">
        <v>807</v>
      </c>
      <c r="H151" s="32"/>
      <c r="I151" s="32"/>
      <c r="J151" s="20">
        <v>0</v>
      </c>
      <c r="K151" s="44"/>
      <c r="L151" s="20"/>
      <c r="M151" s="44"/>
      <c r="N151" s="20"/>
      <c r="O151" s="44"/>
      <c r="P151" s="45"/>
      <c r="Q151" s="44"/>
      <c r="R151" s="20">
        <v>168.75</v>
      </c>
      <c r="S151" s="44"/>
      <c r="T151" s="20"/>
      <c r="U151" s="44"/>
      <c r="V151" s="20"/>
      <c r="W151" s="44"/>
      <c r="X151" s="45"/>
      <c r="Y151" s="44"/>
      <c r="Z151" s="20"/>
    </row>
    <row r="152" spans="1:26" x14ac:dyDescent="0.25">
      <c r="A152" s="32"/>
      <c r="B152" s="32"/>
      <c r="C152" s="32"/>
      <c r="D152" s="32"/>
      <c r="E152" s="32"/>
      <c r="F152" s="32"/>
      <c r="G152" s="32" t="s">
        <v>808</v>
      </c>
      <c r="H152" s="32"/>
      <c r="I152" s="32"/>
      <c r="J152" s="20">
        <v>0</v>
      </c>
      <c r="K152" s="44"/>
      <c r="L152" s="20"/>
      <c r="M152" s="44"/>
      <c r="N152" s="20"/>
      <c r="O152" s="44"/>
      <c r="P152" s="45"/>
      <c r="Q152" s="44"/>
      <c r="R152" s="20">
        <v>168.75</v>
      </c>
      <c r="S152" s="44"/>
      <c r="T152" s="20"/>
      <c r="U152" s="44"/>
      <c r="V152" s="20"/>
      <c r="W152" s="44"/>
      <c r="X152" s="45"/>
      <c r="Y152" s="44"/>
      <c r="Z152" s="20"/>
    </row>
    <row r="153" spans="1:26" x14ac:dyDescent="0.25">
      <c r="A153" s="32"/>
      <c r="B153" s="32"/>
      <c r="C153" s="32"/>
      <c r="D153" s="32"/>
      <c r="E153" s="32"/>
      <c r="F153" s="32"/>
      <c r="G153" s="32" t="s">
        <v>809</v>
      </c>
      <c r="H153" s="32"/>
      <c r="I153" s="32"/>
      <c r="J153" s="20">
        <v>0</v>
      </c>
      <c r="K153" s="44"/>
      <c r="L153" s="20"/>
      <c r="M153" s="44"/>
      <c r="N153" s="20"/>
      <c r="O153" s="44"/>
      <c r="P153" s="45"/>
      <c r="Q153" s="44"/>
      <c r="R153" s="20">
        <v>168.75</v>
      </c>
      <c r="S153" s="44"/>
      <c r="T153" s="20"/>
      <c r="U153" s="44"/>
      <c r="V153" s="20"/>
      <c r="W153" s="44"/>
      <c r="X153" s="45"/>
      <c r="Y153" s="44"/>
      <c r="Z153" s="20"/>
    </row>
    <row r="154" spans="1:26" x14ac:dyDescent="0.25">
      <c r="A154" s="32"/>
      <c r="B154" s="32"/>
      <c r="C154" s="32"/>
      <c r="D154" s="32"/>
      <c r="E154" s="32"/>
      <c r="F154" s="32"/>
      <c r="G154" s="32" t="s">
        <v>810</v>
      </c>
      <c r="H154" s="32"/>
      <c r="I154" s="32"/>
      <c r="J154" s="20">
        <v>0</v>
      </c>
      <c r="K154" s="44"/>
      <c r="L154" s="20"/>
      <c r="M154" s="44"/>
      <c r="N154" s="20"/>
      <c r="O154" s="44"/>
      <c r="P154" s="45"/>
      <c r="Q154" s="44"/>
      <c r="R154" s="20">
        <v>1230.0999999999999</v>
      </c>
      <c r="S154" s="44"/>
      <c r="T154" s="20"/>
      <c r="U154" s="44"/>
      <c r="V154" s="20"/>
      <c r="W154" s="44"/>
      <c r="X154" s="45"/>
      <c r="Y154" s="44"/>
      <c r="Z154" s="20"/>
    </row>
    <row r="155" spans="1:26" x14ac:dyDescent="0.25">
      <c r="A155" s="32"/>
      <c r="B155" s="32"/>
      <c r="C155" s="32"/>
      <c r="D155" s="32"/>
      <c r="E155" s="32"/>
      <c r="F155" s="32"/>
      <c r="G155" s="32" t="s">
        <v>811</v>
      </c>
      <c r="H155" s="32"/>
      <c r="I155" s="32"/>
      <c r="J155" s="20">
        <v>83.58</v>
      </c>
      <c r="K155" s="44"/>
      <c r="L155" s="20"/>
      <c r="M155" s="44"/>
      <c r="N155" s="20"/>
      <c r="O155" s="44"/>
      <c r="P155" s="45"/>
      <c r="Q155" s="44"/>
      <c r="R155" s="20">
        <v>742.83</v>
      </c>
      <c r="S155" s="44"/>
      <c r="T155" s="20"/>
      <c r="U155" s="44"/>
      <c r="V155" s="20"/>
      <c r="W155" s="44"/>
      <c r="X155" s="45"/>
      <c r="Y155" s="44"/>
      <c r="Z155" s="20"/>
    </row>
    <row r="156" spans="1:26" x14ac:dyDescent="0.25">
      <c r="A156" s="32"/>
      <c r="B156" s="32"/>
      <c r="C156" s="32"/>
      <c r="D156" s="32"/>
      <c r="E156" s="32"/>
      <c r="F156" s="32"/>
      <c r="G156" s="32" t="s">
        <v>812</v>
      </c>
      <c r="H156" s="32"/>
      <c r="I156" s="32"/>
      <c r="J156" s="20">
        <v>0</v>
      </c>
      <c r="K156" s="44"/>
      <c r="L156" s="20"/>
      <c r="M156" s="44"/>
      <c r="N156" s="20"/>
      <c r="O156" s="44"/>
      <c r="P156" s="45"/>
      <c r="Q156" s="44"/>
      <c r="R156" s="20">
        <v>165</v>
      </c>
      <c r="S156" s="44"/>
      <c r="T156" s="20"/>
      <c r="U156" s="44"/>
      <c r="V156" s="20"/>
      <c r="W156" s="44"/>
      <c r="X156" s="45"/>
      <c r="Y156" s="44"/>
      <c r="Z156" s="20"/>
    </row>
    <row r="157" spans="1:26" x14ac:dyDescent="0.25">
      <c r="A157" s="32"/>
      <c r="B157" s="32"/>
      <c r="C157" s="32"/>
      <c r="D157" s="32"/>
      <c r="E157" s="32"/>
      <c r="F157" s="32"/>
      <c r="G157" s="32" t="s">
        <v>813</v>
      </c>
      <c r="H157" s="32"/>
      <c r="I157" s="32"/>
      <c r="J157" s="20">
        <v>0</v>
      </c>
      <c r="K157" s="44"/>
      <c r="L157" s="20"/>
      <c r="M157" s="44"/>
      <c r="N157" s="20"/>
      <c r="O157" s="44"/>
      <c r="P157" s="45"/>
      <c r="Q157" s="44"/>
      <c r="R157" s="20">
        <v>214.21</v>
      </c>
      <c r="S157" s="44"/>
      <c r="T157" s="20"/>
      <c r="U157" s="44"/>
      <c r="V157" s="20"/>
      <c r="W157" s="44"/>
      <c r="X157" s="45"/>
      <c r="Y157" s="44"/>
      <c r="Z157" s="20"/>
    </row>
    <row r="158" spans="1:26" x14ac:dyDescent="0.25">
      <c r="A158" s="32"/>
      <c r="B158" s="32"/>
      <c r="C158" s="32"/>
      <c r="D158" s="32"/>
      <c r="E158" s="32"/>
      <c r="F158" s="32"/>
      <c r="G158" s="32" t="s">
        <v>814</v>
      </c>
      <c r="H158" s="32"/>
      <c r="I158" s="32"/>
      <c r="J158" s="20">
        <v>0</v>
      </c>
      <c r="K158" s="44"/>
      <c r="L158" s="20"/>
      <c r="M158" s="44"/>
      <c r="N158" s="20"/>
      <c r="O158" s="44"/>
      <c r="P158" s="45"/>
      <c r="Q158" s="44"/>
      <c r="R158" s="20">
        <v>3893.44</v>
      </c>
      <c r="S158" s="44"/>
      <c r="T158" s="20"/>
      <c r="U158" s="44"/>
      <c r="V158" s="20"/>
      <c r="W158" s="44"/>
      <c r="X158" s="45"/>
      <c r="Y158" s="44"/>
      <c r="Z158" s="20"/>
    </row>
    <row r="159" spans="1:26" x14ac:dyDescent="0.25">
      <c r="A159" s="32"/>
      <c r="B159" s="32"/>
      <c r="C159" s="32"/>
      <c r="D159" s="32"/>
      <c r="E159" s="32"/>
      <c r="F159" s="32"/>
      <c r="G159" s="32" t="s">
        <v>815</v>
      </c>
      <c r="H159" s="32"/>
      <c r="I159" s="32"/>
      <c r="J159" s="20">
        <v>0</v>
      </c>
      <c r="K159" s="44"/>
      <c r="L159" s="20"/>
      <c r="M159" s="44"/>
      <c r="N159" s="20"/>
      <c r="O159" s="44"/>
      <c r="P159" s="45"/>
      <c r="Q159" s="44"/>
      <c r="R159" s="20">
        <v>1854.6</v>
      </c>
      <c r="S159" s="44"/>
      <c r="T159" s="20"/>
      <c r="U159" s="44"/>
      <c r="V159" s="20"/>
      <c r="W159" s="44"/>
      <c r="X159" s="45"/>
      <c r="Y159" s="44"/>
      <c r="Z159" s="20"/>
    </row>
    <row r="160" spans="1:26" x14ac:dyDescent="0.25">
      <c r="A160" s="32"/>
      <c r="B160" s="32"/>
      <c r="C160" s="32"/>
      <c r="D160" s="32"/>
      <c r="E160" s="32"/>
      <c r="F160" s="32"/>
      <c r="G160" s="32" t="s">
        <v>816</v>
      </c>
      <c r="H160" s="32"/>
      <c r="I160" s="32"/>
      <c r="J160" s="20">
        <v>0</v>
      </c>
      <c r="K160" s="44"/>
      <c r="L160" s="20"/>
      <c r="M160" s="44"/>
      <c r="N160" s="20"/>
      <c r="O160" s="44"/>
      <c r="P160" s="45"/>
      <c r="Q160" s="44"/>
      <c r="R160" s="20">
        <v>488.87</v>
      </c>
      <c r="S160" s="44"/>
      <c r="T160" s="20"/>
      <c r="U160" s="44"/>
      <c r="V160" s="20"/>
      <c r="W160" s="44"/>
      <c r="X160" s="45"/>
      <c r="Y160" s="44"/>
      <c r="Z160" s="20"/>
    </row>
    <row r="161" spans="1:26" x14ac:dyDescent="0.25">
      <c r="A161" s="32"/>
      <c r="B161" s="32"/>
      <c r="C161" s="32"/>
      <c r="D161" s="32"/>
      <c r="E161" s="32"/>
      <c r="F161" s="32"/>
      <c r="G161" s="32" t="s">
        <v>817</v>
      </c>
      <c r="H161" s="32"/>
      <c r="I161" s="32"/>
      <c r="J161" s="20">
        <v>0</v>
      </c>
      <c r="K161" s="44"/>
      <c r="L161" s="20"/>
      <c r="M161" s="44"/>
      <c r="N161" s="20"/>
      <c r="O161" s="44"/>
      <c r="P161" s="45"/>
      <c r="Q161" s="44"/>
      <c r="R161" s="20">
        <v>168.75</v>
      </c>
      <c r="S161" s="44"/>
      <c r="T161" s="20"/>
      <c r="U161" s="44"/>
      <c r="V161" s="20"/>
      <c r="W161" s="44"/>
      <c r="X161" s="45"/>
      <c r="Y161" s="44"/>
      <c r="Z161" s="20"/>
    </row>
    <row r="162" spans="1:26" x14ac:dyDescent="0.25">
      <c r="A162" s="32"/>
      <c r="B162" s="32"/>
      <c r="C162" s="32"/>
      <c r="D162" s="32"/>
      <c r="E162" s="32"/>
      <c r="F162" s="32"/>
      <c r="G162" s="32" t="s">
        <v>818</v>
      </c>
      <c r="H162" s="32"/>
      <c r="I162" s="32"/>
      <c r="J162" s="20">
        <v>1039.31</v>
      </c>
      <c r="K162" s="44"/>
      <c r="L162" s="20"/>
      <c r="M162" s="44"/>
      <c r="N162" s="20"/>
      <c r="O162" s="44"/>
      <c r="P162" s="45"/>
      <c r="Q162" s="44"/>
      <c r="R162" s="20">
        <v>1120.6199999999999</v>
      </c>
      <c r="S162" s="44"/>
      <c r="T162" s="20"/>
      <c r="U162" s="44"/>
      <c r="V162" s="20"/>
      <c r="W162" s="44"/>
      <c r="X162" s="45"/>
      <c r="Y162" s="44"/>
      <c r="Z162" s="20"/>
    </row>
    <row r="163" spans="1:26" x14ac:dyDescent="0.25">
      <c r="A163" s="32"/>
      <c r="B163" s="32"/>
      <c r="C163" s="32"/>
      <c r="D163" s="32"/>
      <c r="E163" s="32"/>
      <c r="F163" s="32"/>
      <c r="G163" s="32" t="s">
        <v>819</v>
      </c>
      <c r="H163" s="32"/>
      <c r="I163" s="32"/>
      <c r="J163" s="20">
        <v>131.36000000000001</v>
      </c>
      <c r="K163" s="44"/>
      <c r="L163" s="20"/>
      <c r="M163" s="44"/>
      <c r="N163" s="20"/>
      <c r="O163" s="44"/>
      <c r="P163" s="45"/>
      <c r="Q163" s="44"/>
      <c r="R163" s="20">
        <v>331.48</v>
      </c>
      <c r="S163" s="44"/>
      <c r="T163" s="20"/>
      <c r="U163" s="44"/>
      <c r="V163" s="20"/>
      <c r="W163" s="44"/>
      <c r="X163" s="45"/>
      <c r="Y163" s="44"/>
      <c r="Z163" s="20"/>
    </row>
    <row r="164" spans="1:26" x14ac:dyDescent="0.25">
      <c r="A164" s="32"/>
      <c r="B164" s="32"/>
      <c r="C164" s="32"/>
      <c r="D164" s="32"/>
      <c r="E164" s="32"/>
      <c r="F164" s="32"/>
      <c r="G164" s="32" t="s">
        <v>820</v>
      </c>
      <c r="H164" s="32"/>
      <c r="I164" s="32"/>
      <c r="J164" s="20">
        <v>0</v>
      </c>
      <c r="K164" s="44"/>
      <c r="L164" s="20"/>
      <c r="M164" s="44"/>
      <c r="N164" s="20"/>
      <c r="O164" s="44"/>
      <c r="P164" s="45"/>
      <c r="Q164" s="44"/>
      <c r="R164" s="20">
        <v>320.12</v>
      </c>
      <c r="S164" s="44"/>
      <c r="T164" s="20"/>
      <c r="U164" s="44"/>
      <c r="V164" s="20"/>
      <c r="W164" s="44"/>
      <c r="X164" s="45"/>
      <c r="Y164" s="44"/>
      <c r="Z164" s="20"/>
    </row>
    <row r="165" spans="1:26" x14ac:dyDescent="0.25">
      <c r="A165" s="32"/>
      <c r="B165" s="32"/>
      <c r="C165" s="32"/>
      <c r="D165" s="32"/>
      <c r="E165" s="32"/>
      <c r="F165" s="32"/>
      <c r="G165" s="32" t="s">
        <v>821</v>
      </c>
      <c r="H165" s="32"/>
      <c r="I165" s="32"/>
      <c r="J165" s="20">
        <v>303.70999999999998</v>
      </c>
      <c r="K165" s="44"/>
      <c r="L165" s="20"/>
      <c r="M165" s="44"/>
      <c r="N165" s="20"/>
      <c r="O165" s="44"/>
      <c r="P165" s="45"/>
      <c r="Q165" s="44"/>
      <c r="R165" s="20">
        <v>3223.25</v>
      </c>
      <c r="S165" s="44"/>
      <c r="T165" s="20"/>
      <c r="U165" s="44"/>
      <c r="V165" s="20"/>
      <c r="W165" s="44"/>
      <c r="X165" s="45"/>
      <c r="Y165" s="44"/>
      <c r="Z165" s="20"/>
    </row>
    <row r="166" spans="1:26" x14ac:dyDescent="0.25">
      <c r="A166" s="32"/>
      <c r="B166" s="32"/>
      <c r="C166" s="32"/>
      <c r="D166" s="32"/>
      <c r="E166" s="32"/>
      <c r="F166" s="32"/>
      <c r="G166" s="32" t="s">
        <v>822</v>
      </c>
      <c r="H166" s="32"/>
      <c r="I166" s="32"/>
      <c r="J166" s="20">
        <v>0</v>
      </c>
      <c r="K166" s="44"/>
      <c r="L166" s="20"/>
      <c r="M166" s="44"/>
      <c r="N166" s="20"/>
      <c r="O166" s="44"/>
      <c r="P166" s="45"/>
      <c r="Q166" s="44"/>
      <c r="R166" s="20">
        <v>72.48</v>
      </c>
      <c r="S166" s="44"/>
      <c r="T166" s="20"/>
      <c r="U166" s="44"/>
      <c r="V166" s="20"/>
      <c r="W166" s="44"/>
      <c r="X166" s="45"/>
      <c r="Y166" s="44"/>
      <c r="Z166" s="20"/>
    </row>
    <row r="167" spans="1:26" x14ac:dyDescent="0.25">
      <c r="A167" s="32"/>
      <c r="B167" s="32"/>
      <c r="C167" s="32"/>
      <c r="D167" s="32"/>
      <c r="E167" s="32"/>
      <c r="F167" s="32"/>
      <c r="G167" s="32" t="s">
        <v>823</v>
      </c>
      <c r="H167" s="32"/>
      <c r="I167" s="32"/>
      <c r="J167" s="20">
        <v>0</v>
      </c>
      <c r="K167" s="44"/>
      <c r="L167" s="20"/>
      <c r="M167" s="44"/>
      <c r="N167" s="20"/>
      <c r="O167" s="44"/>
      <c r="P167" s="45"/>
      <c r="Q167" s="44"/>
      <c r="R167" s="20">
        <v>331.48</v>
      </c>
      <c r="S167" s="44"/>
      <c r="T167" s="20"/>
      <c r="U167" s="44"/>
      <c r="V167" s="20"/>
      <c r="W167" s="44"/>
      <c r="X167" s="45"/>
      <c r="Y167" s="44"/>
      <c r="Z167" s="20"/>
    </row>
    <row r="168" spans="1:26" ht="15.75" thickBot="1" x14ac:dyDescent="0.3">
      <c r="A168" s="32"/>
      <c r="B168" s="32"/>
      <c r="C168" s="32"/>
      <c r="D168" s="32"/>
      <c r="E168" s="32"/>
      <c r="F168" s="32"/>
      <c r="G168" s="32" t="s">
        <v>824</v>
      </c>
      <c r="H168" s="32"/>
      <c r="I168" s="32"/>
      <c r="J168" s="21">
        <v>3485.12</v>
      </c>
      <c r="K168" s="44"/>
      <c r="L168" s="21">
        <v>1666.67</v>
      </c>
      <c r="M168" s="44"/>
      <c r="N168" s="21">
        <f>ROUND((J168-L168),5)</f>
        <v>1818.45</v>
      </c>
      <c r="O168" s="44"/>
      <c r="P168" s="46">
        <f>ROUND(IF(L168=0, IF(J168=0, 0, 1), J168/L168),5)</f>
        <v>2.0910700000000002</v>
      </c>
      <c r="Q168" s="44"/>
      <c r="R168" s="21">
        <v>10896.26</v>
      </c>
      <c r="S168" s="44"/>
      <c r="T168" s="21">
        <v>13333.32</v>
      </c>
      <c r="U168" s="44"/>
      <c r="V168" s="21">
        <f>ROUND((R168-T168),5)</f>
        <v>-2437.06</v>
      </c>
      <c r="W168" s="44"/>
      <c r="X168" s="46">
        <f>ROUND(IF(T168=0, IF(R168=0, 0, 1), R168/T168),5)</f>
        <v>0.81721999999999995</v>
      </c>
      <c r="Y168" s="44"/>
      <c r="Z168" s="21">
        <v>20000</v>
      </c>
    </row>
    <row r="169" spans="1:26" ht="15.75" thickBot="1" x14ac:dyDescent="0.3">
      <c r="A169" s="32"/>
      <c r="B169" s="32"/>
      <c r="C169" s="32"/>
      <c r="D169" s="32"/>
      <c r="E169" s="32"/>
      <c r="F169" s="32" t="s">
        <v>825</v>
      </c>
      <c r="G169" s="32"/>
      <c r="H169" s="32"/>
      <c r="I169" s="32"/>
      <c r="J169" s="22">
        <f>ROUND(SUM(J149:J168),5)</f>
        <v>5043.08</v>
      </c>
      <c r="K169" s="44"/>
      <c r="L169" s="22">
        <f>ROUND(SUM(L149:L168),5)</f>
        <v>1666.67</v>
      </c>
      <c r="M169" s="44"/>
      <c r="N169" s="22">
        <f>ROUND((J169-L169),5)</f>
        <v>3376.41</v>
      </c>
      <c r="O169" s="44"/>
      <c r="P169" s="48">
        <f>ROUND(IF(L169=0, IF(J169=0, 0, 1), J169/L169),5)</f>
        <v>3.0258400000000001</v>
      </c>
      <c r="Q169" s="44"/>
      <c r="R169" s="22">
        <f>ROUND(SUM(R149:R168),5)</f>
        <v>26043.47</v>
      </c>
      <c r="S169" s="44"/>
      <c r="T169" s="22">
        <f>ROUND(SUM(T149:T168),5)</f>
        <v>13333.32</v>
      </c>
      <c r="U169" s="44"/>
      <c r="V169" s="22">
        <f>ROUND((R169-T169),5)</f>
        <v>12710.15</v>
      </c>
      <c r="W169" s="44"/>
      <c r="X169" s="48">
        <f>ROUND(IF(T169=0, IF(R169=0, 0, 1), R169/T169),5)</f>
        <v>1.95326</v>
      </c>
      <c r="Y169" s="44"/>
      <c r="Z169" s="22">
        <f>ROUND(SUM(Z149:Z168),5)</f>
        <v>20000</v>
      </c>
    </row>
    <row r="170" spans="1:26" x14ac:dyDescent="0.25">
      <c r="A170" s="32"/>
      <c r="B170" s="32"/>
      <c r="C170" s="32"/>
      <c r="D170" s="32"/>
      <c r="E170" s="32" t="s">
        <v>826</v>
      </c>
      <c r="F170" s="32"/>
      <c r="G170" s="32"/>
      <c r="H170" s="32"/>
      <c r="I170" s="32"/>
      <c r="J170" s="20">
        <f>ROUND(SUM(J133:J136)+SUM(J146:J148)+J169,5)</f>
        <v>5995.88</v>
      </c>
      <c r="K170" s="44"/>
      <c r="L170" s="20">
        <f>ROUND(SUM(L133:L136)+SUM(L146:L148)+L169,5)</f>
        <v>4756.67</v>
      </c>
      <c r="M170" s="44"/>
      <c r="N170" s="20">
        <f>ROUND((J170-L170),5)</f>
        <v>1239.21</v>
      </c>
      <c r="O170" s="44"/>
      <c r="P170" s="45">
        <f>ROUND(IF(L170=0, IF(J170=0, 0, 1), J170/L170),5)</f>
        <v>1.2605200000000001</v>
      </c>
      <c r="Q170" s="44"/>
      <c r="R170" s="20">
        <f>ROUND(SUM(R133:R136)+SUM(R146:R148)+R169,5)</f>
        <v>35677.82</v>
      </c>
      <c r="S170" s="44"/>
      <c r="T170" s="20">
        <f>ROUND(SUM(T133:T136)+SUM(T146:T148)+T169,5)</f>
        <v>50793.32</v>
      </c>
      <c r="U170" s="44"/>
      <c r="V170" s="20">
        <f>ROUND((R170-T170),5)</f>
        <v>-15115.5</v>
      </c>
      <c r="W170" s="44"/>
      <c r="X170" s="45">
        <f>ROUND(IF(T170=0, IF(R170=0, 0, 1), R170/T170),5)</f>
        <v>0.70240999999999998</v>
      </c>
      <c r="Y170" s="44"/>
      <c r="Z170" s="20">
        <f>ROUND(SUM(Z133:Z136)+SUM(Z146:Z148)+Z169,5)</f>
        <v>69800</v>
      </c>
    </row>
    <row r="171" spans="1:26" x14ac:dyDescent="0.25">
      <c r="A171" s="32"/>
      <c r="B171" s="32"/>
      <c r="C171" s="32"/>
      <c r="D171" s="32"/>
      <c r="E171" s="32" t="s">
        <v>827</v>
      </c>
      <c r="F171" s="32"/>
      <c r="G171" s="32"/>
      <c r="H171" s="32"/>
      <c r="I171" s="32"/>
      <c r="J171" s="20"/>
      <c r="K171" s="44"/>
      <c r="L171" s="20"/>
      <c r="M171" s="44"/>
      <c r="N171" s="20"/>
      <c r="O171" s="44"/>
      <c r="P171" s="45"/>
      <c r="Q171" s="44"/>
      <c r="R171" s="20"/>
      <c r="S171" s="44"/>
      <c r="T171" s="20"/>
      <c r="U171" s="44"/>
      <c r="V171" s="20"/>
      <c r="W171" s="44"/>
      <c r="X171" s="45"/>
      <c r="Y171" s="44"/>
      <c r="Z171" s="20"/>
    </row>
    <row r="172" spans="1:26" x14ac:dyDescent="0.25">
      <c r="A172" s="32"/>
      <c r="B172" s="32"/>
      <c r="C172" s="32"/>
      <c r="D172" s="32"/>
      <c r="E172" s="32"/>
      <c r="F172" s="32" t="s">
        <v>828</v>
      </c>
      <c r="G172" s="32"/>
      <c r="H172" s="32"/>
      <c r="I172" s="32"/>
      <c r="J172" s="20">
        <v>0</v>
      </c>
      <c r="K172" s="44"/>
      <c r="L172" s="20">
        <v>500</v>
      </c>
      <c r="M172" s="44"/>
      <c r="N172" s="20">
        <f>ROUND((J172-L172),5)</f>
        <v>-500</v>
      </c>
      <c r="O172" s="44"/>
      <c r="P172" s="45">
        <f>ROUND(IF(L172=0, IF(J172=0, 0, 1), J172/L172),5)</f>
        <v>0</v>
      </c>
      <c r="Q172" s="44"/>
      <c r="R172" s="20">
        <v>0</v>
      </c>
      <c r="S172" s="44"/>
      <c r="T172" s="20">
        <v>500</v>
      </c>
      <c r="U172" s="44"/>
      <c r="V172" s="20">
        <f>ROUND((R172-T172),5)</f>
        <v>-500</v>
      </c>
      <c r="W172" s="44"/>
      <c r="X172" s="45">
        <f>ROUND(IF(T172=0, IF(R172=0, 0, 1), R172/T172),5)</f>
        <v>0</v>
      </c>
      <c r="Y172" s="44"/>
      <c r="Z172" s="20">
        <v>500</v>
      </c>
    </row>
    <row r="173" spans="1:26" ht="15.75" thickBot="1" x14ac:dyDescent="0.3">
      <c r="A173" s="32"/>
      <c r="B173" s="32"/>
      <c r="C173" s="32"/>
      <c r="D173" s="32"/>
      <c r="E173" s="32"/>
      <c r="F173" s="32" t="s">
        <v>829</v>
      </c>
      <c r="G173" s="32"/>
      <c r="H173" s="32"/>
      <c r="I173" s="32"/>
      <c r="J173" s="26">
        <v>0</v>
      </c>
      <c r="K173" s="44"/>
      <c r="L173" s="26"/>
      <c r="M173" s="44"/>
      <c r="N173" s="26"/>
      <c r="O173" s="44"/>
      <c r="P173" s="49"/>
      <c r="Q173" s="44"/>
      <c r="R173" s="26">
        <v>433.95</v>
      </c>
      <c r="S173" s="44"/>
      <c r="T173" s="26"/>
      <c r="U173" s="44"/>
      <c r="V173" s="26"/>
      <c r="W173" s="44"/>
      <c r="X173" s="49"/>
      <c r="Y173" s="44"/>
      <c r="Z173" s="26"/>
    </row>
    <row r="174" spans="1:26" x14ac:dyDescent="0.25">
      <c r="A174" s="32"/>
      <c r="B174" s="32"/>
      <c r="C174" s="32"/>
      <c r="D174" s="32"/>
      <c r="E174" s="32" t="s">
        <v>830</v>
      </c>
      <c r="F174" s="32"/>
      <c r="G174" s="32"/>
      <c r="H174" s="32"/>
      <c r="I174" s="32"/>
      <c r="J174" s="20">
        <f>ROUND(SUM(J171:J173),5)</f>
        <v>0</v>
      </c>
      <c r="K174" s="44"/>
      <c r="L174" s="20">
        <f>ROUND(SUM(L171:L173),5)</f>
        <v>500</v>
      </c>
      <c r="M174" s="44"/>
      <c r="N174" s="20">
        <f>ROUND((J174-L174),5)</f>
        <v>-500</v>
      </c>
      <c r="O174" s="44"/>
      <c r="P174" s="45">
        <f>ROUND(IF(L174=0, IF(J174=0, 0, 1), J174/L174),5)</f>
        <v>0</v>
      </c>
      <c r="Q174" s="44"/>
      <c r="R174" s="20">
        <f>ROUND(SUM(R171:R173),5)</f>
        <v>433.95</v>
      </c>
      <c r="S174" s="44"/>
      <c r="T174" s="20">
        <f>ROUND(SUM(T171:T173),5)</f>
        <v>500</v>
      </c>
      <c r="U174" s="44"/>
      <c r="V174" s="20">
        <f>ROUND((R174-T174),5)</f>
        <v>-66.05</v>
      </c>
      <c r="W174" s="44"/>
      <c r="X174" s="45">
        <f>ROUND(IF(T174=0, IF(R174=0, 0, 1), R174/T174),5)</f>
        <v>0.8679</v>
      </c>
      <c r="Y174" s="44"/>
      <c r="Z174" s="20">
        <f>ROUND(SUM(Z171:Z173),5)</f>
        <v>500</v>
      </c>
    </row>
    <row r="175" spans="1:26" x14ac:dyDescent="0.25">
      <c r="A175" s="32"/>
      <c r="B175" s="32"/>
      <c r="C175" s="32"/>
      <c r="D175" s="32"/>
      <c r="E175" s="32" t="s">
        <v>831</v>
      </c>
      <c r="F175" s="32"/>
      <c r="G175" s="32"/>
      <c r="H175" s="32"/>
      <c r="I175" s="32"/>
      <c r="J175" s="20"/>
      <c r="K175" s="44"/>
      <c r="L175" s="20"/>
      <c r="M175" s="44"/>
      <c r="N175" s="20"/>
      <c r="O175" s="44"/>
      <c r="P175" s="45"/>
      <c r="Q175" s="44"/>
      <c r="R175" s="20"/>
      <c r="S175" s="44"/>
      <c r="T175" s="20"/>
      <c r="U175" s="44"/>
      <c r="V175" s="20"/>
      <c r="W175" s="44"/>
      <c r="X175" s="45"/>
      <c r="Y175" s="44"/>
      <c r="Z175" s="20"/>
    </row>
    <row r="176" spans="1:26" x14ac:dyDescent="0.25">
      <c r="A176" s="32"/>
      <c r="B176" s="32"/>
      <c r="C176" s="32"/>
      <c r="D176" s="32"/>
      <c r="E176" s="32"/>
      <c r="F176" s="32" t="s">
        <v>832</v>
      </c>
      <c r="G176" s="32"/>
      <c r="H176" s="32"/>
      <c r="I176" s="32"/>
      <c r="J176" s="20">
        <v>0</v>
      </c>
      <c r="K176" s="44"/>
      <c r="L176" s="20">
        <v>0</v>
      </c>
      <c r="M176" s="44"/>
      <c r="N176" s="20">
        <f>ROUND((J176-L176),5)</f>
        <v>0</v>
      </c>
      <c r="O176" s="44"/>
      <c r="P176" s="45">
        <f>ROUND(IF(L176=0, IF(J176=0, 0, 1), J176/L176),5)</f>
        <v>0</v>
      </c>
      <c r="Q176" s="44"/>
      <c r="R176" s="20">
        <v>0</v>
      </c>
      <c r="S176" s="44"/>
      <c r="T176" s="20">
        <v>0</v>
      </c>
      <c r="U176" s="44"/>
      <c r="V176" s="20">
        <f>ROUND((R176-T176),5)</f>
        <v>0</v>
      </c>
      <c r="W176" s="44"/>
      <c r="X176" s="45">
        <f>ROUND(IF(T176=0, IF(R176=0, 0, 1), R176/T176),5)</f>
        <v>0</v>
      </c>
      <c r="Y176" s="44"/>
      <c r="Z176" s="20">
        <v>2000</v>
      </c>
    </row>
    <row r="177" spans="1:26" x14ac:dyDescent="0.25">
      <c r="A177" s="32"/>
      <c r="B177" s="32"/>
      <c r="C177" s="32"/>
      <c r="D177" s="32"/>
      <c r="E177" s="32"/>
      <c r="F177" s="32" t="s">
        <v>833</v>
      </c>
      <c r="G177" s="32"/>
      <c r="H177" s="32"/>
      <c r="I177" s="32"/>
      <c r="J177" s="20">
        <v>0</v>
      </c>
      <c r="K177" s="44"/>
      <c r="L177" s="20">
        <v>80</v>
      </c>
      <c r="M177" s="44"/>
      <c r="N177" s="20">
        <f>ROUND((J177-L177),5)</f>
        <v>-80</v>
      </c>
      <c r="O177" s="44"/>
      <c r="P177" s="45">
        <f>ROUND(IF(L177=0, IF(J177=0, 0, 1), J177/L177),5)</f>
        <v>0</v>
      </c>
      <c r="Q177" s="44"/>
      <c r="R177" s="20">
        <v>0</v>
      </c>
      <c r="S177" s="44"/>
      <c r="T177" s="20">
        <v>640</v>
      </c>
      <c r="U177" s="44"/>
      <c r="V177" s="20">
        <f>ROUND((R177-T177),5)</f>
        <v>-640</v>
      </c>
      <c r="W177" s="44"/>
      <c r="X177" s="45">
        <f>ROUND(IF(T177=0, IF(R177=0, 0, 1), R177/T177),5)</f>
        <v>0</v>
      </c>
      <c r="Y177" s="44"/>
      <c r="Z177" s="20">
        <v>1000</v>
      </c>
    </row>
    <row r="178" spans="1:26" x14ac:dyDescent="0.25">
      <c r="A178" s="32"/>
      <c r="B178" s="32"/>
      <c r="C178" s="32"/>
      <c r="D178" s="32"/>
      <c r="E178" s="32"/>
      <c r="F178" s="32" t="s">
        <v>834</v>
      </c>
      <c r="G178" s="32"/>
      <c r="H178" s="32"/>
      <c r="I178" s="32"/>
      <c r="J178" s="20"/>
      <c r="K178" s="44"/>
      <c r="L178" s="20"/>
      <c r="M178" s="44"/>
      <c r="N178" s="20"/>
      <c r="O178" s="44"/>
      <c r="P178" s="45"/>
      <c r="Q178" s="44"/>
      <c r="R178" s="20"/>
      <c r="S178" s="44"/>
      <c r="T178" s="20"/>
      <c r="U178" s="44"/>
      <c r="V178" s="20"/>
      <c r="W178" s="44"/>
      <c r="X178" s="45"/>
      <c r="Y178" s="44"/>
      <c r="Z178" s="20"/>
    </row>
    <row r="179" spans="1:26" x14ac:dyDescent="0.25">
      <c r="A179" s="32"/>
      <c r="B179" s="32"/>
      <c r="C179" s="32"/>
      <c r="D179" s="32"/>
      <c r="E179" s="32"/>
      <c r="F179" s="32"/>
      <c r="G179" s="32" t="s">
        <v>835</v>
      </c>
      <c r="H179" s="32"/>
      <c r="I179" s="32"/>
      <c r="J179" s="20">
        <v>0</v>
      </c>
      <c r="K179" s="44"/>
      <c r="L179" s="20">
        <v>500</v>
      </c>
      <c r="M179" s="44"/>
      <c r="N179" s="20">
        <f>ROUND((J179-L179),5)</f>
        <v>-500</v>
      </c>
      <c r="O179" s="44"/>
      <c r="P179" s="45">
        <f>ROUND(IF(L179=0, IF(J179=0, 0, 1), J179/L179),5)</f>
        <v>0</v>
      </c>
      <c r="Q179" s="44"/>
      <c r="R179" s="20">
        <v>-185</v>
      </c>
      <c r="S179" s="44"/>
      <c r="T179" s="20">
        <v>4000</v>
      </c>
      <c r="U179" s="44"/>
      <c r="V179" s="20">
        <f>ROUND((R179-T179),5)</f>
        <v>-4185</v>
      </c>
      <c r="W179" s="44"/>
      <c r="X179" s="45">
        <f>ROUND(IF(T179=0, IF(R179=0, 0, 1), R179/T179),5)</f>
        <v>-4.6249999999999999E-2</v>
      </c>
      <c r="Y179" s="44"/>
      <c r="Z179" s="20">
        <v>6000</v>
      </c>
    </row>
    <row r="180" spans="1:26" ht="15.75" thickBot="1" x14ac:dyDescent="0.3">
      <c r="A180" s="32"/>
      <c r="B180" s="32"/>
      <c r="C180" s="32"/>
      <c r="D180" s="32"/>
      <c r="E180" s="32"/>
      <c r="F180" s="32"/>
      <c r="G180" s="32" t="s">
        <v>836</v>
      </c>
      <c r="H180" s="32"/>
      <c r="I180" s="32"/>
      <c r="J180" s="26">
        <v>0</v>
      </c>
      <c r="K180" s="44"/>
      <c r="L180" s="26">
        <v>330</v>
      </c>
      <c r="M180" s="44"/>
      <c r="N180" s="26">
        <f>ROUND((J180-L180),5)</f>
        <v>-330</v>
      </c>
      <c r="O180" s="44"/>
      <c r="P180" s="49">
        <f>ROUND(IF(L180=0, IF(J180=0, 0, 1), J180/L180),5)</f>
        <v>0</v>
      </c>
      <c r="Q180" s="44"/>
      <c r="R180" s="26">
        <v>1364.78</v>
      </c>
      <c r="S180" s="44"/>
      <c r="T180" s="26">
        <v>2680</v>
      </c>
      <c r="U180" s="44"/>
      <c r="V180" s="26">
        <f>ROUND((R180-T180),5)</f>
        <v>-1315.22</v>
      </c>
      <c r="W180" s="44"/>
      <c r="X180" s="49">
        <f>ROUND(IF(T180=0, IF(R180=0, 0, 1), R180/T180),5)</f>
        <v>0.50924999999999998</v>
      </c>
      <c r="Y180" s="44"/>
      <c r="Z180" s="26">
        <v>4000</v>
      </c>
    </row>
    <row r="181" spans="1:26" x14ac:dyDescent="0.25">
      <c r="A181" s="32"/>
      <c r="B181" s="32"/>
      <c r="C181" s="32"/>
      <c r="D181" s="32"/>
      <c r="E181" s="32"/>
      <c r="F181" s="32" t="s">
        <v>837</v>
      </c>
      <c r="G181" s="32"/>
      <c r="H181" s="32"/>
      <c r="I181" s="32"/>
      <c r="J181" s="20">
        <f>ROUND(SUM(J178:J180),5)</f>
        <v>0</v>
      </c>
      <c r="K181" s="44"/>
      <c r="L181" s="20">
        <f>ROUND(SUM(L178:L180),5)</f>
        <v>830</v>
      </c>
      <c r="M181" s="44"/>
      <c r="N181" s="20">
        <f>ROUND((J181-L181),5)</f>
        <v>-830</v>
      </c>
      <c r="O181" s="44"/>
      <c r="P181" s="45">
        <f>ROUND(IF(L181=0, IF(J181=0, 0, 1), J181/L181),5)</f>
        <v>0</v>
      </c>
      <c r="Q181" s="44"/>
      <c r="R181" s="20">
        <f>ROUND(SUM(R178:R180),5)</f>
        <v>1179.78</v>
      </c>
      <c r="S181" s="44"/>
      <c r="T181" s="20">
        <f>ROUND(SUM(T178:T180),5)</f>
        <v>6680</v>
      </c>
      <c r="U181" s="44"/>
      <c r="V181" s="20">
        <f>ROUND((R181-T181),5)</f>
        <v>-5500.22</v>
      </c>
      <c r="W181" s="44"/>
      <c r="X181" s="45">
        <f>ROUND(IF(T181=0, IF(R181=0, 0, 1), R181/T181),5)</f>
        <v>0.17660999999999999</v>
      </c>
      <c r="Y181" s="44"/>
      <c r="Z181" s="20">
        <f>ROUND(SUM(Z178:Z180),5)</f>
        <v>10000</v>
      </c>
    </row>
    <row r="182" spans="1:26" x14ac:dyDescent="0.25">
      <c r="A182" s="32"/>
      <c r="B182" s="32"/>
      <c r="C182" s="32"/>
      <c r="D182" s="32"/>
      <c r="E182" s="32"/>
      <c r="F182" s="32" t="s">
        <v>838</v>
      </c>
      <c r="G182" s="32"/>
      <c r="H182" s="32"/>
      <c r="I182" s="32"/>
      <c r="J182" s="20">
        <v>0</v>
      </c>
      <c r="K182" s="44"/>
      <c r="L182" s="20">
        <v>0</v>
      </c>
      <c r="M182" s="44"/>
      <c r="N182" s="20">
        <f>ROUND((J182-L182),5)</f>
        <v>0</v>
      </c>
      <c r="O182" s="44"/>
      <c r="P182" s="45">
        <f>ROUND(IF(L182=0, IF(J182=0, 0, 1), J182/L182),5)</f>
        <v>0</v>
      </c>
      <c r="Q182" s="44"/>
      <c r="R182" s="20">
        <v>445</v>
      </c>
      <c r="S182" s="44"/>
      <c r="T182" s="20">
        <v>500</v>
      </c>
      <c r="U182" s="44"/>
      <c r="V182" s="20">
        <f>ROUND((R182-T182),5)</f>
        <v>-55</v>
      </c>
      <c r="W182" s="44"/>
      <c r="X182" s="45">
        <f>ROUND(IF(T182=0, IF(R182=0, 0, 1), R182/T182),5)</f>
        <v>0.89</v>
      </c>
      <c r="Y182" s="44"/>
      <c r="Z182" s="20">
        <v>500</v>
      </c>
    </row>
    <row r="183" spans="1:26" x14ac:dyDescent="0.25">
      <c r="A183" s="32"/>
      <c r="B183" s="32"/>
      <c r="C183" s="32"/>
      <c r="D183" s="32"/>
      <c r="E183" s="32"/>
      <c r="F183" s="32" t="s">
        <v>839</v>
      </c>
      <c r="G183" s="32"/>
      <c r="H183" s="32"/>
      <c r="I183" s="32"/>
      <c r="J183" s="20">
        <v>0</v>
      </c>
      <c r="K183" s="44"/>
      <c r="L183" s="20">
        <v>0</v>
      </c>
      <c r="M183" s="44"/>
      <c r="N183" s="20">
        <f>ROUND((J183-L183),5)</f>
        <v>0</v>
      </c>
      <c r="O183" s="44"/>
      <c r="P183" s="45">
        <f>ROUND(IF(L183=0, IF(J183=0, 0, 1), J183/L183),5)</f>
        <v>0</v>
      </c>
      <c r="Q183" s="44"/>
      <c r="R183" s="20">
        <v>0</v>
      </c>
      <c r="S183" s="44"/>
      <c r="T183" s="20">
        <v>0</v>
      </c>
      <c r="U183" s="44"/>
      <c r="V183" s="20">
        <f>ROUND((R183-T183),5)</f>
        <v>0</v>
      </c>
      <c r="W183" s="44"/>
      <c r="X183" s="45">
        <f>ROUND(IF(T183=0, IF(R183=0, 0, 1), R183/T183),5)</f>
        <v>0</v>
      </c>
      <c r="Y183" s="44"/>
      <c r="Z183" s="20">
        <v>33072</v>
      </c>
    </row>
    <row r="184" spans="1:26" x14ac:dyDescent="0.25">
      <c r="A184" s="32"/>
      <c r="B184" s="32"/>
      <c r="C184" s="32"/>
      <c r="D184" s="32"/>
      <c r="E184" s="32"/>
      <c r="F184" s="32" t="s">
        <v>840</v>
      </c>
      <c r="G184" s="32"/>
      <c r="H184" s="32"/>
      <c r="I184" s="32"/>
      <c r="J184" s="20">
        <v>0</v>
      </c>
      <c r="K184" s="44"/>
      <c r="L184" s="20"/>
      <c r="M184" s="44"/>
      <c r="N184" s="20"/>
      <c r="O184" s="44"/>
      <c r="P184" s="45"/>
      <c r="Q184" s="44"/>
      <c r="R184" s="20">
        <v>516.5</v>
      </c>
      <c r="S184" s="44"/>
      <c r="T184" s="20"/>
      <c r="U184" s="44"/>
      <c r="V184" s="20"/>
      <c r="W184" s="44"/>
      <c r="X184" s="45"/>
      <c r="Y184" s="44"/>
      <c r="Z184" s="20"/>
    </row>
    <row r="185" spans="1:26" x14ac:dyDescent="0.25">
      <c r="A185" s="32"/>
      <c r="B185" s="32"/>
      <c r="C185" s="32"/>
      <c r="D185" s="32"/>
      <c r="E185" s="32"/>
      <c r="F185" s="32" t="s">
        <v>841</v>
      </c>
      <c r="G185" s="32"/>
      <c r="H185" s="32"/>
      <c r="I185" s="32"/>
      <c r="J185" s="20"/>
      <c r="K185" s="44"/>
      <c r="L185" s="20"/>
      <c r="M185" s="44"/>
      <c r="N185" s="20"/>
      <c r="O185" s="44"/>
      <c r="P185" s="45"/>
      <c r="Q185" s="44"/>
      <c r="R185" s="20"/>
      <c r="S185" s="44"/>
      <c r="T185" s="20"/>
      <c r="U185" s="44"/>
      <c r="V185" s="20"/>
      <c r="W185" s="44"/>
      <c r="X185" s="45"/>
      <c r="Y185" s="44"/>
      <c r="Z185" s="20"/>
    </row>
    <row r="186" spans="1:26" ht="15.75" thickBot="1" x14ac:dyDescent="0.3">
      <c r="A186" s="32"/>
      <c r="B186" s="32"/>
      <c r="C186" s="32"/>
      <c r="D186" s="32"/>
      <c r="E186" s="32"/>
      <c r="F186" s="32"/>
      <c r="G186" s="32" t="s">
        <v>842</v>
      </c>
      <c r="H186" s="32"/>
      <c r="I186" s="32"/>
      <c r="J186" s="21">
        <v>183.72</v>
      </c>
      <c r="K186" s="44"/>
      <c r="L186" s="21">
        <v>165</v>
      </c>
      <c r="M186" s="44"/>
      <c r="N186" s="21">
        <f>ROUND((J186-L186),5)</f>
        <v>18.72</v>
      </c>
      <c r="O186" s="44"/>
      <c r="P186" s="46">
        <f>ROUND(IF(L186=0, IF(J186=0, 0, 1), J186/L186),5)</f>
        <v>1.1134500000000001</v>
      </c>
      <c r="Q186" s="44"/>
      <c r="R186" s="21">
        <v>1596.97</v>
      </c>
      <c r="S186" s="44"/>
      <c r="T186" s="21">
        <v>1340</v>
      </c>
      <c r="U186" s="44"/>
      <c r="V186" s="21">
        <f>ROUND((R186-T186),5)</f>
        <v>256.97000000000003</v>
      </c>
      <c r="W186" s="44"/>
      <c r="X186" s="46">
        <f>ROUND(IF(T186=0, IF(R186=0, 0, 1), R186/T186),5)</f>
        <v>1.19177</v>
      </c>
      <c r="Y186" s="44"/>
      <c r="Z186" s="21">
        <v>2000</v>
      </c>
    </row>
    <row r="187" spans="1:26" ht="15.75" thickBot="1" x14ac:dyDescent="0.3">
      <c r="A187" s="32"/>
      <c r="B187" s="32"/>
      <c r="C187" s="32"/>
      <c r="D187" s="32"/>
      <c r="E187" s="32"/>
      <c r="F187" s="32" t="s">
        <v>843</v>
      </c>
      <c r="G187" s="32"/>
      <c r="H187" s="32"/>
      <c r="I187" s="32"/>
      <c r="J187" s="22">
        <f>ROUND(SUM(J185:J186),5)</f>
        <v>183.72</v>
      </c>
      <c r="K187" s="44"/>
      <c r="L187" s="22">
        <f>ROUND(SUM(L185:L186),5)</f>
        <v>165</v>
      </c>
      <c r="M187" s="44"/>
      <c r="N187" s="22">
        <f>ROUND((J187-L187),5)</f>
        <v>18.72</v>
      </c>
      <c r="O187" s="44"/>
      <c r="P187" s="48">
        <f>ROUND(IF(L187=0, IF(J187=0, 0, 1), J187/L187),5)</f>
        <v>1.1134500000000001</v>
      </c>
      <c r="Q187" s="44"/>
      <c r="R187" s="22">
        <f>ROUND(SUM(R185:R186),5)</f>
        <v>1596.97</v>
      </c>
      <c r="S187" s="44"/>
      <c r="T187" s="22">
        <f>ROUND(SUM(T185:T186),5)</f>
        <v>1340</v>
      </c>
      <c r="U187" s="44"/>
      <c r="V187" s="22">
        <f>ROUND((R187-T187),5)</f>
        <v>256.97000000000003</v>
      </c>
      <c r="W187" s="44"/>
      <c r="X187" s="48">
        <f>ROUND(IF(T187=0, IF(R187=0, 0, 1), R187/T187),5)</f>
        <v>1.19177</v>
      </c>
      <c r="Y187" s="44"/>
      <c r="Z187" s="22">
        <f>ROUND(SUM(Z185:Z186),5)</f>
        <v>2000</v>
      </c>
    </row>
    <row r="188" spans="1:26" x14ac:dyDescent="0.25">
      <c r="A188" s="32"/>
      <c r="B188" s="32"/>
      <c r="C188" s="32"/>
      <c r="D188" s="32"/>
      <c r="E188" s="32" t="s">
        <v>844</v>
      </c>
      <c r="F188" s="32"/>
      <c r="G188" s="32"/>
      <c r="H188" s="32"/>
      <c r="I188" s="32"/>
      <c r="J188" s="20">
        <f>ROUND(SUM(J175:J177)+SUM(J181:J184)+J187,5)</f>
        <v>183.72</v>
      </c>
      <c r="K188" s="44"/>
      <c r="L188" s="20">
        <f>ROUND(SUM(L175:L177)+SUM(L181:L184)+L187,5)</f>
        <v>1075</v>
      </c>
      <c r="M188" s="44"/>
      <c r="N188" s="20">
        <f>ROUND((J188-L188),5)</f>
        <v>-891.28</v>
      </c>
      <c r="O188" s="44"/>
      <c r="P188" s="45">
        <f>ROUND(IF(L188=0, IF(J188=0, 0, 1), J188/L188),5)</f>
        <v>0.1709</v>
      </c>
      <c r="Q188" s="44"/>
      <c r="R188" s="20">
        <f>ROUND(SUM(R175:R177)+SUM(R181:R184)+R187,5)</f>
        <v>3738.25</v>
      </c>
      <c r="S188" s="44"/>
      <c r="T188" s="20">
        <f>ROUND(SUM(T175:T177)+SUM(T181:T184)+T187,5)</f>
        <v>9160</v>
      </c>
      <c r="U188" s="44"/>
      <c r="V188" s="20">
        <f>ROUND((R188-T188),5)</f>
        <v>-5421.75</v>
      </c>
      <c r="W188" s="44"/>
      <c r="X188" s="45">
        <f>ROUND(IF(T188=0, IF(R188=0, 0, 1), R188/T188),5)</f>
        <v>0.40810999999999997</v>
      </c>
      <c r="Y188" s="44"/>
      <c r="Z188" s="20">
        <f>ROUND(SUM(Z175:Z177)+SUM(Z181:Z184)+Z187,5)</f>
        <v>48572</v>
      </c>
    </row>
    <row r="189" spans="1:26" x14ac:dyDescent="0.25">
      <c r="A189" s="32"/>
      <c r="B189" s="32"/>
      <c r="C189" s="32"/>
      <c r="D189" s="32"/>
      <c r="E189" s="32" t="s">
        <v>845</v>
      </c>
      <c r="F189" s="32"/>
      <c r="G189" s="32"/>
      <c r="H189" s="32"/>
      <c r="I189" s="32"/>
      <c r="J189" s="20"/>
      <c r="K189" s="44"/>
      <c r="L189" s="20"/>
      <c r="M189" s="44"/>
      <c r="N189" s="20"/>
      <c r="O189" s="44"/>
      <c r="P189" s="45"/>
      <c r="Q189" s="44"/>
      <c r="R189" s="20"/>
      <c r="S189" s="44"/>
      <c r="T189" s="20"/>
      <c r="U189" s="44"/>
      <c r="V189" s="20"/>
      <c r="W189" s="44"/>
      <c r="X189" s="45"/>
      <c r="Y189" s="44"/>
      <c r="Z189" s="20"/>
    </row>
    <row r="190" spans="1:26" x14ac:dyDescent="0.25">
      <c r="A190" s="32"/>
      <c r="B190" s="32"/>
      <c r="C190" s="32"/>
      <c r="D190" s="32"/>
      <c r="E190" s="32"/>
      <c r="F190" s="32" t="s">
        <v>846</v>
      </c>
      <c r="G190" s="32"/>
      <c r="H190" s="32"/>
      <c r="I190" s="32"/>
      <c r="J190" s="20"/>
      <c r="K190" s="44"/>
      <c r="L190" s="20"/>
      <c r="M190" s="44"/>
      <c r="N190" s="20"/>
      <c r="O190" s="44"/>
      <c r="P190" s="45"/>
      <c r="Q190" s="44"/>
      <c r="R190" s="20"/>
      <c r="S190" s="44"/>
      <c r="T190" s="20"/>
      <c r="U190" s="44"/>
      <c r="V190" s="20"/>
      <c r="W190" s="44"/>
      <c r="X190" s="45"/>
      <c r="Y190" s="44"/>
      <c r="Z190" s="20"/>
    </row>
    <row r="191" spans="1:26" x14ac:dyDescent="0.25">
      <c r="A191" s="32"/>
      <c r="B191" s="32"/>
      <c r="C191" s="32"/>
      <c r="D191" s="32"/>
      <c r="E191" s="32"/>
      <c r="F191" s="32"/>
      <c r="G191" s="32" t="s">
        <v>847</v>
      </c>
      <c r="H191" s="32"/>
      <c r="I191" s="32"/>
      <c r="J191" s="20">
        <v>0</v>
      </c>
      <c r="K191" s="44"/>
      <c r="L191" s="20">
        <v>0</v>
      </c>
      <c r="M191" s="44"/>
      <c r="N191" s="20">
        <f t="shared" ref="N191:N197" si="28">ROUND((J191-L191),5)</f>
        <v>0</v>
      </c>
      <c r="O191" s="44"/>
      <c r="P191" s="45">
        <f t="shared" ref="P191:P197" si="29">ROUND(IF(L191=0, IF(J191=0, 0, 1), J191/L191),5)</f>
        <v>0</v>
      </c>
      <c r="Q191" s="44"/>
      <c r="R191" s="20">
        <v>550</v>
      </c>
      <c r="S191" s="44"/>
      <c r="T191" s="20">
        <v>550</v>
      </c>
      <c r="U191" s="44"/>
      <c r="V191" s="20">
        <f t="shared" ref="V191:V197" si="30">ROUND((R191-T191),5)</f>
        <v>0</v>
      </c>
      <c r="W191" s="44"/>
      <c r="X191" s="45">
        <f t="shared" ref="X191:X197" si="31">ROUND(IF(T191=0, IF(R191=0, 0, 1), R191/T191),5)</f>
        <v>1</v>
      </c>
      <c r="Y191" s="44"/>
      <c r="Z191" s="20">
        <v>550</v>
      </c>
    </row>
    <row r="192" spans="1:26" ht="15.75" thickBot="1" x14ac:dyDescent="0.3">
      <c r="A192" s="32"/>
      <c r="B192" s="32"/>
      <c r="C192" s="32"/>
      <c r="D192" s="32"/>
      <c r="E192" s="32"/>
      <c r="F192" s="32"/>
      <c r="G192" s="32" t="s">
        <v>848</v>
      </c>
      <c r="H192" s="32"/>
      <c r="I192" s="32"/>
      <c r="J192" s="26">
        <v>240</v>
      </c>
      <c r="K192" s="44"/>
      <c r="L192" s="26">
        <v>150</v>
      </c>
      <c r="M192" s="44"/>
      <c r="N192" s="26">
        <f t="shared" si="28"/>
        <v>90</v>
      </c>
      <c r="O192" s="44"/>
      <c r="P192" s="49">
        <f t="shared" si="29"/>
        <v>1.6</v>
      </c>
      <c r="Q192" s="44"/>
      <c r="R192" s="26">
        <v>3714.99</v>
      </c>
      <c r="S192" s="44"/>
      <c r="T192" s="26">
        <v>2350</v>
      </c>
      <c r="U192" s="44"/>
      <c r="V192" s="26">
        <f t="shared" si="30"/>
        <v>1364.99</v>
      </c>
      <c r="W192" s="44"/>
      <c r="X192" s="49">
        <f t="shared" si="31"/>
        <v>1.5808500000000001</v>
      </c>
      <c r="Y192" s="44"/>
      <c r="Z192" s="26">
        <v>5000</v>
      </c>
    </row>
    <row r="193" spans="1:26" x14ac:dyDescent="0.25">
      <c r="A193" s="32"/>
      <c r="B193" s="32"/>
      <c r="C193" s="32"/>
      <c r="D193" s="32"/>
      <c r="E193" s="32"/>
      <c r="F193" s="32" t="s">
        <v>849</v>
      </c>
      <c r="G193" s="32"/>
      <c r="H193" s="32"/>
      <c r="I193" s="32"/>
      <c r="J193" s="20">
        <f>ROUND(SUM(J190:J192),5)</f>
        <v>240</v>
      </c>
      <c r="K193" s="44"/>
      <c r="L193" s="20">
        <f>ROUND(SUM(L190:L192),5)</f>
        <v>150</v>
      </c>
      <c r="M193" s="44"/>
      <c r="N193" s="20">
        <f t="shared" si="28"/>
        <v>90</v>
      </c>
      <c r="O193" s="44"/>
      <c r="P193" s="45">
        <f t="shared" si="29"/>
        <v>1.6</v>
      </c>
      <c r="Q193" s="44"/>
      <c r="R193" s="20">
        <f>ROUND(SUM(R190:R192),5)</f>
        <v>4264.99</v>
      </c>
      <c r="S193" s="44"/>
      <c r="T193" s="20">
        <f>ROUND(SUM(T190:T192),5)</f>
        <v>2900</v>
      </c>
      <c r="U193" s="44"/>
      <c r="V193" s="20">
        <f t="shared" si="30"/>
        <v>1364.99</v>
      </c>
      <c r="W193" s="44"/>
      <c r="X193" s="45">
        <f t="shared" si="31"/>
        <v>1.4706900000000001</v>
      </c>
      <c r="Y193" s="44"/>
      <c r="Z193" s="20">
        <f>ROUND(SUM(Z190:Z192),5)</f>
        <v>5550</v>
      </c>
    </row>
    <row r="194" spans="1:26" ht="15.75" thickBot="1" x14ac:dyDescent="0.3">
      <c r="A194" s="32"/>
      <c r="B194" s="32"/>
      <c r="C194" s="32"/>
      <c r="D194" s="32"/>
      <c r="E194" s="32"/>
      <c r="F194" s="32" t="s">
        <v>850</v>
      </c>
      <c r="G194" s="32"/>
      <c r="H194" s="32"/>
      <c r="I194" s="32"/>
      <c r="J194" s="21">
        <v>0</v>
      </c>
      <c r="K194" s="44"/>
      <c r="L194" s="21">
        <v>375</v>
      </c>
      <c r="M194" s="44"/>
      <c r="N194" s="21">
        <f t="shared" si="28"/>
        <v>-375</v>
      </c>
      <c r="O194" s="44"/>
      <c r="P194" s="46">
        <f t="shared" si="29"/>
        <v>0</v>
      </c>
      <c r="Q194" s="44"/>
      <c r="R194" s="21">
        <v>1006.9</v>
      </c>
      <c r="S194" s="44"/>
      <c r="T194" s="21">
        <v>3000</v>
      </c>
      <c r="U194" s="44"/>
      <c r="V194" s="21">
        <f t="shared" si="30"/>
        <v>-1993.1</v>
      </c>
      <c r="W194" s="44"/>
      <c r="X194" s="46">
        <f t="shared" si="31"/>
        <v>0.33562999999999998</v>
      </c>
      <c r="Y194" s="44"/>
      <c r="Z194" s="21">
        <v>4500</v>
      </c>
    </row>
    <row r="195" spans="1:26" ht="15.75" thickBot="1" x14ac:dyDescent="0.3">
      <c r="A195" s="32"/>
      <c r="B195" s="32"/>
      <c r="C195" s="32"/>
      <c r="D195" s="32"/>
      <c r="E195" s="32" t="s">
        <v>851</v>
      </c>
      <c r="F195" s="32"/>
      <c r="G195" s="32"/>
      <c r="H195" s="32"/>
      <c r="I195" s="32"/>
      <c r="J195" s="23">
        <f>ROUND(J189+SUM(J193:J194),5)</f>
        <v>240</v>
      </c>
      <c r="K195" s="44"/>
      <c r="L195" s="23">
        <f>ROUND(L189+SUM(L193:L194),5)</f>
        <v>525</v>
      </c>
      <c r="M195" s="44"/>
      <c r="N195" s="23">
        <f t="shared" si="28"/>
        <v>-285</v>
      </c>
      <c r="O195" s="44"/>
      <c r="P195" s="47">
        <f t="shared" si="29"/>
        <v>0.45713999999999999</v>
      </c>
      <c r="Q195" s="44"/>
      <c r="R195" s="23">
        <f>ROUND(R189+SUM(R193:R194),5)</f>
        <v>5271.89</v>
      </c>
      <c r="S195" s="44"/>
      <c r="T195" s="23">
        <f>ROUND(T189+SUM(T193:T194),5)</f>
        <v>5900</v>
      </c>
      <c r="U195" s="44"/>
      <c r="V195" s="23">
        <f t="shared" si="30"/>
        <v>-628.11</v>
      </c>
      <c r="W195" s="44"/>
      <c r="X195" s="47">
        <f t="shared" si="31"/>
        <v>0.89354</v>
      </c>
      <c r="Y195" s="44"/>
      <c r="Z195" s="23">
        <f>ROUND(Z189+SUM(Z193:Z194),5)</f>
        <v>10050</v>
      </c>
    </row>
    <row r="196" spans="1:26" ht="15.75" thickBot="1" x14ac:dyDescent="0.3">
      <c r="A196" s="32"/>
      <c r="B196" s="32"/>
      <c r="C196" s="32"/>
      <c r="D196" s="32" t="s">
        <v>852</v>
      </c>
      <c r="E196" s="32"/>
      <c r="F196" s="32"/>
      <c r="G196" s="32"/>
      <c r="H196" s="32"/>
      <c r="I196" s="32"/>
      <c r="J196" s="22">
        <f>ROUND(J25+J118+J123+J132+J170+J174+J188+J195,5)</f>
        <v>92009.279999999999</v>
      </c>
      <c r="K196" s="44"/>
      <c r="L196" s="22">
        <f>ROUND(L25+L118+L123+L132+L170+L174+L188+L195,5)</f>
        <v>71666.039999999994</v>
      </c>
      <c r="M196" s="44"/>
      <c r="N196" s="22">
        <f t="shared" si="28"/>
        <v>20343.240000000002</v>
      </c>
      <c r="O196" s="44"/>
      <c r="P196" s="48">
        <f t="shared" si="29"/>
        <v>1.28386</v>
      </c>
      <c r="Q196" s="44"/>
      <c r="R196" s="22">
        <f>ROUND(R25+R118+R123+R132+R170+R174+R188+R195,5)</f>
        <v>563609.97</v>
      </c>
      <c r="S196" s="44"/>
      <c r="T196" s="22">
        <f>ROUND(T25+T118+T123+T132+T170+T174+T188+T195,5)</f>
        <v>634391.93000000005</v>
      </c>
      <c r="U196" s="44"/>
      <c r="V196" s="22">
        <f t="shared" si="30"/>
        <v>-70781.960000000006</v>
      </c>
      <c r="W196" s="44"/>
      <c r="X196" s="48">
        <f t="shared" si="31"/>
        <v>0.88843000000000005</v>
      </c>
      <c r="Y196" s="44"/>
      <c r="Z196" s="22">
        <f>ROUND(Z25+Z118+Z123+Z132+Z170+Z174+Z188+Z195,5)</f>
        <v>967714.64</v>
      </c>
    </row>
    <row r="197" spans="1:26" x14ac:dyDescent="0.25">
      <c r="A197" s="32"/>
      <c r="B197" s="32" t="s">
        <v>853</v>
      </c>
      <c r="C197" s="32"/>
      <c r="D197" s="32"/>
      <c r="E197" s="32"/>
      <c r="F197" s="32"/>
      <c r="G197" s="32"/>
      <c r="H197" s="32"/>
      <c r="I197" s="32"/>
      <c r="J197" s="20">
        <f>ROUND(J3+J24-J196,5)</f>
        <v>-69213.350000000006</v>
      </c>
      <c r="K197" s="44"/>
      <c r="L197" s="20">
        <f>ROUND(L3+L24-L196,5)</f>
        <v>-47956.04</v>
      </c>
      <c r="M197" s="44"/>
      <c r="N197" s="20">
        <f t="shared" si="28"/>
        <v>-21257.31</v>
      </c>
      <c r="O197" s="44"/>
      <c r="P197" s="45">
        <f t="shared" si="29"/>
        <v>1.4432700000000001</v>
      </c>
      <c r="Q197" s="44"/>
      <c r="R197" s="20">
        <f>ROUND(R3+R24-R196,5)</f>
        <v>363256.98</v>
      </c>
      <c r="S197" s="44"/>
      <c r="T197" s="20">
        <f>ROUND(T3+T24-T196,5)</f>
        <v>289645.07</v>
      </c>
      <c r="U197" s="44"/>
      <c r="V197" s="20">
        <f t="shared" si="30"/>
        <v>73611.91</v>
      </c>
      <c r="W197" s="44"/>
      <c r="X197" s="45">
        <f t="shared" si="31"/>
        <v>1.2541500000000001</v>
      </c>
      <c r="Y197" s="44"/>
      <c r="Z197" s="20">
        <f>ROUND(Z3+Z24-Z196,5)</f>
        <v>16350.36</v>
      </c>
    </row>
    <row r="198" spans="1:26" x14ac:dyDescent="0.25">
      <c r="A198" s="32"/>
      <c r="B198" s="32" t="s">
        <v>854</v>
      </c>
      <c r="C198" s="32"/>
      <c r="D198" s="32"/>
      <c r="E198" s="32"/>
      <c r="F198" s="32"/>
      <c r="G198" s="32"/>
      <c r="H198" s="32"/>
      <c r="I198" s="32"/>
      <c r="J198" s="20"/>
      <c r="K198" s="44"/>
      <c r="L198" s="20"/>
      <c r="M198" s="44"/>
      <c r="N198" s="20"/>
      <c r="O198" s="44"/>
      <c r="P198" s="45"/>
      <c r="Q198" s="44"/>
      <c r="R198" s="20"/>
      <c r="S198" s="44"/>
      <c r="T198" s="20"/>
      <c r="U198" s="44"/>
      <c r="V198" s="20"/>
      <c r="W198" s="44"/>
      <c r="X198" s="45"/>
      <c r="Y198" s="44"/>
      <c r="Z198" s="20"/>
    </row>
    <row r="199" spans="1:26" x14ac:dyDescent="0.25">
      <c r="A199" s="32"/>
      <c r="B199" s="32"/>
      <c r="C199" s="32" t="s">
        <v>855</v>
      </c>
      <c r="D199" s="32"/>
      <c r="E199" s="32"/>
      <c r="F199" s="32"/>
      <c r="G199" s="32"/>
      <c r="H199" s="32"/>
      <c r="I199" s="32"/>
      <c r="J199" s="20"/>
      <c r="K199" s="44"/>
      <c r="L199" s="20"/>
      <c r="M199" s="44"/>
      <c r="N199" s="20"/>
      <c r="O199" s="44"/>
      <c r="P199" s="45"/>
      <c r="Q199" s="44"/>
      <c r="R199" s="20"/>
      <c r="S199" s="44"/>
      <c r="T199" s="20"/>
      <c r="U199" s="44"/>
      <c r="V199" s="20"/>
      <c r="W199" s="44"/>
      <c r="X199" s="45"/>
      <c r="Y199" s="44"/>
      <c r="Z199" s="20"/>
    </row>
    <row r="200" spans="1:26" x14ac:dyDescent="0.25">
      <c r="A200" s="32"/>
      <c r="B200" s="32"/>
      <c r="C200" s="32"/>
      <c r="D200" s="32" t="s">
        <v>856</v>
      </c>
      <c r="E200" s="32"/>
      <c r="F200" s="32"/>
      <c r="G200" s="32"/>
      <c r="H200" s="32"/>
      <c r="I200" s="32"/>
      <c r="J200" s="20">
        <v>0</v>
      </c>
      <c r="K200" s="44"/>
      <c r="L200" s="20"/>
      <c r="M200" s="44"/>
      <c r="N200" s="20"/>
      <c r="O200" s="44"/>
      <c r="P200" s="45"/>
      <c r="Q200" s="44"/>
      <c r="R200" s="20">
        <v>1319.5</v>
      </c>
      <c r="S200" s="44"/>
      <c r="T200" s="20"/>
      <c r="U200" s="44"/>
      <c r="V200" s="20"/>
      <c r="W200" s="44"/>
      <c r="X200" s="45"/>
      <c r="Y200" s="44"/>
      <c r="Z200" s="20"/>
    </row>
    <row r="201" spans="1:26" x14ac:dyDescent="0.25">
      <c r="A201" s="32"/>
      <c r="B201" s="32"/>
      <c r="C201" s="32"/>
      <c r="D201" s="32" t="s">
        <v>857</v>
      </c>
      <c r="E201" s="32"/>
      <c r="F201" s="32"/>
      <c r="G201" s="32"/>
      <c r="H201" s="32"/>
      <c r="I201" s="32"/>
      <c r="J201" s="20">
        <v>0</v>
      </c>
      <c r="K201" s="44"/>
      <c r="L201" s="20"/>
      <c r="M201" s="44"/>
      <c r="N201" s="20"/>
      <c r="O201" s="44"/>
      <c r="P201" s="45"/>
      <c r="Q201" s="44"/>
      <c r="R201" s="20">
        <v>2000</v>
      </c>
      <c r="S201" s="44"/>
      <c r="T201" s="20"/>
      <c r="U201" s="44"/>
      <c r="V201" s="20"/>
      <c r="W201" s="44"/>
      <c r="X201" s="45"/>
      <c r="Y201" s="44"/>
      <c r="Z201" s="20"/>
    </row>
    <row r="202" spans="1:26" x14ac:dyDescent="0.25">
      <c r="A202" s="32"/>
      <c r="B202" s="32"/>
      <c r="C202" s="32"/>
      <c r="D202" s="32" t="s">
        <v>858</v>
      </c>
      <c r="E202" s="32"/>
      <c r="F202" s="32"/>
      <c r="G202" s="32"/>
      <c r="H202" s="32"/>
      <c r="I202" s="32"/>
      <c r="J202" s="20"/>
      <c r="K202" s="44"/>
      <c r="L202" s="20"/>
      <c r="M202" s="44"/>
      <c r="N202" s="20"/>
      <c r="O202" s="44"/>
      <c r="P202" s="45"/>
      <c r="Q202" s="44"/>
      <c r="R202" s="20"/>
      <c r="S202" s="44"/>
      <c r="T202" s="20"/>
      <c r="U202" s="44"/>
      <c r="V202" s="20"/>
      <c r="W202" s="44"/>
      <c r="X202" s="45"/>
      <c r="Y202" s="44"/>
      <c r="Z202" s="20"/>
    </row>
    <row r="203" spans="1:26" x14ac:dyDescent="0.25">
      <c r="A203" s="32"/>
      <c r="B203" s="32"/>
      <c r="C203" s="32"/>
      <c r="D203" s="32"/>
      <c r="E203" s="32" t="s">
        <v>859</v>
      </c>
      <c r="F203" s="32"/>
      <c r="G203" s="32"/>
      <c r="H203" s="32"/>
      <c r="I203" s="32"/>
      <c r="J203" s="20">
        <v>0</v>
      </c>
      <c r="K203" s="44"/>
      <c r="L203" s="20"/>
      <c r="M203" s="44"/>
      <c r="N203" s="20"/>
      <c r="O203" s="44"/>
      <c r="P203" s="45"/>
      <c r="Q203" s="44"/>
      <c r="R203" s="20">
        <v>8730</v>
      </c>
      <c r="S203" s="44"/>
      <c r="T203" s="20"/>
      <c r="U203" s="44"/>
      <c r="V203" s="20"/>
      <c r="W203" s="44"/>
      <c r="X203" s="45"/>
      <c r="Y203" s="44"/>
      <c r="Z203" s="20"/>
    </row>
    <row r="204" spans="1:26" x14ac:dyDescent="0.25">
      <c r="A204" s="32"/>
      <c r="B204" s="32"/>
      <c r="C204" s="32"/>
      <c r="D204" s="32"/>
      <c r="E204" s="32" t="s">
        <v>860</v>
      </c>
      <c r="F204" s="32"/>
      <c r="G204" s="32"/>
      <c r="H204" s="32"/>
      <c r="I204" s="32"/>
      <c r="J204" s="20">
        <v>0</v>
      </c>
      <c r="K204" s="44"/>
      <c r="L204" s="20"/>
      <c r="M204" s="44"/>
      <c r="N204" s="20"/>
      <c r="O204" s="44"/>
      <c r="P204" s="45"/>
      <c r="Q204" s="44"/>
      <c r="R204" s="20">
        <v>5512.83</v>
      </c>
      <c r="S204" s="44"/>
      <c r="T204" s="20"/>
      <c r="U204" s="44"/>
      <c r="V204" s="20"/>
      <c r="W204" s="44"/>
      <c r="X204" s="45"/>
      <c r="Y204" s="44"/>
      <c r="Z204" s="20"/>
    </row>
    <row r="205" spans="1:26" x14ac:dyDescent="0.25">
      <c r="A205" s="32"/>
      <c r="B205" s="32"/>
      <c r="C205" s="32"/>
      <c r="D205" s="32"/>
      <c r="E205" s="32" t="s">
        <v>861</v>
      </c>
      <c r="F205" s="32"/>
      <c r="G205" s="32"/>
      <c r="H205" s="32"/>
      <c r="I205" s="32"/>
      <c r="J205" s="20">
        <v>0</v>
      </c>
      <c r="K205" s="44"/>
      <c r="L205" s="20"/>
      <c r="M205" s="44"/>
      <c r="N205" s="20"/>
      <c r="O205" s="44"/>
      <c r="P205" s="45"/>
      <c r="Q205" s="44"/>
      <c r="R205" s="20">
        <v>5394</v>
      </c>
      <c r="S205" s="44"/>
      <c r="T205" s="20"/>
      <c r="U205" s="44"/>
      <c r="V205" s="20"/>
      <c r="W205" s="44"/>
      <c r="X205" s="45"/>
      <c r="Y205" s="44"/>
      <c r="Z205" s="20"/>
    </row>
    <row r="206" spans="1:26" x14ac:dyDescent="0.25">
      <c r="A206" s="32"/>
      <c r="B206" s="32"/>
      <c r="C206" s="32"/>
      <c r="D206" s="32"/>
      <c r="E206" s="32" t="s">
        <v>862</v>
      </c>
      <c r="F206" s="32"/>
      <c r="G206" s="32"/>
      <c r="H206" s="32"/>
      <c r="I206" s="32"/>
      <c r="J206" s="20">
        <v>0</v>
      </c>
      <c r="K206" s="44"/>
      <c r="L206" s="20"/>
      <c r="M206" s="44"/>
      <c r="N206" s="20"/>
      <c r="O206" s="44"/>
      <c r="P206" s="45"/>
      <c r="Q206" s="44"/>
      <c r="R206" s="20">
        <v>28795.32</v>
      </c>
      <c r="S206" s="44"/>
      <c r="T206" s="20"/>
      <c r="U206" s="44"/>
      <c r="V206" s="20"/>
      <c r="W206" s="44"/>
      <c r="X206" s="45"/>
      <c r="Y206" s="44"/>
      <c r="Z206" s="20"/>
    </row>
    <row r="207" spans="1:26" ht="15.75" thickBot="1" x14ac:dyDescent="0.3">
      <c r="A207" s="32"/>
      <c r="B207" s="32"/>
      <c r="C207" s="32"/>
      <c r="D207" s="32"/>
      <c r="E207" s="32" t="s">
        <v>863</v>
      </c>
      <c r="F207" s="32"/>
      <c r="G207" s="32"/>
      <c r="H207" s="32"/>
      <c r="I207" s="32"/>
      <c r="J207" s="26">
        <v>0</v>
      </c>
      <c r="K207" s="44"/>
      <c r="L207" s="20"/>
      <c r="M207" s="44"/>
      <c r="N207" s="20"/>
      <c r="O207" s="44"/>
      <c r="P207" s="45"/>
      <c r="Q207" s="44"/>
      <c r="R207" s="26">
        <v>2281</v>
      </c>
      <c r="S207" s="44"/>
      <c r="T207" s="20"/>
      <c r="U207" s="44"/>
      <c r="V207" s="20"/>
      <c r="W207" s="44"/>
      <c r="X207" s="45"/>
      <c r="Y207" s="44"/>
      <c r="Z207" s="20"/>
    </row>
    <row r="208" spans="1:26" x14ac:dyDescent="0.25">
      <c r="A208" s="32"/>
      <c r="B208" s="32"/>
      <c r="C208" s="32"/>
      <c r="D208" s="32" t="s">
        <v>864</v>
      </c>
      <c r="E208" s="32"/>
      <c r="F208" s="32"/>
      <c r="G208" s="32"/>
      <c r="H208" s="32"/>
      <c r="I208" s="32"/>
      <c r="J208" s="20">
        <f>ROUND(SUM(J202:J207),5)</f>
        <v>0</v>
      </c>
      <c r="K208" s="44"/>
      <c r="L208" s="20"/>
      <c r="M208" s="44"/>
      <c r="N208" s="20"/>
      <c r="O208" s="44"/>
      <c r="P208" s="45"/>
      <c r="Q208" s="44"/>
      <c r="R208" s="20">
        <f>ROUND(SUM(R202:R207),5)</f>
        <v>50713.15</v>
      </c>
      <c r="S208" s="44"/>
      <c r="T208" s="20"/>
      <c r="U208" s="44"/>
      <c r="V208" s="20"/>
      <c r="W208" s="44"/>
      <c r="X208" s="45"/>
      <c r="Y208" s="44"/>
      <c r="Z208" s="20"/>
    </row>
    <row r="209" spans="1:26" x14ac:dyDescent="0.25">
      <c r="A209" s="32"/>
      <c r="B209" s="32"/>
      <c r="C209" s="32"/>
      <c r="D209" s="32" t="s">
        <v>855</v>
      </c>
      <c r="E209" s="32"/>
      <c r="F209" s="32"/>
      <c r="G209" s="32"/>
      <c r="H209" s="32"/>
      <c r="I209" s="32"/>
      <c r="J209" s="20"/>
      <c r="K209" s="44"/>
      <c r="L209" s="20"/>
      <c r="M209" s="44"/>
      <c r="N209" s="20"/>
      <c r="O209" s="44"/>
      <c r="P209" s="45"/>
      <c r="Q209" s="44"/>
      <c r="R209" s="20"/>
      <c r="S209" s="44"/>
      <c r="T209" s="20"/>
      <c r="U209" s="44"/>
      <c r="V209" s="20"/>
      <c r="W209" s="44"/>
      <c r="X209" s="45"/>
      <c r="Y209" s="44"/>
      <c r="Z209" s="20"/>
    </row>
    <row r="210" spans="1:26" x14ac:dyDescent="0.25">
      <c r="A210" s="32"/>
      <c r="B210" s="32"/>
      <c r="C210" s="32"/>
      <c r="D210" s="32"/>
      <c r="E210" s="32" t="s">
        <v>865</v>
      </c>
      <c r="F210" s="32"/>
      <c r="G210" s="32"/>
      <c r="H210" s="32"/>
      <c r="I210" s="32"/>
      <c r="J210" s="20"/>
      <c r="K210" s="44"/>
      <c r="L210" s="20"/>
      <c r="M210" s="44"/>
      <c r="N210" s="20"/>
      <c r="O210" s="44"/>
      <c r="P210" s="45"/>
      <c r="Q210" s="44"/>
      <c r="R210" s="20"/>
      <c r="S210" s="44"/>
      <c r="T210" s="20"/>
      <c r="U210" s="44"/>
      <c r="V210" s="20"/>
      <c r="W210" s="44"/>
      <c r="X210" s="45"/>
      <c r="Y210" s="44"/>
      <c r="Z210" s="20"/>
    </row>
    <row r="211" spans="1:26" x14ac:dyDescent="0.25">
      <c r="A211" s="32"/>
      <c r="B211" s="32"/>
      <c r="C211" s="32"/>
      <c r="D211" s="32"/>
      <c r="E211" s="32"/>
      <c r="F211" s="32" t="s">
        <v>866</v>
      </c>
      <c r="G211" s="32"/>
      <c r="H211" s="32"/>
      <c r="I211" s="32"/>
      <c r="J211" s="20">
        <v>0</v>
      </c>
      <c r="K211" s="44"/>
      <c r="L211" s="20"/>
      <c r="M211" s="44"/>
      <c r="N211" s="20"/>
      <c r="O211" s="44"/>
      <c r="P211" s="45"/>
      <c r="Q211" s="44"/>
      <c r="R211" s="20">
        <v>-2022.24</v>
      </c>
      <c r="S211" s="44"/>
      <c r="T211" s="20"/>
      <c r="U211" s="44"/>
      <c r="V211" s="20"/>
      <c r="W211" s="44"/>
      <c r="X211" s="45"/>
      <c r="Y211" s="44"/>
      <c r="Z211" s="20"/>
    </row>
    <row r="212" spans="1:26" x14ac:dyDescent="0.25">
      <c r="A212" s="32"/>
      <c r="B212" s="32"/>
      <c r="C212" s="32"/>
      <c r="D212" s="32"/>
      <c r="E212" s="32"/>
      <c r="F212" s="32" t="s">
        <v>867</v>
      </c>
      <c r="G212" s="32"/>
      <c r="H212" s="32"/>
      <c r="I212" s="32"/>
      <c r="J212" s="20">
        <v>7602.22</v>
      </c>
      <c r="K212" s="44"/>
      <c r="L212" s="20"/>
      <c r="M212" s="44"/>
      <c r="N212" s="20"/>
      <c r="O212" s="44"/>
      <c r="P212" s="45"/>
      <c r="Q212" s="44"/>
      <c r="R212" s="20">
        <v>7602.22</v>
      </c>
      <c r="S212" s="44"/>
      <c r="T212" s="20"/>
      <c r="U212" s="44"/>
      <c r="V212" s="20"/>
      <c r="W212" s="44"/>
      <c r="X212" s="45"/>
      <c r="Y212" s="44"/>
      <c r="Z212" s="20"/>
    </row>
    <row r="213" spans="1:26" x14ac:dyDescent="0.25">
      <c r="A213" s="32"/>
      <c r="B213" s="32"/>
      <c r="C213" s="32"/>
      <c r="D213" s="32"/>
      <c r="E213" s="32"/>
      <c r="F213" s="32" t="s">
        <v>868</v>
      </c>
      <c r="G213" s="32"/>
      <c r="H213" s="32"/>
      <c r="I213" s="32"/>
      <c r="J213" s="20">
        <v>9349</v>
      </c>
      <c r="K213" s="44"/>
      <c r="L213" s="20"/>
      <c r="M213" s="44"/>
      <c r="N213" s="20"/>
      <c r="O213" s="44"/>
      <c r="P213" s="45"/>
      <c r="Q213" s="44"/>
      <c r="R213" s="20">
        <v>9349</v>
      </c>
      <c r="S213" s="44"/>
      <c r="T213" s="20"/>
      <c r="U213" s="44"/>
      <c r="V213" s="20"/>
      <c r="W213" s="44"/>
      <c r="X213" s="45"/>
      <c r="Y213" s="44"/>
      <c r="Z213" s="20"/>
    </row>
    <row r="214" spans="1:26" x14ac:dyDescent="0.25">
      <c r="A214" s="32"/>
      <c r="B214" s="32"/>
      <c r="C214" s="32"/>
      <c r="D214" s="32"/>
      <c r="E214" s="32"/>
      <c r="F214" s="32" t="s">
        <v>869</v>
      </c>
      <c r="G214" s="32"/>
      <c r="H214" s="32"/>
      <c r="I214" s="32"/>
      <c r="J214" s="20">
        <v>1114.6500000000001</v>
      </c>
      <c r="K214" s="44"/>
      <c r="L214" s="20"/>
      <c r="M214" s="44"/>
      <c r="N214" s="20"/>
      <c r="O214" s="44"/>
      <c r="P214" s="45"/>
      <c r="Q214" s="44"/>
      <c r="R214" s="20">
        <v>1114.6500000000001</v>
      </c>
      <c r="S214" s="44"/>
      <c r="T214" s="20"/>
      <c r="U214" s="44"/>
      <c r="V214" s="20"/>
      <c r="W214" s="44"/>
      <c r="X214" s="45"/>
      <c r="Y214" s="44"/>
      <c r="Z214" s="20"/>
    </row>
    <row r="215" spans="1:26" x14ac:dyDescent="0.25">
      <c r="A215" s="32"/>
      <c r="B215" s="32"/>
      <c r="C215" s="32"/>
      <c r="D215" s="32"/>
      <c r="E215" s="32"/>
      <c r="F215" s="32" t="s">
        <v>870</v>
      </c>
      <c r="G215" s="32"/>
      <c r="H215" s="32"/>
      <c r="I215" s="32"/>
      <c r="J215" s="20">
        <v>6586.04</v>
      </c>
      <c r="K215" s="44"/>
      <c r="L215" s="20"/>
      <c r="M215" s="44"/>
      <c r="N215" s="20"/>
      <c r="O215" s="44"/>
      <c r="P215" s="45"/>
      <c r="Q215" s="44"/>
      <c r="R215" s="20">
        <v>6586.04</v>
      </c>
      <c r="S215" s="44"/>
      <c r="T215" s="20"/>
      <c r="U215" s="44"/>
      <c r="V215" s="20"/>
      <c r="W215" s="44"/>
      <c r="X215" s="45"/>
      <c r="Y215" s="44"/>
      <c r="Z215" s="20"/>
    </row>
    <row r="216" spans="1:26" x14ac:dyDescent="0.25">
      <c r="A216" s="32"/>
      <c r="B216" s="32"/>
      <c r="C216" s="32"/>
      <c r="D216" s="32"/>
      <c r="E216" s="32"/>
      <c r="F216" s="32" t="s">
        <v>871</v>
      </c>
      <c r="G216" s="32"/>
      <c r="H216" s="32"/>
      <c r="I216" s="32"/>
      <c r="J216" s="20">
        <v>328.58</v>
      </c>
      <c r="K216" s="44"/>
      <c r="L216" s="20"/>
      <c r="M216" s="44"/>
      <c r="N216" s="20"/>
      <c r="O216" s="44"/>
      <c r="P216" s="45"/>
      <c r="Q216" s="44"/>
      <c r="R216" s="20">
        <v>328.58</v>
      </c>
      <c r="S216" s="44"/>
      <c r="T216" s="20"/>
      <c r="U216" s="44"/>
      <c r="V216" s="20"/>
      <c r="W216" s="44"/>
      <c r="X216" s="45"/>
      <c r="Y216" s="44"/>
      <c r="Z216" s="20"/>
    </row>
    <row r="217" spans="1:26" ht="15.75" thickBot="1" x14ac:dyDescent="0.3">
      <c r="A217" s="32"/>
      <c r="B217" s="32"/>
      <c r="C217" s="32"/>
      <c r="D217" s="32"/>
      <c r="E217" s="32"/>
      <c r="F217" s="32" t="s">
        <v>872</v>
      </c>
      <c r="G217" s="32"/>
      <c r="H217" s="32"/>
      <c r="I217" s="32"/>
      <c r="J217" s="26">
        <v>249.82</v>
      </c>
      <c r="K217" s="44"/>
      <c r="L217" s="20"/>
      <c r="M217" s="44"/>
      <c r="N217" s="20"/>
      <c r="O217" s="44"/>
      <c r="P217" s="45"/>
      <c r="Q217" s="44"/>
      <c r="R217" s="26">
        <v>249.82</v>
      </c>
      <c r="S217" s="44"/>
      <c r="T217" s="20"/>
      <c r="U217" s="44"/>
      <c r="V217" s="20"/>
      <c r="W217" s="44"/>
      <c r="X217" s="45"/>
      <c r="Y217" s="44"/>
      <c r="Z217" s="20"/>
    </row>
    <row r="218" spans="1:26" x14ac:dyDescent="0.25">
      <c r="A218" s="32"/>
      <c r="B218" s="32"/>
      <c r="C218" s="32"/>
      <c r="D218" s="32"/>
      <c r="E218" s="32" t="s">
        <v>873</v>
      </c>
      <c r="F218" s="32"/>
      <c r="G218" s="32"/>
      <c r="H218" s="32"/>
      <c r="I218" s="32"/>
      <c r="J218" s="20">
        <f>ROUND(SUM(J210:J217),5)</f>
        <v>25230.31</v>
      </c>
      <c r="K218" s="44"/>
      <c r="L218" s="20"/>
      <c r="M218" s="44"/>
      <c r="N218" s="20"/>
      <c r="O218" s="44"/>
      <c r="P218" s="45"/>
      <c r="Q218" s="44"/>
      <c r="R218" s="20">
        <f>ROUND(SUM(R210:R217),5)</f>
        <v>23208.07</v>
      </c>
      <c r="S218" s="44"/>
      <c r="T218" s="20"/>
      <c r="U218" s="44"/>
      <c r="V218" s="20"/>
      <c r="W218" s="44"/>
      <c r="X218" s="45"/>
      <c r="Y218" s="44"/>
      <c r="Z218" s="20"/>
    </row>
    <row r="219" spans="1:26" ht="15.75" thickBot="1" x14ac:dyDescent="0.3">
      <c r="A219" s="32"/>
      <c r="B219" s="32"/>
      <c r="C219" s="32"/>
      <c r="D219" s="32"/>
      <c r="E219" s="32" t="s">
        <v>874</v>
      </c>
      <c r="F219" s="32"/>
      <c r="G219" s="32"/>
      <c r="H219" s="32"/>
      <c r="I219" s="32"/>
      <c r="J219" s="21">
        <v>0</v>
      </c>
      <c r="K219" s="44"/>
      <c r="L219" s="20"/>
      <c r="M219" s="44"/>
      <c r="N219" s="20"/>
      <c r="O219" s="44"/>
      <c r="P219" s="45"/>
      <c r="Q219" s="44"/>
      <c r="R219" s="21">
        <v>5317.2</v>
      </c>
      <c r="S219" s="44"/>
      <c r="T219" s="20"/>
      <c r="U219" s="44"/>
      <c r="V219" s="20"/>
      <c r="W219" s="44"/>
      <c r="X219" s="45"/>
      <c r="Y219" s="44"/>
      <c r="Z219" s="20"/>
    </row>
    <row r="220" spans="1:26" ht="15.75" thickBot="1" x14ac:dyDescent="0.3">
      <c r="A220" s="32"/>
      <c r="B220" s="32"/>
      <c r="C220" s="32"/>
      <c r="D220" s="32" t="s">
        <v>875</v>
      </c>
      <c r="E220" s="32"/>
      <c r="F220" s="32"/>
      <c r="G220" s="32"/>
      <c r="H220" s="32"/>
      <c r="I220" s="32"/>
      <c r="J220" s="22">
        <f>ROUND(J209+SUM(J218:J219),5)</f>
        <v>25230.31</v>
      </c>
      <c r="K220" s="44"/>
      <c r="L220" s="20"/>
      <c r="M220" s="44"/>
      <c r="N220" s="20"/>
      <c r="O220" s="44"/>
      <c r="P220" s="45"/>
      <c r="Q220" s="44"/>
      <c r="R220" s="22">
        <f>ROUND(R209+SUM(R218:R219),5)</f>
        <v>28525.27</v>
      </c>
      <c r="S220" s="44"/>
      <c r="T220" s="20"/>
      <c r="U220" s="44"/>
      <c r="V220" s="20"/>
      <c r="W220" s="44"/>
      <c r="X220" s="45"/>
      <c r="Y220" s="44"/>
      <c r="Z220" s="20"/>
    </row>
    <row r="221" spans="1:26" x14ac:dyDescent="0.25">
      <c r="A221" s="32"/>
      <c r="B221" s="32"/>
      <c r="C221" s="32" t="s">
        <v>875</v>
      </c>
      <c r="D221" s="32"/>
      <c r="E221" s="32"/>
      <c r="F221" s="32"/>
      <c r="G221" s="32"/>
      <c r="H221" s="32"/>
      <c r="I221" s="32"/>
      <c r="J221" s="20">
        <f>ROUND(SUM(J199:J201)+J208+J220,5)</f>
        <v>25230.31</v>
      </c>
      <c r="K221" s="44"/>
      <c r="L221" s="20"/>
      <c r="M221" s="44"/>
      <c r="N221" s="20"/>
      <c r="O221" s="44"/>
      <c r="P221" s="45"/>
      <c r="Q221" s="44"/>
      <c r="R221" s="20">
        <f>ROUND(SUM(R199:R201)+R208+R220,5)</f>
        <v>82557.919999999998</v>
      </c>
      <c r="S221" s="44"/>
      <c r="T221" s="20"/>
      <c r="U221" s="44"/>
      <c r="V221" s="20"/>
      <c r="W221" s="44"/>
      <c r="X221" s="45"/>
      <c r="Y221" s="44"/>
      <c r="Z221" s="20"/>
    </row>
    <row r="222" spans="1:26" x14ac:dyDescent="0.25">
      <c r="A222" s="32"/>
      <c r="B222" s="32"/>
      <c r="C222" s="32" t="s">
        <v>876</v>
      </c>
      <c r="D222" s="32"/>
      <c r="E222" s="32"/>
      <c r="F222" s="32"/>
      <c r="G222" s="32"/>
      <c r="H222" s="32"/>
      <c r="I222" s="32"/>
      <c r="J222" s="20"/>
      <c r="K222" s="44"/>
      <c r="L222" s="20"/>
      <c r="M222" s="44"/>
      <c r="N222" s="20"/>
      <c r="O222" s="44"/>
      <c r="P222" s="45"/>
      <c r="Q222" s="44"/>
      <c r="R222" s="20"/>
      <c r="S222" s="44"/>
      <c r="T222" s="20"/>
      <c r="U222" s="44"/>
      <c r="V222" s="20"/>
      <c r="W222" s="44"/>
      <c r="X222" s="45"/>
      <c r="Y222" s="44"/>
      <c r="Z222" s="20"/>
    </row>
    <row r="223" spans="1:26" x14ac:dyDescent="0.25">
      <c r="A223" s="32"/>
      <c r="B223" s="32"/>
      <c r="C223" s="32"/>
      <c r="D223" s="32" t="s">
        <v>877</v>
      </c>
      <c r="E223" s="32"/>
      <c r="F223" s="32"/>
      <c r="G223" s="32"/>
      <c r="H223" s="32"/>
      <c r="I223" s="32"/>
      <c r="J223" s="20">
        <v>0</v>
      </c>
      <c r="K223" s="44"/>
      <c r="L223" s="20"/>
      <c r="M223" s="44"/>
      <c r="N223" s="20"/>
      <c r="O223" s="44"/>
      <c r="P223" s="45"/>
      <c r="Q223" s="44"/>
      <c r="R223" s="20">
        <v>5567.2</v>
      </c>
      <c r="S223" s="44"/>
      <c r="T223" s="20"/>
      <c r="U223" s="44"/>
      <c r="V223" s="20"/>
      <c r="W223" s="44"/>
      <c r="X223" s="45"/>
      <c r="Y223" s="44"/>
      <c r="Z223" s="20"/>
    </row>
    <row r="224" spans="1:26" x14ac:dyDescent="0.25">
      <c r="A224" s="32"/>
      <c r="B224" s="32"/>
      <c r="C224" s="32"/>
      <c r="D224" s="32" t="s">
        <v>878</v>
      </c>
      <c r="E224" s="32"/>
      <c r="F224" s="32"/>
      <c r="G224" s="32"/>
      <c r="H224" s="32"/>
      <c r="I224" s="32"/>
      <c r="J224" s="20">
        <v>0</v>
      </c>
      <c r="K224" s="44"/>
      <c r="L224" s="20"/>
      <c r="M224" s="44"/>
      <c r="N224" s="20"/>
      <c r="O224" s="44"/>
      <c r="P224" s="45"/>
      <c r="Q224" s="44"/>
      <c r="R224" s="20">
        <v>76174.92</v>
      </c>
      <c r="S224" s="44"/>
      <c r="T224" s="20"/>
      <c r="U224" s="44"/>
      <c r="V224" s="20"/>
      <c r="W224" s="44"/>
      <c r="X224" s="45"/>
      <c r="Y224" s="44"/>
      <c r="Z224" s="20"/>
    </row>
    <row r="225" spans="1:26" x14ac:dyDescent="0.25">
      <c r="A225" s="32"/>
      <c r="B225" s="32"/>
      <c r="C225" s="32"/>
      <c r="D225" s="32" t="s">
        <v>879</v>
      </c>
      <c r="E225" s="32"/>
      <c r="F225" s="32"/>
      <c r="G225" s="32"/>
      <c r="H225" s="32"/>
      <c r="I225" s="32"/>
      <c r="J225" s="20"/>
      <c r="K225" s="44"/>
      <c r="L225" s="20"/>
      <c r="M225" s="44"/>
      <c r="N225" s="20"/>
      <c r="O225" s="44"/>
      <c r="P225" s="45"/>
      <c r="Q225" s="44"/>
      <c r="R225" s="20"/>
      <c r="S225" s="44"/>
      <c r="T225" s="20"/>
      <c r="U225" s="44"/>
      <c r="V225" s="20"/>
      <c r="W225" s="44"/>
      <c r="X225" s="45"/>
      <c r="Y225" s="44"/>
      <c r="Z225" s="20"/>
    </row>
    <row r="226" spans="1:26" x14ac:dyDescent="0.25">
      <c r="A226" s="32"/>
      <c r="B226" s="32"/>
      <c r="C226" s="32"/>
      <c r="D226" s="32"/>
      <c r="E226" s="32" t="s">
        <v>880</v>
      </c>
      <c r="F226" s="32"/>
      <c r="G226" s="32"/>
      <c r="H226" s="32"/>
      <c r="I226" s="32"/>
      <c r="J226" s="20">
        <v>0</v>
      </c>
      <c r="K226" s="44"/>
      <c r="L226" s="20">
        <v>0</v>
      </c>
      <c r="M226" s="44"/>
      <c r="N226" s="20">
        <f>ROUND((J226-L226),5)</f>
        <v>0</v>
      </c>
      <c r="O226" s="44"/>
      <c r="P226" s="45">
        <f>ROUND(IF(L226=0, IF(J226=0, 0, 1), J226/L226),5)</f>
        <v>0</v>
      </c>
      <c r="Q226" s="44"/>
      <c r="R226" s="20">
        <v>0</v>
      </c>
      <c r="S226" s="44"/>
      <c r="T226" s="20">
        <v>5350.36</v>
      </c>
      <c r="U226" s="44"/>
      <c r="V226" s="20">
        <f>ROUND((R226-T226),5)</f>
        <v>-5350.36</v>
      </c>
      <c r="W226" s="44"/>
      <c r="X226" s="45">
        <f>ROUND(IF(T226=0, IF(R226=0, 0, 1), R226/T226),5)</f>
        <v>0</v>
      </c>
      <c r="Y226" s="44"/>
      <c r="Z226" s="20">
        <v>5350.36</v>
      </c>
    </row>
    <row r="227" spans="1:26" x14ac:dyDescent="0.25">
      <c r="A227" s="32"/>
      <c r="B227" s="32"/>
      <c r="C227" s="32"/>
      <c r="D227" s="32"/>
      <c r="E227" s="32" t="s">
        <v>881</v>
      </c>
      <c r="F227" s="32"/>
      <c r="G227" s="32"/>
      <c r="H227" s="32"/>
      <c r="I227" s="32"/>
      <c r="J227" s="20">
        <v>0</v>
      </c>
      <c r="K227" s="44"/>
      <c r="L227" s="20">
        <v>0</v>
      </c>
      <c r="M227" s="44"/>
      <c r="N227" s="20">
        <f>ROUND((J227-L227),5)</f>
        <v>0</v>
      </c>
      <c r="O227" s="44"/>
      <c r="P227" s="45">
        <f>ROUND(IF(L227=0, IF(J227=0, 0, 1), J227/L227),5)</f>
        <v>0</v>
      </c>
      <c r="Q227" s="44"/>
      <c r="R227" s="20">
        <v>0</v>
      </c>
      <c r="S227" s="44"/>
      <c r="T227" s="20">
        <v>1000</v>
      </c>
      <c r="U227" s="44"/>
      <c r="V227" s="20">
        <f>ROUND((R227-T227),5)</f>
        <v>-1000</v>
      </c>
      <c r="W227" s="44"/>
      <c r="X227" s="45">
        <f>ROUND(IF(T227=0, IF(R227=0, 0, 1), R227/T227),5)</f>
        <v>0</v>
      </c>
      <c r="Y227" s="44"/>
      <c r="Z227" s="20">
        <v>1000</v>
      </c>
    </row>
    <row r="228" spans="1:26" x14ac:dyDescent="0.25">
      <c r="A228" s="32"/>
      <c r="B228" s="32"/>
      <c r="C228" s="32"/>
      <c r="D228" s="32"/>
      <c r="E228" s="32" t="s">
        <v>882</v>
      </c>
      <c r="F228" s="32"/>
      <c r="G228" s="32"/>
      <c r="H228" s="32"/>
      <c r="I228" s="32"/>
      <c r="J228" s="20">
        <v>0</v>
      </c>
      <c r="K228" s="44"/>
      <c r="L228" s="20">
        <v>0</v>
      </c>
      <c r="M228" s="44"/>
      <c r="N228" s="20">
        <f>ROUND((J228-L228),5)</f>
        <v>0</v>
      </c>
      <c r="O228" s="44"/>
      <c r="P228" s="45">
        <f>ROUND(IF(L228=0, IF(J228=0, 0, 1), J228/L228),5)</f>
        <v>0</v>
      </c>
      <c r="Q228" s="44"/>
      <c r="R228" s="20">
        <v>0</v>
      </c>
      <c r="S228" s="44"/>
      <c r="T228" s="20">
        <v>5000</v>
      </c>
      <c r="U228" s="44"/>
      <c r="V228" s="20">
        <f>ROUND((R228-T228),5)</f>
        <v>-5000</v>
      </c>
      <c r="W228" s="44"/>
      <c r="X228" s="45">
        <f>ROUND(IF(T228=0, IF(R228=0, 0, 1), R228/T228),5)</f>
        <v>0</v>
      </c>
      <c r="Y228" s="44"/>
      <c r="Z228" s="20">
        <v>5000</v>
      </c>
    </row>
    <row r="229" spans="1:26" ht="15.75" thickBot="1" x14ac:dyDescent="0.3">
      <c r="A229" s="32"/>
      <c r="B229" s="32"/>
      <c r="C229" s="32"/>
      <c r="D229" s="32"/>
      <c r="E229" s="32" t="s">
        <v>883</v>
      </c>
      <c r="F229" s="32"/>
      <c r="G229" s="32"/>
      <c r="H229" s="32"/>
      <c r="I229" s="32"/>
      <c r="J229" s="26">
        <v>0</v>
      </c>
      <c r="K229" s="44"/>
      <c r="L229" s="26">
        <v>0</v>
      </c>
      <c r="M229" s="44"/>
      <c r="N229" s="26">
        <f>ROUND((J229-L229),5)</f>
        <v>0</v>
      </c>
      <c r="O229" s="44"/>
      <c r="P229" s="49">
        <f>ROUND(IF(L229=0, IF(J229=0, 0, 1), J229/L229),5)</f>
        <v>0</v>
      </c>
      <c r="Q229" s="44"/>
      <c r="R229" s="26">
        <v>0</v>
      </c>
      <c r="S229" s="44"/>
      <c r="T229" s="26">
        <v>5000</v>
      </c>
      <c r="U229" s="44"/>
      <c r="V229" s="26">
        <f>ROUND((R229-T229),5)</f>
        <v>-5000</v>
      </c>
      <c r="W229" s="44"/>
      <c r="X229" s="49">
        <f>ROUND(IF(T229=0, IF(R229=0, 0, 1), R229/T229),5)</f>
        <v>0</v>
      </c>
      <c r="Y229" s="44"/>
      <c r="Z229" s="26">
        <v>5000</v>
      </c>
    </row>
    <row r="230" spans="1:26" x14ac:dyDescent="0.25">
      <c r="A230" s="32"/>
      <c r="B230" s="32"/>
      <c r="C230" s="32"/>
      <c r="D230" s="32" t="s">
        <v>11</v>
      </c>
      <c r="E230" s="32"/>
      <c r="F230" s="32"/>
      <c r="G230" s="32"/>
      <c r="H230" s="32"/>
      <c r="I230" s="32"/>
      <c r="J230" s="20">
        <f>ROUND(SUM(J225:J229),5)</f>
        <v>0</v>
      </c>
      <c r="K230" s="44"/>
      <c r="L230" s="20">
        <f>ROUND(SUM(L225:L229),5)</f>
        <v>0</v>
      </c>
      <c r="M230" s="44"/>
      <c r="N230" s="20">
        <f>ROUND((J230-L230),5)</f>
        <v>0</v>
      </c>
      <c r="O230" s="44"/>
      <c r="P230" s="45">
        <f>ROUND(IF(L230=0, IF(J230=0, 0, 1), J230/L230),5)</f>
        <v>0</v>
      </c>
      <c r="Q230" s="44"/>
      <c r="R230" s="20">
        <f>ROUND(SUM(R225:R229),5)</f>
        <v>0</v>
      </c>
      <c r="S230" s="44"/>
      <c r="T230" s="20">
        <f>ROUND(SUM(T225:T229),5)</f>
        <v>16350.36</v>
      </c>
      <c r="U230" s="44"/>
      <c r="V230" s="20">
        <f>ROUND((R230-T230),5)</f>
        <v>-16350.36</v>
      </c>
      <c r="W230" s="44"/>
      <c r="X230" s="45">
        <f>ROUND(IF(T230=0, IF(R230=0, 0, 1), R230/T230),5)</f>
        <v>0</v>
      </c>
      <c r="Y230" s="44"/>
      <c r="Z230" s="20">
        <f>ROUND(SUM(Z225:Z229),5)</f>
        <v>16350.36</v>
      </c>
    </row>
    <row r="231" spans="1:26" x14ac:dyDescent="0.25">
      <c r="A231" s="32"/>
      <c r="B231" s="32"/>
      <c r="C231" s="32"/>
      <c r="D231" s="32" t="s">
        <v>884</v>
      </c>
      <c r="E231" s="32"/>
      <c r="F231" s="32"/>
      <c r="G231" s="32"/>
      <c r="H231" s="32"/>
      <c r="I231" s="32"/>
      <c r="J231" s="20"/>
      <c r="K231" s="44"/>
      <c r="L231" s="20"/>
      <c r="M231" s="44"/>
      <c r="N231" s="20"/>
      <c r="O231" s="44"/>
      <c r="P231" s="45"/>
      <c r="Q231" s="44"/>
      <c r="R231" s="20"/>
      <c r="S231" s="44"/>
      <c r="T231" s="20"/>
      <c r="U231" s="44"/>
      <c r="V231" s="20"/>
      <c r="W231" s="44"/>
      <c r="X231" s="45"/>
      <c r="Y231" s="44"/>
      <c r="Z231" s="20"/>
    </row>
    <row r="232" spans="1:26" x14ac:dyDescent="0.25">
      <c r="A232" s="32"/>
      <c r="B232" s="32"/>
      <c r="C232" s="32"/>
      <c r="D232" s="32"/>
      <c r="E232" s="32" t="s">
        <v>885</v>
      </c>
      <c r="F232" s="32"/>
      <c r="G232" s="32"/>
      <c r="H232" s="32"/>
      <c r="I232" s="32"/>
      <c r="J232" s="20"/>
      <c r="K232" s="44"/>
      <c r="L232" s="20"/>
      <c r="M232" s="44"/>
      <c r="N232" s="20"/>
      <c r="O232" s="44"/>
      <c r="P232" s="45"/>
      <c r="Q232" s="44"/>
      <c r="R232" s="20"/>
      <c r="S232" s="44"/>
      <c r="T232" s="20"/>
      <c r="U232" s="44"/>
      <c r="V232" s="20"/>
      <c r="W232" s="44"/>
      <c r="X232" s="45"/>
      <c r="Y232" s="44"/>
      <c r="Z232" s="20"/>
    </row>
    <row r="233" spans="1:26" ht="15.75" thickBot="1" x14ac:dyDescent="0.3">
      <c r="A233" s="32"/>
      <c r="B233" s="32"/>
      <c r="C233" s="32"/>
      <c r="D233" s="32"/>
      <c r="E233" s="32"/>
      <c r="F233" s="32" t="s">
        <v>886</v>
      </c>
      <c r="G233" s="32"/>
      <c r="H233" s="32"/>
      <c r="I233" s="32"/>
      <c r="J233" s="26">
        <v>0</v>
      </c>
      <c r="K233" s="44"/>
      <c r="L233" s="20"/>
      <c r="M233" s="44"/>
      <c r="N233" s="20"/>
      <c r="O233" s="44"/>
      <c r="P233" s="45"/>
      <c r="Q233" s="44"/>
      <c r="R233" s="26">
        <v>4547.93</v>
      </c>
      <c r="S233" s="44"/>
      <c r="T233" s="20"/>
      <c r="U233" s="44"/>
      <c r="V233" s="20"/>
      <c r="W233" s="44"/>
      <c r="X233" s="45"/>
      <c r="Y233" s="44"/>
      <c r="Z233" s="20"/>
    </row>
    <row r="234" spans="1:26" x14ac:dyDescent="0.25">
      <c r="A234" s="32"/>
      <c r="B234" s="32"/>
      <c r="C234" s="32"/>
      <c r="D234" s="32"/>
      <c r="E234" s="32" t="s">
        <v>887</v>
      </c>
      <c r="F234" s="32"/>
      <c r="G234" s="32"/>
      <c r="H234" s="32"/>
      <c r="I234" s="32"/>
      <c r="J234" s="20">
        <f>ROUND(SUM(J232:J233),5)</f>
        <v>0</v>
      </c>
      <c r="K234" s="44"/>
      <c r="L234" s="20"/>
      <c r="M234" s="44"/>
      <c r="N234" s="20"/>
      <c r="O234" s="44"/>
      <c r="P234" s="45"/>
      <c r="Q234" s="44"/>
      <c r="R234" s="20">
        <f>ROUND(SUM(R232:R233),5)</f>
        <v>4547.93</v>
      </c>
      <c r="S234" s="44"/>
      <c r="T234" s="20"/>
      <c r="U234" s="44"/>
      <c r="V234" s="20"/>
      <c r="W234" s="44"/>
      <c r="X234" s="45"/>
      <c r="Y234" s="44"/>
      <c r="Z234" s="20"/>
    </row>
    <row r="235" spans="1:26" x14ac:dyDescent="0.25">
      <c r="A235" s="32"/>
      <c r="B235" s="32"/>
      <c r="C235" s="32"/>
      <c r="D235" s="32"/>
      <c r="E235" s="32" t="s">
        <v>888</v>
      </c>
      <c r="F235" s="32"/>
      <c r="G235" s="32"/>
      <c r="H235" s="32"/>
      <c r="I235" s="32"/>
      <c r="J235" s="20">
        <v>0</v>
      </c>
      <c r="K235" s="44"/>
      <c r="L235" s="20"/>
      <c r="M235" s="44"/>
      <c r="N235" s="20"/>
      <c r="O235" s="44"/>
      <c r="P235" s="45"/>
      <c r="Q235" s="44"/>
      <c r="R235" s="20">
        <v>57405.64</v>
      </c>
      <c r="S235" s="44"/>
      <c r="T235" s="20"/>
      <c r="U235" s="44"/>
      <c r="V235" s="20"/>
      <c r="W235" s="44"/>
      <c r="X235" s="45"/>
      <c r="Y235" s="44"/>
      <c r="Z235" s="20"/>
    </row>
    <row r="236" spans="1:26" ht="15.75" thickBot="1" x14ac:dyDescent="0.3">
      <c r="A236" s="32"/>
      <c r="B236" s="32"/>
      <c r="C236" s="32"/>
      <c r="D236" s="32"/>
      <c r="E236" s="32" t="s">
        <v>889</v>
      </c>
      <c r="F236" s="32"/>
      <c r="G236" s="32"/>
      <c r="H236" s="32"/>
      <c r="I236" s="32"/>
      <c r="J236" s="26">
        <v>9240.27</v>
      </c>
      <c r="K236" s="44"/>
      <c r="L236" s="20"/>
      <c r="M236" s="44"/>
      <c r="N236" s="20"/>
      <c r="O236" s="44"/>
      <c r="P236" s="45"/>
      <c r="Q236" s="44"/>
      <c r="R236" s="26">
        <v>9240.27</v>
      </c>
      <c r="S236" s="44"/>
      <c r="T236" s="20"/>
      <c r="U236" s="44"/>
      <c r="V236" s="20"/>
      <c r="W236" s="44"/>
      <c r="X236" s="45"/>
      <c r="Y236" s="44"/>
      <c r="Z236" s="20"/>
    </row>
    <row r="237" spans="1:26" x14ac:dyDescent="0.25">
      <c r="A237" s="32"/>
      <c r="B237" s="32"/>
      <c r="C237" s="32"/>
      <c r="D237" s="32" t="s">
        <v>890</v>
      </c>
      <c r="E237" s="32"/>
      <c r="F237" s="32"/>
      <c r="G237" s="32"/>
      <c r="H237" s="32"/>
      <c r="I237" s="32"/>
      <c r="J237" s="20">
        <f>ROUND(J231+SUM(J234:J236),5)</f>
        <v>9240.27</v>
      </c>
      <c r="K237" s="44"/>
      <c r="L237" s="20"/>
      <c r="M237" s="44"/>
      <c r="N237" s="20"/>
      <c r="O237" s="44"/>
      <c r="P237" s="45"/>
      <c r="Q237" s="44"/>
      <c r="R237" s="20">
        <f>ROUND(R231+SUM(R234:R236),5)</f>
        <v>71193.84</v>
      </c>
      <c r="S237" s="44"/>
      <c r="T237" s="20"/>
      <c r="U237" s="44"/>
      <c r="V237" s="20"/>
      <c r="W237" s="44"/>
      <c r="X237" s="45"/>
      <c r="Y237" s="44"/>
      <c r="Z237" s="20"/>
    </row>
    <row r="238" spans="1:26" x14ac:dyDescent="0.25">
      <c r="A238" s="32"/>
      <c r="B238" s="32"/>
      <c r="C238" s="32"/>
      <c r="D238" s="32" t="s">
        <v>891</v>
      </c>
      <c r="E238" s="32"/>
      <c r="F238" s="32"/>
      <c r="G238" s="32"/>
      <c r="H238" s="32"/>
      <c r="I238" s="32"/>
      <c r="J238" s="20"/>
      <c r="K238" s="44"/>
      <c r="L238" s="20"/>
      <c r="M238" s="44"/>
      <c r="N238" s="20"/>
      <c r="O238" s="44"/>
      <c r="P238" s="45"/>
      <c r="Q238" s="44"/>
      <c r="R238" s="20"/>
      <c r="S238" s="44"/>
      <c r="T238" s="20"/>
      <c r="U238" s="44"/>
      <c r="V238" s="20"/>
      <c r="W238" s="44"/>
      <c r="X238" s="45"/>
      <c r="Y238" s="44"/>
      <c r="Z238" s="20"/>
    </row>
    <row r="239" spans="1:26" x14ac:dyDescent="0.25">
      <c r="A239" s="32"/>
      <c r="B239" s="32"/>
      <c r="C239" s="32"/>
      <c r="D239" s="32"/>
      <c r="E239" s="32" t="s">
        <v>892</v>
      </c>
      <c r="F239" s="32"/>
      <c r="G239" s="32"/>
      <c r="H239" s="32"/>
      <c r="I239" s="32"/>
      <c r="J239" s="20"/>
      <c r="K239" s="44"/>
      <c r="L239" s="20"/>
      <c r="M239" s="44"/>
      <c r="N239" s="20"/>
      <c r="O239" s="44"/>
      <c r="P239" s="45"/>
      <c r="Q239" s="44"/>
      <c r="R239" s="20"/>
      <c r="S239" s="44"/>
      <c r="T239" s="20"/>
      <c r="U239" s="44"/>
      <c r="V239" s="20"/>
      <c r="W239" s="44"/>
      <c r="X239" s="45"/>
      <c r="Y239" s="44"/>
      <c r="Z239" s="20"/>
    </row>
    <row r="240" spans="1:26" x14ac:dyDescent="0.25">
      <c r="A240" s="32"/>
      <c r="B240" s="32"/>
      <c r="C240" s="32"/>
      <c r="D240" s="32"/>
      <c r="E240" s="32"/>
      <c r="F240" s="32" t="s">
        <v>893</v>
      </c>
      <c r="G240" s="32"/>
      <c r="H240" s="32"/>
      <c r="I240" s="32"/>
      <c r="J240" s="20">
        <v>7602.22</v>
      </c>
      <c r="K240" s="44"/>
      <c r="L240" s="20"/>
      <c r="M240" s="44"/>
      <c r="N240" s="20"/>
      <c r="O240" s="44"/>
      <c r="P240" s="45"/>
      <c r="Q240" s="44"/>
      <c r="R240" s="20">
        <v>7602.22</v>
      </c>
      <c r="S240" s="44"/>
      <c r="T240" s="20"/>
      <c r="U240" s="44"/>
      <c r="V240" s="20"/>
      <c r="W240" s="44"/>
      <c r="X240" s="45"/>
      <c r="Y240" s="44"/>
      <c r="Z240" s="20"/>
    </row>
    <row r="241" spans="1:26" x14ac:dyDescent="0.25">
      <c r="A241" s="32"/>
      <c r="B241" s="32"/>
      <c r="C241" s="32"/>
      <c r="D241" s="32"/>
      <c r="E241" s="32"/>
      <c r="F241" s="32" t="s">
        <v>894</v>
      </c>
      <c r="G241" s="32"/>
      <c r="H241" s="32"/>
      <c r="I241" s="32"/>
      <c r="J241" s="20">
        <v>7356.29</v>
      </c>
      <c r="K241" s="44"/>
      <c r="L241" s="20"/>
      <c r="M241" s="44"/>
      <c r="N241" s="20"/>
      <c r="O241" s="44"/>
      <c r="P241" s="45"/>
      <c r="Q241" s="44"/>
      <c r="R241" s="20">
        <v>7356.29</v>
      </c>
      <c r="S241" s="44"/>
      <c r="T241" s="20"/>
      <c r="U241" s="44"/>
      <c r="V241" s="20"/>
      <c r="W241" s="44"/>
      <c r="X241" s="45"/>
      <c r="Y241" s="44"/>
      <c r="Z241" s="20"/>
    </row>
    <row r="242" spans="1:26" ht="15.75" thickBot="1" x14ac:dyDescent="0.3">
      <c r="A242" s="32"/>
      <c r="B242" s="32"/>
      <c r="C242" s="32"/>
      <c r="D242" s="32"/>
      <c r="E242" s="32"/>
      <c r="F242" s="32" t="s">
        <v>895</v>
      </c>
      <c r="G242" s="32"/>
      <c r="H242" s="32"/>
      <c r="I242" s="32"/>
      <c r="J242" s="21">
        <v>0</v>
      </c>
      <c r="K242" s="44"/>
      <c r="L242" s="20"/>
      <c r="M242" s="44"/>
      <c r="N242" s="20"/>
      <c r="O242" s="44"/>
      <c r="P242" s="45"/>
      <c r="Q242" s="44"/>
      <c r="R242" s="21">
        <v>16456.419999999998</v>
      </c>
      <c r="S242" s="44"/>
      <c r="T242" s="20"/>
      <c r="U242" s="44"/>
      <c r="V242" s="20"/>
      <c r="W242" s="44"/>
      <c r="X242" s="45"/>
      <c r="Y242" s="44"/>
      <c r="Z242" s="20"/>
    </row>
    <row r="243" spans="1:26" ht="15.75" thickBot="1" x14ac:dyDescent="0.3">
      <c r="A243" s="32"/>
      <c r="B243" s="32"/>
      <c r="C243" s="32"/>
      <c r="D243" s="32"/>
      <c r="E243" s="32" t="s">
        <v>896</v>
      </c>
      <c r="F243" s="32"/>
      <c r="G243" s="32"/>
      <c r="H243" s="32"/>
      <c r="I243" s="32"/>
      <c r="J243" s="23">
        <f>ROUND(SUM(J239:J242),5)</f>
        <v>14958.51</v>
      </c>
      <c r="K243" s="44"/>
      <c r="L243" s="20"/>
      <c r="M243" s="44"/>
      <c r="N243" s="20"/>
      <c r="O243" s="44"/>
      <c r="P243" s="45"/>
      <c r="Q243" s="44"/>
      <c r="R243" s="23">
        <f>ROUND(SUM(R239:R242),5)</f>
        <v>31414.93</v>
      </c>
      <c r="S243" s="44"/>
      <c r="T243" s="20"/>
      <c r="U243" s="44"/>
      <c r="V243" s="20"/>
      <c r="W243" s="44"/>
      <c r="X243" s="45"/>
      <c r="Y243" s="44"/>
      <c r="Z243" s="20"/>
    </row>
    <row r="244" spans="1:26" ht="15.75" thickBot="1" x14ac:dyDescent="0.3">
      <c r="A244" s="32"/>
      <c r="B244" s="32"/>
      <c r="C244" s="32"/>
      <c r="D244" s="32" t="s">
        <v>897</v>
      </c>
      <c r="E244" s="32"/>
      <c r="F244" s="32"/>
      <c r="G244" s="32"/>
      <c r="H244" s="32"/>
      <c r="I244" s="32"/>
      <c r="J244" s="23">
        <f>ROUND(J238+J243,5)</f>
        <v>14958.51</v>
      </c>
      <c r="K244" s="44"/>
      <c r="L244" s="21"/>
      <c r="M244" s="44"/>
      <c r="N244" s="21"/>
      <c r="O244" s="44"/>
      <c r="P244" s="46"/>
      <c r="Q244" s="44"/>
      <c r="R244" s="23">
        <f>ROUND(R238+R243,5)</f>
        <v>31414.93</v>
      </c>
      <c r="S244" s="44"/>
      <c r="T244" s="21"/>
      <c r="U244" s="44"/>
      <c r="V244" s="21"/>
      <c r="W244" s="44"/>
      <c r="X244" s="46"/>
      <c r="Y244" s="44"/>
      <c r="Z244" s="21"/>
    </row>
    <row r="245" spans="1:26" ht="15.75" thickBot="1" x14ac:dyDescent="0.3">
      <c r="A245" s="32"/>
      <c r="B245" s="32"/>
      <c r="C245" s="32" t="s">
        <v>898</v>
      </c>
      <c r="D245" s="32"/>
      <c r="E245" s="32"/>
      <c r="F245" s="32"/>
      <c r="G245" s="32"/>
      <c r="H245" s="32"/>
      <c r="I245" s="32"/>
      <c r="J245" s="23">
        <f>ROUND(SUM(J222:J224)+J230+J237+J244,5)</f>
        <v>24198.78</v>
      </c>
      <c r="K245" s="44"/>
      <c r="L245" s="23">
        <f>ROUND(SUM(L222:L224)+L230+L237+L244,5)</f>
        <v>0</v>
      </c>
      <c r="M245" s="44"/>
      <c r="N245" s="23">
        <f>ROUND((J245-L245),5)</f>
        <v>24198.78</v>
      </c>
      <c r="O245" s="44"/>
      <c r="P245" s="47">
        <f>ROUND(IF(L245=0, IF(J245=0, 0, 1), J245/L245),5)</f>
        <v>1</v>
      </c>
      <c r="Q245" s="44"/>
      <c r="R245" s="23">
        <f>ROUND(SUM(R222:R224)+R230+R237+R244,5)</f>
        <v>184350.89</v>
      </c>
      <c r="S245" s="44"/>
      <c r="T245" s="23">
        <f>ROUND(SUM(T222:T224)+T230+T237+T244,5)</f>
        <v>16350.36</v>
      </c>
      <c r="U245" s="44"/>
      <c r="V245" s="23">
        <f>ROUND((R245-T245),5)</f>
        <v>168000.53</v>
      </c>
      <c r="W245" s="44"/>
      <c r="X245" s="47">
        <f>ROUND(IF(T245=0, IF(R245=0, 0, 1), R245/T245),5)</f>
        <v>11.275040000000001</v>
      </c>
      <c r="Y245" s="44"/>
      <c r="Z245" s="23">
        <f>ROUND(SUM(Z222:Z224)+Z230+Z237+Z244,5)</f>
        <v>16350.36</v>
      </c>
    </row>
    <row r="246" spans="1:26" ht="15.75" thickBot="1" x14ac:dyDescent="0.3">
      <c r="A246" s="32"/>
      <c r="B246" s="32" t="s">
        <v>899</v>
      </c>
      <c r="C246" s="32"/>
      <c r="D246" s="32"/>
      <c r="E246" s="32"/>
      <c r="F246" s="32"/>
      <c r="G246" s="32"/>
      <c r="H246" s="32"/>
      <c r="I246" s="32"/>
      <c r="J246" s="23">
        <f>ROUND(J198+J221-J245,5)</f>
        <v>1031.53</v>
      </c>
      <c r="K246" s="44"/>
      <c r="L246" s="23">
        <f>ROUND(L198+L221-L245,5)</f>
        <v>0</v>
      </c>
      <c r="M246" s="44"/>
      <c r="N246" s="23">
        <f>ROUND((J246-L246),5)</f>
        <v>1031.53</v>
      </c>
      <c r="O246" s="44"/>
      <c r="P246" s="47">
        <f>ROUND(IF(L246=0, IF(J246=0, 0, 1), J246/L246),5)</f>
        <v>1</v>
      </c>
      <c r="Q246" s="44"/>
      <c r="R246" s="23">
        <f>ROUND(R198+R221-R245,5)</f>
        <v>-101792.97</v>
      </c>
      <c r="S246" s="44"/>
      <c r="T246" s="23">
        <f>ROUND(T198+T221-T245,5)</f>
        <v>-16350.36</v>
      </c>
      <c r="U246" s="44"/>
      <c r="V246" s="23">
        <f>ROUND((R246-T246),5)</f>
        <v>-85442.61</v>
      </c>
      <c r="W246" s="44"/>
      <c r="X246" s="47">
        <f>ROUND(IF(T246=0, IF(R246=0, 0, 1), R246/T246),5)</f>
        <v>6.2257300000000004</v>
      </c>
      <c r="Y246" s="44"/>
      <c r="Z246" s="23">
        <f>ROUND(Z198+Z221-Z245,5)</f>
        <v>-16350.36</v>
      </c>
    </row>
    <row r="247" spans="1:26" s="25" customFormat="1" ht="12" thickBot="1" x14ac:dyDescent="0.25">
      <c r="A247" s="19" t="s">
        <v>110</v>
      </c>
      <c r="B247" s="19"/>
      <c r="C247" s="19"/>
      <c r="D247" s="19"/>
      <c r="E247" s="19"/>
      <c r="F247" s="19"/>
      <c r="G247" s="19"/>
      <c r="H247" s="19"/>
      <c r="I247" s="19"/>
      <c r="J247" s="24">
        <f>ROUND(J197+J246,5)</f>
        <v>-68181.820000000007</v>
      </c>
      <c r="K247" s="19"/>
      <c r="L247" s="24">
        <f>ROUND(L197+L246,5)</f>
        <v>-47956.04</v>
      </c>
      <c r="M247" s="19"/>
      <c r="N247" s="24">
        <f>ROUND((J247-L247),5)</f>
        <v>-20225.78</v>
      </c>
      <c r="O247" s="19"/>
      <c r="P247" s="50">
        <f>ROUND(IF(L247=0, IF(J247=0, 0, 1), J247/L247),5)</f>
        <v>1.4217599999999999</v>
      </c>
      <c r="Q247" s="19"/>
      <c r="R247" s="24">
        <f>ROUND(R197+R246,5)</f>
        <v>261464.01</v>
      </c>
      <c r="S247" s="19"/>
      <c r="T247" s="24">
        <f>ROUND(T197+T246,5)</f>
        <v>273294.71000000002</v>
      </c>
      <c r="U247" s="19"/>
      <c r="V247" s="24">
        <f>ROUND((R247-T247),5)</f>
        <v>-11830.7</v>
      </c>
      <c r="W247" s="19"/>
      <c r="X247" s="50">
        <f>ROUND(IF(T247=0, IF(R247=0, 0, 1), R247/T247),5)</f>
        <v>0.95670999999999995</v>
      </c>
      <c r="Y247" s="19"/>
      <c r="Z247" s="24">
        <f>ROUND(Z197+Z246,5)</f>
        <v>0</v>
      </c>
    </row>
    <row r="248" spans="1:26" ht="15.75" thickTop="1" x14ac:dyDescent="0.25"/>
  </sheetData>
  <pageMargins left="0.7" right="0.7" top="0.75" bottom="0.75" header="0.1" footer="0.3"/>
  <pageSetup scale="80" orientation="landscape" horizontalDpi="0" verticalDpi="0" r:id="rId1"/>
  <headerFooter>
    <oddHeader>&amp;L&amp;"Arial,Bold"&amp;8 2:41 PM
&amp;"Arial,Bold"&amp;8 09/09/21
&amp;"Arial,Bold"&amp;8 Accrual Basis&amp;C&amp;"Arial,Bold"&amp;12 Nederland Fire Protection District
&amp;"Arial,Bold"&amp;14 Income Expense Current Month
&amp;"Arial,Bold"&amp;10 August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Check Register</vt:lpstr>
      <vt:lpstr>Fund Balance Worksheet</vt:lpstr>
      <vt:lpstr>Quickbooks Balance Sheet</vt:lpstr>
      <vt:lpstr>August Balance Sheet</vt:lpstr>
      <vt:lpstr>Aug I&amp;E</vt:lpstr>
      <vt:lpstr>Jan-Aug I&amp;E</vt:lpstr>
      <vt:lpstr>BVA</vt:lpstr>
      <vt:lpstr>NEW RPT</vt:lpstr>
      <vt:lpstr>'Aug I&amp;E'!Print_Titles</vt:lpstr>
      <vt:lpstr>'August Balance Sheet'!Print_Titles</vt:lpstr>
      <vt:lpstr>BVA!Print_Titles</vt:lpstr>
      <vt:lpstr>'Check Register'!Print_Titles</vt:lpstr>
      <vt:lpstr>'Jan-Aug I&amp;E'!Print_Titles</vt:lpstr>
      <vt:lpstr>'NEW RPT'!Print_Titles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2021-09-09T21:15:17Z</cp:lastPrinted>
  <dcterms:created xsi:type="dcterms:W3CDTF">2021-09-09T20:06:20Z</dcterms:created>
  <dcterms:modified xsi:type="dcterms:W3CDTF">2021-09-09T21:17:51Z</dcterms:modified>
</cp:coreProperties>
</file>