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iain/Dropbox (Personal)/Documents/Nederland Fire/2020_Board_Term/Documents/Agendas/June 16th/"/>
    </mc:Choice>
  </mc:AlternateContent>
  <xr:revisionPtr revIDLastSave="0" documentId="13_ncr:1_{8ED57191-5B9B-244B-A726-15DC3112870D}" xr6:coauthVersionLast="47" xr6:coauthVersionMax="47" xr10:uidLastSave="{00000000-0000-0000-0000-000000000000}"/>
  <bookViews>
    <workbookView xWindow="0" yWindow="0" windowWidth="27400" windowHeight="24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35" i="1" s="1"/>
</calcChain>
</file>

<file path=xl/sharedStrings.xml><?xml version="1.0" encoding="utf-8"?>
<sst xmlns="http://schemas.openxmlformats.org/spreadsheetml/2006/main" count="203" uniqueCount="146">
  <si>
    <t>Run#</t>
  </si>
  <si>
    <t>Date</t>
  </si>
  <si>
    <t>Address</t>
  </si>
  <si>
    <t>Dispatched As</t>
  </si>
  <si>
    <t>Outcome</t>
  </si>
  <si>
    <t>Apparatus</t>
  </si>
  <si>
    <t>Law</t>
  </si>
  <si>
    <t>F.S.</t>
  </si>
  <si>
    <t>Duration</t>
  </si>
  <si>
    <t>Man Hours</t>
  </si>
  <si>
    <t>Emergent Return</t>
  </si>
  <si>
    <t>Chopper Go</t>
  </si>
  <si>
    <t>Response Time</t>
  </si>
  <si>
    <t>#of Respnders on Scene</t>
  </si>
  <si>
    <t>#of Respnders on Standby</t>
  </si>
  <si>
    <t>Dispatched Time</t>
  </si>
  <si>
    <t>2021-134</t>
  </si>
  <si>
    <t xml:space="preserve">Lift Assist </t>
  </si>
  <si>
    <t>Assist</t>
  </si>
  <si>
    <t>2021-135</t>
  </si>
  <si>
    <t>Abdominal Pain</t>
  </si>
  <si>
    <t>Transferred to AMR</t>
  </si>
  <si>
    <t>ST1/5621</t>
  </si>
  <si>
    <t>NPD</t>
  </si>
  <si>
    <t>2021-136</t>
  </si>
  <si>
    <t>2201</t>
  </si>
  <si>
    <t>Feeding Tube</t>
  </si>
  <si>
    <t>POV/5621</t>
  </si>
  <si>
    <t>2021-137</t>
  </si>
  <si>
    <t>1213</t>
  </si>
  <si>
    <t>Structure Fire</t>
  </si>
  <si>
    <t>Cancelled</t>
  </si>
  <si>
    <t>ST1/5641</t>
  </si>
  <si>
    <t>2021-138</t>
  </si>
  <si>
    <t>1430</t>
  </si>
  <si>
    <t>Unconscious</t>
  </si>
  <si>
    <t>Released to PD to ARC</t>
  </si>
  <si>
    <t>ST1/POV/5621</t>
  </si>
  <si>
    <t>2021-139</t>
  </si>
  <si>
    <t>1454</t>
  </si>
  <si>
    <t>MVA</t>
  </si>
  <si>
    <t>Wrong District</t>
  </si>
  <si>
    <t>ST1/OC</t>
  </si>
  <si>
    <t>2021-140</t>
  </si>
  <si>
    <t>1109</t>
  </si>
  <si>
    <t>Unattended Campfire</t>
  </si>
  <si>
    <t>Extinguished</t>
  </si>
  <si>
    <t>2021-141</t>
  </si>
  <si>
    <t>1842</t>
  </si>
  <si>
    <t>Diff Breathing</t>
  </si>
  <si>
    <t>Refusal</t>
  </si>
  <si>
    <t>2021-142</t>
  </si>
  <si>
    <t>1301</t>
  </si>
  <si>
    <t>2021-143</t>
  </si>
  <si>
    <t>1329</t>
  </si>
  <si>
    <t>Seizure</t>
  </si>
  <si>
    <t>POV/5652/5621</t>
  </si>
  <si>
    <t>2021-144</t>
  </si>
  <si>
    <t>0826</t>
  </si>
  <si>
    <t>Fall</t>
  </si>
  <si>
    <t>2021-145</t>
  </si>
  <si>
    <t>1739</t>
  </si>
  <si>
    <t>SOB</t>
  </si>
  <si>
    <t>5621/POV</t>
  </si>
  <si>
    <t>2021-146</t>
  </si>
  <si>
    <t>2108</t>
  </si>
  <si>
    <t>Stuck in Bathroom</t>
  </si>
  <si>
    <t>Unstuck</t>
  </si>
  <si>
    <t>ST1/5660</t>
  </si>
  <si>
    <t>2021-147</t>
  </si>
  <si>
    <t>1224</t>
  </si>
  <si>
    <t>Medical Alarm</t>
  </si>
  <si>
    <t>No One Home</t>
  </si>
  <si>
    <t>SLF</t>
  </si>
  <si>
    <t>2021-148</t>
  </si>
  <si>
    <t>0546</t>
  </si>
  <si>
    <t>ST1</t>
  </si>
  <si>
    <t>2021-149</t>
  </si>
  <si>
    <t>1608</t>
  </si>
  <si>
    <t>Stage D.V.</t>
  </si>
  <si>
    <t>2021-150</t>
  </si>
  <si>
    <t>1629</t>
  </si>
  <si>
    <t>Fallen Climber</t>
  </si>
  <si>
    <t>POV/5660/5621/5624</t>
  </si>
  <si>
    <t>SLF/ RMR</t>
  </si>
  <si>
    <t>1710</t>
  </si>
  <si>
    <t>MEDEVAC2</t>
  </si>
  <si>
    <t>POV/5660/5652/5620/5621/5624</t>
  </si>
  <si>
    <t>SLF/NPD/BCSO/CSP</t>
  </si>
  <si>
    <t>MEDEVAC-2</t>
  </si>
  <si>
    <t>2021-151A</t>
  </si>
  <si>
    <t>2021-151B</t>
  </si>
  <si>
    <t>DOA</t>
  </si>
  <si>
    <t>2021-152</t>
  </si>
  <si>
    <t>2024</t>
  </si>
  <si>
    <t>5621/5660/5624</t>
  </si>
  <si>
    <t>2021-153</t>
  </si>
  <si>
    <t>2026</t>
  </si>
  <si>
    <t>Fluid Flus</t>
  </si>
  <si>
    <t>OC/ST1/5624</t>
  </si>
  <si>
    <t>2021-154</t>
  </si>
  <si>
    <t>1254</t>
  </si>
  <si>
    <t>Battery Fire</t>
  </si>
  <si>
    <t>ST!</t>
  </si>
  <si>
    <t>2021-155</t>
  </si>
  <si>
    <t>1340</t>
  </si>
  <si>
    <t>Bloody Urine</t>
  </si>
  <si>
    <t>5621/5652</t>
  </si>
  <si>
    <t>2021-156</t>
  </si>
  <si>
    <t>1652</t>
  </si>
  <si>
    <t>Poss Heart Attack</t>
  </si>
  <si>
    <t>2021-157</t>
  </si>
  <si>
    <t>1734</t>
  </si>
  <si>
    <t>Med Check</t>
  </si>
  <si>
    <t>2021-158</t>
  </si>
  <si>
    <t>Intestinal Blockage</t>
  </si>
  <si>
    <t>1830</t>
  </si>
  <si>
    <t>2021-159</t>
  </si>
  <si>
    <t>1929</t>
  </si>
  <si>
    <t>Smoke</t>
  </si>
  <si>
    <t>2021-160</t>
  </si>
  <si>
    <t>2059</t>
  </si>
  <si>
    <t>Diabetes</t>
  </si>
  <si>
    <t>ST1/5660/5621</t>
  </si>
  <si>
    <t>2021-161</t>
  </si>
  <si>
    <t>1128</t>
  </si>
  <si>
    <t>5621/5660</t>
  </si>
  <si>
    <t>2021-162</t>
  </si>
  <si>
    <t>2021-163</t>
  </si>
  <si>
    <t>0732</t>
  </si>
  <si>
    <t>2021-164</t>
  </si>
  <si>
    <t>1529</t>
  </si>
  <si>
    <t>Heroin O/D</t>
  </si>
  <si>
    <t>POV/5660/5621</t>
  </si>
  <si>
    <t>NPD/BCSO</t>
  </si>
  <si>
    <t>2021-165</t>
  </si>
  <si>
    <t>2259</t>
  </si>
  <si>
    <t>AFIB</t>
  </si>
  <si>
    <t>N/A</t>
  </si>
  <si>
    <t>Good Intent</t>
  </si>
  <si>
    <t>7</t>
  </si>
  <si>
    <t>Medical</t>
  </si>
  <si>
    <t>22</t>
  </si>
  <si>
    <t>1</t>
  </si>
  <si>
    <t>Rescue</t>
  </si>
  <si>
    <t>Code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</si>
</sst>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78E1FF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54CC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14" fontId="3" fillId="11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/>
    </xf>
    <xf numFmtId="2" fontId="2" fillId="13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4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49" fontId="0" fillId="2" borderId="0" xfId="0" applyNumberFormat="1" applyFill="1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left"/>
    </xf>
    <xf numFmtId="49" fontId="2" fillId="7" borderId="0" xfId="0" applyNumberFormat="1" applyFont="1" applyFill="1" applyAlignment="1">
      <alignment horizontal="right"/>
    </xf>
    <xf numFmtId="0" fontId="2" fillId="14" borderId="0" xfId="0" applyFont="1" applyFill="1" applyAlignment="1">
      <alignment horizontal="left"/>
    </xf>
    <xf numFmtId="49" fontId="2" fillId="14" borderId="0" xfId="0" applyNumberFormat="1" applyFont="1" applyFill="1" applyAlignment="1">
      <alignment horizontal="right"/>
    </xf>
    <xf numFmtId="0" fontId="3" fillId="11" borderId="0" xfId="0" applyFont="1" applyFill="1" applyAlignment="1">
      <alignment horizontal="left"/>
    </xf>
    <xf numFmtId="49" fontId="3" fillId="11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54CC"/>
      <color rgb="FFFF4747"/>
      <color rgb="FF78E1FF"/>
      <color rgb="FFFF6D6D"/>
      <color rgb="FFFF5757"/>
      <color rgb="FFB889DB"/>
      <color rgb="FFFF3B3B"/>
      <color rgb="FFFF3F3F"/>
      <color rgb="FFFF535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workbookViewId="0">
      <selection activeCell="D2" sqref="D2:D34"/>
    </sheetView>
  </sheetViews>
  <sheetFormatPr baseColWidth="10" defaultColWidth="8.83203125" defaultRowHeight="15" x14ac:dyDescent="0.2"/>
  <cols>
    <col min="2" max="2" width="9.5" bestFit="1" customWidth="1"/>
    <col min="3" max="3" width="9.5" style="15" customWidth="1"/>
    <col min="4" max="4" width="20.1640625" style="4" customWidth="1"/>
    <col min="5" max="5" width="15.6640625" customWidth="1"/>
    <col min="6" max="6" width="11.83203125" customWidth="1"/>
    <col min="7" max="7" width="11.5" customWidth="1"/>
    <col min="8" max="8" width="12" customWidth="1"/>
    <col min="9" max="9" width="11.5" customWidth="1"/>
    <col min="10" max="10" width="5.1640625" customWidth="1"/>
    <col min="11" max="11" width="4.6640625" customWidth="1"/>
    <col min="12" max="12" width="10.1640625" customWidth="1"/>
    <col min="13" max="13" width="7.5" style="3" customWidth="1"/>
    <col min="14" max="14" width="10.5" customWidth="1"/>
    <col min="15" max="15" width="10.1640625" customWidth="1"/>
    <col min="16" max="16" width="9.5" customWidth="1"/>
  </cols>
  <sheetData>
    <row r="1" spans="1:16" ht="49.5" customHeight="1" thickTop="1" thickBot="1" x14ac:dyDescent="0.25">
      <c r="A1" s="1" t="s">
        <v>0</v>
      </c>
      <c r="B1" s="1" t="s">
        <v>1</v>
      </c>
      <c r="C1" s="13" t="s">
        <v>15</v>
      </c>
      <c r="D1" s="1" t="s">
        <v>2</v>
      </c>
      <c r="E1" s="1" t="s">
        <v>3</v>
      </c>
      <c r="F1" s="1" t="s">
        <v>4</v>
      </c>
      <c r="G1" s="1" t="s">
        <v>13</v>
      </c>
      <c r="H1" s="1" t="s">
        <v>14</v>
      </c>
      <c r="I1" s="1" t="s">
        <v>5</v>
      </c>
      <c r="J1" s="1" t="s">
        <v>6</v>
      </c>
      <c r="K1" s="1" t="s">
        <v>7</v>
      </c>
      <c r="L1" s="1" t="s">
        <v>8</v>
      </c>
      <c r="M1" s="2" t="s">
        <v>9</v>
      </c>
      <c r="N1" s="1" t="s">
        <v>12</v>
      </c>
      <c r="O1" s="1" t="s">
        <v>10</v>
      </c>
      <c r="P1" s="1" t="s">
        <v>11</v>
      </c>
    </row>
    <row r="2" spans="1:16" ht="17" thickTop="1" thickBot="1" x14ac:dyDescent="0.25">
      <c r="A2" s="5" t="s">
        <v>16</v>
      </c>
      <c r="B2" s="6">
        <v>44318</v>
      </c>
      <c r="C2" s="12">
        <v>948</v>
      </c>
      <c r="D2" s="5"/>
      <c r="E2" s="5" t="s">
        <v>17</v>
      </c>
      <c r="F2" s="5" t="s">
        <v>18</v>
      </c>
      <c r="G2" s="5">
        <v>3</v>
      </c>
      <c r="H2" s="5">
        <v>0</v>
      </c>
      <c r="I2" s="5">
        <v>5621</v>
      </c>
      <c r="J2" s="5"/>
      <c r="K2" s="5"/>
      <c r="L2" s="5">
        <v>31</v>
      </c>
      <c r="M2" s="7">
        <f>SUM(3*L2)/60</f>
        <v>1.55</v>
      </c>
      <c r="N2" s="8">
        <v>20</v>
      </c>
      <c r="O2" s="5"/>
      <c r="P2" s="5"/>
    </row>
    <row r="3" spans="1:16" ht="32" thickTop="1" thickBot="1" x14ac:dyDescent="0.25">
      <c r="A3" s="9" t="s">
        <v>19</v>
      </c>
      <c r="B3" s="10">
        <v>44320</v>
      </c>
      <c r="C3" s="14">
        <v>1915</v>
      </c>
      <c r="D3" s="9"/>
      <c r="E3" s="9" t="s">
        <v>20</v>
      </c>
      <c r="F3" s="16" t="s">
        <v>21</v>
      </c>
      <c r="G3" s="9">
        <v>2</v>
      </c>
      <c r="H3" s="9">
        <v>0</v>
      </c>
      <c r="I3" s="9" t="s">
        <v>22</v>
      </c>
      <c r="J3" s="9" t="s">
        <v>23</v>
      </c>
      <c r="K3" s="9"/>
      <c r="L3" s="9">
        <v>75</v>
      </c>
      <c r="M3" s="11">
        <f>SUM(2*L3)/60</f>
        <v>2.5</v>
      </c>
      <c r="N3" s="9">
        <v>10</v>
      </c>
      <c r="O3" s="9"/>
      <c r="P3" s="9"/>
    </row>
    <row r="4" spans="1:16" ht="32" thickTop="1" thickBot="1" x14ac:dyDescent="0.25">
      <c r="A4" s="16" t="s">
        <v>24</v>
      </c>
      <c r="B4" s="19">
        <v>44321</v>
      </c>
      <c r="C4" s="17" t="s">
        <v>25</v>
      </c>
      <c r="D4" s="16"/>
      <c r="E4" s="16" t="s">
        <v>26</v>
      </c>
      <c r="F4" s="16" t="s">
        <v>21</v>
      </c>
      <c r="G4" s="16">
        <v>3</v>
      </c>
      <c r="H4" s="16">
        <v>0</v>
      </c>
      <c r="I4" s="16" t="s">
        <v>27</v>
      </c>
      <c r="J4" s="16"/>
      <c r="K4" s="16"/>
      <c r="L4" s="16">
        <v>52</v>
      </c>
      <c r="M4" s="18">
        <f>SUM(3*L4)/60</f>
        <v>2.6</v>
      </c>
      <c r="N4" s="20">
        <v>29</v>
      </c>
      <c r="O4" s="16"/>
      <c r="P4" s="16"/>
    </row>
    <row r="5" spans="1:16" ht="17" thickTop="1" thickBot="1" x14ac:dyDescent="0.25">
      <c r="A5" s="21" t="s">
        <v>28</v>
      </c>
      <c r="B5" s="24">
        <v>44323</v>
      </c>
      <c r="C5" s="22" t="s">
        <v>29</v>
      </c>
      <c r="D5" s="21"/>
      <c r="E5" s="21" t="s">
        <v>30</v>
      </c>
      <c r="F5" s="21" t="s">
        <v>31</v>
      </c>
      <c r="G5" s="21">
        <v>0</v>
      </c>
      <c r="H5" s="21">
        <v>5</v>
      </c>
      <c r="I5" s="21" t="s">
        <v>32</v>
      </c>
      <c r="J5" s="21"/>
      <c r="K5" s="21"/>
      <c r="L5" s="21">
        <v>14</v>
      </c>
      <c r="M5" s="23">
        <f>SUM(5*L5)/60</f>
        <v>1.1666666666666667</v>
      </c>
      <c r="N5" s="21">
        <v>0</v>
      </c>
      <c r="O5" s="21"/>
      <c r="P5" s="21"/>
    </row>
    <row r="6" spans="1:16" ht="32" thickTop="1" thickBot="1" x14ac:dyDescent="0.25">
      <c r="A6" s="16" t="s">
        <v>33</v>
      </c>
      <c r="B6" s="19">
        <v>44323</v>
      </c>
      <c r="C6" s="17" t="s">
        <v>34</v>
      </c>
      <c r="D6" s="16"/>
      <c r="E6" s="16" t="s">
        <v>35</v>
      </c>
      <c r="F6" s="16" t="s">
        <v>36</v>
      </c>
      <c r="G6" s="16">
        <v>5</v>
      </c>
      <c r="H6" s="16">
        <v>2</v>
      </c>
      <c r="I6" s="16" t="s">
        <v>37</v>
      </c>
      <c r="J6" s="16" t="s">
        <v>23</v>
      </c>
      <c r="K6" s="16"/>
      <c r="L6" s="16">
        <v>70</v>
      </c>
      <c r="M6" s="18">
        <f>SUM(7*L6)/60</f>
        <v>8.1666666666666661</v>
      </c>
      <c r="N6" s="16">
        <v>4</v>
      </c>
      <c r="O6" s="16"/>
      <c r="P6" s="16"/>
    </row>
    <row r="7" spans="1:16" ht="17" thickTop="1" thickBot="1" x14ac:dyDescent="0.25">
      <c r="A7" s="25" t="s">
        <v>38</v>
      </c>
      <c r="B7" s="28">
        <v>44323</v>
      </c>
      <c r="C7" s="26" t="s">
        <v>39</v>
      </c>
      <c r="D7" s="25"/>
      <c r="E7" s="25" t="s">
        <v>40</v>
      </c>
      <c r="F7" s="25" t="s">
        <v>41</v>
      </c>
      <c r="G7" s="25">
        <v>0</v>
      </c>
      <c r="H7" s="25">
        <v>8</v>
      </c>
      <c r="I7" s="25" t="s">
        <v>42</v>
      </c>
      <c r="J7" s="25"/>
      <c r="K7" s="25"/>
      <c r="L7" s="25">
        <v>1</v>
      </c>
      <c r="M7" s="27">
        <f>SUM(8*L7)/60</f>
        <v>0.13333333333333333</v>
      </c>
      <c r="N7" s="25">
        <v>0</v>
      </c>
      <c r="O7" s="25"/>
      <c r="P7" s="25"/>
    </row>
    <row r="8" spans="1:16" ht="28.5" customHeight="1" thickTop="1" thickBot="1" x14ac:dyDescent="0.25">
      <c r="A8" s="29" t="s">
        <v>43</v>
      </c>
      <c r="B8" s="32">
        <v>44324</v>
      </c>
      <c r="C8" s="30" t="s">
        <v>44</v>
      </c>
      <c r="D8" s="29"/>
      <c r="E8" s="29" t="s">
        <v>45</v>
      </c>
      <c r="F8" s="29" t="s">
        <v>46</v>
      </c>
      <c r="G8" s="29">
        <v>3</v>
      </c>
      <c r="H8" s="29">
        <v>0</v>
      </c>
      <c r="I8" s="29">
        <v>5631</v>
      </c>
      <c r="J8" s="29"/>
      <c r="K8" s="29"/>
      <c r="L8" s="29">
        <v>36</v>
      </c>
      <c r="M8" s="31">
        <f>SUM(3*L8)/60</f>
        <v>1.8</v>
      </c>
      <c r="N8" s="21">
        <v>30</v>
      </c>
      <c r="O8" s="29"/>
      <c r="P8" s="29"/>
    </row>
    <row r="9" spans="1:16" ht="17" thickTop="1" thickBot="1" x14ac:dyDescent="0.25">
      <c r="A9" s="16" t="s">
        <v>47</v>
      </c>
      <c r="B9" s="19">
        <v>44324</v>
      </c>
      <c r="C9" s="17" t="s">
        <v>48</v>
      </c>
      <c r="D9" s="16"/>
      <c r="E9" s="16" t="s">
        <v>49</v>
      </c>
      <c r="F9" s="16" t="s">
        <v>50</v>
      </c>
      <c r="G9" s="16">
        <v>2</v>
      </c>
      <c r="H9" s="16">
        <v>0</v>
      </c>
      <c r="I9" s="16" t="s">
        <v>27</v>
      </c>
      <c r="J9" s="16"/>
      <c r="K9" s="16"/>
      <c r="L9" s="16">
        <v>62</v>
      </c>
      <c r="M9" s="18">
        <f>SUM(2*L9)/60</f>
        <v>2.0666666666666669</v>
      </c>
      <c r="N9" s="16">
        <v>5</v>
      </c>
      <c r="O9" s="16"/>
      <c r="P9" s="16"/>
    </row>
    <row r="10" spans="1:16" ht="17" thickTop="1" thickBot="1" x14ac:dyDescent="0.25">
      <c r="A10" s="16" t="s">
        <v>51</v>
      </c>
      <c r="B10" s="19">
        <v>44326</v>
      </c>
      <c r="C10" s="17" t="s">
        <v>52</v>
      </c>
      <c r="D10" s="16"/>
      <c r="E10" s="16" t="s">
        <v>35</v>
      </c>
      <c r="F10" s="16" t="s">
        <v>50</v>
      </c>
      <c r="G10" s="16">
        <v>2</v>
      </c>
      <c r="H10" s="16">
        <v>2</v>
      </c>
      <c r="I10" s="16" t="s">
        <v>22</v>
      </c>
      <c r="J10" s="16"/>
      <c r="K10" s="16"/>
      <c r="L10" s="16">
        <v>48</v>
      </c>
      <c r="M10" s="18">
        <f>SUM(4*L10)/60</f>
        <v>3.2</v>
      </c>
      <c r="N10" s="16">
        <v>5</v>
      </c>
      <c r="O10" s="16"/>
      <c r="P10" s="16"/>
    </row>
    <row r="11" spans="1:16" ht="32" thickTop="1" thickBot="1" x14ac:dyDescent="0.25">
      <c r="A11" s="16" t="s">
        <v>53</v>
      </c>
      <c r="B11" s="19">
        <v>44329</v>
      </c>
      <c r="C11" s="17" t="s">
        <v>54</v>
      </c>
      <c r="D11" s="16"/>
      <c r="E11" s="16" t="s">
        <v>55</v>
      </c>
      <c r="F11" s="16" t="s">
        <v>21</v>
      </c>
      <c r="G11" s="16">
        <v>8</v>
      </c>
      <c r="H11" s="16">
        <v>0</v>
      </c>
      <c r="I11" s="16" t="s">
        <v>56</v>
      </c>
      <c r="J11" s="16"/>
      <c r="K11" s="16"/>
      <c r="L11" s="16">
        <v>44</v>
      </c>
      <c r="M11" s="18">
        <f>SUM(8*L11)/60</f>
        <v>5.8666666666666663</v>
      </c>
      <c r="N11" s="16">
        <v>3</v>
      </c>
      <c r="O11" s="16"/>
      <c r="P11" s="16"/>
    </row>
    <row r="12" spans="1:16" ht="32" thickTop="1" thickBot="1" x14ac:dyDescent="0.25">
      <c r="A12" s="16" t="s">
        <v>57</v>
      </c>
      <c r="B12" s="19">
        <v>44331</v>
      </c>
      <c r="C12" s="17" t="s">
        <v>58</v>
      </c>
      <c r="D12" s="16"/>
      <c r="E12" s="16" t="s">
        <v>59</v>
      </c>
      <c r="F12" s="16" t="s">
        <v>21</v>
      </c>
      <c r="G12" s="16">
        <v>3</v>
      </c>
      <c r="H12" s="16">
        <v>4</v>
      </c>
      <c r="I12" s="16" t="s">
        <v>22</v>
      </c>
      <c r="J12" s="16"/>
      <c r="K12" s="16"/>
      <c r="L12" s="16">
        <v>36</v>
      </c>
      <c r="M12" s="18">
        <f>SUM(7*L12)/60</f>
        <v>4.2</v>
      </c>
      <c r="N12" s="16">
        <v>4</v>
      </c>
      <c r="O12" s="16"/>
      <c r="P12" s="16"/>
    </row>
    <row r="13" spans="1:16" ht="32" thickTop="1" thickBot="1" x14ac:dyDescent="0.25">
      <c r="A13" s="16" t="s">
        <v>60</v>
      </c>
      <c r="B13" s="19">
        <v>44331</v>
      </c>
      <c r="C13" s="17" t="s">
        <v>61</v>
      </c>
      <c r="D13" s="16"/>
      <c r="E13" s="16" t="s">
        <v>62</v>
      </c>
      <c r="F13" s="16" t="s">
        <v>21</v>
      </c>
      <c r="G13" s="16">
        <v>3</v>
      </c>
      <c r="H13" s="16">
        <v>0</v>
      </c>
      <c r="I13" s="16" t="s">
        <v>63</v>
      </c>
      <c r="J13" s="16"/>
      <c r="K13" s="16"/>
      <c r="L13" s="16">
        <v>60</v>
      </c>
      <c r="M13" s="18">
        <f>SUM(3*L13)/60</f>
        <v>3</v>
      </c>
      <c r="N13" s="33">
        <v>18</v>
      </c>
      <c r="O13" s="16"/>
      <c r="P13" s="16"/>
    </row>
    <row r="14" spans="1:16" ht="17" thickTop="1" thickBot="1" x14ac:dyDescent="0.25">
      <c r="A14" s="34" t="s">
        <v>64</v>
      </c>
      <c r="B14" s="35">
        <v>44333</v>
      </c>
      <c r="C14" s="36" t="s">
        <v>65</v>
      </c>
      <c r="D14" s="34"/>
      <c r="E14" s="34" t="s">
        <v>66</v>
      </c>
      <c r="F14" s="34" t="s">
        <v>67</v>
      </c>
      <c r="G14" s="34">
        <v>1</v>
      </c>
      <c r="H14" s="34">
        <v>1</v>
      </c>
      <c r="I14" s="34" t="s">
        <v>68</v>
      </c>
      <c r="J14" s="34" t="s">
        <v>23</v>
      </c>
      <c r="K14" s="34"/>
      <c r="L14" s="34">
        <v>13</v>
      </c>
      <c r="M14" s="37">
        <f>SUM(2*L14)/60</f>
        <v>0.43333333333333335</v>
      </c>
      <c r="N14" s="34">
        <v>11</v>
      </c>
      <c r="O14" s="34"/>
      <c r="P14" s="34"/>
    </row>
    <row r="15" spans="1:16" ht="17" thickTop="1" thickBot="1" x14ac:dyDescent="0.25">
      <c r="A15" s="25" t="s">
        <v>69</v>
      </c>
      <c r="B15" s="28">
        <v>44334</v>
      </c>
      <c r="C15" s="26" t="s">
        <v>70</v>
      </c>
      <c r="D15" s="25"/>
      <c r="E15" s="25" t="s">
        <v>71</v>
      </c>
      <c r="F15" s="25" t="s">
        <v>72</v>
      </c>
      <c r="G15" s="25">
        <v>2</v>
      </c>
      <c r="H15" s="25">
        <v>0</v>
      </c>
      <c r="I15" s="25">
        <v>5621</v>
      </c>
      <c r="J15" s="25" t="s">
        <v>73</v>
      </c>
      <c r="K15" s="25"/>
      <c r="L15" s="25">
        <v>27</v>
      </c>
      <c r="M15" s="27">
        <f>SUM(2*L15)/60</f>
        <v>0.9</v>
      </c>
      <c r="N15" s="25">
        <v>13</v>
      </c>
      <c r="O15" s="25"/>
      <c r="P15" s="25"/>
    </row>
    <row r="16" spans="1:16" ht="17" thickTop="1" thickBot="1" x14ac:dyDescent="0.25">
      <c r="A16" s="25" t="s">
        <v>74</v>
      </c>
      <c r="B16" s="28">
        <v>44335</v>
      </c>
      <c r="C16" s="26" t="s">
        <v>75</v>
      </c>
      <c r="D16" s="25"/>
      <c r="E16" s="25" t="s">
        <v>45</v>
      </c>
      <c r="F16" s="25" t="s">
        <v>31</v>
      </c>
      <c r="G16" s="25"/>
      <c r="H16" s="25">
        <v>2</v>
      </c>
      <c r="I16" s="25" t="s">
        <v>76</v>
      </c>
      <c r="J16" s="25" t="s">
        <v>73</v>
      </c>
      <c r="K16" s="25"/>
      <c r="L16" s="25">
        <v>6</v>
      </c>
      <c r="M16" s="27">
        <f>SUM(2*L16)/60</f>
        <v>0.2</v>
      </c>
      <c r="N16" s="25">
        <v>0</v>
      </c>
      <c r="O16" s="25"/>
      <c r="P16" s="25"/>
    </row>
    <row r="17" spans="1:16" ht="32" thickTop="1" thickBot="1" x14ac:dyDescent="0.25">
      <c r="A17" s="16" t="s">
        <v>77</v>
      </c>
      <c r="B17" s="19">
        <v>44338</v>
      </c>
      <c r="C17" s="17" t="s">
        <v>78</v>
      </c>
      <c r="D17" s="16"/>
      <c r="E17" s="16" t="s">
        <v>79</v>
      </c>
      <c r="F17" s="16" t="s">
        <v>21</v>
      </c>
      <c r="G17" s="16">
        <v>4</v>
      </c>
      <c r="H17" s="16">
        <v>0</v>
      </c>
      <c r="I17" s="16" t="s">
        <v>63</v>
      </c>
      <c r="J17" s="16" t="s">
        <v>23</v>
      </c>
      <c r="K17" s="16"/>
      <c r="L17" s="16">
        <v>61</v>
      </c>
      <c r="M17" s="18">
        <f>SUM(4*L17)/60</f>
        <v>4.0666666666666664</v>
      </c>
      <c r="N17" s="16">
        <v>15</v>
      </c>
      <c r="O17" s="16"/>
      <c r="P17" s="16"/>
    </row>
    <row r="18" spans="1:16" ht="32" thickTop="1" thickBot="1" x14ac:dyDescent="0.25">
      <c r="A18" s="16" t="s">
        <v>80</v>
      </c>
      <c r="B18" s="19">
        <v>44339</v>
      </c>
      <c r="C18" s="17" t="s">
        <v>81</v>
      </c>
      <c r="D18" s="16"/>
      <c r="E18" s="16" t="s">
        <v>82</v>
      </c>
      <c r="F18" s="16" t="s">
        <v>21</v>
      </c>
      <c r="G18" s="16">
        <v>4</v>
      </c>
      <c r="H18" s="16">
        <v>0</v>
      </c>
      <c r="I18" s="16" t="s">
        <v>83</v>
      </c>
      <c r="J18" s="16" t="s">
        <v>84</v>
      </c>
      <c r="K18" s="16"/>
      <c r="L18" s="16">
        <v>125</v>
      </c>
      <c r="M18" s="18">
        <f>SUM(4*L18)/60</f>
        <v>8.3333333333333339</v>
      </c>
      <c r="N18" s="38">
        <v>28</v>
      </c>
      <c r="O18" s="16"/>
      <c r="P18" s="16"/>
    </row>
    <row r="19" spans="1:16" ht="62" thickTop="1" thickBot="1" x14ac:dyDescent="0.25">
      <c r="A19" s="16" t="s">
        <v>90</v>
      </c>
      <c r="B19" s="19">
        <v>44339</v>
      </c>
      <c r="C19" s="17" t="s">
        <v>85</v>
      </c>
      <c r="D19" s="16"/>
      <c r="E19" s="16" t="s">
        <v>40</v>
      </c>
      <c r="F19" s="16" t="s">
        <v>86</v>
      </c>
      <c r="G19" s="16">
        <v>8</v>
      </c>
      <c r="H19" s="16">
        <v>0</v>
      </c>
      <c r="I19" s="16" t="s">
        <v>87</v>
      </c>
      <c r="J19" s="16" t="s">
        <v>88</v>
      </c>
      <c r="K19" s="16"/>
      <c r="L19" s="16">
        <v>81</v>
      </c>
      <c r="M19" s="18">
        <f>SUM(8*L19)/60</f>
        <v>10.8</v>
      </c>
      <c r="N19" s="39">
        <v>20</v>
      </c>
      <c r="O19" s="16"/>
      <c r="P19" s="16" t="s">
        <v>89</v>
      </c>
    </row>
    <row r="20" spans="1:16" ht="62" thickTop="1" thickBot="1" x14ac:dyDescent="0.25">
      <c r="A20" s="40" t="s">
        <v>91</v>
      </c>
      <c r="B20" s="43">
        <v>44339</v>
      </c>
      <c r="C20" s="41" t="s">
        <v>85</v>
      </c>
      <c r="D20" s="40"/>
      <c r="E20" s="40" t="s">
        <v>40</v>
      </c>
      <c r="F20" s="40" t="s">
        <v>92</v>
      </c>
      <c r="G20" s="40">
        <v>8</v>
      </c>
      <c r="H20" s="40">
        <v>0</v>
      </c>
      <c r="I20" s="40" t="s">
        <v>87</v>
      </c>
      <c r="J20" s="40" t="s">
        <v>88</v>
      </c>
      <c r="K20" s="40"/>
      <c r="L20" s="40">
        <v>81</v>
      </c>
      <c r="M20" s="42">
        <v>10.8</v>
      </c>
      <c r="N20" s="40">
        <v>20</v>
      </c>
      <c r="O20" s="40"/>
      <c r="P20" s="40"/>
    </row>
    <row r="21" spans="1:16" ht="32" thickTop="1" thickBot="1" x14ac:dyDescent="0.25">
      <c r="A21" s="16" t="s">
        <v>93</v>
      </c>
      <c r="B21" s="19">
        <v>44339</v>
      </c>
      <c r="C21" s="17" t="s">
        <v>94</v>
      </c>
      <c r="D21" s="16"/>
      <c r="E21" s="16" t="s">
        <v>40</v>
      </c>
      <c r="F21" s="16" t="s">
        <v>21</v>
      </c>
      <c r="G21" s="16">
        <v>6</v>
      </c>
      <c r="H21" s="16">
        <v>0</v>
      </c>
      <c r="I21" s="16" t="s">
        <v>95</v>
      </c>
      <c r="J21" s="16" t="s">
        <v>23</v>
      </c>
      <c r="K21" s="16"/>
      <c r="L21" s="16">
        <v>65</v>
      </c>
      <c r="M21" s="18">
        <f>SUM(6*L21)/60</f>
        <v>6.5</v>
      </c>
      <c r="N21" s="16">
        <v>6</v>
      </c>
      <c r="O21" s="16"/>
      <c r="P21" s="16"/>
    </row>
    <row r="22" spans="1:16" ht="17" thickTop="1" thickBot="1" x14ac:dyDescent="0.25">
      <c r="A22" s="25" t="s">
        <v>96</v>
      </c>
      <c r="B22" s="28">
        <v>44339</v>
      </c>
      <c r="C22" s="26" t="s">
        <v>97</v>
      </c>
      <c r="D22" s="25"/>
      <c r="E22" s="25" t="s">
        <v>98</v>
      </c>
      <c r="F22" s="25" t="s">
        <v>31</v>
      </c>
      <c r="G22" s="25">
        <v>3</v>
      </c>
      <c r="H22" s="25">
        <v>4</v>
      </c>
      <c r="I22" s="25" t="s">
        <v>99</v>
      </c>
      <c r="J22" s="25"/>
      <c r="K22" s="25"/>
      <c r="L22" s="25">
        <v>32</v>
      </c>
      <c r="M22" s="27">
        <f>SUM(7*L22)/60</f>
        <v>3.7333333333333334</v>
      </c>
      <c r="N22" s="44">
        <v>21</v>
      </c>
      <c r="O22" s="25"/>
      <c r="P22" s="25"/>
    </row>
    <row r="23" spans="1:16" ht="17" thickTop="1" thickBot="1" x14ac:dyDescent="0.25">
      <c r="A23" s="25" t="s">
        <v>100</v>
      </c>
      <c r="B23" s="28">
        <v>44340</v>
      </c>
      <c r="C23" s="26" t="s">
        <v>101</v>
      </c>
      <c r="D23" s="25"/>
      <c r="E23" s="25" t="s">
        <v>102</v>
      </c>
      <c r="F23" s="25" t="s">
        <v>31</v>
      </c>
      <c r="G23" s="25">
        <v>0</v>
      </c>
      <c r="H23" s="25">
        <v>3</v>
      </c>
      <c r="I23" s="25" t="s">
        <v>103</v>
      </c>
      <c r="J23" s="25"/>
      <c r="K23" s="25"/>
      <c r="L23" s="25">
        <v>5</v>
      </c>
      <c r="M23" s="27">
        <f>SUM(3*L23)/60</f>
        <v>0.25</v>
      </c>
      <c r="N23" s="25">
        <v>0</v>
      </c>
      <c r="O23" s="25"/>
      <c r="P23" s="25"/>
    </row>
    <row r="24" spans="1:16" ht="32" thickTop="1" thickBot="1" x14ac:dyDescent="0.25">
      <c r="A24" s="16" t="s">
        <v>104</v>
      </c>
      <c r="B24" s="19">
        <v>44340</v>
      </c>
      <c r="C24" s="17" t="s">
        <v>105</v>
      </c>
      <c r="D24" s="16"/>
      <c r="E24" s="16" t="s">
        <v>106</v>
      </c>
      <c r="F24" s="16" t="s">
        <v>21</v>
      </c>
      <c r="G24" s="16">
        <v>3</v>
      </c>
      <c r="H24" s="16">
        <v>0</v>
      </c>
      <c r="I24" s="16" t="s">
        <v>107</v>
      </c>
      <c r="J24" s="16"/>
      <c r="K24" s="16"/>
      <c r="L24" s="16">
        <v>47</v>
      </c>
      <c r="M24" s="18">
        <f>SUM(3*24)/60</f>
        <v>1.2</v>
      </c>
      <c r="N24" s="16">
        <v>6</v>
      </c>
      <c r="O24" s="16"/>
      <c r="P24" s="16"/>
    </row>
    <row r="25" spans="1:16" ht="32" thickTop="1" thickBot="1" x14ac:dyDescent="0.25">
      <c r="A25" s="16" t="s">
        <v>108</v>
      </c>
      <c r="B25" s="19">
        <v>44340</v>
      </c>
      <c r="C25" s="17" t="s">
        <v>109</v>
      </c>
      <c r="D25" s="16"/>
      <c r="E25" s="16" t="s">
        <v>110</v>
      </c>
      <c r="F25" s="16" t="s">
        <v>50</v>
      </c>
      <c r="G25" s="16">
        <v>4</v>
      </c>
      <c r="H25" s="16">
        <v>0</v>
      </c>
      <c r="I25" s="16" t="s">
        <v>56</v>
      </c>
      <c r="J25" s="16" t="s">
        <v>23</v>
      </c>
      <c r="K25" s="16"/>
      <c r="L25" s="16">
        <v>18</v>
      </c>
      <c r="M25" s="18">
        <f>SUM(4*L25)/60</f>
        <v>1.2</v>
      </c>
      <c r="N25" s="16">
        <v>4</v>
      </c>
      <c r="O25" s="16"/>
      <c r="P25" s="16"/>
    </row>
    <row r="26" spans="1:16" ht="32" thickTop="1" thickBot="1" x14ac:dyDescent="0.25">
      <c r="A26" s="16" t="s">
        <v>111</v>
      </c>
      <c r="B26" s="19">
        <v>44340</v>
      </c>
      <c r="C26" s="17" t="s">
        <v>112</v>
      </c>
      <c r="D26" s="16"/>
      <c r="E26" s="16" t="s">
        <v>113</v>
      </c>
      <c r="F26" s="16" t="s">
        <v>36</v>
      </c>
      <c r="G26" s="16">
        <v>2</v>
      </c>
      <c r="H26" s="16">
        <v>0</v>
      </c>
      <c r="I26" s="16" t="s">
        <v>27</v>
      </c>
      <c r="J26" s="16" t="s">
        <v>23</v>
      </c>
      <c r="K26" s="16"/>
      <c r="L26" s="16">
        <v>62</v>
      </c>
      <c r="M26" s="18">
        <f>SUM(2*L26)/60</f>
        <v>2.0666666666666669</v>
      </c>
      <c r="N26" s="16">
        <v>5</v>
      </c>
      <c r="O26" s="16"/>
      <c r="P26" s="16"/>
    </row>
    <row r="27" spans="1:16" ht="32" thickTop="1" thickBot="1" x14ac:dyDescent="0.25">
      <c r="A27" s="16" t="s">
        <v>114</v>
      </c>
      <c r="B27" s="19">
        <v>44340</v>
      </c>
      <c r="C27" s="17" t="s">
        <v>116</v>
      </c>
      <c r="D27" s="16"/>
      <c r="E27" s="16" t="s">
        <v>115</v>
      </c>
      <c r="F27" s="16" t="s">
        <v>21</v>
      </c>
      <c r="G27" s="16">
        <v>3</v>
      </c>
      <c r="H27" s="16">
        <v>0</v>
      </c>
      <c r="I27" s="16" t="s">
        <v>27</v>
      </c>
      <c r="J27" s="16"/>
      <c r="K27" s="16"/>
      <c r="L27" s="16">
        <v>10</v>
      </c>
      <c r="M27" s="18">
        <f>SUM(3*L27)/60</f>
        <v>0.5</v>
      </c>
      <c r="N27" s="16">
        <v>7</v>
      </c>
      <c r="O27" s="16"/>
      <c r="P27" s="16"/>
    </row>
    <row r="28" spans="1:16" ht="17" thickTop="1" thickBot="1" x14ac:dyDescent="0.25">
      <c r="A28" s="25" t="s">
        <v>117</v>
      </c>
      <c r="B28" s="28">
        <v>44341</v>
      </c>
      <c r="C28" s="26" t="s">
        <v>118</v>
      </c>
      <c r="D28" s="25"/>
      <c r="E28" s="25" t="s">
        <v>119</v>
      </c>
      <c r="F28" s="25" t="s">
        <v>31</v>
      </c>
      <c r="G28" s="25">
        <v>0</v>
      </c>
      <c r="H28" s="25">
        <v>5</v>
      </c>
      <c r="I28" s="25" t="s">
        <v>76</v>
      </c>
      <c r="J28" s="25"/>
      <c r="K28" s="25"/>
      <c r="L28" s="25">
        <v>8</v>
      </c>
      <c r="M28" s="27">
        <f>SUM(5*L28)/60</f>
        <v>0.66666666666666663</v>
      </c>
      <c r="N28" s="25">
        <v>0</v>
      </c>
      <c r="O28" s="25"/>
      <c r="P28" s="25"/>
    </row>
    <row r="29" spans="1:16" ht="32" thickTop="1" thickBot="1" x14ac:dyDescent="0.25">
      <c r="A29" s="16" t="s">
        <v>120</v>
      </c>
      <c r="B29" s="19">
        <v>44343</v>
      </c>
      <c r="C29" s="17" t="s">
        <v>121</v>
      </c>
      <c r="D29" s="16"/>
      <c r="E29" s="16" t="s">
        <v>122</v>
      </c>
      <c r="F29" s="16" t="s">
        <v>21</v>
      </c>
      <c r="G29" s="16">
        <v>5</v>
      </c>
      <c r="H29" s="16">
        <v>4</v>
      </c>
      <c r="I29" s="16" t="s">
        <v>123</v>
      </c>
      <c r="J29" s="16" t="s">
        <v>23</v>
      </c>
      <c r="K29" s="16"/>
      <c r="L29" s="16">
        <v>41</v>
      </c>
      <c r="M29" s="18">
        <f>SUM(9*L29)/60</f>
        <v>6.15</v>
      </c>
      <c r="N29" s="16">
        <v>4</v>
      </c>
      <c r="O29" s="16"/>
      <c r="P29" s="16"/>
    </row>
    <row r="30" spans="1:16" ht="17" thickTop="1" thickBot="1" x14ac:dyDescent="0.25">
      <c r="A30" s="16" t="s">
        <v>124</v>
      </c>
      <c r="B30" s="19">
        <v>44344</v>
      </c>
      <c r="C30" s="17" t="s">
        <v>125</v>
      </c>
      <c r="D30" s="16"/>
      <c r="E30" s="16" t="s">
        <v>59</v>
      </c>
      <c r="F30" s="16" t="s">
        <v>50</v>
      </c>
      <c r="G30" s="16">
        <v>4</v>
      </c>
      <c r="H30" s="16">
        <v>0</v>
      </c>
      <c r="I30" s="16" t="s">
        <v>126</v>
      </c>
      <c r="J30" s="16"/>
      <c r="K30" s="16"/>
      <c r="L30" s="16">
        <v>31</v>
      </c>
      <c r="M30" s="18">
        <f>SUM(4*L30)/60</f>
        <v>2.0666666666666669</v>
      </c>
      <c r="N30" s="16">
        <v>3</v>
      </c>
      <c r="O30" s="16"/>
      <c r="P30" s="16"/>
    </row>
    <row r="31" spans="1:16" ht="32" thickTop="1" thickBot="1" x14ac:dyDescent="0.25">
      <c r="A31" s="16" t="s">
        <v>127</v>
      </c>
      <c r="B31" s="19">
        <v>44344</v>
      </c>
      <c r="C31" s="17" t="s">
        <v>65</v>
      </c>
      <c r="D31" s="16"/>
      <c r="E31" s="16" t="s">
        <v>20</v>
      </c>
      <c r="F31" s="16" t="s">
        <v>21</v>
      </c>
      <c r="G31" s="16">
        <v>3</v>
      </c>
      <c r="H31" s="16">
        <v>0</v>
      </c>
      <c r="I31" s="16">
        <v>5621</v>
      </c>
      <c r="J31" s="16"/>
      <c r="K31" s="16"/>
      <c r="L31" s="16">
        <v>34</v>
      </c>
      <c r="M31" s="18">
        <f>SUM(3*L31)/60</f>
        <v>1.7</v>
      </c>
      <c r="N31" s="16">
        <v>14</v>
      </c>
      <c r="O31" s="16"/>
      <c r="P31" s="16"/>
    </row>
    <row r="32" spans="1:16" ht="32" thickTop="1" thickBot="1" x14ac:dyDescent="0.25">
      <c r="A32" s="16" t="s">
        <v>128</v>
      </c>
      <c r="B32" s="19">
        <v>44346</v>
      </c>
      <c r="C32" s="17" t="s">
        <v>129</v>
      </c>
      <c r="D32" s="16"/>
      <c r="E32" s="16" t="s">
        <v>59</v>
      </c>
      <c r="F32" s="16" t="s">
        <v>50</v>
      </c>
      <c r="G32" s="16">
        <v>4</v>
      </c>
      <c r="H32" s="16">
        <v>1</v>
      </c>
      <c r="I32" s="16" t="s">
        <v>83</v>
      </c>
      <c r="J32" s="16"/>
      <c r="K32" s="16"/>
      <c r="L32" s="16">
        <v>79</v>
      </c>
      <c r="M32" s="18">
        <f>SUM(5*L32)/60</f>
        <v>6.583333333333333</v>
      </c>
      <c r="N32" s="16">
        <v>14</v>
      </c>
      <c r="O32" s="16"/>
      <c r="P32" s="16"/>
    </row>
    <row r="33" spans="1:16" ht="32" thickTop="1" thickBot="1" x14ac:dyDescent="0.25">
      <c r="A33" s="16" t="s">
        <v>130</v>
      </c>
      <c r="B33" s="19">
        <v>44346</v>
      </c>
      <c r="C33" s="17" t="s">
        <v>131</v>
      </c>
      <c r="D33" s="16"/>
      <c r="E33" s="16" t="s">
        <v>132</v>
      </c>
      <c r="F33" s="16" t="s">
        <v>21</v>
      </c>
      <c r="G33" s="16">
        <v>4</v>
      </c>
      <c r="H33" s="16">
        <v>0</v>
      </c>
      <c r="I33" s="16" t="s">
        <v>133</v>
      </c>
      <c r="J33" s="16" t="s">
        <v>134</v>
      </c>
      <c r="K33" s="16"/>
      <c r="L33" s="16">
        <v>46</v>
      </c>
      <c r="M33" s="18">
        <f>SUM(4*L33)/60</f>
        <v>3.0666666666666669</v>
      </c>
      <c r="N33" s="16">
        <v>8</v>
      </c>
      <c r="O33" s="16"/>
      <c r="P33" s="16"/>
    </row>
    <row r="34" spans="1:16" ht="17" thickTop="1" thickBot="1" x14ac:dyDescent="0.25">
      <c r="A34" s="16" t="s">
        <v>135</v>
      </c>
      <c r="B34" s="19">
        <v>44347</v>
      </c>
      <c r="C34" s="17" t="s">
        <v>136</v>
      </c>
      <c r="D34" s="16"/>
      <c r="E34" s="16" t="s">
        <v>137</v>
      </c>
      <c r="F34" s="16" t="s">
        <v>50</v>
      </c>
      <c r="G34" s="16">
        <v>4</v>
      </c>
      <c r="H34" s="16">
        <v>0</v>
      </c>
      <c r="I34" s="16" t="s">
        <v>103</v>
      </c>
      <c r="J34" s="16"/>
      <c r="K34" s="16"/>
      <c r="L34" s="16">
        <v>38</v>
      </c>
      <c r="M34" s="18">
        <f>SUM(4*L34)/60</f>
        <v>2.5333333333333332</v>
      </c>
      <c r="N34" s="16" t="s">
        <v>138</v>
      </c>
      <c r="O34" s="16"/>
      <c r="P34" s="16"/>
    </row>
    <row r="35" spans="1:16" ht="16" thickTop="1" x14ac:dyDescent="0.2">
      <c r="L35" s="45">
        <f>SUM(L2:L34)</f>
        <v>1439</v>
      </c>
      <c r="M35" s="46">
        <f>SUM(M2:M34)</f>
        <v>110</v>
      </c>
    </row>
    <row r="36" spans="1:16" x14ac:dyDescent="0.2">
      <c r="A36" s="47" t="s">
        <v>139</v>
      </c>
      <c r="B36" s="48"/>
      <c r="C36" s="51" t="s">
        <v>140</v>
      </c>
    </row>
    <row r="38" spans="1:16" x14ac:dyDescent="0.2">
      <c r="A38" s="49" t="s">
        <v>141</v>
      </c>
      <c r="B38" s="49"/>
      <c r="C38" s="52" t="s">
        <v>142</v>
      </c>
    </row>
    <row r="40" spans="1:16" x14ac:dyDescent="0.2">
      <c r="A40" s="50" t="s">
        <v>30</v>
      </c>
      <c r="B40" s="50"/>
      <c r="C40" s="53" t="s">
        <v>143</v>
      </c>
    </row>
    <row r="42" spans="1:16" x14ac:dyDescent="0.2">
      <c r="A42" s="54" t="s">
        <v>45</v>
      </c>
      <c r="B42" s="54"/>
      <c r="C42" s="55" t="s">
        <v>143</v>
      </c>
    </row>
    <row r="44" spans="1:16" x14ac:dyDescent="0.2">
      <c r="A44" s="56" t="s">
        <v>144</v>
      </c>
      <c r="B44" s="56"/>
      <c r="C44" s="57" t="s">
        <v>143</v>
      </c>
    </row>
    <row r="46" spans="1:16" x14ac:dyDescent="0.2">
      <c r="A46" s="58" t="s">
        <v>145</v>
      </c>
      <c r="B46" s="58"/>
      <c r="C46" s="59" t="s">
        <v>143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Iain Irwin-Powell</cp:lastModifiedBy>
  <cp:lastPrinted>2021-06-13T16:54:11Z</cp:lastPrinted>
  <dcterms:created xsi:type="dcterms:W3CDTF">2016-09-30T17:53:23Z</dcterms:created>
  <dcterms:modified xsi:type="dcterms:W3CDTF">2021-06-13T16:55:28Z</dcterms:modified>
</cp:coreProperties>
</file>