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\Documents\Nederland Fire's Documents\Kathy\Board Meeting\2021 Board Meetings\"/>
    </mc:Choice>
  </mc:AlternateContent>
  <xr:revisionPtr revIDLastSave="0" documentId="13_ncr:1_{FD97BC6C-7AD9-4094-88A3-83EB20E4AA84}" xr6:coauthVersionLast="47" xr6:coauthVersionMax="47" xr10:uidLastSave="{00000000-0000-0000-0000-000000000000}"/>
  <bookViews>
    <workbookView xWindow="25980" yWindow="780" windowWidth="21600" windowHeight="14565" firstSheet="2" activeTab="6" xr2:uid="{FDDBBBA1-C36E-4D47-9151-8ADBAB6A1D26}"/>
  </bookViews>
  <sheets>
    <sheet name="check register" sheetId="4" r:id="rId1"/>
    <sheet name="Fund Balance Worksheet" sheetId="1" r:id="rId2"/>
    <sheet name="Quickbooks Balance Sheet" sheetId="2" r:id="rId3"/>
    <sheet name="Sept Balance Sheet" sheetId="3" r:id="rId4"/>
    <sheet name="Sept I&amp;E" sheetId="6" r:id="rId5"/>
    <sheet name="Jan-Sept I&amp;E" sheetId="5" r:id="rId6"/>
    <sheet name="BVA" sheetId="7" r:id="rId7"/>
  </sheets>
  <definedNames>
    <definedName name="_xlnm.Print_Titles" localSheetId="6">BVA!$A:$I,BVA!$1:$2</definedName>
    <definedName name="_xlnm.Print_Titles" localSheetId="0">'check register'!$A:$A,'check register'!$1:$1</definedName>
    <definedName name="_xlnm.Print_Titles" localSheetId="5">'Jan-Sept I&amp;E'!$A:$I,'Jan-Sept I&amp;E'!$1:$2</definedName>
    <definedName name="_xlnm.Print_Titles" localSheetId="3">'Sept Balance Sheet'!$A:$G,'Sept Balance Sheet'!$1:$1</definedName>
    <definedName name="_xlnm.Print_Titles" localSheetId="4">'Sept I&amp;E'!$A:$I,'Sept I&amp;E'!$1:$2</definedName>
    <definedName name="QB_COLUMN_1" localSheetId="0" hidden="1">'check register'!$B$1</definedName>
    <definedName name="QB_COLUMN_22100" localSheetId="5" hidden="1">'Jan-Sept I&amp;E'!$J$1</definedName>
    <definedName name="QB_COLUMN_22100" localSheetId="4" hidden="1">'Sept I&amp;E'!$J$1</definedName>
    <definedName name="QB_COLUMN_29" localSheetId="3" hidden="1">'Sept Balance Sheet'!$H$1</definedName>
    <definedName name="QB_COLUMN_3" localSheetId="0" hidden="1">'check register'!$D$1</definedName>
    <definedName name="QB_COLUMN_30" localSheetId="0" hidden="1">'check register'!$N$1</definedName>
    <definedName name="QB_COLUMN_4" localSheetId="0" hidden="1">'check register'!$F$1</definedName>
    <definedName name="QB_COLUMN_423010" localSheetId="5" hidden="1">'Jan-Sept I&amp;E'!$N$1</definedName>
    <definedName name="QB_COLUMN_423010" localSheetId="4" hidden="1">'Sept I&amp;E'!$N$1</definedName>
    <definedName name="QB_COLUMN_5" localSheetId="0" hidden="1">'check register'!$H$1</definedName>
    <definedName name="QB_COLUMN_59200" localSheetId="6" hidden="1">BVA!$J$2</definedName>
    <definedName name="QB_COLUMN_59202" localSheetId="5" hidden="1">'Jan-Sept I&amp;E'!$J$2</definedName>
    <definedName name="QB_COLUMN_59202" localSheetId="4" hidden="1">'Sept I&amp;E'!$J$2</definedName>
    <definedName name="QB_COLUMN_59300" localSheetId="5" hidden="1">'Jan-Sept I&amp;E'!#REF!</definedName>
    <definedName name="QB_COLUMN_59300" localSheetId="4" hidden="1">'Sept I&amp;E'!#REF!</definedName>
    <definedName name="QB_COLUMN_63620" localSheetId="6" hidden="1">BVA!$N$2</definedName>
    <definedName name="QB_COLUMN_63620" localSheetId="5" hidden="1">'Jan-Sept I&amp;E'!#REF!</definedName>
    <definedName name="QB_COLUMN_63620" localSheetId="4" hidden="1">'Sept I&amp;E'!#REF!</definedName>
    <definedName name="QB_COLUMN_63622" localSheetId="5" hidden="1">'Jan-Sept I&amp;E'!$N$2</definedName>
    <definedName name="QB_COLUMN_63622" localSheetId="4" hidden="1">'Sept I&amp;E'!$N$2</definedName>
    <definedName name="QB_COLUMN_64430" localSheetId="6" hidden="1">BVA!$P$2</definedName>
    <definedName name="QB_COLUMN_64430" localSheetId="5" hidden="1">'Jan-Sept I&amp;E'!#REF!</definedName>
    <definedName name="QB_COLUMN_64430" localSheetId="4" hidden="1">'Sept I&amp;E'!#REF!</definedName>
    <definedName name="QB_COLUMN_64432" localSheetId="5" hidden="1">'Jan-Sept I&amp;E'!$P$2</definedName>
    <definedName name="QB_COLUMN_64432" localSheetId="4" hidden="1">'Sept I&amp;E'!$P$2</definedName>
    <definedName name="QB_COLUMN_7" localSheetId="0" hidden="1">'check register'!$J$1</definedName>
    <definedName name="QB_COLUMN_76210" localSheetId="6" hidden="1">BVA!$L$2</definedName>
    <definedName name="QB_COLUMN_76212" localSheetId="5" hidden="1">'Jan-Sept I&amp;E'!$L$2</definedName>
    <definedName name="QB_COLUMN_76212" localSheetId="4" hidden="1">'Sept I&amp;E'!$L$2</definedName>
    <definedName name="QB_COLUMN_76310" localSheetId="5" hidden="1">'Jan-Sept I&amp;E'!#REF!</definedName>
    <definedName name="QB_COLUMN_76310" localSheetId="4" hidden="1">'Sept I&amp;E'!#REF!</definedName>
    <definedName name="QB_COLUMN_8" localSheetId="0" hidden="1">'check register'!$L$1</definedName>
    <definedName name="QB_DATA_0" localSheetId="6" hidden="1">BVA!$5:$5,BVA!$6:$6,BVA!$7:$7,BVA!$9:$9,BVA!$10:$10,BVA!$11:$11,BVA!$12:$12,BVA!$13:$13,BVA!$14:$14,BVA!$15:$15,BVA!$16:$16,BVA!$17:$17,BVA!$18:$18,BVA!$19:$19,BVA!$20:$20,BVA!$21:$21</definedName>
    <definedName name="QB_DATA_0" localSheetId="0" hidden="1">'check register'!$3:$3,'check register'!$4:$4,'check register'!$5:$5,'check register'!$6:$6,'check register'!$7:$7,'check register'!$8:$8,'check register'!$9:$9,'check register'!$10:$10,'check register'!$11:$11,'check register'!$12:$12,'check register'!$13:$13,'check register'!$14:$14,'check register'!$15:$15,'check register'!$16:$16,'check register'!$17:$17,'check register'!$18:$18</definedName>
    <definedName name="QB_DATA_0" localSheetId="5" hidden="1">'Jan-Sept I&amp;E'!$5:$5,'Jan-Sept I&amp;E'!$6:$6,'Jan-Sept I&amp;E'!$7:$7,'Jan-Sept I&amp;E'!$9:$9,'Jan-Sept I&amp;E'!$10:$10,'Jan-Sept I&amp;E'!$11:$11,'Jan-Sept I&amp;E'!$12:$12,'Jan-Sept I&amp;E'!$13:$13,'Jan-Sept I&amp;E'!$14:$14,'Jan-Sept I&amp;E'!$15:$15,'Jan-Sept I&amp;E'!$16:$16,'Jan-Sept I&amp;E'!$17:$17,'Jan-Sept I&amp;E'!$18:$18,'Jan-Sept I&amp;E'!$19:$19,'Jan-Sept I&amp;E'!$20:$20,'Jan-Sept I&amp;E'!$21:$21</definedName>
    <definedName name="QB_DATA_0" localSheetId="3" hidden="1">'Sept Balance Sheet'!$6:$6,'Sept Balance Sheet'!$7:$7,'Sept Balance Sheet'!$8:$8,'Sept Balance Sheet'!$12:$12,'Sept Balance Sheet'!$13:$13,'Sept Balance Sheet'!$17:$17,'Sept Balance Sheet'!$18:$18,'Sept Balance Sheet'!$19:$19,'Sept Balance Sheet'!$20:$20,'Sept Balance Sheet'!$21:$21,'Sept Balance Sheet'!$22:$22,'Sept Balance Sheet'!$23:$23,'Sept Balance Sheet'!$24:$24,'Sept Balance Sheet'!$25:$25,'Sept Balance Sheet'!$32:$32,'Sept Balance Sheet'!$35:$35</definedName>
    <definedName name="QB_DATA_0" localSheetId="4" hidden="1">'Sept I&amp;E'!$5:$5,'Sept I&amp;E'!$6:$6,'Sept I&amp;E'!$8:$8,'Sept I&amp;E'!$9:$9,'Sept I&amp;E'!$10:$10,'Sept I&amp;E'!$11:$11,'Sept I&amp;E'!$12:$12,'Sept I&amp;E'!$13:$13,'Sept I&amp;E'!$14:$14,'Sept I&amp;E'!$15:$15,'Sept I&amp;E'!$16:$16,'Sept I&amp;E'!$22:$22,'Sept I&amp;E'!$24:$24,'Sept I&amp;E'!$25:$25,'Sept I&amp;E'!$28:$28,'Sept I&amp;E'!$29:$29</definedName>
    <definedName name="QB_DATA_1" localSheetId="6" hidden="1">BVA!$28:$28,BVA!$29:$29,BVA!$32:$32,BVA!$33:$33,BVA!$34:$34,BVA!$37:$37,BVA!$38:$38,BVA!$39:$39,BVA!$40:$40,BVA!$41:$41,BVA!$43:$43,BVA!$45:$45,BVA!$46:$46,BVA!$47:$47,BVA!$48:$48,BVA!$50:$50</definedName>
    <definedName name="QB_DATA_1" localSheetId="0" hidden="1">'check register'!$19:$19,'check register'!$20:$20,'check register'!$21:$21,'check register'!$22:$22,'check register'!$23:$23,'check register'!$24:$24,'check register'!$25:$25,'check register'!$26:$26,'check register'!$27:$27,'check register'!$28:$28,'check register'!$29:$29,'check register'!$30:$30,'check register'!$31:$31,'check register'!$32:$32,'check register'!$33:$33,'check register'!$34:$34</definedName>
    <definedName name="QB_DATA_1" localSheetId="5" hidden="1">'Jan-Sept I&amp;E'!$28:$28,'Jan-Sept I&amp;E'!$29:$29,'Jan-Sept I&amp;E'!$32:$32,'Jan-Sept I&amp;E'!$33:$33,'Jan-Sept I&amp;E'!$34:$34,'Jan-Sept I&amp;E'!$37:$37,'Jan-Sept I&amp;E'!$38:$38,'Jan-Sept I&amp;E'!$39:$39,'Jan-Sept I&amp;E'!$40:$40,'Jan-Sept I&amp;E'!$41:$41,'Jan-Sept I&amp;E'!$43:$43,'Jan-Sept I&amp;E'!$45:$45,'Jan-Sept I&amp;E'!$46:$46,'Jan-Sept I&amp;E'!$47:$47,'Jan-Sept I&amp;E'!$48:$48,'Jan-Sept I&amp;E'!$50:$50</definedName>
    <definedName name="QB_DATA_1" localSheetId="3" hidden="1">'Sept Balance Sheet'!$38:$38,'Sept Balance Sheet'!$40:$40,'Sept Balance Sheet'!$43:$43,'Sept Balance Sheet'!$44:$44,'Sept Balance Sheet'!$46:$46,'Sept Balance Sheet'!$47:$47,'Sept Balance Sheet'!$50:$50,'Sept Balance Sheet'!$51:$51,'Sept Balance Sheet'!$53:$53,'Sept Balance Sheet'!$54:$54,'Sept Balance Sheet'!$60:$60,'Sept Balance Sheet'!$62:$62,'Sept Balance Sheet'!$63:$63,'Sept Balance Sheet'!$64:$64,'Sept Balance Sheet'!$65:$65,'Sept Balance Sheet'!$66:$66</definedName>
    <definedName name="QB_DATA_1" localSheetId="4" hidden="1">'Sept I&amp;E'!$30:$30,'Sept I&amp;E'!$31:$31,'Sept I&amp;E'!$32:$32,'Sept I&amp;E'!$34:$34,'Sept I&amp;E'!$36:$36,'Sept I&amp;E'!$37:$37,'Sept I&amp;E'!$38:$38,'Sept I&amp;E'!$39:$39,'Sept I&amp;E'!$41:$41,'Sept I&amp;E'!$45:$45,'Sept I&amp;E'!$46:$46,'Sept I&amp;E'!$47:$47,'Sept I&amp;E'!$48:$48,'Sept I&amp;E'!$49:$49,'Sept I&amp;E'!$51:$51,'Sept I&amp;E'!$52:$52</definedName>
    <definedName name="QB_DATA_10" localSheetId="6" hidden="1">BVA!$244:$244,BVA!$245:$245</definedName>
    <definedName name="QB_DATA_10" localSheetId="0" hidden="1">'check register'!$163:$163,'check register'!$164:$164,'check register'!$165:$165,'check register'!$166:$166,'check register'!$167:$167,'check register'!$168:$168,'check register'!$169:$169,'check register'!$170:$170,'check register'!$171:$171,'check register'!$172:$172,'check register'!$173:$173,'check register'!$174:$174,'check register'!$175:$175,'check register'!$176:$176,'check register'!$177:$177,'check register'!$178:$178</definedName>
    <definedName name="QB_DATA_10" localSheetId="5" hidden="1">'Jan-Sept I&amp;E'!$244:$244</definedName>
    <definedName name="QB_DATA_11" localSheetId="0" hidden="1">'check register'!$179:$179,'check register'!$180:$180,'check register'!$181:$181,'check register'!$182:$182,'check register'!$183:$183,'check register'!$184:$184,'check register'!$185:$185,'check register'!$186:$186,'check register'!$187:$187,'check register'!$188:$188,'check register'!$189:$189,'check register'!$190:$190,'check register'!$191:$191,'check register'!$192:$192,'check register'!$193:$193,'check register'!$194:$194</definedName>
    <definedName name="QB_DATA_12" localSheetId="0" hidden="1">'check register'!$195:$195,'check register'!$196:$196,'check register'!$197:$197,'check register'!$198:$198,'check register'!$199:$199,'check register'!$200:$200,'check register'!$201:$201,'check register'!$202:$202,'check register'!$203:$203,'check register'!$204:$204,'check register'!$205:$205,'check register'!$206:$206,'check register'!$207:$207,'check register'!$208:$208,'check register'!$209:$209,'check register'!$210:$210</definedName>
    <definedName name="QB_DATA_13" localSheetId="0" hidden="1">'check register'!$211:$211,'check register'!$212:$212,'check register'!$213:$213,'check register'!$214:$214,'check register'!$215:$215,'check register'!$216:$216,'check register'!$217:$217,'check register'!$218:$218,'check register'!$219:$219,'check register'!$220:$220,'check register'!$221:$221,'check register'!$222:$222,'check register'!$223:$223,'check register'!$224:$224,'check register'!$225:$225,'check register'!$226:$226</definedName>
    <definedName name="QB_DATA_14" localSheetId="0" hidden="1">'check register'!$227:$227,'check register'!$228:$228,'check register'!$229:$229,'check register'!$230:$230,'check register'!$231:$231,'check register'!$232:$232,'check register'!$233:$233,'check register'!$234:$234,'check register'!$235:$235,'check register'!$236:$236,'check register'!$237:$237,'check register'!$238:$238,'check register'!$239:$239,'check register'!$240:$240,'check register'!$241:$241,'check register'!$242:$242</definedName>
    <definedName name="QB_DATA_15" localSheetId="0" hidden="1">'check register'!$243:$243,'check register'!$244:$244,'check register'!$245:$245,'check register'!$246:$246,'check register'!$247:$247,'check register'!$248:$248,'check register'!$249:$249,'check register'!$250:$250,'check register'!$251:$251,'check register'!$252:$252,'check register'!$253:$253,'check register'!$254:$254,'check register'!$255:$255,'check register'!$256:$256,'check register'!$257:$257,'check register'!$258:$258</definedName>
    <definedName name="QB_DATA_16" localSheetId="0" hidden="1">'check register'!$259:$259,'check register'!$260:$260,'check register'!$261:$261,'check register'!$262:$262,'check register'!$263:$263,'check register'!$264:$264,'check register'!$265:$265,'check register'!$266:$266,'check register'!$267:$267,'check register'!$268:$268,'check register'!$269:$269,'check register'!$270:$270,'check register'!$271:$271,'check register'!$272:$272,'check register'!$273:$273,'check register'!$274:$274</definedName>
    <definedName name="QB_DATA_17" localSheetId="0" hidden="1">'check register'!$275:$275,'check register'!$276:$276,'check register'!$277:$277,'check register'!$278:$278,'check register'!$279:$279,'check register'!$280:$280,'check register'!$281:$281,'check register'!$282:$282,'check register'!$283:$283,'check register'!$284:$284,'check register'!$285:$285,'check register'!$286:$286,'check register'!$287:$287,'check register'!$288:$288,'check register'!$289:$289,'check register'!$290:$290</definedName>
    <definedName name="QB_DATA_18" localSheetId="0" hidden="1">'check register'!$291:$291,'check register'!$292:$292,'check register'!$293:$293,'check register'!$294:$294,'check register'!$295:$295,'check register'!$296:$296,'check register'!$297:$297,'check register'!$298:$298,'check register'!$299:$299,'check register'!$300:$300,'check register'!$301:$301,'check register'!$302:$302,'check register'!$303:$303,'check register'!$304:$304,'check register'!$305:$305,'check register'!$306:$306</definedName>
    <definedName name="QB_DATA_19" localSheetId="0" hidden="1">'check register'!$307:$307,'check register'!$308:$308,'check register'!$309:$309,'check register'!$310:$310,'check register'!$311:$311,'check register'!$312:$312,'check register'!$313:$313,'check register'!$314:$314,'check register'!$315:$315,'check register'!$316:$316,'check register'!$317:$317,'check register'!$318:$318,'check register'!$319:$319,'check register'!$320:$320,'check register'!$321:$321,'check register'!$322:$322</definedName>
    <definedName name="QB_DATA_2" localSheetId="6" hidden="1">BVA!$54:$54,BVA!$55:$55,BVA!$56:$56,BVA!$57:$57,BVA!$58:$58,BVA!$59:$59,BVA!$60:$60,BVA!$61:$61,BVA!$63:$63,BVA!$64:$64,BVA!$65:$65,BVA!$66:$66,BVA!$67:$67,BVA!$68:$68,BVA!$69:$69,BVA!$72:$72</definedName>
    <definedName name="QB_DATA_2" localSheetId="0" hidden="1">'check register'!$35:$35,'check register'!$36:$36,'check register'!$37:$37,'check register'!$38:$38,'check register'!$39:$39,'check register'!$40:$40,'check register'!$41:$41,'check register'!$42:$42,'check register'!$43:$43,'check register'!$44:$44,'check register'!$45:$45,'check register'!$46:$46,'check register'!$47:$47,'check register'!$48:$48,'check register'!$49:$49,'check register'!$50:$50</definedName>
    <definedName name="QB_DATA_2" localSheetId="5" hidden="1">'Jan-Sept I&amp;E'!$54:$54,'Jan-Sept I&amp;E'!$55:$55,'Jan-Sept I&amp;E'!$56:$56,'Jan-Sept I&amp;E'!$57:$57,'Jan-Sept I&amp;E'!$58:$58,'Jan-Sept I&amp;E'!$59:$59,'Jan-Sept I&amp;E'!$60:$60,'Jan-Sept I&amp;E'!$62:$62,'Jan-Sept I&amp;E'!$63:$63,'Jan-Sept I&amp;E'!$64:$64,'Jan-Sept I&amp;E'!$65:$65,'Jan-Sept I&amp;E'!$66:$66,'Jan-Sept I&amp;E'!$67:$67,'Jan-Sept I&amp;E'!$68:$68,'Jan-Sept I&amp;E'!$71:$71,'Jan-Sept I&amp;E'!$72:$72</definedName>
    <definedName name="QB_DATA_2" localSheetId="3" hidden="1">'Sept Balance Sheet'!$67:$67,'Sept Balance Sheet'!$69:$69,'Sept Balance Sheet'!$70:$70,'Sept Balance Sheet'!$71:$71</definedName>
    <definedName name="QB_DATA_2" localSheetId="4" hidden="1">'Sept I&amp;E'!$53:$53,'Sept I&amp;E'!$54:$54,'Sept I&amp;E'!$55:$55,'Sept I&amp;E'!$58:$58,'Sept I&amp;E'!$59:$59,'Sept I&amp;E'!$60:$60,'Sept I&amp;E'!$61:$61,'Sept I&amp;E'!$62:$62,'Sept I&amp;E'!$63:$63,'Sept I&amp;E'!$64:$64,'Sept I&amp;E'!$65:$65,'Sept I&amp;E'!$68:$68,'Sept I&amp;E'!$69:$69,'Sept I&amp;E'!$70:$70,'Sept I&amp;E'!$73:$73,'Sept I&amp;E'!$74:$74</definedName>
    <definedName name="QB_DATA_20" localSheetId="0" hidden="1">'check register'!$323:$323,'check register'!$324:$324,'check register'!$325:$325,'check register'!$326:$326,'check register'!$327:$327,'check register'!$328:$328,'check register'!$329:$329,'check register'!$330:$330,'check register'!$331:$331,'check register'!$332:$332,'check register'!$333:$333,'check register'!$334:$334,'check register'!$335:$335,'check register'!$336:$336,'check register'!$337:$337,'check register'!$338:$338</definedName>
    <definedName name="QB_DATA_21" localSheetId="0" hidden="1">'check register'!$339:$339,'check register'!$340:$340,'check register'!$341:$341,'check register'!$342:$342,'check register'!$343:$343,'check register'!$344:$344,'check register'!$345:$345,'check register'!$346:$346,'check register'!$347:$347,'check register'!$348:$348,'check register'!$349:$349,'check register'!$350:$350,'check register'!$351:$351,'check register'!$352:$352,'check register'!$353:$353,'check register'!$354:$354</definedName>
    <definedName name="QB_DATA_22" localSheetId="0" hidden="1">'check register'!$355:$355,'check register'!$356:$356,'check register'!$357:$357,'check register'!$358:$358,'check register'!$359:$359,'check register'!$360:$360,'check register'!$361:$361,'check register'!$362:$362,'check register'!$363:$363,'check register'!$364:$364,'check register'!$365:$365,'check register'!$366:$366,'check register'!$367:$367,'check register'!$368:$368,'check register'!$369:$369,'check register'!$370:$370</definedName>
    <definedName name="QB_DATA_23" localSheetId="0" hidden="1">'check register'!$371:$371,'check register'!$372:$372,'check register'!$373:$373,'check register'!$374:$374,'check register'!$375:$375,'check register'!$376:$376,'check register'!$377:$377,'check register'!$378:$378,'check register'!$379:$379,'check register'!$380:$380,'check register'!$381:$381,'check register'!$382:$382,'check register'!$383:$383,'check register'!$384:$384,'check register'!$385:$385,'check register'!$386:$386</definedName>
    <definedName name="QB_DATA_24" localSheetId="0" hidden="1">'check register'!$387:$387,'check register'!$388:$388,'check register'!$389:$389,'check register'!$390:$390,'check register'!$391:$391,'check register'!$392:$392,'check register'!$393:$393,'check register'!$394:$394,'check register'!$395:$395,'check register'!$396:$396,'check register'!$397:$397,'check register'!$398:$398,'check register'!$399:$399,'check register'!$400:$400,'check register'!$401:$401,'check register'!$402:$402</definedName>
    <definedName name="QB_DATA_25" localSheetId="0" hidden="1">'check register'!$403:$403,'check register'!$404:$404,'check register'!$405:$405,'check register'!$406:$406,'check register'!$407:$407,'check register'!$408:$408,'check register'!$409:$409,'check register'!$410:$410,'check register'!$411:$411,'check register'!$412:$412,'check register'!$413:$413,'check register'!$414:$414,'check register'!$415:$415,'check register'!$416:$416,'check register'!$417:$417,'check register'!$418:$418</definedName>
    <definedName name="QB_DATA_26" localSheetId="0" hidden="1">'check register'!$419:$419,'check register'!$420:$420,'check register'!$421:$421,'check register'!$422:$422,'check register'!$423:$423,'check register'!$424:$424,'check register'!$425:$425,'check register'!$426:$426,'check register'!$427:$427,'check register'!$428:$428,'check register'!$429:$429,'check register'!$430:$430,'check register'!$431:$431,'check register'!$432:$432,'check register'!$433:$433,'check register'!$434:$434</definedName>
    <definedName name="QB_DATA_27" localSheetId="0" hidden="1">'check register'!$435:$435,'check register'!$436:$436,'check register'!$437:$437,'check register'!$438:$438,'check register'!$439:$439,'check register'!$440:$440,'check register'!$441:$441,'check register'!$442:$442,'check register'!$443:$443,'check register'!$444:$444,'check register'!$445:$445,'check register'!$446:$446,'check register'!$447:$447,'check register'!$448:$448,'check register'!$449:$449,'check register'!$450:$450</definedName>
    <definedName name="QB_DATA_28" localSheetId="0" hidden="1">'check register'!$451:$451,'check register'!$452:$452,'check register'!$453:$453,'check register'!$454:$454,'check register'!$455:$455,'check register'!$456:$456,'check register'!$457:$457,'check register'!$458:$458,'check register'!$459:$459,'check register'!$460:$460,'check register'!$461:$461,'check register'!$462:$462,'check register'!$463:$463,'check register'!$464:$464,'check register'!$465:$465,'check register'!$466:$466</definedName>
    <definedName name="QB_DATA_29" localSheetId="0" hidden="1">'check register'!$467:$467,'check register'!$468:$468,'check register'!$469:$469,'check register'!$470:$470,'check register'!$471:$471,'check register'!$472:$472,'check register'!$473:$473,'check register'!$474:$474,'check register'!$475:$475,'check register'!$476:$476,'check register'!$477:$477,'check register'!$478:$478,'check register'!$479:$479,'check register'!$480:$480,'check register'!$481:$481,'check register'!$482:$482</definedName>
    <definedName name="QB_DATA_3" localSheetId="6" hidden="1">BVA!$73:$73,BVA!$74:$74,BVA!$75:$75,BVA!$76:$76,BVA!$77:$77,BVA!$78:$78,BVA!$79:$79,BVA!$82:$82,BVA!$83:$83,BVA!$84:$84,BVA!$87:$87,BVA!$88:$88,BVA!$90:$90,BVA!$91:$91,BVA!$92:$92,BVA!$96:$96</definedName>
    <definedName name="QB_DATA_3" localSheetId="0" hidden="1">'check register'!$51:$51,'check register'!$52:$52,'check register'!$53:$53,'check register'!$54:$54,'check register'!$55:$55,'check register'!$56:$56,'check register'!$57:$57,'check register'!$58:$58,'check register'!$59:$59,'check register'!$60:$60,'check register'!$61:$61,'check register'!$62:$62,'check register'!$63:$63,'check register'!$64:$64,'check register'!$65:$65,'check register'!$66:$66</definedName>
    <definedName name="QB_DATA_3" localSheetId="5" hidden="1">'Jan-Sept I&amp;E'!$73:$73,'Jan-Sept I&amp;E'!$74:$74,'Jan-Sept I&amp;E'!$75:$75,'Jan-Sept I&amp;E'!$76:$76,'Jan-Sept I&amp;E'!$77:$77,'Jan-Sept I&amp;E'!$78:$78,'Jan-Sept I&amp;E'!$81:$81,'Jan-Sept I&amp;E'!$82:$82,'Jan-Sept I&amp;E'!$83:$83,'Jan-Sept I&amp;E'!$86:$86,'Jan-Sept I&amp;E'!$87:$87,'Jan-Sept I&amp;E'!$89:$89,'Jan-Sept I&amp;E'!$90:$90,'Jan-Sept I&amp;E'!$91:$91,'Jan-Sept I&amp;E'!$95:$95,'Jan-Sept I&amp;E'!$96:$96</definedName>
    <definedName name="QB_DATA_3" localSheetId="4" hidden="1">'Sept I&amp;E'!$76:$76,'Sept I&amp;E'!$77:$77,'Sept I&amp;E'!$81:$81,'Sept I&amp;E'!$82:$82,'Sept I&amp;E'!$83:$83,'Sept I&amp;E'!$84:$84,'Sept I&amp;E'!$87:$87,'Sept I&amp;E'!$88:$88,'Sept I&amp;E'!$89:$89,'Sept I&amp;E'!$90:$90,'Sept I&amp;E'!$91:$91,'Sept I&amp;E'!$94:$94,'Sept I&amp;E'!$96:$96,'Sept I&amp;E'!$97:$97,'Sept I&amp;E'!$98:$98,'Sept I&amp;E'!$100:$100</definedName>
    <definedName name="QB_DATA_30" localSheetId="0" hidden="1">'check register'!$483:$483,'check register'!$484:$484,'check register'!$485:$485,'check register'!$486:$486,'check register'!$487:$487,'check register'!$488:$488,'check register'!$489:$489,'check register'!$490:$490,'check register'!$491:$491,'check register'!$492:$492,'check register'!$493:$493,'check register'!$494:$494,'check register'!$495:$495,'check register'!$496:$496,'check register'!$497:$497,'check register'!$498:$498</definedName>
    <definedName name="QB_DATA_31" localSheetId="0" hidden="1">'check register'!$499:$499,'check register'!$500:$500,'check register'!$501:$501,'check register'!$502:$502,'check register'!$503:$503,'check register'!$504:$504,'check register'!$505:$505,'check register'!$506:$506,'check register'!$507:$507,'check register'!$508:$508,'check register'!$509:$509,'check register'!$510:$510,'check register'!$511:$511,'check register'!$512:$512,'check register'!$513:$513,'check register'!$514:$514</definedName>
    <definedName name="QB_DATA_32" localSheetId="0" hidden="1">'check register'!$515:$515,'check register'!$516:$516,'check register'!$517:$517,'check register'!$518:$518,'check register'!$519:$519,'check register'!$520:$520,'check register'!$521:$521,'check register'!$522:$522,'check register'!$523:$523,'check register'!$524:$524,'check register'!$525:$525,'check register'!$526:$526,'check register'!$527:$527,'check register'!$528:$528,'check register'!$529:$529,'check register'!$530:$530</definedName>
    <definedName name="QB_DATA_33" localSheetId="0" hidden="1">'check register'!$531:$531,'check register'!$532:$532</definedName>
    <definedName name="QB_DATA_4" localSheetId="6" hidden="1">BVA!$97:$97,BVA!$98:$98,BVA!$99:$99,BVA!$102:$102,BVA!$103:$103,BVA!$104:$104,BVA!$105:$105,BVA!$106:$106,BVA!$109:$109,BVA!$111:$111,BVA!$112:$112,BVA!$113:$113,BVA!$115:$115,BVA!$117:$117,BVA!$121:$121,BVA!$122:$122</definedName>
    <definedName name="QB_DATA_4" localSheetId="0" hidden="1">'check register'!$67:$67,'check register'!$68:$68,'check register'!$69:$69,'check register'!$70:$70,'check register'!$71:$71,'check register'!$72:$72,'check register'!$73:$73,'check register'!$74:$74,'check register'!$75:$75,'check register'!$76:$76,'check register'!$77:$77,'check register'!$78:$78,'check register'!$79:$79,'check register'!$80:$80,'check register'!$81:$81,'check register'!$82:$82</definedName>
    <definedName name="QB_DATA_4" localSheetId="5" hidden="1">'Jan-Sept I&amp;E'!$97:$97,'Jan-Sept I&amp;E'!$98:$98,'Jan-Sept I&amp;E'!$101:$101,'Jan-Sept I&amp;E'!$102:$102,'Jan-Sept I&amp;E'!$103:$103,'Jan-Sept I&amp;E'!$104:$104,'Jan-Sept I&amp;E'!$105:$105,'Jan-Sept I&amp;E'!$108:$108,'Jan-Sept I&amp;E'!$110:$110,'Jan-Sept I&amp;E'!$111:$111,'Jan-Sept I&amp;E'!$112:$112,'Jan-Sept I&amp;E'!$114:$114,'Jan-Sept I&amp;E'!$116:$116,'Jan-Sept I&amp;E'!$120:$120,'Jan-Sept I&amp;E'!$121:$121,'Jan-Sept I&amp;E'!$122:$122</definedName>
    <definedName name="QB_DATA_4" localSheetId="4" hidden="1">'Sept I&amp;E'!$102:$102,'Sept I&amp;E'!$106:$106,'Sept I&amp;E'!$107:$107,'Sept I&amp;E'!$110:$110,'Sept I&amp;E'!$111:$111,'Sept I&amp;E'!$112:$112,'Sept I&amp;E'!$113:$113,'Sept I&amp;E'!$114:$114,'Sept I&amp;E'!$115:$115,'Sept I&amp;E'!$118:$118,'Sept I&amp;E'!$119:$119,'Sept I&amp;E'!$121:$121,'Sept I&amp;E'!$122:$122,'Sept I&amp;E'!$123:$123,'Sept I&amp;E'!$124:$124,'Sept I&amp;E'!$125:$125</definedName>
    <definedName name="QB_DATA_5" localSheetId="6" hidden="1">BVA!$123:$123,BVA!$126:$126,BVA!$127:$127,BVA!$128:$128,BVA!$129:$129,BVA!$130:$130,BVA!$131:$131,BVA!$132:$132,BVA!$135:$135,BVA!$136:$136,BVA!$137:$137,BVA!$139:$139,BVA!$140:$140,BVA!$141:$141,BVA!$142:$142,BVA!$143:$143</definedName>
    <definedName name="QB_DATA_5" localSheetId="0" hidden="1">'check register'!$83:$83,'check register'!$84:$84,'check register'!$85:$85,'check register'!$86:$86,'check register'!$87:$87,'check register'!$88:$88,'check register'!$89:$89,'check register'!$90:$90,'check register'!$91:$91,'check register'!$92:$92,'check register'!$93:$93,'check register'!$94:$94,'check register'!$95:$95,'check register'!$96:$96,'check register'!$97:$97,'check register'!$98:$98</definedName>
    <definedName name="QB_DATA_5" localSheetId="5" hidden="1">'Jan-Sept I&amp;E'!$125:$125,'Jan-Sept I&amp;E'!$126:$126,'Jan-Sept I&amp;E'!$127:$127,'Jan-Sept I&amp;E'!$128:$128,'Jan-Sept I&amp;E'!$129:$129,'Jan-Sept I&amp;E'!$130:$130,'Jan-Sept I&amp;E'!$131:$131,'Jan-Sept I&amp;E'!$134:$134,'Jan-Sept I&amp;E'!$135:$135,'Jan-Sept I&amp;E'!$136:$136,'Jan-Sept I&amp;E'!$138:$138,'Jan-Sept I&amp;E'!$139:$139,'Jan-Sept I&amp;E'!$140:$140,'Jan-Sept I&amp;E'!$141:$141,'Jan-Sept I&amp;E'!$142:$142,'Jan-Sept I&amp;E'!$143:$143</definedName>
    <definedName name="QB_DATA_5" localSheetId="4" hidden="1">'Sept I&amp;E'!$126:$126,'Sept I&amp;E'!$127:$127,'Sept I&amp;E'!$129:$129,'Sept I&amp;E'!$130:$130,'Sept I&amp;E'!$132:$132,'Sept I&amp;E'!$133:$133,'Sept I&amp;E'!$134:$134,'Sept I&amp;E'!$138:$138,'Sept I&amp;E'!$141:$141,'Sept I&amp;E'!$142:$142,'Sept I&amp;E'!$144:$144,'Sept I&amp;E'!$145:$145,'Sept I&amp;E'!$147:$147,'Sept I&amp;E'!$148:$148,'Sept I&amp;E'!$150:$150,'Sept I&amp;E'!$155:$155</definedName>
    <definedName name="QB_DATA_6" localSheetId="6" hidden="1">BVA!$144:$144,BVA!$145:$145,BVA!$146:$146,BVA!$148:$148,BVA!$149:$149,BVA!$151:$151,BVA!$152:$152,BVA!$153:$153,BVA!$154:$154,BVA!$155:$155,BVA!$156:$156,BVA!$157:$157,BVA!$158:$158,BVA!$159:$159,BVA!$160:$160,BVA!$161:$161</definedName>
    <definedName name="QB_DATA_6" localSheetId="0" hidden="1">'check register'!$99:$99,'check register'!$100:$100,'check register'!$101:$101,'check register'!$102:$102,'check register'!$103:$103,'check register'!$104:$104,'check register'!$105:$105,'check register'!$106:$106,'check register'!$107:$107,'check register'!$108:$108,'check register'!$109:$109,'check register'!$110:$110,'check register'!$111:$111,'check register'!$112:$112,'check register'!$113:$113,'check register'!$114:$114</definedName>
    <definedName name="QB_DATA_6" localSheetId="5" hidden="1">'Jan-Sept I&amp;E'!$144:$144,'Jan-Sept I&amp;E'!$145:$145,'Jan-Sept I&amp;E'!$147:$147,'Jan-Sept I&amp;E'!$148:$148,'Jan-Sept I&amp;E'!$150:$150,'Jan-Sept I&amp;E'!$151:$151,'Jan-Sept I&amp;E'!$152:$152,'Jan-Sept I&amp;E'!$153:$153,'Jan-Sept I&amp;E'!$154:$154,'Jan-Sept I&amp;E'!$155:$155,'Jan-Sept I&amp;E'!$156:$156,'Jan-Sept I&amp;E'!$157:$157,'Jan-Sept I&amp;E'!$158:$158,'Jan-Sept I&amp;E'!$159:$159,'Jan-Sept I&amp;E'!$160:$160,'Jan-Sept I&amp;E'!$161:$161</definedName>
    <definedName name="QB_DATA_6" localSheetId="4" hidden="1">'Sept I&amp;E'!$156:$156,'Sept I&amp;E'!$158:$158,'Sept I&amp;E'!$160:$160,'Sept I&amp;E'!$166:$166,'Sept I&amp;E'!$167:$167,'Sept I&amp;E'!$168:$168,'Sept I&amp;E'!$169:$169</definedName>
    <definedName name="QB_DATA_7" localSheetId="6" hidden="1">BVA!$162:$162,BVA!$163:$163,BVA!$164:$164,BVA!$165:$165,BVA!$166:$166,BVA!$167:$167,BVA!$168:$168,BVA!$169:$169,BVA!$170:$170,BVA!$174:$174,BVA!$175:$175,BVA!$178:$178,BVA!$179:$179,BVA!$181:$181,BVA!$182:$182,BVA!$184:$184</definedName>
    <definedName name="QB_DATA_7" localSheetId="0" hidden="1">'check register'!$115:$115,'check register'!$116:$116,'check register'!$117:$117,'check register'!$118:$118,'check register'!$119:$119,'check register'!$120:$120,'check register'!$121:$121,'check register'!$122:$122,'check register'!$123:$123,'check register'!$124:$124,'check register'!$125:$125,'check register'!$126:$126,'check register'!$127:$127,'check register'!$128:$128,'check register'!$129:$129,'check register'!$130:$130</definedName>
    <definedName name="QB_DATA_7" localSheetId="5" hidden="1">'Jan-Sept I&amp;E'!$162:$162,'Jan-Sept I&amp;E'!$163:$163,'Jan-Sept I&amp;E'!$164:$164,'Jan-Sept I&amp;E'!$165:$165,'Jan-Sept I&amp;E'!$166:$166,'Jan-Sept I&amp;E'!$167:$167,'Jan-Sept I&amp;E'!$168:$168,'Jan-Sept I&amp;E'!$169:$169,'Jan-Sept I&amp;E'!$173:$173,'Jan-Sept I&amp;E'!$174:$174,'Jan-Sept I&amp;E'!$177:$177,'Jan-Sept I&amp;E'!$178:$178,'Jan-Sept I&amp;E'!$180:$180,'Jan-Sept I&amp;E'!$181:$181,'Jan-Sept I&amp;E'!$183:$183,'Jan-Sept I&amp;E'!$184:$184</definedName>
    <definedName name="QB_DATA_8" localSheetId="6" hidden="1">BVA!$185:$185,BVA!$186:$186,BVA!$188:$188,BVA!$193:$193,BVA!$194:$194,BVA!$196:$196,BVA!$198:$198,BVA!$203:$203,BVA!$204:$204,BVA!$206:$206,BVA!$207:$207,BVA!$208:$208,BVA!$209:$209,BVA!$210:$210,BVA!$214:$214,BVA!$215:$215</definedName>
    <definedName name="QB_DATA_8" localSheetId="0" hidden="1">'check register'!$131:$131,'check register'!$132:$132,'check register'!$133:$133,'check register'!$134:$134,'check register'!$135:$135,'check register'!$136:$136,'check register'!$137:$137,'check register'!$138:$138,'check register'!$139:$139,'check register'!$140:$140,'check register'!$141:$141,'check register'!$142:$142,'check register'!$143:$143,'check register'!$144:$144,'check register'!$145:$145,'check register'!$146:$146</definedName>
    <definedName name="QB_DATA_8" localSheetId="5" hidden="1">'Jan-Sept I&amp;E'!$185:$185,'Jan-Sept I&amp;E'!$187:$187,'Jan-Sept I&amp;E'!$192:$192,'Jan-Sept I&amp;E'!$193:$193,'Jan-Sept I&amp;E'!$195:$195,'Jan-Sept I&amp;E'!$197:$197,'Jan-Sept I&amp;E'!$202:$202,'Jan-Sept I&amp;E'!$203:$203,'Jan-Sept I&amp;E'!$205:$205,'Jan-Sept I&amp;E'!$206:$206,'Jan-Sept I&amp;E'!$207:$207,'Jan-Sept I&amp;E'!$208:$208,'Jan-Sept I&amp;E'!$209:$209,'Jan-Sept I&amp;E'!$213:$213,'Jan-Sept I&amp;E'!$214:$214,'Jan-Sept I&amp;E'!$215:$215</definedName>
    <definedName name="QB_DATA_9" localSheetId="6" hidden="1">BVA!$216:$216,BVA!$217:$217,BVA!$218:$218,BVA!$219:$219,BVA!$220:$220,BVA!$222:$222,BVA!$226:$226,BVA!$227:$227,BVA!$229:$229,BVA!$230:$230,BVA!$231:$231,BVA!$232:$232,BVA!$236:$236,BVA!$238:$238,BVA!$239:$239,BVA!$243:$243</definedName>
    <definedName name="QB_DATA_9" localSheetId="0" hidden="1">'check register'!$147:$147,'check register'!$148:$148,'check register'!$149:$149,'check register'!$150:$150,'check register'!$151:$151,'check register'!$152:$152,'check register'!$153:$153,'check register'!$154:$154,'check register'!$155:$155,'check register'!$156:$156,'check register'!$157:$157,'check register'!$158:$158,'check register'!$159:$159,'check register'!$160:$160,'check register'!$161:$161,'check register'!$162:$162</definedName>
    <definedName name="QB_DATA_9" localSheetId="5" hidden="1">'Jan-Sept I&amp;E'!$216:$216,'Jan-Sept I&amp;E'!$217:$217,'Jan-Sept I&amp;E'!$218:$218,'Jan-Sept I&amp;E'!$219:$219,'Jan-Sept I&amp;E'!$221:$221,'Jan-Sept I&amp;E'!$225:$225,'Jan-Sept I&amp;E'!$226:$226,'Jan-Sept I&amp;E'!$228:$228,'Jan-Sept I&amp;E'!$229:$229,'Jan-Sept I&amp;E'!$230:$230,'Jan-Sept I&amp;E'!$231:$231,'Jan-Sept I&amp;E'!$235:$235,'Jan-Sept I&amp;E'!$237:$237,'Jan-Sept I&amp;E'!$238:$238,'Jan-Sept I&amp;E'!$242:$242,'Jan-Sept I&amp;E'!$243:$243</definedName>
    <definedName name="QB_FORMULA_0" localSheetId="6" hidden="1">BVA!$N$6,BVA!$P$6,BVA!$N$7,BVA!$P$7,BVA!$N$9,BVA!$P$9,BVA!$N$10,BVA!$P$10,BVA!$N$11,BVA!$P$11,BVA!$N$12,BVA!$P$12,BVA!$N$13,BVA!$P$13,BVA!$N$21,BVA!$P$21</definedName>
    <definedName name="QB_FORMULA_0" localSheetId="0" hidden="1">'check register'!$N$533</definedName>
    <definedName name="QB_FORMULA_0" localSheetId="5" hidden="1">'Jan-Sept I&amp;E'!#REF!,'Jan-Sept I&amp;E'!#REF!,'Jan-Sept I&amp;E'!#REF!,'Jan-Sept I&amp;E'!#REF!,'Jan-Sept I&amp;E'!$N$6,'Jan-Sept I&amp;E'!$P$6,'Jan-Sept I&amp;E'!#REF!,'Jan-Sept I&amp;E'!#REF!,'Jan-Sept I&amp;E'!#REF!,'Jan-Sept I&amp;E'!#REF!,'Jan-Sept I&amp;E'!$N$7,'Jan-Sept I&amp;E'!$P$7,'Jan-Sept I&amp;E'!#REF!,'Jan-Sept I&amp;E'!#REF!,'Jan-Sept I&amp;E'!#REF!,'Jan-Sept I&amp;E'!#REF!</definedName>
    <definedName name="QB_FORMULA_0" localSheetId="3" hidden="1">'Sept Balance Sheet'!$H$9,'Sept Balance Sheet'!$H$10,'Sept Balance Sheet'!$H$14,'Sept Balance Sheet'!$H$15,'Sept Balance Sheet'!$H$26,'Sept Balance Sheet'!$H$27,'Sept Balance Sheet'!$H$33,'Sept Balance Sheet'!$H$36,'Sept Balance Sheet'!$H$41,'Sept Balance Sheet'!$H$48,'Sept Balance Sheet'!$H$52,'Sept Balance Sheet'!$H$55,'Sept Balance Sheet'!$H$56,'Sept Balance Sheet'!$H$57,'Sept Balance Sheet'!$H$58,'Sept Balance Sheet'!$H$68</definedName>
    <definedName name="QB_FORMULA_0" localSheetId="4" hidden="1">'Sept I&amp;E'!$N$5,'Sept I&amp;E'!$P$5,'Sept I&amp;E'!#REF!,'Sept I&amp;E'!#REF!,'Sept I&amp;E'!#REF!,'Sept I&amp;E'!#REF!,'Sept I&amp;E'!$N$6,'Sept I&amp;E'!$P$6,'Sept I&amp;E'!#REF!,'Sept I&amp;E'!#REF!,'Sept I&amp;E'!#REF!,'Sept I&amp;E'!#REF!,'Sept I&amp;E'!$N$8,'Sept I&amp;E'!$P$8,'Sept I&amp;E'!#REF!,'Sept I&amp;E'!#REF!</definedName>
    <definedName name="QB_FORMULA_1" localSheetId="6" hidden="1">BVA!$J$22,BVA!$L$22,BVA!$N$22,BVA!$P$22,BVA!$J$23,BVA!$L$23,BVA!$N$23,BVA!$P$23,BVA!$J$24,BVA!$L$24,BVA!$N$24,BVA!$P$24,BVA!$N$29,BVA!$P$29,BVA!$J$30,BVA!$L$30</definedName>
    <definedName name="QB_FORMULA_1" localSheetId="5" hidden="1">'Jan-Sept I&amp;E'!$N$9,'Jan-Sept I&amp;E'!$P$9,'Jan-Sept I&amp;E'!#REF!,'Jan-Sept I&amp;E'!#REF!,'Jan-Sept I&amp;E'!#REF!,'Jan-Sept I&amp;E'!#REF!,'Jan-Sept I&amp;E'!$N$10,'Jan-Sept I&amp;E'!$P$10,'Jan-Sept I&amp;E'!#REF!,'Jan-Sept I&amp;E'!#REF!,'Jan-Sept I&amp;E'!#REF!,'Jan-Sept I&amp;E'!#REF!,'Jan-Sept I&amp;E'!$N$11,'Jan-Sept I&amp;E'!$P$11,'Jan-Sept I&amp;E'!#REF!,'Jan-Sept I&amp;E'!#REF!</definedName>
    <definedName name="QB_FORMULA_1" localSheetId="3" hidden="1">'Sept Balance Sheet'!$H$72,'Sept Balance Sheet'!$H$73</definedName>
    <definedName name="QB_FORMULA_1" localSheetId="4" hidden="1">'Sept I&amp;E'!#REF!,'Sept I&amp;E'!#REF!,'Sept I&amp;E'!$N$9,'Sept I&amp;E'!$P$9,'Sept I&amp;E'!#REF!,'Sept I&amp;E'!#REF!,'Sept I&amp;E'!#REF!,'Sept I&amp;E'!#REF!,'Sept I&amp;E'!$N$10,'Sept I&amp;E'!$P$10,'Sept I&amp;E'!#REF!,'Sept I&amp;E'!#REF!,'Sept I&amp;E'!#REF!,'Sept I&amp;E'!#REF!,'Sept I&amp;E'!$N$11,'Sept I&amp;E'!$P$11</definedName>
    <definedName name="QB_FORMULA_10" localSheetId="6" hidden="1">BVA!$N$102,BVA!$P$102,BVA!$N$103,BVA!$P$103,BVA!$N$104,BVA!$P$104,BVA!$N$105,BVA!$P$105,BVA!$N$106,BVA!$P$106,BVA!$J$107,BVA!$L$107,BVA!$N$107,BVA!$P$107,BVA!$N$109,BVA!$P$109</definedName>
    <definedName name="QB_FORMULA_10" localSheetId="5" hidden="1">'Jan-Sept I&amp;E'!#REF!,'Jan-Sept I&amp;E'!#REF!,'Jan-Sept I&amp;E'!#REF!,'Jan-Sept I&amp;E'!#REF!,'Jan-Sept I&amp;E'!$N$40,'Jan-Sept I&amp;E'!$P$40,'Jan-Sept I&amp;E'!#REF!,'Jan-Sept I&amp;E'!#REF!,'Jan-Sept I&amp;E'!#REF!,'Jan-Sept I&amp;E'!#REF!,'Jan-Sept I&amp;E'!$N$41,'Jan-Sept I&amp;E'!$P$41,'Jan-Sept I&amp;E'!#REF!,'Jan-Sept I&amp;E'!#REF!,'Jan-Sept I&amp;E'!#REF!,'Jan-Sept I&amp;E'!#REF!</definedName>
    <definedName name="QB_FORMULA_10" localSheetId="4" hidden="1">'Sept I&amp;E'!$N$37,'Sept I&amp;E'!$P$37,'Sept I&amp;E'!#REF!,'Sept I&amp;E'!#REF!,'Sept I&amp;E'!#REF!,'Sept I&amp;E'!#REF!,'Sept I&amp;E'!$N$38,'Sept I&amp;E'!$P$38,'Sept I&amp;E'!#REF!,'Sept I&amp;E'!#REF!,'Sept I&amp;E'!#REF!,'Sept I&amp;E'!#REF!,'Sept I&amp;E'!$N$39,'Sept I&amp;E'!$P$39,'Sept I&amp;E'!#REF!,'Sept I&amp;E'!#REF!</definedName>
    <definedName name="QB_FORMULA_11" localSheetId="6" hidden="1">BVA!$N$111,BVA!$P$111,BVA!$N$112,BVA!$P$112,BVA!$N$113,BVA!$P$113,BVA!$J$114,BVA!$L$114,BVA!$N$114,BVA!$P$114,BVA!$N$115,BVA!$P$115,BVA!$J$116,BVA!$L$116,BVA!$N$116,BVA!$P$116</definedName>
    <definedName name="QB_FORMULA_11" localSheetId="5" hidden="1">'Jan-Sept I&amp;E'!$J$42,'Jan-Sept I&amp;E'!$L$42,'Jan-Sept I&amp;E'!$N$42,'Jan-Sept I&amp;E'!$P$42,'Jan-Sept I&amp;E'!#REF!,'Jan-Sept I&amp;E'!#REF!,'Jan-Sept I&amp;E'!#REF!,'Jan-Sept I&amp;E'!#REF!,'Jan-Sept I&amp;E'!$N$43,'Jan-Sept I&amp;E'!$P$43,'Jan-Sept I&amp;E'!#REF!,'Jan-Sept I&amp;E'!#REF!,'Jan-Sept I&amp;E'!#REF!,'Jan-Sept I&amp;E'!#REF!,'Jan-Sept I&amp;E'!$N$45,'Jan-Sept I&amp;E'!$P$45</definedName>
    <definedName name="QB_FORMULA_11" localSheetId="4" hidden="1">'Sept I&amp;E'!#REF!,'Sept I&amp;E'!#REF!,'Sept I&amp;E'!$J$40,'Sept I&amp;E'!$L$40,'Sept I&amp;E'!$N$40,'Sept I&amp;E'!$P$40,'Sept I&amp;E'!#REF!,'Sept I&amp;E'!#REF!,'Sept I&amp;E'!#REF!,'Sept I&amp;E'!#REF!,'Sept I&amp;E'!$N$41,'Sept I&amp;E'!$P$41,'Sept I&amp;E'!#REF!,'Sept I&amp;E'!#REF!,'Sept I&amp;E'!#REF!,'Sept I&amp;E'!#REF!</definedName>
    <definedName name="QB_FORMULA_12" localSheetId="6" hidden="1">BVA!$N$117,BVA!$P$117,BVA!$J$118,BVA!$L$118,BVA!$N$118,BVA!$P$118,BVA!$J$119,BVA!$L$119,BVA!$N$119,BVA!$P$119,BVA!$N$121,BVA!$P$121,BVA!$N$122,BVA!$P$122,BVA!$J$124,BVA!$L$124</definedName>
    <definedName name="QB_FORMULA_12" localSheetId="5" hidden="1">'Jan-Sept I&amp;E'!#REF!,'Jan-Sept I&amp;E'!#REF!,'Jan-Sept I&amp;E'!#REF!,'Jan-Sept I&amp;E'!#REF!,'Jan-Sept I&amp;E'!$N$46,'Jan-Sept I&amp;E'!$P$46,'Jan-Sept I&amp;E'!#REF!,'Jan-Sept I&amp;E'!#REF!,'Jan-Sept I&amp;E'!#REF!,'Jan-Sept I&amp;E'!#REF!,'Jan-Sept I&amp;E'!$N$47,'Jan-Sept I&amp;E'!$P$47,'Jan-Sept I&amp;E'!#REF!,'Jan-Sept I&amp;E'!#REF!,'Jan-Sept I&amp;E'!#REF!,'Jan-Sept I&amp;E'!#REF!</definedName>
    <definedName name="QB_FORMULA_12" localSheetId="4" hidden="1">'Sept I&amp;E'!$N$45,'Sept I&amp;E'!$P$45,'Sept I&amp;E'!#REF!,'Sept I&amp;E'!#REF!,'Sept I&amp;E'!#REF!,'Sept I&amp;E'!#REF!,'Sept I&amp;E'!$N$46,'Sept I&amp;E'!$P$46,'Sept I&amp;E'!#REF!,'Sept I&amp;E'!#REF!,'Sept I&amp;E'!#REF!,'Sept I&amp;E'!#REF!,'Sept I&amp;E'!$N$47,'Sept I&amp;E'!$P$47,'Sept I&amp;E'!#REF!,'Sept I&amp;E'!#REF!</definedName>
    <definedName name="QB_FORMULA_13" localSheetId="6" hidden="1">BVA!$N$124,BVA!$P$124,BVA!$N$126,BVA!$P$126,BVA!$N$127,BVA!$P$127,BVA!$N$128,BVA!$P$128,BVA!$N$129,BVA!$P$129,BVA!$N$130,BVA!$P$130,BVA!$N$131,BVA!$P$131,BVA!$J$133,BVA!$L$133</definedName>
    <definedName name="QB_FORMULA_13" localSheetId="5" hidden="1">'Jan-Sept I&amp;E'!$N$48,'Jan-Sept I&amp;E'!$P$48,'Jan-Sept I&amp;E'!#REF!,'Jan-Sept I&amp;E'!#REF!,'Jan-Sept I&amp;E'!#REF!,'Jan-Sept I&amp;E'!#REF!,'Jan-Sept I&amp;E'!$J$49,'Jan-Sept I&amp;E'!$L$49,'Jan-Sept I&amp;E'!$N$49,'Jan-Sept I&amp;E'!$P$49,'Jan-Sept I&amp;E'!#REF!,'Jan-Sept I&amp;E'!#REF!,'Jan-Sept I&amp;E'!#REF!,'Jan-Sept I&amp;E'!#REF!,'Jan-Sept I&amp;E'!$N$50,'Jan-Sept I&amp;E'!$P$50</definedName>
    <definedName name="QB_FORMULA_13" localSheetId="4" hidden="1">'Sept I&amp;E'!#REF!,'Sept I&amp;E'!#REF!,'Sept I&amp;E'!$N$48,'Sept I&amp;E'!$P$48,'Sept I&amp;E'!#REF!,'Sept I&amp;E'!#REF!,'Sept I&amp;E'!#REF!,'Sept I&amp;E'!#REF!,'Sept I&amp;E'!$N$49,'Sept I&amp;E'!$P$49,'Sept I&amp;E'!#REF!,'Sept I&amp;E'!#REF!,'Sept I&amp;E'!#REF!,'Sept I&amp;E'!#REF!,'Sept I&amp;E'!$J$50,'Sept I&amp;E'!$L$50</definedName>
    <definedName name="QB_FORMULA_14" localSheetId="6" hidden="1">BVA!$N$133,BVA!$P$133,BVA!$N$135,BVA!$P$135,BVA!$N$136,BVA!$P$136,BVA!$N$140,BVA!$P$140,BVA!$N$141,BVA!$P$141,BVA!$N$142,BVA!$P$142,BVA!$N$143,BVA!$P$143,BVA!$N$144,BVA!$P$144</definedName>
    <definedName name="QB_FORMULA_14" localSheetId="5" hidden="1">'Jan-Sept I&amp;E'!#REF!,'Jan-Sept I&amp;E'!#REF!,'Jan-Sept I&amp;E'!#REF!,'Jan-Sept I&amp;E'!#REF!,'Jan-Sept I&amp;E'!$N$54,'Jan-Sept I&amp;E'!$P$54,'Jan-Sept I&amp;E'!#REF!,'Jan-Sept I&amp;E'!#REF!,'Jan-Sept I&amp;E'!#REF!,'Jan-Sept I&amp;E'!#REF!,'Jan-Sept I&amp;E'!$N$55,'Jan-Sept I&amp;E'!$P$55,'Jan-Sept I&amp;E'!#REF!,'Jan-Sept I&amp;E'!#REF!,'Jan-Sept I&amp;E'!#REF!,'Jan-Sept I&amp;E'!#REF!</definedName>
    <definedName name="QB_FORMULA_14" localSheetId="4" hidden="1">'Sept I&amp;E'!$N$50,'Sept I&amp;E'!$P$50,'Sept I&amp;E'!#REF!,'Sept I&amp;E'!#REF!,'Sept I&amp;E'!#REF!,'Sept I&amp;E'!#REF!,'Sept I&amp;E'!$N$51,'Sept I&amp;E'!$P$51,'Sept I&amp;E'!#REF!,'Sept I&amp;E'!#REF!,'Sept I&amp;E'!#REF!,'Sept I&amp;E'!#REF!,'Sept I&amp;E'!$N$52,'Sept I&amp;E'!$P$52,'Sept I&amp;E'!#REF!,'Sept I&amp;E'!#REF!</definedName>
    <definedName name="QB_FORMULA_15" localSheetId="6" hidden="1">BVA!$N$146,BVA!$P$146,BVA!$J$147,BVA!$L$147,BVA!$N$147,BVA!$P$147,BVA!$N$148,BVA!$P$148,BVA!$N$149,BVA!$P$149,BVA!$N$170,BVA!$P$170,BVA!$J$171,BVA!$L$171,BVA!$N$171,BVA!$P$171</definedName>
    <definedName name="QB_FORMULA_15" localSheetId="5" hidden="1">'Jan-Sept I&amp;E'!$N$56,'Jan-Sept I&amp;E'!$P$56,'Jan-Sept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I&amp;E'!$N$59,'Jan-Sept I&amp;E'!$P$59</definedName>
    <definedName name="QB_FORMULA_15" localSheetId="4" hidden="1">'Sept I&amp;E'!#REF!,'Sept I&amp;E'!#REF!,'Sept I&amp;E'!$N$53,'Sept I&amp;E'!$P$53,'Sept I&amp;E'!#REF!,'Sept I&amp;E'!#REF!,'Sept I&amp;E'!#REF!,'Sept I&amp;E'!#REF!,'Sept I&amp;E'!$N$54,'Sept I&amp;E'!$P$54,'Sept I&amp;E'!#REF!,'Sept I&amp;E'!#REF!,'Sept I&amp;E'!#REF!,'Sept I&amp;E'!#REF!,'Sept I&amp;E'!$N$55,'Sept I&amp;E'!$P$55</definedName>
    <definedName name="QB_FORMULA_16" localSheetId="6" hidden="1">BVA!$J$172,BVA!$L$172,BVA!$N$172,BVA!$P$172,BVA!$N$174,BVA!$P$174,BVA!$J$176,BVA!$L$176,BVA!$N$176,BVA!$P$176,BVA!$N$178,BVA!$P$178,BVA!$N$179,BVA!$P$179,BVA!$N$181,BVA!$P$181</definedName>
    <definedName name="QB_FORMULA_16" localSheetId="5" hidden="1">'Jan-Sept I&amp;E'!#REF!,'Jan-Sept I&amp;E'!#REF!,'Jan-Sept I&amp;E'!#REF!,'Jan-Sept I&amp;E'!#REF!,'Jan-Sept I&amp;E'!$N$60,'Jan-Sept I&amp;E'!$P$60,'Jan-Sept I&amp;E'!#REF!,'Jan-Sept I&amp;E'!#REF!,'Jan-Sept I&amp;E'!#REF!,'Jan-Sept I&amp;E'!#REF!,'Jan-Sept I&amp;E'!$J$61,'Jan-Sept I&amp;E'!$L$61,'Jan-Sept I&amp;E'!$N$61,'Jan-Sept I&amp;E'!$P$61,'Jan-Sept I&amp;E'!#REF!,'Jan-Sept I&amp;E'!#REF!</definedName>
    <definedName name="QB_FORMULA_16" localSheetId="4" hidden="1">'Sept I&amp;E'!#REF!,'Sept I&amp;E'!#REF!,'Sept I&amp;E'!#REF!,'Sept I&amp;E'!#REF!,'Sept I&amp;E'!$J$56,'Sept I&amp;E'!$L$56,'Sept I&amp;E'!$N$56,'Sept I&amp;E'!$P$56,'Sept I&amp;E'!#REF!,'Sept I&amp;E'!#REF!,'Sept I&amp;E'!#REF!,'Sept I&amp;E'!#REF!,'Sept I&amp;E'!$N$58,'Sept I&amp;E'!$P$58,'Sept I&amp;E'!#REF!,'Sept I&amp;E'!#REF!</definedName>
    <definedName name="QB_FORMULA_17" localSheetId="6" hidden="1">BVA!$N$182,BVA!$P$182,BVA!$J$183,BVA!$L$183,BVA!$N$183,BVA!$P$183,BVA!$N$184,BVA!$P$184,BVA!$N$185,BVA!$P$185,BVA!$N$188,BVA!$P$188,BVA!$J$189,BVA!$L$189,BVA!$N$189,BVA!$P$189</definedName>
    <definedName name="QB_FORMULA_17" localSheetId="5" hidden="1">'Jan-Sept I&amp;E'!#REF!,'Jan-Sept I&amp;E'!#REF!,'Jan-Sept I&amp;E'!$N$62,'Jan-Sept I&amp;E'!$P$62,'Jan-Sept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</definedName>
    <definedName name="QB_FORMULA_17" localSheetId="4" hidden="1">'Sept I&amp;E'!#REF!,'Sept I&amp;E'!#REF!,'Sept I&amp;E'!$N$59,'Sept I&amp;E'!$P$59,'Sept I&amp;E'!#REF!,'Sept I&amp;E'!#REF!,'Sept I&amp;E'!#REF!,'Sept I&amp;E'!#REF!,'Sept I&amp;E'!$N$60,'Sept I&amp;E'!$P$60,'Sept I&amp;E'!#REF!,'Sept I&amp;E'!#REF!,'Sept I&amp;E'!#REF!,'Sept I&amp;E'!#REF!,'Sept I&amp;E'!$N$61,'Sept I&amp;E'!$P$61</definedName>
    <definedName name="QB_FORMULA_18" localSheetId="6" hidden="1">BVA!$J$190,BVA!$L$190,BVA!$N$190,BVA!$P$190,BVA!$N$193,BVA!$P$193,BVA!$N$194,BVA!$P$194,BVA!$J$195,BVA!$L$195,BVA!$N$195,BVA!$P$195,BVA!$N$196,BVA!$P$196,BVA!$J$197,BVA!$L$197</definedName>
    <definedName name="QB_FORMULA_18" localSheetId="5" hidden="1">'Jan-Sept I&amp;E'!$N$65,'Jan-Sept I&amp;E'!$P$65,'Jan-Sept I&amp;E'!#REF!,'Jan-Sept I&amp;E'!#REF!,'Jan-Sept I&amp;E'!#REF!,'Jan-Sept I&amp;E'!#REF!,'Jan-Sept I&amp;E'!$N$66,'Jan-Sept I&amp;E'!$P$66,'Jan-Sept I&amp;E'!#REF!,'Jan-Sept I&amp;E'!#REF!,'Jan-Sept I&amp;E'!#REF!,'Jan-Sept I&amp;E'!#REF!,'Jan-Sept I&amp;E'!$N$67,'Jan-Sept I&amp;E'!$P$67,'Jan-Sept I&amp;E'!#REF!,'Jan-Sept I&amp;E'!#REF!</definedName>
    <definedName name="QB_FORMULA_18" localSheetId="4" hidden="1">'Sept I&amp;E'!#REF!,'Sept I&amp;E'!#REF!,'Sept I&amp;E'!#REF!,'Sept I&amp;E'!#REF!,'Sept I&amp;E'!$N$62,'Sept I&amp;E'!$P$62,'Sept I&amp;E'!#REF!,'Sept I&amp;E'!#REF!,'Sept I&amp;E'!#REF!,'Sept I&amp;E'!#REF!,'Sept I&amp;E'!$N$63,'Sept I&amp;E'!$P$63,'Sept I&amp;E'!#REF!,'Sept I&amp;E'!#REF!,'Sept I&amp;E'!#REF!,'Sept I&amp;E'!#REF!</definedName>
    <definedName name="QB_FORMULA_19" localSheetId="6" hidden="1">BVA!$N$197,BVA!$P$197,BVA!$J$199,BVA!$L$199,BVA!$N$199,BVA!$P$199,BVA!$J$200,BVA!$L$200,BVA!$N$200,BVA!$P$200,BVA!$J$211,BVA!$J$221,BVA!$J$223,BVA!$J$224,BVA!$N$229,BVA!$P$229</definedName>
    <definedName name="QB_FORMULA_19" localSheetId="5" hidden="1">'Jan-Sept I&amp;E'!#REF!,'Jan-Sept I&amp;E'!#REF!,'Jan-Sept I&amp;E'!$N$68,'Jan-Sept I&amp;E'!$P$68,'Jan-Sept I&amp;E'!#REF!,'Jan-Sept I&amp;E'!#REF!,'Jan-Sept I&amp;E'!#REF!,'Jan-Sept I&amp;E'!#REF!,'Jan-Sept I&amp;E'!$J$69,'Jan-Sept I&amp;E'!$L$69,'Jan-Sept I&amp;E'!$N$69,'Jan-Sept I&amp;E'!$P$69,'Jan-Sept I&amp;E'!#REF!,'Jan-Sept I&amp;E'!#REF!,'Jan-Sept I&amp;E'!#REF!,'Jan-Sept I&amp;E'!#REF!</definedName>
    <definedName name="QB_FORMULA_19" localSheetId="4" hidden="1">'Sept I&amp;E'!$N$64,'Sept I&amp;E'!$P$64,'Sept I&amp;E'!#REF!,'Sept I&amp;E'!#REF!,'Sept I&amp;E'!#REF!,'Sept I&amp;E'!#REF!,'Sept I&amp;E'!$N$65,'Sept I&amp;E'!$P$65,'Sept I&amp;E'!#REF!,'Sept I&amp;E'!#REF!,'Sept I&amp;E'!#REF!,'Sept I&amp;E'!#REF!,'Sept I&amp;E'!$J$66,'Sept I&amp;E'!$L$66,'Sept I&amp;E'!$N$66,'Sept I&amp;E'!$P$66</definedName>
    <definedName name="QB_FORMULA_2" localSheetId="6" hidden="1">BVA!$N$30,BVA!$P$30,BVA!$N$32,BVA!$P$32,BVA!$N$33,BVA!$P$33,BVA!$J$35,BVA!$L$35,BVA!$N$35,BVA!$P$35,BVA!$N$37,BVA!$P$37,BVA!$N$38,BVA!$P$38,BVA!$N$39,BVA!$P$39</definedName>
    <definedName name="QB_FORMULA_2" localSheetId="5" hidden="1">'Jan-Sept I&amp;E'!#REF!,'Jan-Sept I&amp;E'!#REF!,'Jan-Sept I&amp;E'!$N$12,'Jan-Sept I&amp;E'!$P$12,'Jan-Sept I&amp;E'!#REF!,'Jan-Sept I&amp;E'!#REF!,'Jan-Sept I&amp;E'!#REF!,'Jan-Sept I&amp;E'!#REF!,'Jan-Sept I&amp;E'!$N$13,'Jan-Sept I&amp;E'!$P$13,'Jan-Sept I&amp;E'!#REF!,'Jan-Sept I&amp;E'!#REF!,'Jan-Sept I&amp;E'!#REF!,'Jan-Sept I&amp;E'!#REF!,'Jan-Sept I&amp;E'!#REF!,'Jan-Sept I&amp;E'!#REF!</definedName>
    <definedName name="QB_FORMULA_2" localSheetId="4" hidden="1">'Sept I&amp;E'!#REF!,'Sept I&amp;E'!#REF!,'Sept I&amp;E'!#REF!,'Sept I&amp;E'!#REF!,'Sept I&amp;E'!$N$12,'Sept I&amp;E'!$P$12,'Sept I&amp;E'!#REF!,'Sept I&amp;E'!#REF!,'Sept I&amp;E'!#REF!,'Sept I&amp;E'!#REF!,'Sept I&amp;E'!#REF!,'Sept I&amp;E'!#REF!,'Sept I&amp;E'!#REF!,'Sept I&amp;E'!#REF!,'Sept I&amp;E'!#REF!,'Sept I&amp;E'!#REF!</definedName>
    <definedName name="QB_FORMULA_20" localSheetId="6" hidden="1">BVA!$N$230,BVA!$P$230,BVA!$N$231,BVA!$P$231,BVA!$N$232,BVA!$P$232,BVA!$J$233,BVA!$L$233,BVA!$N$233,BVA!$P$233,BVA!$J$237,BVA!$J$240,BVA!$J$246,BVA!$J$247,BVA!$J$248,BVA!$L$248</definedName>
    <definedName name="QB_FORMULA_20" localSheetId="5" hidden="1">'Jan-Sept I&amp;E'!$N$71,'Jan-Sept I&amp;E'!$P$71,'Jan-Sept I&amp;E'!#REF!,'Jan-Sept I&amp;E'!#REF!,'Jan-Sept I&amp;E'!#REF!,'Jan-Sept I&amp;E'!#REF!,'Jan-Sept I&amp;E'!$N$72,'Jan-Sept I&amp;E'!$P$72,'Jan-Sept I&amp;E'!#REF!,'Jan-Sept I&amp;E'!#REF!,'Jan-Sept I&amp;E'!#REF!,'Jan-Sept I&amp;E'!#REF!,'Jan-Sept I&amp;E'!$N$73,'Jan-Sept I&amp;E'!$P$73,'Jan-Sept I&amp;E'!#REF!,'Jan-Sept I&amp;E'!#REF!</definedName>
    <definedName name="QB_FORMULA_20" localSheetId="4" hidden="1">'Sept I&amp;E'!#REF!,'Sept I&amp;E'!#REF!,'Sept I&amp;E'!#REF!,'Sept I&amp;E'!#REF!,'Sept I&amp;E'!$N$68,'Sept I&amp;E'!$P$68,'Sept I&amp;E'!#REF!,'Sept I&amp;E'!#REF!,'Sept I&amp;E'!#REF!,'Sept I&amp;E'!#REF!,'Sept I&amp;E'!$N$69,'Sept I&amp;E'!$P$69,'Sept I&amp;E'!#REF!,'Sept I&amp;E'!#REF!,'Sept I&amp;E'!#REF!,'Sept I&amp;E'!#REF!</definedName>
    <definedName name="QB_FORMULA_21" localSheetId="6" hidden="1">BVA!$N$248,BVA!$P$248,BVA!$J$249,BVA!$L$249,BVA!$N$249,BVA!$P$249,BVA!$J$250,BVA!$L$250,BVA!$N$250,BVA!$P$250</definedName>
    <definedName name="QB_FORMULA_21" localSheetId="5" hidden="1">'Jan-Sept I&amp;E'!#REF!,'Jan-Sept I&amp;E'!#REF!,'Jan-Sept I&amp;E'!$N$74,'Jan-Sept I&amp;E'!$P$74,'Jan-Sept I&amp;E'!#REF!,'Jan-Sept I&amp;E'!#REF!,'Jan-Sept I&amp;E'!#REF!,'Jan-Sept I&amp;E'!#REF!,'Jan-Sept I&amp;E'!$N$75,'Jan-Sept I&amp;E'!$P$75,'Jan-Sept I&amp;E'!#REF!,'Jan-Sept I&amp;E'!#REF!,'Jan-Sept I&amp;E'!#REF!,'Jan-Sept I&amp;E'!#REF!,'Jan-Sept I&amp;E'!$N$76,'Jan-Sept I&amp;E'!$P$76</definedName>
    <definedName name="QB_FORMULA_21" localSheetId="4" hidden="1">'Sept I&amp;E'!$N$70,'Sept I&amp;E'!$P$70,'Sept I&amp;E'!#REF!,'Sept I&amp;E'!#REF!,'Sept I&amp;E'!#REF!,'Sept I&amp;E'!#REF!,'Sept I&amp;E'!$J$71,'Sept I&amp;E'!$L$71,'Sept I&amp;E'!$N$71,'Sept I&amp;E'!$P$71,'Sept I&amp;E'!#REF!,'Sept I&amp;E'!#REF!,'Sept I&amp;E'!#REF!,'Sept I&amp;E'!#REF!,'Sept I&amp;E'!$J$72,'Sept I&amp;E'!$L$72</definedName>
    <definedName name="QB_FORMULA_22" localSheetId="5" hidden="1">'Jan-Sept I&amp;E'!#REF!,'Jan-Sept I&amp;E'!#REF!,'Jan-Sept I&amp;E'!#REF!,'Jan-Sept I&amp;E'!#REF!,'Jan-Sept I&amp;E'!$N$77,'Jan-Sept I&amp;E'!$P$77,'Jan-Sept I&amp;E'!#REF!,'Jan-Sept I&amp;E'!#REF!,'Jan-Sept I&amp;E'!#REF!,'Jan-Sept I&amp;E'!#REF!,'Jan-Sept I&amp;E'!$N$78,'Jan-Sept I&amp;E'!$P$78,'Jan-Sept I&amp;E'!#REF!,'Jan-Sept I&amp;E'!#REF!,'Jan-Sept I&amp;E'!#REF!,'Jan-Sept I&amp;E'!#REF!</definedName>
    <definedName name="QB_FORMULA_22" localSheetId="4" hidden="1">'Sept I&amp;E'!$N$72,'Sept I&amp;E'!$P$72,'Sept I&amp;E'!#REF!,'Sept I&amp;E'!#REF!,'Sept I&amp;E'!#REF!,'Sept I&amp;E'!#REF!,'Sept I&amp;E'!$N$73,'Sept I&amp;E'!$P$73,'Sept I&amp;E'!#REF!,'Sept I&amp;E'!#REF!,'Sept I&amp;E'!#REF!,'Sept I&amp;E'!#REF!,'Sept I&amp;E'!$N$74,'Sept I&amp;E'!$P$74,'Sept I&amp;E'!#REF!,'Sept I&amp;E'!#REF!</definedName>
    <definedName name="QB_FORMULA_23" localSheetId="5" hidden="1">'Jan-Sept I&amp;E'!$J$79,'Jan-Sept I&amp;E'!$L$79,'Jan-Sept I&amp;E'!$N$79,'Jan-Sept I&amp;E'!$P$79,'Jan-Sept I&amp;E'!#REF!,'Jan-Sept I&amp;E'!#REF!,'Jan-Sept I&amp;E'!#REF!,'Jan-Sept I&amp;E'!#REF!,'Jan-Sept I&amp;E'!$N$81,'Jan-Sept I&amp;E'!$P$81,'Jan-Sept I&amp;E'!#REF!,'Jan-Sept I&amp;E'!#REF!,'Jan-Sept I&amp;E'!#REF!,'Jan-Sept I&amp;E'!#REF!,'Jan-Sept I&amp;E'!$N$82,'Jan-Sept I&amp;E'!$P$82</definedName>
    <definedName name="QB_FORMULA_23" localSheetId="4" hidden="1">'Sept I&amp;E'!#REF!,'Sept I&amp;E'!#REF!,'Sept I&amp;E'!$N$76,'Sept I&amp;E'!$P$76,'Sept I&amp;E'!#REF!,'Sept I&amp;E'!#REF!,'Sept I&amp;E'!#REF!,'Sept I&amp;E'!#REF!,'Sept I&amp;E'!$N$77,'Sept I&amp;E'!$P$77,'Sept I&amp;E'!#REF!,'Sept I&amp;E'!#REF!,'Sept I&amp;E'!#REF!,'Sept I&amp;E'!#REF!,'Sept I&amp;E'!$J$78,'Sept I&amp;E'!$L$78</definedName>
    <definedName name="QB_FORMULA_24" localSheetId="5" hidden="1">'Jan-Sept I&amp;E'!#REF!,'Jan-Sept I&amp;E'!#REF!,'Jan-Sept I&amp;E'!#REF!,'Jan-Sept I&amp;E'!#REF!,'Jan-Sept I&amp;E'!$N$83,'Jan-Sept I&amp;E'!$P$83,'Jan-Sept I&amp;E'!#REF!,'Jan-Sept I&amp;E'!#REF!,'Jan-Sept I&amp;E'!#REF!,'Jan-Sept I&amp;E'!#REF!,'Jan-Sept I&amp;E'!$J$84,'Jan-Sept I&amp;E'!$L$84,'Jan-Sept I&amp;E'!$N$84,'Jan-Sept I&amp;E'!$P$84,'Jan-Sept I&amp;E'!#REF!,'Jan-Sept I&amp;E'!#REF!</definedName>
    <definedName name="QB_FORMULA_24" localSheetId="4" hidden="1">'Sept I&amp;E'!$N$78,'Sept I&amp;E'!$P$78,'Sept I&amp;E'!#REF!,'Sept I&amp;E'!#REF!,'Sept I&amp;E'!#REF!,'Sept I&amp;E'!#REF!,'Sept I&amp;E'!$N$81,'Sept I&amp;E'!$P$81,'Sept I&amp;E'!#REF!,'Sept I&amp;E'!#REF!,'Sept I&amp;E'!#REF!,'Sept I&amp;E'!#REF!,'Sept I&amp;E'!$N$82,'Sept I&amp;E'!$P$82,'Sept I&amp;E'!#REF!,'Sept I&amp;E'!#REF!</definedName>
    <definedName name="QB_FORMULA_25" localSheetId="5" hidden="1">'Jan-Sept I&amp;E'!#REF!,'Jan-Sept I&amp;E'!#REF!,'Jan-Sept I&amp;E'!$J$85,'Jan-Sept I&amp;E'!$L$85,'Jan-Sept I&amp;E'!$N$85,'Jan-Sept I&amp;E'!$P$85,'Jan-Sept I&amp;E'!#REF!,'Jan-Sept I&amp;E'!#REF!,'Jan-Sept I&amp;E'!#REF!,'Jan-Sept I&amp;E'!#REF!,'Jan-Sept I&amp;E'!$N$86,'Jan-Sept I&amp;E'!$P$86,'Jan-Sept I&amp;E'!#REF!,'Jan-Sept I&amp;E'!#REF!,'Jan-Sept I&amp;E'!#REF!,'Jan-Sept I&amp;E'!#REF!</definedName>
    <definedName name="QB_FORMULA_25" localSheetId="4" hidden="1">'Sept I&amp;E'!#REF!,'Sept I&amp;E'!#REF!,'Sept I&amp;E'!$N$83,'Sept I&amp;E'!$P$83,'Sept I&amp;E'!#REF!,'Sept I&amp;E'!#REF!,'Sept I&amp;E'!#REF!,'Sept I&amp;E'!#REF!,'Sept I&amp;E'!$N$84,'Sept I&amp;E'!$P$84,'Sept I&amp;E'!#REF!,'Sept I&amp;E'!#REF!,'Sept I&amp;E'!#REF!,'Sept I&amp;E'!#REF!,'Sept I&amp;E'!$J$85,'Sept I&amp;E'!$L$85</definedName>
    <definedName name="QB_FORMULA_26" localSheetId="5" hidden="1">'Jan-Sept I&amp;E'!$N$87,'Jan-Sept I&amp;E'!$P$87,'Jan-Sept I&amp;E'!#REF!,'Jan-Sept I&amp;E'!#REF!,'Jan-Sept I&amp;E'!#REF!,'Jan-Sept I&amp;E'!#REF!,'Jan-Sept I&amp;E'!$N$89,'Jan-Sept I&amp;E'!$P$89,'Jan-Sept I&amp;E'!#REF!,'Jan-Sept I&amp;E'!#REF!,'Jan-Sept I&amp;E'!#REF!,'Jan-Sept I&amp;E'!#REF!,'Jan-Sept I&amp;E'!$N$90,'Jan-Sept I&amp;E'!$P$90,'Jan-Sept I&amp;E'!#REF!,'Jan-Sept I&amp;E'!#REF!</definedName>
    <definedName name="QB_FORMULA_26" localSheetId="4" hidden="1">'Sept I&amp;E'!$N$85,'Sept I&amp;E'!$P$85,'Sept I&amp;E'!#REF!,'Sept I&amp;E'!#REF!,'Sept I&amp;E'!#REF!,'Sept I&amp;E'!#REF!,'Sept I&amp;E'!$N$87,'Sept I&amp;E'!$P$87,'Sept I&amp;E'!#REF!,'Sept I&amp;E'!#REF!,'Sept I&amp;E'!#REF!,'Sept I&amp;E'!#REF!,'Sept I&amp;E'!$N$88,'Sept I&amp;E'!$P$88,'Sept I&amp;E'!#REF!,'Sept I&amp;E'!#REF!</definedName>
    <definedName name="QB_FORMULA_27" localSheetId="5" hidden="1">'Jan-Sept I&amp;E'!#REF!,'Jan-Sept I&amp;E'!#REF!,'Jan-Sept I&amp;E'!$N$91,'Jan-Sept I&amp;E'!$P$91,'Jan-Sept I&amp;E'!#REF!,'Jan-Sept I&amp;E'!#REF!,'Jan-Sept I&amp;E'!#REF!,'Jan-Sept I&amp;E'!#REF!,'Jan-Sept I&amp;E'!$J$92,'Jan-Sept I&amp;E'!$L$92,'Jan-Sept I&amp;E'!$N$92,'Jan-Sept I&amp;E'!$P$92,'Jan-Sept I&amp;E'!#REF!,'Jan-Sept I&amp;E'!#REF!,'Jan-Sept I&amp;E'!#REF!,'Jan-Sept I&amp;E'!#REF!</definedName>
    <definedName name="QB_FORMULA_27" localSheetId="4" hidden="1">'Sept I&amp;E'!#REF!,'Sept I&amp;E'!#REF!,'Sept I&amp;E'!$N$89,'Sept I&amp;E'!$P$89,'Sept I&amp;E'!#REF!,'Sept I&amp;E'!#REF!,'Sept I&amp;E'!#REF!,'Sept I&amp;E'!#REF!,'Sept I&amp;E'!$N$90,'Sept I&amp;E'!$P$90,'Sept I&amp;E'!#REF!,'Sept I&amp;E'!#REF!,'Sept I&amp;E'!#REF!,'Sept I&amp;E'!#REF!,'Sept I&amp;E'!$N$91,'Sept I&amp;E'!$P$91</definedName>
    <definedName name="QB_FORMULA_28" localSheetId="5" hidden="1">'Jan-Sept I&amp;E'!$N$95,'Jan-Sept I&amp;E'!$P$95,'Jan-Sept I&amp;E'!#REF!,'Jan-Sept I&amp;E'!#REF!,'Jan-Sept I&amp;E'!#REF!,'Jan-Sept I&amp;E'!#REF!,'Jan-Sept I&amp;E'!$N$96,'Jan-Sept I&amp;E'!$P$96,'Jan-Sept I&amp;E'!#REF!,'Jan-Sept I&amp;E'!#REF!,'Jan-Sept I&amp;E'!#REF!,'Jan-Sept I&amp;E'!#REF!,'Jan-Sept I&amp;E'!$N$97,'Jan-Sept I&amp;E'!$P$97,'Jan-Sept I&amp;E'!#REF!,'Jan-Sept I&amp;E'!#REF!</definedName>
    <definedName name="QB_FORMULA_28" localSheetId="4" hidden="1">'Sept I&amp;E'!#REF!,'Sept I&amp;E'!#REF!,'Sept I&amp;E'!#REF!,'Sept I&amp;E'!#REF!,'Sept I&amp;E'!$J$92,'Sept I&amp;E'!$L$92,'Sept I&amp;E'!$N$92,'Sept I&amp;E'!$P$92,'Sept I&amp;E'!#REF!,'Sept I&amp;E'!#REF!,'Sept I&amp;E'!#REF!,'Sept I&amp;E'!#REF!,'Sept I&amp;E'!$N$94,'Sept I&amp;E'!$P$94,'Sept I&amp;E'!#REF!,'Sept I&amp;E'!#REF!</definedName>
    <definedName name="QB_FORMULA_29" localSheetId="5" hidden="1">'Jan-Sept I&amp;E'!#REF!,'Jan-Sept I&amp;E'!#REF!,'Jan-Sept I&amp;E'!$N$98,'Jan-Sept I&amp;E'!$P$98,'Jan-Sept I&amp;E'!#REF!,'Jan-Sept I&amp;E'!#REF!,'Jan-Sept I&amp;E'!#REF!,'Jan-Sept I&amp;E'!#REF!,'Jan-Sept I&amp;E'!$J$99,'Jan-Sept I&amp;E'!$L$99,'Jan-Sept I&amp;E'!$N$99,'Jan-Sept I&amp;E'!$P$99,'Jan-Sept I&amp;E'!#REF!,'Jan-Sept I&amp;E'!#REF!,'Jan-Sept I&amp;E'!#REF!,'Jan-Sept I&amp;E'!#REF!</definedName>
    <definedName name="QB_FORMULA_29" localSheetId="4" hidden="1">'Sept I&amp;E'!#REF!,'Sept I&amp;E'!#REF!,'Sept I&amp;E'!$N$96,'Sept I&amp;E'!$P$96,'Sept I&amp;E'!#REF!,'Sept I&amp;E'!#REF!,'Sept I&amp;E'!#REF!,'Sept I&amp;E'!#REF!,'Sept I&amp;E'!$N$97,'Sept I&amp;E'!$P$97,'Sept I&amp;E'!#REF!,'Sept I&amp;E'!#REF!,'Sept I&amp;E'!#REF!,'Sept I&amp;E'!#REF!,'Sept I&amp;E'!$N$98,'Sept I&amp;E'!$P$98</definedName>
    <definedName name="QB_FORMULA_3" localSheetId="6" hidden="1">BVA!$N$40,BVA!$P$40,BVA!$N$41,BVA!$P$41,BVA!$J$42,BVA!$L$42,BVA!$N$42,BVA!$P$42,BVA!$N$43,BVA!$P$43,BVA!$N$45,BVA!$P$45,BVA!$N$46,BVA!$P$46,BVA!$N$47,BVA!$P$47</definedName>
    <definedName name="QB_FORMULA_3" localSheetId="5" hidden="1">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</definedName>
    <definedName name="QB_FORMULA_3" localSheetId="4" hidden="1">'Sept I&amp;E'!#REF!,'Sept I&amp;E'!#REF!,'Sept I&amp;E'!#REF!,'Sept I&amp;E'!#REF!,'Sept I&amp;E'!#REF!,'Sept I&amp;E'!#REF!,'Sept I&amp;E'!$N$16,'Sept I&amp;E'!$P$16,'Sept I&amp;E'!#REF!,'Sept I&amp;E'!#REF!,'Sept I&amp;E'!#REF!,'Sept I&amp;E'!#REF!,'Sept I&amp;E'!$J$17,'Sept I&amp;E'!$L$17,'Sept I&amp;E'!$N$17,'Sept I&amp;E'!$P$17</definedName>
    <definedName name="QB_FORMULA_30" localSheetId="5" hidden="1">'Jan-Sept I&amp;E'!$N$101,'Jan-Sept I&amp;E'!$P$101,'Jan-Sept I&amp;E'!#REF!,'Jan-Sept I&amp;E'!#REF!,'Jan-Sept I&amp;E'!#REF!,'Jan-Sept I&amp;E'!#REF!,'Jan-Sept I&amp;E'!$N$102,'Jan-Sept I&amp;E'!$P$102,'Jan-Sept I&amp;E'!#REF!,'Jan-Sept I&amp;E'!#REF!,'Jan-Sept I&amp;E'!#REF!,'Jan-Sept I&amp;E'!#REF!,'Jan-Sept I&amp;E'!$N$103,'Jan-Sept I&amp;E'!$P$103,'Jan-Sept I&amp;E'!#REF!,'Jan-Sept I&amp;E'!#REF!</definedName>
    <definedName name="QB_FORMULA_30" localSheetId="4" hidden="1">'Sept I&amp;E'!#REF!,'Sept I&amp;E'!#REF!,'Sept I&amp;E'!#REF!,'Sept I&amp;E'!#REF!,'Sept I&amp;E'!$J$99,'Sept I&amp;E'!$L$99,'Sept I&amp;E'!$N$99,'Sept I&amp;E'!$P$99,'Sept I&amp;E'!#REF!,'Sept I&amp;E'!#REF!,'Sept I&amp;E'!#REF!,'Sept I&amp;E'!#REF!,'Sept I&amp;E'!$N$100,'Sept I&amp;E'!$P$100,'Sept I&amp;E'!#REF!,'Sept I&amp;E'!#REF!</definedName>
    <definedName name="QB_FORMULA_31" localSheetId="5" hidden="1">'Jan-Sept I&amp;E'!#REF!,'Jan-Sept I&amp;E'!#REF!,'Jan-Sept I&amp;E'!$N$104,'Jan-Sept I&amp;E'!$P$104,'Jan-Sept I&amp;E'!#REF!,'Jan-Sept I&amp;E'!#REF!,'Jan-Sept I&amp;E'!#REF!,'Jan-Sept I&amp;E'!#REF!,'Jan-Sept I&amp;E'!$N$105,'Jan-Sept I&amp;E'!$P$105,'Jan-Sept I&amp;E'!#REF!,'Jan-Sept I&amp;E'!#REF!,'Jan-Sept I&amp;E'!#REF!,'Jan-Sept I&amp;E'!#REF!,'Jan-Sept I&amp;E'!$J$106,'Jan-Sept I&amp;E'!$L$106</definedName>
    <definedName name="QB_FORMULA_31" localSheetId="4" hidden="1">'Sept I&amp;E'!#REF!,'Sept I&amp;E'!#REF!,'Sept I&amp;E'!$J$101,'Sept I&amp;E'!$L$101,'Sept I&amp;E'!$N$101,'Sept I&amp;E'!$P$101,'Sept I&amp;E'!#REF!,'Sept I&amp;E'!#REF!,'Sept I&amp;E'!#REF!,'Sept I&amp;E'!#REF!,'Sept I&amp;E'!$N$102,'Sept I&amp;E'!$P$102,'Sept I&amp;E'!#REF!,'Sept I&amp;E'!#REF!,'Sept I&amp;E'!#REF!,'Sept I&amp;E'!#REF!</definedName>
    <definedName name="QB_FORMULA_32" localSheetId="5" hidden="1">'Jan-Sept I&amp;E'!$N$106,'Jan-Sept I&amp;E'!$P$106,'Jan-Sept I&amp;E'!#REF!,'Jan-Sept I&amp;E'!#REF!,'Jan-Sept I&amp;E'!#REF!,'Jan-Sept I&amp;E'!#REF!,'Jan-Sept I&amp;E'!$N$108,'Jan-Sept I&amp;E'!$P$108,'Jan-Sept I&amp;E'!#REF!,'Jan-Sept I&amp;E'!#REF!,'Jan-Sept I&amp;E'!#REF!,'Jan-Sept I&amp;E'!#REF!,'Jan-Sept I&amp;E'!$N$110,'Jan-Sept I&amp;E'!$P$110,'Jan-Sept I&amp;E'!#REF!,'Jan-Sept I&amp;E'!#REF!</definedName>
    <definedName name="QB_FORMULA_32" localSheetId="4" hidden="1">'Sept I&amp;E'!$J$103,'Sept I&amp;E'!$L$103,'Sept I&amp;E'!$N$103,'Sept I&amp;E'!$P$103,'Sept I&amp;E'!#REF!,'Sept I&amp;E'!#REF!,'Sept I&amp;E'!#REF!,'Sept I&amp;E'!#REF!,'Sept I&amp;E'!$J$104,'Sept I&amp;E'!$L$104,'Sept I&amp;E'!$N$104,'Sept I&amp;E'!$P$104,'Sept I&amp;E'!#REF!,'Sept I&amp;E'!#REF!,'Sept I&amp;E'!#REF!,'Sept I&amp;E'!#REF!</definedName>
    <definedName name="QB_FORMULA_33" localSheetId="5" hidden="1">'Jan-Sept I&amp;E'!#REF!,'Jan-Sept I&amp;E'!#REF!,'Jan-Sept I&amp;E'!$N$111,'Jan-Sept I&amp;E'!$P$111,'Jan-Sept I&amp;E'!#REF!,'Jan-Sept I&amp;E'!#REF!,'Jan-Sept I&amp;E'!#REF!,'Jan-Sept I&amp;E'!#REF!,'Jan-Sept I&amp;E'!$N$112,'Jan-Sept I&amp;E'!$P$112,'Jan-Sept I&amp;E'!#REF!,'Jan-Sept I&amp;E'!#REF!,'Jan-Sept I&amp;E'!#REF!,'Jan-Sept I&amp;E'!#REF!,'Jan-Sept I&amp;E'!$J$113,'Jan-Sept I&amp;E'!$L$113</definedName>
    <definedName name="QB_FORMULA_33" localSheetId="4" hidden="1">'Sept I&amp;E'!$N$106,'Sept I&amp;E'!$P$106,'Sept I&amp;E'!#REF!,'Sept I&amp;E'!#REF!,'Sept I&amp;E'!#REF!,'Sept I&amp;E'!#REF!,'Sept I&amp;E'!$N$107,'Sept I&amp;E'!$P$107,'Sept I&amp;E'!#REF!,'Sept I&amp;E'!#REF!,'Sept I&amp;E'!#REF!,'Sept I&amp;E'!#REF!,'Sept I&amp;E'!$J$108,'Sept I&amp;E'!$L$108,'Sept I&amp;E'!$N$108,'Sept I&amp;E'!$P$108</definedName>
    <definedName name="QB_FORMULA_34" localSheetId="5" hidden="1">'Jan-Sept I&amp;E'!$N$113,'Jan-Sept I&amp;E'!$P$113,'Jan-Sept I&amp;E'!#REF!,'Jan-Sept I&amp;E'!#REF!,'Jan-Sept I&amp;E'!#REF!,'Jan-Sept I&amp;E'!#REF!,'Jan-Sept I&amp;E'!$N$114,'Jan-Sept I&amp;E'!$P$114,'Jan-Sept I&amp;E'!#REF!,'Jan-Sept I&amp;E'!#REF!,'Jan-Sept I&amp;E'!#REF!,'Jan-Sept I&amp;E'!#REF!,'Jan-Sept I&amp;E'!$J$115,'Jan-Sept I&amp;E'!$L$115,'Jan-Sept I&amp;E'!$N$115,'Jan-Sept I&amp;E'!$P$115</definedName>
    <definedName name="QB_FORMULA_34" localSheetId="4" hidden="1">'Sept I&amp;E'!#REF!,'Sept I&amp;E'!#REF!,'Sept I&amp;E'!#REF!,'Sept I&amp;E'!#REF!,'Sept I&amp;E'!$N$110,'Sept I&amp;E'!$P$110,'Sept I&amp;E'!#REF!,'Sept I&amp;E'!#REF!,'Sept I&amp;E'!#REF!,'Sept I&amp;E'!#REF!,'Sept I&amp;E'!$N$111,'Sept I&amp;E'!$P$111,'Sept I&amp;E'!#REF!,'Sept I&amp;E'!#REF!,'Sept I&amp;E'!#REF!,'Sept I&amp;E'!#REF!</definedName>
    <definedName name="QB_FORMULA_35" localSheetId="5" hidden="1">'Jan-Sept I&amp;E'!#REF!,'Jan-Sept I&amp;E'!#REF!,'Jan-Sept I&amp;E'!#REF!,'Jan-Sept I&amp;E'!#REF!,'Jan-Sept I&amp;E'!$N$116,'Jan-Sept I&amp;E'!$P$116,'Jan-Sept I&amp;E'!#REF!,'Jan-Sept I&amp;E'!#REF!,'Jan-Sept I&amp;E'!#REF!,'Jan-Sept I&amp;E'!#REF!,'Jan-Sept I&amp;E'!$J$117,'Jan-Sept I&amp;E'!$L$117,'Jan-Sept I&amp;E'!$N$117,'Jan-Sept I&amp;E'!$P$117,'Jan-Sept I&amp;E'!#REF!,'Jan-Sept I&amp;E'!#REF!</definedName>
    <definedName name="QB_FORMULA_35" localSheetId="4" hidden="1">'Sept I&amp;E'!$N$112,'Sept I&amp;E'!$P$112,'Sept I&amp;E'!#REF!,'Sept I&amp;E'!#REF!,'Sept I&amp;E'!#REF!,'Sept I&amp;E'!#REF!,'Sept I&amp;E'!$N$113,'Sept I&amp;E'!$P$113,'Sept I&amp;E'!#REF!,'Sept I&amp;E'!#REF!,'Sept I&amp;E'!#REF!,'Sept I&amp;E'!#REF!,'Sept I&amp;E'!$N$114,'Sept I&amp;E'!$P$114,'Sept I&amp;E'!#REF!,'Sept I&amp;E'!#REF!</definedName>
    <definedName name="QB_FORMULA_36" localSheetId="5" hidden="1">'Jan-Sept I&amp;E'!#REF!,'Jan-Sept I&amp;E'!#REF!,'Jan-Sept I&amp;E'!$J$118,'Jan-Sept I&amp;E'!$L$118,'Jan-Sept I&amp;E'!$N$118,'Jan-Sept I&amp;E'!$P$118,'Jan-Sept I&amp;E'!#REF!,'Jan-Sept I&amp;E'!#REF!,'Jan-Sept I&amp;E'!#REF!,'Jan-Sept I&amp;E'!#REF!,'Jan-Sept I&amp;E'!$N$120,'Jan-Sept I&amp;E'!$P$120,'Jan-Sept I&amp;E'!#REF!,'Jan-Sept I&amp;E'!#REF!,'Jan-Sept I&amp;E'!#REF!,'Jan-Sept I&amp;E'!#REF!</definedName>
    <definedName name="QB_FORMULA_36" localSheetId="4" hidden="1">'Sept I&amp;E'!#REF!,'Sept I&amp;E'!#REF!,'Sept I&amp;E'!$N$115,'Sept I&amp;E'!$P$115,'Sept I&amp;E'!#REF!,'Sept I&amp;E'!#REF!,'Sept I&amp;E'!#REF!,'Sept I&amp;E'!#REF!,'Sept I&amp;E'!$J$116,'Sept I&amp;E'!$L$116,'Sept I&amp;E'!$N$116,'Sept I&amp;E'!$P$116,'Sept I&amp;E'!#REF!,'Sept I&amp;E'!#REF!,'Sept I&amp;E'!#REF!,'Sept I&amp;E'!#REF!</definedName>
    <definedName name="QB_FORMULA_37" localSheetId="5" hidden="1">'Jan-Sept I&amp;E'!$N$121,'Jan-Sept I&amp;E'!$P$121,'Jan-Sept I&amp;E'!#REF!,'Jan-Sept I&amp;E'!#REF!,'Jan-Sept I&amp;E'!#REF!,'Jan-Sept I&amp;E'!#REF!,'Jan-Sept I&amp;E'!#REF!,'Jan-Sept I&amp;E'!#REF!,'Jan-Sept I&amp;E'!#REF!,'Jan-Sept I&amp;E'!#REF!,'Jan-Sept I&amp;E'!$J$123,'Jan-Sept I&amp;E'!$L$123,'Jan-Sept I&amp;E'!$N$123,'Jan-Sept I&amp;E'!$P$123,'Jan-Sept I&amp;E'!#REF!,'Jan-Sept I&amp;E'!#REF!</definedName>
    <definedName name="QB_FORMULA_37" localSheetId="4" hidden="1">'Sept I&amp;E'!$N$118,'Sept I&amp;E'!$P$118,'Sept I&amp;E'!#REF!,'Sept I&amp;E'!#REF!,'Sept I&amp;E'!#REF!,'Sept I&amp;E'!#REF!,'Sept I&amp;E'!$N$119,'Sept I&amp;E'!$P$119,'Sept I&amp;E'!#REF!,'Sept I&amp;E'!#REF!,'Sept I&amp;E'!#REF!,'Sept I&amp;E'!#REF!,'Sept I&amp;E'!#REF!,'Sept I&amp;E'!#REF!,'Sept I&amp;E'!#REF!,'Sept I&amp;E'!#REF!</definedName>
    <definedName name="QB_FORMULA_38" localSheetId="5" hidden="1">'Jan-Sept I&amp;E'!#REF!,'Jan-Sept I&amp;E'!#REF!,'Jan-Sept I&amp;E'!$N$125,'Jan-Sept I&amp;E'!$P$125,'Jan-Sept I&amp;E'!#REF!,'Jan-Sept I&amp;E'!#REF!,'Jan-Sept I&amp;E'!#REF!,'Jan-Sept I&amp;E'!#REF!,'Jan-Sept I&amp;E'!$N$126,'Jan-Sept I&amp;E'!$P$126,'Jan-Sept I&amp;E'!#REF!,'Jan-Sept I&amp;E'!#REF!,'Jan-Sept I&amp;E'!#REF!,'Jan-Sept I&amp;E'!#REF!,'Jan-Sept I&amp;E'!$N$127,'Jan-Sept I&amp;E'!$P$127</definedName>
    <definedName name="QB_FORMULA_38" localSheetId="4" hidden="1">'Sept I&amp;E'!$N$122,'Sept I&amp;E'!$P$122,'Sept I&amp;E'!#REF!,'Sept I&amp;E'!#REF!,'Sept I&amp;E'!#REF!,'Sept I&amp;E'!#REF!,'Sept I&amp;E'!$N$123,'Sept I&amp;E'!$P$123,'Sept I&amp;E'!#REF!,'Sept I&amp;E'!#REF!,'Sept I&amp;E'!#REF!,'Sept I&amp;E'!#REF!,'Sept I&amp;E'!$N$124,'Sept I&amp;E'!$P$124,'Sept I&amp;E'!#REF!,'Sept I&amp;E'!#REF!</definedName>
    <definedName name="QB_FORMULA_39" localSheetId="5" hidden="1">'Jan-Sept I&amp;E'!#REF!,'Jan-Sept I&amp;E'!#REF!,'Jan-Sept I&amp;E'!#REF!,'Jan-Sept I&amp;E'!#REF!,'Jan-Sept I&amp;E'!$N$128,'Jan-Sept I&amp;E'!$P$128,'Jan-Sept I&amp;E'!#REF!,'Jan-Sept I&amp;E'!#REF!,'Jan-Sept I&amp;E'!#REF!,'Jan-Sept I&amp;E'!#REF!,'Jan-Sept I&amp;E'!$N$129,'Jan-Sept I&amp;E'!$P$129,'Jan-Sept I&amp;E'!#REF!,'Jan-Sept I&amp;E'!#REF!,'Jan-Sept I&amp;E'!#REF!,'Jan-Sept I&amp;E'!#REF!</definedName>
    <definedName name="QB_FORMULA_39" localSheetId="4" hidden="1">'Sept I&amp;E'!#REF!,'Sept I&amp;E'!#REF!,'Sept I&amp;E'!$N$125,'Sept I&amp;E'!$P$125,'Sept I&amp;E'!#REF!,'Sept I&amp;E'!#REF!,'Sept I&amp;E'!#REF!,'Sept I&amp;E'!#REF!,'Sept I&amp;E'!$N$126,'Sept I&amp;E'!$P$126,'Sept I&amp;E'!#REF!,'Sept I&amp;E'!#REF!,'Sept I&amp;E'!#REF!,'Sept I&amp;E'!#REF!,'Sept I&amp;E'!$N$127,'Sept I&amp;E'!$P$127</definedName>
    <definedName name="QB_FORMULA_4" localSheetId="6" hidden="1">BVA!$N$48,BVA!$P$48,BVA!$J$49,BVA!$L$49,BVA!$N$49,BVA!$P$49,BVA!$N$50,BVA!$P$50,BVA!$N$54,BVA!$P$54,BVA!$N$55,BVA!$P$55,BVA!$N$56,BVA!$P$56,BVA!$N$60,BVA!$P$60</definedName>
    <definedName name="QB_FORMULA_4" localSheetId="5" hidden="1">'Jan-Sept I&amp;E'!#REF!,'Jan-Sept I&amp;E'!#REF!,'Jan-Sept I&amp;E'!#REF!,'Jan-Sept I&amp;E'!#REF!,'Jan-Sept I&amp;E'!#REF!,'Jan-Sept I&amp;E'!#REF!,'Jan-Sept I&amp;E'!#REF!,'Jan-Sept I&amp;E'!#REF!,'Jan-Sept I&amp;E'!#REF!,'Jan-Sept I&amp;E'!#REF!,'Jan-Sept I&amp;E'!$N$21,'Jan-Sept I&amp;E'!$P$21,'Jan-Sept I&amp;E'!#REF!,'Jan-Sept I&amp;E'!#REF!,'Jan-Sept I&amp;E'!#REF!,'Jan-Sept I&amp;E'!#REF!</definedName>
    <definedName name="QB_FORMULA_4" localSheetId="4" hidden="1">'Sept I&amp;E'!#REF!,'Sept I&amp;E'!#REF!,'Sept I&amp;E'!#REF!,'Sept I&amp;E'!#REF!,'Sept I&amp;E'!$J$18,'Sept I&amp;E'!$L$18,'Sept I&amp;E'!$N$18,'Sept I&amp;E'!$P$18,'Sept I&amp;E'!#REF!,'Sept I&amp;E'!#REF!,'Sept I&amp;E'!#REF!,'Sept I&amp;E'!#REF!,'Sept I&amp;E'!$J$19,'Sept I&amp;E'!$L$19,'Sept I&amp;E'!$N$19,'Sept I&amp;E'!$P$19</definedName>
    <definedName name="QB_FORMULA_40" localSheetId="5" hidden="1">'Jan-Sept I&amp;E'!$N$130,'Jan-Sept I&amp;E'!$P$130,'Jan-Sept I&amp;E'!#REF!,'Jan-Sept I&amp;E'!#REF!,'Jan-Sept I&amp;E'!#REF!,'Jan-Sept I&amp;E'!#REF!,'Jan-Sept I&amp;E'!#REF!,'Jan-Sept I&amp;E'!#REF!,'Jan-Sept I&amp;E'!#REF!,'Jan-Sept I&amp;E'!#REF!,'Jan-Sept I&amp;E'!$J$132,'Jan-Sept I&amp;E'!$L$132,'Jan-Sept I&amp;E'!$N$132,'Jan-Sept I&amp;E'!$P$132,'Jan-Sept I&amp;E'!#REF!,'Jan-Sept I&amp;E'!#REF!</definedName>
    <definedName name="QB_FORMULA_40" localSheetId="4" hidden="1">'Sept I&amp;E'!#REF!,'Sept I&amp;E'!#REF!,'Sept I&amp;E'!#REF!,'Sept I&amp;E'!#REF!,'Sept I&amp;E'!$J$128,'Sept I&amp;E'!$L$128,'Sept I&amp;E'!$N$128,'Sept I&amp;E'!$P$128,'Sept I&amp;E'!#REF!,'Sept I&amp;E'!#REF!,'Sept I&amp;E'!#REF!,'Sept I&amp;E'!#REF!,'Sept I&amp;E'!$N$129,'Sept I&amp;E'!$P$129,'Sept I&amp;E'!#REF!,'Sept I&amp;E'!#REF!</definedName>
    <definedName name="QB_FORMULA_41" localSheetId="5" hidden="1">'Jan-Sept I&amp;E'!#REF!,'Jan-Sept I&amp;E'!#REF!,'Jan-Sept I&amp;E'!$N$134,'Jan-Sept I&amp;E'!$P$134,'Jan-Sept I&amp;E'!#REF!,'Jan-Sept I&amp;E'!#REF!,'Jan-Sept I&amp;E'!#REF!,'Jan-Sept I&amp;E'!#REF!,'Jan-Sept I&amp;E'!$N$135,'Jan-Sept I&amp;E'!$P$135,'Jan-Sept I&amp;E'!#REF!,'Jan-Sept I&amp;E'!#REF!,'Jan-Sept I&amp;E'!#REF!,'Jan-Sept I&amp;E'!#REF!,'Jan-Sept I&amp;E'!#REF!,'Jan-Sept I&amp;E'!#REF!</definedName>
    <definedName name="QB_FORMULA_41" localSheetId="4" hidden="1">'Sept I&amp;E'!#REF!,'Sept I&amp;E'!#REF!,'Sept I&amp;E'!$N$130,'Sept I&amp;E'!$P$130,'Sept I&amp;E'!#REF!,'Sept I&amp;E'!#REF!,'Sept I&amp;E'!#REF!,'Sept I&amp;E'!#REF!,'Sept I&amp;E'!#REF!,'Sept I&amp;E'!#REF!,'Sept I&amp;E'!#REF!,'Sept I&amp;E'!#REF!,'Sept I&amp;E'!#REF!,'Sept I&amp;E'!#REF!,'Sept I&amp;E'!#REF!,'Sept I&amp;E'!#REF!</definedName>
    <definedName name="QB_FORMULA_42" localSheetId="5" hidden="1">'Jan-Sept I&amp;E'!#REF!,'Jan-Sept I&amp;E'!#REF!,'Jan-Sept I&amp;E'!#REF!,'Jan-Sept I&amp;E'!#REF!,'Jan-Sept I&amp;E'!#REF!,'Jan-Sept I&amp;E'!#REF!,'Jan-Sept I&amp;E'!$N$139,'Jan-Sept I&amp;E'!$P$139,'Jan-Sept I&amp;E'!#REF!,'Jan-Sept I&amp;E'!#REF!,'Jan-Sept I&amp;E'!#REF!,'Jan-Sept I&amp;E'!#REF!,'Jan-Sept I&amp;E'!$N$140,'Jan-Sept I&amp;E'!$P$140,'Jan-Sept I&amp;E'!#REF!,'Jan-Sept I&amp;E'!#REF!</definedName>
    <definedName name="QB_FORMULA_42" localSheetId="4" hidden="1">'Sept I&amp;E'!$N$134,'Sept I&amp;E'!$P$134,'Sept I&amp;E'!#REF!,'Sept I&amp;E'!#REF!,'Sept I&amp;E'!#REF!,'Sept I&amp;E'!#REF!,'Sept I&amp;E'!$J$135,'Sept I&amp;E'!$L$135,'Sept I&amp;E'!$N$135,'Sept I&amp;E'!$P$135,'Sept I&amp;E'!#REF!,'Sept I&amp;E'!#REF!,'Sept I&amp;E'!#REF!,'Sept I&amp;E'!#REF!,'Sept I&amp;E'!$J$136,'Sept I&amp;E'!$L$136</definedName>
    <definedName name="QB_FORMULA_43" localSheetId="5" hidden="1">'Jan-Sept I&amp;E'!#REF!,'Jan-Sept I&amp;E'!#REF!,'Jan-Sept I&amp;E'!$N$141,'Jan-Sept I&amp;E'!$P$141,'Jan-Sept I&amp;E'!#REF!,'Jan-Sept I&amp;E'!#REF!,'Jan-Sept I&amp;E'!#REF!,'Jan-Sept I&amp;E'!#REF!,'Jan-Sept I&amp;E'!$N$142,'Jan-Sept I&amp;E'!$P$142,'Jan-Sept I&amp;E'!#REF!,'Jan-Sept I&amp;E'!#REF!,'Jan-Sept I&amp;E'!#REF!,'Jan-Sept I&amp;E'!#REF!,'Jan-Sept I&amp;E'!$N$143,'Jan-Sept I&amp;E'!$P$143</definedName>
    <definedName name="QB_FORMULA_43" localSheetId="4" hidden="1">'Sept I&amp;E'!$N$136,'Sept I&amp;E'!$P$136,'Sept I&amp;E'!#REF!,'Sept I&amp;E'!#REF!,'Sept I&amp;E'!#REF!,'Sept I&amp;E'!#REF!,'Sept I&amp;E'!$N$138,'Sept I&amp;E'!$P$138,'Sept I&amp;E'!#REF!,'Sept I&amp;E'!#REF!,'Sept I&amp;E'!#REF!,'Sept I&amp;E'!#REF!,'Sept I&amp;E'!$J$139,'Sept I&amp;E'!$L$139,'Sept I&amp;E'!$N$139,'Sept I&amp;E'!$P$139</definedName>
    <definedName name="QB_FORMULA_44" localSheetId="5" hidden="1">'Jan-Sept I&amp;E'!#REF!,'Jan-Sept I&amp;E'!#REF!,'Jan-Sept I&amp;E'!#REF!,'Jan-Sept I&amp;E'!#REF!,'Jan-Sept I&amp;E'!#REF!,'Jan-Sept I&amp;E'!#REF!,'Jan-Sept I&amp;E'!#REF!,'Jan-Sept I&amp;E'!#REF!,'Jan-Sept I&amp;E'!$N$145,'Jan-Sept I&amp;E'!$P$145,'Jan-Sept I&amp;E'!#REF!,'Jan-Sept I&amp;E'!#REF!,'Jan-Sept I&amp;E'!#REF!,'Jan-Sept I&amp;E'!#REF!,'Jan-Sept I&amp;E'!$J$146,'Jan-Sept I&amp;E'!$L$146</definedName>
    <definedName name="QB_FORMULA_44" localSheetId="4" hidden="1">'Sept I&amp;E'!#REF!,'Sept I&amp;E'!#REF!,'Sept I&amp;E'!#REF!,'Sept I&amp;E'!#REF!,'Sept I&amp;E'!$N$141,'Sept I&amp;E'!$P$141,'Sept I&amp;E'!#REF!,'Sept I&amp;E'!#REF!,'Sept I&amp;E'!#REF!,'Sept I&amp;E'!#REF!,'Sept I&amp;E'!$N$142,'Sept I&amp;E'!$P$142,'Sept I&amp;E'!#REF!,'Sept I&amp;E'!#REF!,'Sept I&amp;E'!#REF!,'Sept I&amp;E'!#REF!</definedName>
    <definedName name="QB_FORMULA_45" localSheetId="5" hidden="1">'Jan-Sept I&amp;E'!$N$146,'Jan-Sept I&amp;E'!$P$146,'Jan-Sept I&amp;E'!#REF!,'Jan-Sept I&amp;E'!#REF!,'Jan-Sept I&amp;E'!#REF!,'Jan-Sept I&amp;E'!#REF!,'Jan-Sept I&amp;E'!$N$147,'Jan-Sept I&amp;E'!$P$147,'Jan-Sept I&amp;E'!#REF!,'Jan-Sept I&amp;E'!#REF!,'Jan-Sept I&amp;E'!#REF!,'Jan-Sept I&amp;E'!#REF!,'Jan-Sept I&amp;E'!$N$148,'Jan-Sept I&amp;E'!$P$148,'Jan-Sept I&amp;E'!#REF!,'Jan-Sept I&amp;E'!#REF!</definedName>
    <definedName name="QB_FORMULA_45" localSheetId="4" hidden="1">'Sept I&amp;E'!$N$144,'Sept I&amp;E'!$P$144,'Sept I&amp;E'!#REF!,'Sept I&amp;E'!#REF!,'Sept I&amp;E'!#REF!,'Sept I&amp;E'!#REF!,'Sept I&amp;E'!$N$145,'Sept I&amp;E'!$P$145,'Sept I&amp;E'!#REF!,'Sept I&amp;E'!#REF!,'Sept I&amp;E'!#REF!,'Sept I&amp;E'!#REF!,'Sept I&amp;E'!$J$146,'Sept I&amp;E'!$L$146,'Sept I&amp;E'!$N$146,'Sept I&amp;E'!$P$146</definedName>
    <definedName name="QB_FORMULA_46" localSheetId="5" hidden="1">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</definedName>
    <definedName name="QB_FORMULA_46" localSheetId="4" hidden="1">'Sept I&amp;E'!#REF!,'Sept I&amp;E'!#REF!,'Sept I&amp;E'!#REF!,'Sept I&amp;E'!#REF!,'Sept I&amp;E'!$N$147,'Sept I&amp;E'!$P$147,'Sept I&amp;E'!#REF!,'Sept I&amp;E'!#REF!,'Sept I&amp;E'!#REF!,'Sept I&amp;E'!#REF!,'Sept I&amp;E'!$N$148,'Sept I&amp;E'!$P$148,'Sept I&amp;E'!#REF!,'Sept I&amp;E'!#REF!,'Sept I&amp;E'!#REF!,'Sept I&amp;E'!#REF!</definedName>
    <definedName name="QB_FORMULA_47" localSheetId="5" hidden="1">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</definedName>
    <definedName name="QB_FORMULA_47" localSheetId="4" hidden="1">'Sept I&amp;E'!$N$150,'Sept I&amp;E'!$P$150,'Sept I&amp;E'!#REF!,'Sept I&amp;E'!#REF!,'Sept I&amp;E'!#REF!,'Sept I&amp;E'!#REF!,'Sept I&amp;E'!$J$151,'Sept I&amp;E'!$L$151,'Sept I&amp;E'!$N$151,'Sept I&amp;E'!$P$151,'Sept I&amp;E'!#REF!,'Sept I&amp;E'!#REF!,'Sept I&amp;E'!#REF!,'Sept I&amp;E'!#REF!,'Sept I&amp;E'!$J$152,'Sept I&amp;E'!$L$152</definedName>
    <definedName name="QB_FORMULA_48" localSheetId="5" hidden="1">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</definedName>
    <definedName name="QB_FORMULA_48" localSheetId="4" hidden="1">'Sept I&amp;E'!$N$152,'Sept I&amp;E'!$P$152,'Sept I&amp;E'!#REF!,'Sept I&amp;E'!#REF!,'Sept I&amp;E'!#REF!,'Sept I&amp;E'!#REF!,'Sept I&amp;E'!$N$155,'Sept I&amp;E'!$P$155,'Sept I&amp;E'!#REF!,'Sept I&amp;E'!#REF!,'Sept I&amp;E'!#REF!,'Sept I&amp;E'!#REF!,'Sept I&amp;E'!$N$156,'Sept I&amp;E'!$P$156,'Sept I&amp;E'!#REF!,'Sept I&amp;E'!#REF!</definedName>
    <definedName name="QB_FORMULA_49" localSheetId="5" hidden="1">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</definedName>
    <definedName name="QB_FORMULA_49" localSheetId="4" hidden="1">'Sept I&amp;E'!#REF!,'Sept I&amp;E'!#REF!,'Sept I&amp;E'!$J$157,'Sept I&amp;E'!$L$157,'Sept I&amp;E'!$N$157,'Sept I&amp;E'!$P$157,'Sept I&amp;E'!#REF!,'Sept I&amp;E'!#REF!,'Sept I&amp;E'!#REF!,'Sept I&amp;E'!#REF!,'Sept I&amp;E'!$N$158,'Sept I&amp;E'!$P$158,'Sept I&amp;E'!#REF!,'Sept I&amp;E'!#REF!,'Sept I&amp;E'!#REF!,'Sept I&amp;E'!#REF!</definedName>
    <definedName name="QB_FORMULA_5" localSheetId="6" hidden="1">BVA!$N$61,BVA!$P$61,BVA!$J$62,BVA!$L$62,BVA!$N$62,BVA!$P$62,BVA!$N$63,BVA!$P$63,BVA!$N$66,BVA!$P$66,BVA!$N$67,BVA!$P$67,BVA!$N$68,BVA!$P$68,BVA!$N$69,BVA!$P$69</definedName>
    <definedName name="QB_FORMULA_5" localSheetId="5" hidden="1">'Jan-Sept I&amp;E'!$J$22,'Jan-Sept I&amp;E'!$L$22,'Jan-Sept I&amp;E'!$N$22,'Jan-Sept I&amp;E'!$P$22,'Jan-Sept I&amp;E'!#REF!,'Jan-Sept I&amp;E'!#REF!,'Jan-Sept I&amp;E'!#REF!,'Jan-Sept I&amp;E'!#REF!,'Jan-Sept I&amp;E'!$J$23,'Jan-Sept I&amp;E'!$L$23,'Jan-Sept I&amp;E'!$N$23,'Jan-Sept I&amp;E'!$P$23,'Jan-Sept I&amp;E'!#REF!,'Jan-Sept I&amp;E'!#REF!,'Jan-Sept I&amp;E'!#REF!,'Jan-Sept I&amp;E'!#REF!</definedName>
    <definedName name="QB_FORMULA_5" localSheetId="4" hidden="1">'Sept I&amp;E'!#REF!,'Sept I&amp;E'!#REF!,'Sept I&amp;E'!#REF!,'Sept I&amp;E'!#REF!,'Sept I&amp;E'!$N$22,'Sept I&amp;E'!$P$22,'Sept I&amp;E'!#REF!,'Sept I&amp;E'!#REF!,'Sept I&amp;E'!#REF!,'Sept I&amp;E'!#REF!,'Sept I&amp;E'!$N$24,'Sept I&amp;E'!$P$24,'Sept I&amp;E'!#REF!,'Sept I&amp;E'!#REF!,'Sept I&amp;E'!#REF!,'Sept I&amp;E'!#REF!</definedName>
    <definedName name="QB_FORMULA_50" localSheetId="5" hidden="1">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I&amp;E'!$N$169,'Jan-Sept I&amp;E'!$P$169</definedName>
    <definedName name="QB_FORMULA_50" localSheetId="4" hidden="1">'Sept I&amp;E'!$J$159,'Sept I&amp;E'!$L$159,'Sept I&amp;E'!$N$159,'Sept I&amp;E'!$P$159,'Sept I&amp;E'!#REF!,'Sept I&amp;E'!#REF!,'Sept I&amp;E'!#REF!,'Sept I&amp;E'!#REF!,'Sept I&amp;E'!#REF!,'Sept I&amp;E'!#REF!,'Sept I&amp;E'!#REF!,'Sept I&amp;E'!#REF!,'Sept I&amp;E'!$J$161,'Sept I&amp;E'!$L$161,'Sept I&amp;E'!$N$161,'Sept I&amp;E'!$P$161</definedName>
    <definedName name="QB_FORMULA_51" localSheetId="5" hidden="1">'Jan-Sept I&amp;E'!#REF!,'Jan-Sept I&amp;E'!#REF!,'Jan-Sept I&amp;E'!#REF!,'Jan-Sept I&amp;E'!#REF!,'Jan-Sept I&amp;E'!$J$170,'Jan-Sept I&amp;E'!$L$170,'Jan-Sept I&amp;E'!$N$170,'Jan-Sept I&amp;E'!$P$170,'Jan-Sept I&amp;E'!#REF!,'Jan-Sept I&amp;E'!#REF!,'Jan-Sept I&amp;E'!#REF!,'Jan-Sept I&amp;E'!#REF!,'Jan-Sept I&amp;E'!$J$171,'Jan-Sept I&amp;E'!$L$171,'Jan-Sept I&amp;E'!$N$171,'Jan-Sept I&amp;E'!$P$171</definedName>
    <definedName name="QB_FORMULA_51" localSheetId="4" hidden="1">'Sept I&amp;E'!#REF!,'Sept I&amp;E'!#REF!,'Sept I&amp;E'!#REF!,'Sept I&amp;E'!#REF!,'Sept I&amp;E'!$J$162,'Sept I&amp;E'!$L$162,'Sept I&amp;E'!$N$162,'Sept I&amp;E'!$P$162,'Sept I&amp;E'!#REF!,'Sept I&amp;E'!#REF!,'Sept I&amp;E'!#REF!,'Sept I&amp;E'!#REF!,'Sept I&amp;E'!$N$166,'Sept I&amp;E'!$P$166,'Sept I&amp;E'!#REF!,'Sept I&amp;E'!#REF!</definedName>
    <definedName name="QB_FORMULA_52" localSheetId="5" hidden="1">'Jan-Sept I&amp;E'!#REF!,'Jan-Sept I&amp;E'!#REF!,'Jan-Sept I&amp;E'!#REF!,'Jan-Sept I&amp;E'!#REF!,'Jan-Sept I&amp;E'!$N$173,'Jan-Sept I&amp;E'!$P$173,'Jan-Sept I&amp;E'!#REF!,'Jan-Sept I&amp;E'!#REF!,'Jan-Sept I&amp;E'!#REF!,'Jan-Sept I&amp;E'!#REF!,'Jan-Sept I&amp;E'!#REF!,'Jan-Sept I&amp;E'!#REF!,'Jan-Sept I&amp;E'!#REF!,'Jan-Sept I&amp;E'!#REF!,'Jan-Sept I&amp;E'!$J$175,'Jan-Sept I&amp;E'!$L$175</definedName>
    <definedName name="QB_FORMULA_52" localSheetId="4" hidden="1">'Sept I&amp;E'!#REF!,'Sept I&amp;E'!#REF!,'Sept I&amp;E'!$N$167,'Sept I&amp;E'!$P$167,'Sept I&amp;E'!#REF!,'Sept I&amp;E'!#REF!,'Sept I&amp;E'!#REF!,'Sept I&amp;E'!#REF!,'Sept I&amp;E'!$N$168,'Sept I&amp;E'!$P$168,'Sept I&amp;E'!#REF!,'Sept I&amp;E'!#REF!,'Sept I&amp;E'!#REF!,'Sept I&amp;E'!#REF!,'Sept I&amp;E'!$N$169,'Sept I&amp;E'!$P$169</definedName>
    <definedName name="QB_FORMULA_53" localSheetId="5" hidden="1">'Jan-Sept I&amp;E'!$N$175,'Jan-Sept I&amp;E'!$P$175,'Jan-Sept I&amp;E'!#REF!,'Jan-Sept I&amp;E'!#REF!,'Jan-Sept I&amp;E'!#REF!,'Jan-Sept I&amp;E'!#REF!,'Jan-Sept I&amp;E'!$N$177,'Jan-Sept I&amp;E'!$P$177,'Jan-Sept I&amp;E'!#REF!,'Jan-Sept I&amp;E'!#REF!,'Jan-Sept I&amp;E'!#REF!,'Jan-Sept I&amp;E'!#REF!,'Jan-Sept I&amp;E'!$N$178,'Jan-Sept I&amp;E'!$P$178,'Jan-Sept I&amp;E'!#REF!,'Jan-Sept I&amp;E'!#REF!</definedName>
    <definedName name="QB_FORMULA_53" localSheetId="4" hidden="1">'Sept I&amp;E'!#REF!,'Sept I&amp;E'!#REF!,'Sept I&amp;E'!#REF!,'Sept I&amp;E'!#REF!,'Sept I&amp;E'!$J$170,'Sept I&amp;E'!$L$170,'Sept I&amp;E'!$N$170,'Sept I&amp;E'!$P$170,'Sept I&amp;E'!#REF!,'Sept I&amp;E'!#REF!,'Sept I&amp;E'!#REF!,'Sept I&amp;E'!#REF!,'Sept I&amp;E'!$J$171,'Sept I&amp;E'!$L$171,'Sept I&amp;E'!$N$171,'Sept I&amp;E'!$P$171</definedName>
    <definedName name="QB_FORMULA_54" localSheetId="5" hidden="1">'Jan-Sept I&amp;E'!#REF!,'Jan-Sept I&amp;E'!#REF!,'Jan-Sept I&amp;E'!$N$180,'Jan-Sept I&amp;E'!$P$180,'Jan-Sept I&amp;E'!#REF!,'Jan-Sept I&amp;E'!#REF!,'Jan-Sept I&amp;E'!#REF!,'Jan-Sept I&amp;E'!#REF!,'Jan-Sept I&amp;E'!$N$181,'Jan-Sept I&amp;E'!$P$181,'Jan-Sept I&amp;E'!#REF!,'Jan-Sept I&amp;E'!#REF!,'Jan-Sept I&amp;E'!#REF!,'Jan-Sept I&amp;E'!#REF!,'Jan-Sept I&amp;E'!$J$182,'Jan-Sept I&amp;E'!$L$182</definedName>
    <definedName name="QB_FORMULA_54" localSheetId="4" hidden="1">'Sept I&amp;E'!#REF!,'Sept I&amp;E'!#REF!,'Sept I&amp;E'!#REF!,'Sept I&amp;E'!#REF!,'Sept I&amp;E'!$J$172,'Sept I&amp;E'!$L$172,'Sept I&amp;E'!$N$172,'Sept I&amp;E'!$P$172,'Sept I&amp;E'!#REF!,'Sept I&amp;E'!#REF!,'Sept I&amp;E'!#REF!,'Sept I&amp;E'!#REF!,'Sept I&amp;E'!$J$173,'Sept I&amp;E'!$L$173,'Sept I&amp;E'!$N$173,'Sept I&amp;E'!$P$173</definedName>
    <definedName name="QB_FORMULA_55" localSheetId="5" hidden="1">'Jan-Sept I&amp;E'!$N$182,'Jan-Sept I&amp;E'!$P$182,'Jan-Sept I&amp;E'!#REF!,'Jan-Sept I&amp;E'!#REF!,'Jan-Sept I&amp;E'!#REF!,'Jan-Sept I&amp;E'!#REF!,'Jan-Sept I&amp;E'!$N$183,'Jan-Sept I&amp;E'!$P$183,'Jan-Sept I&amp;E'!#REF!,'Jan-Sept I&amp;E'!#REF!,'Jan-Sept I&amp;E'!#REF!,'Jan-Sept I&amp;E'!#REF!,'Jan-Sept I&amp;E'!$N$184,'Jan-Sept I&amp;E'!$P$184,'Jan-Sept I&amp;E'!#REF!,'Jan-Sept I&amp;E'!#REF!</definedName>
    <definedName name="QB_FORMULA_55" localSheetId="4" hidden="1">'Sept I&amp;E'!#REF!,'Sept I&amp;E'!#REF!,'Sept I&amp;E'!#REF!,'Sept I&amp;E'!#REF!</definedName>
    <definedName name="QB_FORMULA_56" localSheetId="5" hidden="1">'Jan-Sept I&amp;E'!#REF!,'Jan-Sept I&amp;E'!#REF!,'Jan-Sept I&amp;E'!#REF!,'Jan-Sept I&amp;E'!#REF!,'Jan-Sept I&amp;E'!#REF!,'Jan-Sept I&amp;E'!#REF!,'Jan-Sept I&amp;E'!$N$187,'Jan-Sept I&amp;E'!$P$187,'Jan-Sept I&amp;E'!#REF!,'Jan-Sept I&amp;E'!#REF!,'Jan-Sept I&amp;E'!#REF!,'Jan-Sept I&amp;E'!#REF!,'Jan-Sept I&amp;E'!$J$188,'Jan-Sept I&amp;E'!$L$188,'Jan-Sept I&amp;E'!$N$188,'Jan-Sept I&amp;E'!$P$188</definedName>
    <definedName name="QB_FORMULA_57" localSheetId="5" hidden="1">'Jan-Sept I&amp;E'!#REF!,'Jan-Sept I&amp;E'!#REF!,'Jan-Sept I&amp;E'!#REF!,'Jan-Sept I&amp;E'!#REF!,'Jan-Sept I&amp;E'!$J$189,'Jan-Sept I&amp;E'!$L$189,'Jan-Sept I&amp;E'!$N$189,'Jan-Sept I&amp;E'!$P$189,'Jan-Sept I&amp;E'!#REF!,'Jan-Sept I&amp;E'!#REF!,'Jan-Sept I&amp;E'!#REF!,'Jan-Sept I&amp;E'!#REF!,'Jan-Sept I&amp;E'!$N$192,'Jan-Sept I&amp;E'!$P$192,'Jan-Sept I&amp;E'!#REF!,'Jan-Sept I&amp;E'!#REF!</definedName>
    <definedName name="QB_FORMULA_58" localSheetId="5" hidden="1">'Jan-Sept I&amp;E'!#REF!,'Jan-Sept I&amp;E'!#REF!,'Jan-Sept I&amp;E'!$N$193,'Jan-Sept I&amp;E'!$P$193,'Jan-Sept I&amp;E'!#REF!,'Jan-Sept I&amp;E'!#REF!,'Jan-Sept I&amp;E'!#REF!,'Jan-Sept I&amp;E'!#REF!,'Jan-Sept I&amp;E'!$J$194,'Jan-Sept I&amp;E'!$L$194,'Jan-Sept I&amp;E'!$N$194,'Jan-Sept I&amp;E'!$P$194,'Jan-Sept I&amp;E'!#REF!,'Jan-Sept I&amp;E'!#REF!,'Jan-Sept I&amp;E'!#REF!,'Jan-Sept I&amp;E'!#REF!</definedName>
    <definedName name="QB_FORMULA_59" localSheetId="5" hidden="1">'Jan-Sept I&amp;E'!$N$195,'Jan-Sept I&amp;E'!$P$195,'Jan-Sept I&amp;E'!#REF!,'Jan-Sept I&amp;E'!#REF!,'Jan-Sept I&amp;E'!#REF!,'Jan-Sept I&amp;E'!#REF!,'Jan-Sept I&amp;E'!$J$196,'Jan-Sept I&amp;E'!$L$196,'Jan-Sept I&amp;E'!$N$196,'Jan-Sept I&amp;E'!$P$196,'Jan-Sept I&amp;E'!#REF!,'Jan-Sept I&amp;E'!#REF!,'Jan-Sept I&amp;E'!#REF!,'Jan-Sept I&amp;E'!#REF!,'Jan-Sept I&amp;E'!#REF!,'Jan-Sept I&amp;E'!#REF!</definedName>
    <definedName name="QB_FORMULA_6" localSheetId="6" hidden="1">BVA!$J$70,BVA!$L$70,BVA!$N$70,BVA!$P$70,BVA!$N$72,BVA!$P$72,BVA!$N$73,BVA!$P$73,BVA!$N$74,BVA!$P$74,BVA!$N$75,BVA!$P$75,BVA!$N$76,BVA!$P$76,BVA!$N$77,BVA!$P$77</definedName>
    <definedName name="QB_FORMULA_6" localSheetId="5" hidden="1">'Jan-Sept I&amp;E'!$J$24,'Jan-Sept I&amp;E'!$L$24,'Jan-Sept I&amp;E'!$N$24,'Jan-Sept I&amp;E'!$P$24,'Jan-Sept I&amp;E'!#REF!,'Jan-Sept I&amp;E'!#REF!,'Jan-Sept I&amp;E'!#REF!,'Jan-Sept I&amp;E'!#REF!,'Jan-Sept I&amp;E'!#REF!,'Jan-Sept I&amp;E'!#REF!,'Jan-Sept I&amp;E'!#REF!,'Jan-Sept I&amp;E'!#REF!,'Jan-Sept I&amp;E'!$N$29,'Jan-Sept I&amp;E'!$P$29,'Jan-Sept I&amp;E'!#REF!,'Jan-Sept I&amp;E'!#REF!</definedName>
    <definedName name="QB_FORMULA_6" localSheetId="4" hidden="1">'Sept I&amp;E'!$N$25,'Sept I&amp;E'!$P$25,'Sept I&amp;E'!#REF!,'Sept I&amp;E'!#REF!,'Sept I&amp;E'!#REF!,'Sept I&amp;E'!#REF!,'Sept I&amp;E'!$J$26,'Sept I&amp;E'!$L$26,'Sept I&amp;E'!$N$26,'Sept I&amp;E'!$P$26,'Sept I&amp;E'!#REF!,'Sept I&amp;E'!#REF!,'Sept I&amp;E'!#REF!,'Sept I&amp;E'!#REF!,'Sept I&amp;E'!$N$28,'Sept I&amp;E'!$P$28</definedName>
    <definedName name="QB_FORMULA_60" localSheetId="5" hidden="1">'Jan-Sept I&amp;E'!#REF!,'Jan-Sept I&amp;E'!#REF!,'Jan-Sept I&amp;E'!$J$198,'Jan-Sept I&amp;E'!$L$198,'Jan-Sept I&amp;E'!$N$198,'Jan-Sept I&amp;E'!$P$198,'Jan-Sept I&amp;E'!#REF!,'Jan-Sept I&amp;E'!#REF!,'Jan-Sept I&amp;E'!#REF!,'Jan-Sept I&amp;E'!#REF!,'Jan-Sept I&amp;E'!$J$199,'Jan-Sept I&amp;E'!$L$199,'Jan-Sept I&amp;E'!$N$199,'Jan-Sept I&amp;E'!$P$199,'Jan-Sept I&amp;E'!#REF!,'Jan-Sept I&amp;E'!#REF!</definedName>
    <definedName name="QB_FORMULA_61" localSheetId="5" hidden="1">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</definedName>
    <definedName name="QB_FORMULA_62" localSheetId="5" hidden="1">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I&amp;E'!$J$210,'Jan-Sept I&amp;E'!#REF!</definedName>
    <definedName name="QB_FORMULA_63" localSheetId="5" hidden="1">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</definedName>
    <definedName name="QB_FORMULA_64" localSheetId="5" hidden="1">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I&amp;E'!$J$220</definedName>
    <definedName name="QB_FORMULA_65" localSheetId="5" hidden="1">'Jan-Sept I&amp;E'!#REF!,'Jan-Sept I&amp;E'!#REF!,'Jan-Sept I&amp;E'!#REF!,'Jan-Sept I&amp;E'!#REF!,'Jan-Sept I&amp;E'!#REF!,'Jan-Sept I&amp;E'!#REF!,'Jan-Sept I&amp;E'!#REF!,'Jan-Sept I&amp;E'!#REF!,'Jan-Sept I&amp;E'!$J$222,'Jan-Sept I&amp;E'!#REF!,'Jan-Sept I&amp;E'!#REF!,'Jan-Sept I&amp;E'!#REF!,'Jan-Sept I&amp;E'!#REF!,'Jan-Sept I&amp;E'!$J$223,'Jan-Sept I&amp;E'!#REF!,'Jan-Sept I&amp;E'!#REF!</definedName>
    <definedName name="QB_FORMULA_66" localSheetId="5" hidden="1">'Jan-Sept I&amp;E'!#REF!,'Jan-Sept I&amp;E'!#REF!,'Jan-Sept I&amp;E'!#REF!,'Jan-Sept I&amp;E'!#REF!,'Jan-Sept I&amp;E'!#REF!,'Jan-Sept I&amp;E'!#REF!,'Jan-Sept I&amp;E'!#REF!,'Jan-Sept I&amp;E'!#REF!,'Jan-Sept I&amp;E'!#REF!,'Jan-Sept I&amp;E'!#REF!,'Jan-Sept I&amp;E'!$N$228,'Jan-Sept I&amp;E'!$P$228,'Jan-Sept I&amp;E'!#REF!,'Jan-Sept I&amp;E'!#REF!,'Jan-Sept I&amp;E'!#REF!,'Jan-Sept I&amp;E'!#REF!</definedName>
    <definedName name="QB_FORMULA_67" localSheetId="5" hidden="1">'Jan-Sept I&amp;E'!$N$229,'Jan-Sept I&amp;E'!$P$229,'Jan-Sept I&amp;E'!#REF!,'Jan-Sept I&amp;E'!#REF!,'Jan-Sept I&amp;E'!#REF!,'Jan-Sept I&amp;E'!#REF!,'Jan-Sept I&amp;E'!$N$230,'Jan-Sept I&amp;E'!$P$230,'Jan-Sept I&amp;E'!#REF!,'Jan-Sept I&amp;E'!#REF!,'Jan-Sept I&amp;E'!#REF!,'Jan-Sept I&amp;E'!#REF!,'Jan-Sept I&amp;E'!$N$231,'Jan-Sept I&amp;E'!$P$231,'Jan-Sept I&amp;E'!#REF!,'Jan-Sept I&amp;E'!#REF!</definedName>
    <definedName name="QB_FORMULA_68" localSheetId="5" hidden="1">'Jan-Sept I&amp;E'!#REF!,'Jan-Sept I&amp;E'!#REF!,'Jan-Sept I&amp;E'!$J$232,'Jan-Sept I&amp;E'!$L$232,'Jan-Sept I&amp;E'!$N$232,'Jan-Sept I&amp;E'!$P$232,'Jan-Sept I&amp;E'!#REF!,'Jan-Sept I&amp;E'!#REF!,'Jan-Sept I&amp;E'!#REF!,'Jan-Sept I&amp;E'!#REF!,'Jan-Sept I&amp;E'!#REF!,'Jan-Sept I&amp;E'!#REF!,'Jan-Sept I&amp;E'!#REF!,'Jan-Sept I&amp;E'!#REF!,'Jan-Sept I&amp;E'!$J$236,'Jan-Sept I&amp;E'!#REF!</definedName>
    <definedName name="QB_FORMULA_69" localSheetId="5" hidden="1">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I&amp;E'!$J$239,'Jan-Sept I&amp;E'!#REF!,'Jan-Sept I&amp;E'!#REF!,'Jan-Sept I&amp;E'!#REF!,'Jan-Sept I&amp;E'!#REF!</definedName>
    <definedName name="QB_FORMULA_7" localSheetId="6" hidden="1">BVA!$N$78,BVA!$P$78,BVA!$N$79,BVA!$P$79,BVA!$J$80,BVA!$L$80,BVA!$N$80,BVA!$P$80,BVA!$N$82,BVA!$P$82,BVA!$N$83,BVA!$P$83,BVA!$N$84,BVA!$P$84,BVA!$J$85,BVA!$L$85</definedName>
    <definedName name="QB_FORMULA_7" localSheetId="5" hidden="1">'Jan-Sept I&amp;E'!#REF!,'Jan-Sept I&amp;E'!#REF!,'Jan-Sept I&amp;E'!$J$30,'Jan-Sept I&amp;E'!$L$30,'Jan-Sept I&amp;E'!$N$30,'Jan-Sept I&amp;E'!$P$30,'Jan-Sept I&amp;E'!#REF!,'Jan-Sept I&amp;E'!#REF!,'Jan-Sept I&amp;E'!#REF!,'Jan-Sept I&amp;E'!#REF!,'Jan-Sept I&amp;E'!$N$32,'Jan-Sept I&amp;E'!$P$32,'Jan-Sept I&amp;E'!#REF!,'Jan-Sept I&amp;E'!#REF!,'Jan-Sept I&amp;E'!#REF!,'Jan-Sept I&amp;E'!#REF!</definedName>
    <definedName name="QB_FORMULA_7" localSheetId="4" hidden="1">'Sept I&amp;E'!#REF!,'Sept I&amp;E'!#REF!,'Sept I&amp;E'!#REF!,'Sept I&amp;E'!#REF!,'Sept I&amp;E'!$N$29,'Sept I&amp;E'!$P$29,'Sept I&amp;E'!#REF!,'Sept I&amp;E'!#REF!,'Sept I&amp;E'!#REF!,'Sept I&amp;E'!#REF!,'Sept I&amp;E'!$N$30,'Sept I&amp;E'!$P$30,'Sept I&amp;E'!#REF!,'Sept I&amp;E'!#REF!,'Sept I&amp;E'!#REF!,'Sept I&amp;E'!#REF!</definedName>
    <definedName name="QB_FORMULA_70" localSheetId="5" hidden="1">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I&amp;E'!$J$245,'Jan-Sept I&amp;E'!#REF!,'Jan-Sept I&amp;E'!#REF!,'Jan-Sept I&amp;E'!#REF!</definedName>
    <definedName name="QB_FORMULA_71" localSheetId="5" hidden="1">'Jan-Sept I&amp;E'!#REF!,'Jan-Sept I&amp;E'!$J$246,'Jan-Sept I&amp;E'!#REF!,'Jan-Sept I&amp;E'!#REF!,'Jan-Sept I&amp;E'!#REF!,'Jan-Sept I&amp;E'!#REF!,'Jan-Sept I&amp;E'!$J$247,'Jan-Sept I&amp;E'!$L$247,'Jan-Sept I&amp;E'!$N$247,'Jan-Sept I&amp;E'!$P$247,'Jan-Sept I&amp;E'!#REF!,'Jan-Sept I&amp;E'!#REF!,'Jan-Sept I&amp;E'!#REF!,'Jan-Sept I&amp;E'!#REF!,'Jan-Sept I&amp;E'!$J$248,'Jan-Sept I&amp;E'!$L$248</definedName>
    <definedName name="QB_FORMULA_72" localSheetId="5" hidden="1">'Jan-Sept I&amp;E'!$N$248,'Jan-Sept I&amp;E'!$P$248,'Jan-Sept I&amp;E'!#REF!,'Jan-Sept I&amp;E'!#REF!,'Jan-Sept I&amp;E'!#REF!,'Jan-Sept I&amp;E'!#REF!,'Jan-Sept I&amp;E'!$J$249,'Jan-Sept I&amp;E'!$L$249,'Jan-Sept I&amp;E'!$N$249,'Jan-Sept I&amp;E'!$P$249,'Jan-Sept I&amp;E'!#REF!,'Jan-Sept I&amp;E'!#REF!,'Jan-Sept I&amp;E'!#REF!,'Jan-Sept I&amp;E'!#REF!</definedName>
    <definedName name="QB_FORMULA_8" localSheetId="6" hidden="1">BVA!$N$85,BVA!$P$85,BVA!$J$86,BVA!$L$86,BVA!$N$86,BVA!$P$86,BVA!$N$87,BVA!$P$87,BVA!$N$88,BVA!$P$88,BVA!$N$90,BVA!$P$90,BVA!$N$91,BVA!$P$91,BVA!$N$92,BVA!$P$92</definedName>
    <definedName name="QB_FORMULA_8" localSheetId="5" hidden="1">'Jan-Sept I&amp;E'!$N$33,'Jan-Sept I&amp;E'!$P$33,'Jan-Sept I&amp;E'!#REF!,'Jan-Sept I&amp;E'!#REF!,'Jan-Sept I&amp;E'!#REF!,'Jan-Sept I&amp;E'!#REF!,'Jan-Sept I&amp;E'!#REF!,'Jan-Sept I&amp;E'!#REF!,'Jan-Sept I&amp;E'!#REF!,'Jan-Sept I&amp;E'!#REF!,'Jan-Sept I&amp;E'!$J$35,'Jan-Sept I&amp;E'!$L$35,'Jan-Sept I&amp;E'!$N$35,'Jan-Sept I&amp;E'!$P$35,'Jan-Sept I&amp;E'!#REF!,'Jan-Sept I&amp;E'!#REF!</definedName>
    <definedName name="QB_FORMULA_8" localSheetId="4" hidden="1">'Sept I&amp;E'!$N$31,'Sept I&amp;E'!$P$31,'Sept I&amp;E'!#REF!,'Sept I&amp;E'!#REF!,'Sept I&amp;E'!#REF!,'Sept I&amp;E'!#REF!,'Sept I&amp;E'!$N$32,'Sept I&amp;E'!$P$32,'Sept I&amp;E'!#REF!,'Sept I&amp;E'!#REF!,'Sept I&amp;E'!#REF!,'Sept I&amp;E'!#REF!,'Sept I&amp;E'!$J$33,'Sept I&amp;E'!$L$33,'Sept I&amp;E'!$N$33,'Sept I&amp;E'!$P$33</definedName>
    <definedName name="QB_FORMULA_9" localSheetId="6" hidden="1">BVA!$J$93,BVA!$L$93,BVA!$N$93,BVA!$P$93,BVA!$N$96,BVA!$P$96,BVA!$N$97,BVA!$P$97,BVA!$N$98,BVA!$P$98,BVA!$N$99,BVA!$P$99,BVA!$J$100,BVA!$L$100,BVA!$N$100,BVA!$P$100</definedName>
    <definedName name="QB_FORMULA_9" localSheetId="5" hidden="1">'Jan-Sept I&amp;E'!#REF!,'Jan-Sept I&amp;E'!#REF!,'Jan-Sept I&amp;E'!$N$37,'Jan-Sept I&amp;E'!$P$37,'Jan-Sept I&amp;E'!#REF!,'Jan-Sept I&amp;E'!#REF!,'Jan-Sept I&amp;E'!#REF!,'Jan-Sept I&amp;E'!#REF!,'Jan-Sept I&amp;E'!$N$38,'Jan-Sept I&amp;E'!$P$38,'Jan-Sept I&amp;E'!#REF!,'Jan-Sept I&amp;E'!#REF!,'Jan-Sept I&amp;E'!#REF!,'Jan-Sept I&amp;E'!#REF!,'Jan-Sept I&amp;E'!$N$39,'Jan-Sept I&amp;E'!$P$39</definedName>
    <definedName name="QB_FORMULA_9" localSheetId="4" hidden="1">'Sept I&amp;E'!#REF!,'Sept I&amp;E'!#REF!,'Sept I&amp;E'!#REF!,'Sept I&amp;E'!#REF!,'Sept I&amp;E'!$N$34,'Sept I&amp;E'!$P$34,'Sept I&amp;E'!#REF!,'Sept I&amp;E'!#REF!,'Sept I&amp;E'!#REF!,'Sept I&amp;E'!#REF!,'Sept I&amp;E'!$N$36,'Sept I&amp;E'!$P$36,'Sept I&amp;E'!#REF!,'Sept I&amp;E'!#REF!,'Sept I&amp;E'!#REF!,'Sept I&amp;E'!#REF!</definedName>
    <definedName name="QB_ROW_1" localSheetId="3" hidden="1">'Sept Balance Sheet'!$A$2</definedName>
    <definedName name="QB_ROW_10031" localSheetId="3" hidden="1">'Sept Balance Sheet'!$D$31</definedName>
    <definedName name="QB_ROW_1011" localSheetId="3" hidden="1">'Sept Balance Sheet'!$B$3</definedName>
    <definedName name="QB_ROW_10331" localSheetId="3" hidden="1">'Sept Balance Sheet'!$D$33</definedName>
    <definedName name="QB_ROW_105250" localSheetId="6" hidden="1">BVA!$F$174</definedName>
    <definedName name="QB_ROW_105250" localSheetId="5" hidden="1">'Jan-Sept I&amp;E'!$F$173</definedName>
    <definedName name="QB_ROW_105250" localSheetId="4" hidden="1">'Sept I&amp;E'!$F$138</definedName>
    <definedName name="QB_ROW_106250" localSheetId="6" hidden="1">BVA!$F$196</definedName>
    <definedName name="QB_ROW_106250" localSheetId="5" hidden="1">'Jan-Sept I&amp;E'!$F$195</definedName>
    <definedName name="QB_ROW_106250" localSheetId="4" hidden="1">'Sept I&amp;E'!$F$158</definedName>
    <definedName name="QB_ROW_107050" localSheetId="6" hidden="1">BVA!$F$192</definedName>
    <definedName name="QB_ROW_107050" localSheetId="5" hidden="1">'Jan-Sept I&amp;E'!$F$191</definedName>
    <definedName name="QB_ROW_107050" localSheetId="4" hidden="1">'Sept I&amp;E'!$F$154</definedName>
    <definedName name="QB_ROW_107260" localSheetId="6" hidden="1">BVA!$G$194</definedName>
    <definedName name="QB_ROW_107260" localSheetId="5" hidden="1">'Jan-Sept I&amp;E'!$G$193</definedName>
    <definedName name="QB_ROW_107260" localSheetId="4" hidden="1">'Sept I&amp;E'!$G$156</definedName>
    <definedName name="QB_ROW_107350" localSheetId="6" hidden="1">BVA!$F$195</definedName>
    <definedName name="QB_ROW_107350" localSheetId="5" hidden="1">'Jan-Sept I&amp;E'!$F$194</definedName>
    <definedName name="QB_ROW_107350" localSheetId="4" hidden="1">'Sept I&amp;E'!$F$157</definedName>
    <definedName name="QB_ROW_108260" localSheetId="6" hidden="1">BVA!$G$143</definedName>
    <definedName name="QB_ROW_108260" localSheetId="5" hidden="1">'Jan-Sept I&amp;E'!$G$142</definedName>
    <definedName name="QB_ROW_108260" localSheetId="4" hidden="1">'Sept I&amp;E'!$G$125</definedName>
    <definedName name="QB_ROW_109260" localSheetId="6" hidden="1">BVA!$G$28</definedName>
    <definedName name="QB_ROW_109260" localSheetId="5" hidden="1">'Jan-Sept I&amp;E'!$G$28</definedName>
    <definedName name="QB_ROW_11031" localSheetId="3" hidden="1">'Sept Balance Sheet'!$D$34</definedName>
    <definedName name="QB_ROW_11050" localSheetId="3" hidden="1">'Sept Balance Sheet'!$F$49</definedName>
    <definedName name="QB_ROW_111240" localSheetId="6" hidden="1">BVA!$E$5</definedName>
    <definedName name="QB_ROW_111240" localSheetId="5" hidden="1">'Jan-Sept I&amp;E'!$E$5</definedName>
    <definedName name="QB_ROW_112250" localSheetId="6" hidden="1">BVA!$F$128</definedName>
    <definedName name="QB_ROW_112250" localSheetId="5" hidden="1">'Jan-Sept I&amp;E'!$F$127</definedName>
    <definedName name="QB_ROW_112250" localSheetId="4" hidden="1">'Sept I&amp;E'!$F$112</definedName>
    <definedName name="QB_ROW_113240" localSheetId="6" hidden="1">BVA!$E$6</definedName>
    <definedName name="QB_ROW_113240" localSheetId="5" hidden="1">'Jan-Sept I&amp;E'!$E$6</definedName>
    <definedName name="QB_ROW_113240" localSheetId="4" hidden="1">'Sept I&amp;E'!$E$5</definedName>
    <definedName name="QB_ROW_11331" localSheetId="3" hidden="1">'Sept Balance Sheet'!$D$36</definedName>
    <definedName name="QB_ROW_11350" localSheetId="3" hidden="1">'Sept Balance Sheet'!$F$52</definedName>
    <definedName name="QB_ROW_114030" localSheetId="6" hidden="1">BVA!$D$205</definedName>
    <definedName name="QB_ROW_114030" localSheetId="5" hidden="1">'Jan-Sept I&amp;E'!$D$204</definedName>
    <definedName name="QB_ROW_114330" localSheetId="6" hidden="1">BVA!$D$211</definedName>
    <definedName name="QB_ROW_114330" localSheetId="5" hidden="1">'Jan-Sept I&amp;E'!$D$210</definedName>
    <definedName name="QB_ROW_117220" localSheetId="3" hidden="1">'Sept Balance Sheet'!$C$17</definedName>
    <definedName name="QB_ROW_118220" localSheetId="3" hidden="1">'Sept Balance Sheet'!$C$23</definedName>
    <definedName name="QB_ROW_12031" localSheetId="3" hidden="1">'Sept Balance Sheet'!$D$37</definedName>
    <definedName name="QB_ROW_1220" localSheetId="3" hidden="1">'Sept Balance Sheet'!$C$69</definedName>
    <definedName name="QB_ROW_12260" localSheetId="3" hidden="1">'Sept Balance Sheet'!$G$50</definedName>
    <definedName name="QB_ROW_12331" localSheetId="3" hidden="1">'Sept Balance Sheet'!$D$56</definedName>
    <definedName name="QB_ROW_124270" localSheetId="6" hidden="1">BVA!$H$68</definedName>
    <definedName name="QB_ROW_124270" localSheetId="5" hidden="1">'Jan-Sept I&amp;E'!$H$67</definedName>
    <definedName name="QB_ROW_124270" localSheetId="4" hidden="1">'Sept I&amp;E'!$H$54</definedName>
    <definedName name="QB_ROW_125260" localSheetId="6" hidden="1">BVA!$G$159</definedName>
    <definedName name="QB_ROW_125260" localSheetId="5" hidden="1">'Jan-Sept I&amp;E'!$G$158</definedName>
    <definedName name="QB_ROW_127220" localSheetId="3" hidden="1">'Sept Balance Sheet'!$C$25</definedName>
    <definedName name="QB_ROW_128260" localSheetId="6" hidden="1">BVA!$G$166</definedName>
    <definedName name="QB_ROW_128260" localSheetId="5" hidden="1">'Jan-Sept I&amp;E'!$G$165</definedName>
    <definedName name="QB_ROW_129220" localSheetId="3" hidden="1">'Sept Balance Sheet'!$C$70</definedName>
    <definedName name="QB_ROW_130040" localSheetId="6" hidden="1">BVA!$E$26</definedName>
    <definedName name="QB_ROW_130040" localSheetId="5" hidden="1">'Jan-Sept I&amp;E'!$E$26</definedName>
    <definedName name="QB_ROW_130040" localSheetId="4" hidden="1">'Sept I&amp;E'!$E$21</definedName>
    <definedName name="QB_ROW_130340" localSheetId="6" hidden="1">BVA!$E$119</definedName>
    <definedName name="QB_ROW_130340" localSheetId="5" hidden="1">'Jan-Sept I&amp;E'!$E$118</definedName>
    <definedName name="QB_ROW_130340" localSheetId="4" hidden="1">'Sept I&amp;E'!$E$104</definedName>
    <definedName name="QB_ROW_131050" localSheetId="6" hidden="1">BVA!$F$94</definedName>
    <definedName name="QB_ROW_131050" localSheetId="5" hidden="1">'Jan-Sept I&amp;E'!$F$93</definedName>
    <definedName name="QB_ROW_131050" localSheetId="4" hidden="1">'Sept I&amp;E'!$F$79</definedName>
    <definedName name="QB_ROW_1311" localSheetId="3" hidden="1">'Sept Balance Sheet'!$B$15</definedName>
    <definedName name="QB_ROW_131350" localSheetId="6" hidden="1">BVA!$F$118</definedName>
    <definedName name="QB_ROW_131350" localSheetId="5" hidden="1">'Jan-Sept I&amp;E'!$F$117</definedName>
    <definedName name="QB_ROW_131350" localSheetId="4" hidden="1">'Sept I&amp;E'!$F$103</definedName>
    <definedName name="QB_ROW_132040" localSheetId="6" hidden="1">BVA!$E$120</definedName>
    <definedName name="QB_ROW_132040" localSheetId="5" hidden="1">'Jan-Sept I&amp;E'!$E$119</definedName>
    <definedName name="QB_ROW_132040" localSheetId="4" hidden="1">'Sept I&amp;E'!$E$105</definedName>
    <definedName name="QB_ROW_132250" localSheetId="6" hidden="1">BVA!$F$123</definedName>
    <definedName name="QB_ROW_132250" localSheetId="5" hidden="1">'Jan-Sept I&amp;E'!$F$122</definedName>
    <definedName name="QB_ROW_132340" localSheetId="6" hidden="1">BVA!$E$124</definedName>
    <definedName name="QB_ROW_132340" localSheetId="5" hidden="1">'Jan-Sept I&amp;E'!$E$123</definedName>
    <definedName name="QB_ROW_132340" localSheetId="4" hidden="1">'Sept I&amp;E'!$E$108</definedName>
    <definedName name="QB_ROW_13260" localSheetId="3" hidden="1">'Sept Balance Sheet'!$G$51</definedName>
    <definedName name="QB_ROW_133040" localSheetId="6" hidden="1">BVA!$E$125</definedName>
    <definedName name="QB_ROW_133040" localSheetId="5" hidden="1">'Jan-Sept I&amp;E'!$E$124</definedName>
    <definedName name="QB_ROW_133040" localSheetId="4" hidden="1">'Sept I&amp;E'!$E$109</definedName>
    <definedName name="QB_ROW_133250" localSheetId="6" hidden="1">BVA!$F$132</definedName>
    <definedName name="QB_ROW_133250" localSheetId="5" hidden="1">'Jan-Sept I&amp;E'!$F$131</definedName>
    <definedName name="QB_ROW_133340" localSheetId="6" hidden="1">BVA!$E$133</definedName>
    <definedName name="QB_ROW_133340" localSheetId="5" hidden="1">'Jan-Sept I&amp;E'!$E$132</definedName>
    <definedName name="QB_ROW_133340" localSheetId="4" hidden="1">'Sept I&amp;E'!$E$116</definedName>
    <definedName name="QB_ROW_134040" localSheetId="6" hidden="1">BVA!$E$134</definedName>
    <definedName name="QB_ROW_134040" localSheetId="5" hidden="1">'Jan-Sept I&amp;E'!$E$133</definedName>
    <definedName name="QB_ROW_134040" localSheetId="4" hidden="1">'Sept I&amp;E'!$E$117</definedName>
    <definedName name="QB_ROW_134340" localSheetId="6" hidden="1">BVA!$E$172</definedName>
    <definedName name="QB_ROW_134340" localSheetId="5" hidden="1">'Jan-Sept I&amp;E'!$E$171</definedName>
    <definedName name="QB_ROW_134340" localSheetId="4" hidden="1">'Sept I&amp;E'!$E$136</definedName>
    <definedName name="QB_ROW_136260" localSheetId="6" hidden="1">BVA!$G$33</definedName>
    <definedName name="QB_ROW_136260" localSheetId="5" hidden="1">'Jan-Sept I&amp;E'!$G$33</definedName>
    <definedName name="QB_ROW_136260" localSheetId="4" hidden="1">'Sept I&amp;E'!$G$25</definedName>
    <definedName name="QB_ROW_137270" localSheetId="6" hidden="1">BVA!$H$97</definedName>
    <definedName name="QB_ROW_137270" localSheetId="5" hidden="1">'Jan-Sept I&amp;E'!$H$96</definedName>
    <definedName name="QB_ROW_137270" localSheetId="4" hidden="1">'Sept I&amp;E'!$H$82</definedName>
    <definedName name="QB_ROW_14011" localSheetId="3" hidden="1">'Sept Balance Sheet'!$B$59</definedName>
    <definedName name="QB_ROW_14250" localSheetId="3" hidden="1">'Sept Balance Sheet'!$F$54</definedName>
    <definedName name="QB_ROW_14311" localSheetId="3" hidden="1">'Sept Balance Sheet'!$B$72</definedName>
    <definedName name="QB_ROW_143260" localSheetId="6" hidden="1">BVA!$G$48</definedName>
    <definedName name="QB_ROW_143260" localSheetId="5" hidden="1">'Jan-Sept I&amp;E'!$G$48</definedName>
    <definedName name="QB_ROW_143260" localSheetId="4" hidden="1">'Sept I&amp;E'!$G$39</definedName>
    <definedName name="QB_ROW_144260" localSheetId="6" hidden="1">BVA!$G$151</definedName>
    <definedName name="QB_ROW_144260" localSheetId="5" hidden="1">'Jan-Sept I&amp;E'!$G$150</definedName>
    <definedName name="QB_ROW_145260" localSheetId="6" hidden="1">BVA!$G$152</definedName>
    <definedName name="QB_ROW_145260" localSheetId="5" hidden="1">'Jan-Sept I&amp;E'!$G$151</definedName>
    <definedName name="QB_ROW_147260" localSheetId="6" hidden="1">BVA!$G$161</definedName>
    <definedName name="QB_ROW_147260" localSheetId="5" hidden="1">'Jan-Sept I&amp;E'!$G$160</definedName>
    <definedName name="QB_ROW_148030" localSheetId="3" hidden="1">'Sept Balance Sheet'!$D$5</definedName>
    <definedName name="QB_ROW_148330" localSheetId="3" hidden="1">'Sept Balance Sheet'!$D$9</definedName>
    <definedName name="QB_ROW_149260" localSheetId="6" hidden="1">BVA!$G$163</definedName>
    <definedName name="QB_ROW_149260" localSheetId="5" hidden="1">'Jan-Sept I&amp;E'!$G$162</definedName>
    <definedName name="QB_ROW_15250" localSheetId="3" hidden="1">'Sept Balance Sheet'!$F$53</definedName>
    <definedName name="QB_ROW_153260" localSheetId="6" hidden="1">BVA!$G$158</definedName>
    <definedName name="QB_ROW_153260" localSheetId="5" hidden="1">'Jan-Sept I&amp;E'!$G$157</definedName>
    <definedName name="QB_ROW_154260" localSheetId="6" hidden="1">BVA!$G$156</definedName>
    <definedName name="QB_ROW_154260" localSheetId="5" hidden="1">'Jan-Sept I&amp;E'!$G$155</definedName>
    <definedName name="QB_ROW_154260" localSheetId="4" hidden="1">'Sept I&amp;E'!$G$133</definedName>
    <definedName name="QB_ROW_155260" localSheetId="6" hidden="1">BVA!$G$157</definedName>
    <definedName name="QB_ROW_155260" localSheetId="5" hidden="1">'Jan-Sept I&amp;E'!$G$156</definedName>
    <definedName name="QB_ROW_156270" localSheetId="6" hidden="1">BVA!$H$96</definedName>
    <definedName name="QB_ROW_156270" localSheetId="5" hidden="1">'Jan-Sept I&amp;E'!$H$95</definedName>
    <definedName name="QB_ROW_156270" localSheetId="4" hidden="1">'Sept I&amp;E'!$H$81</definedName>
    <definedName name="QB_ROW_157270" localSheetId="6" hidden="1">BVA!$H$98</definedName>
    <definedName name="QB_ROW_157270" localSheetId="5" hidden="1">'Jan-Sept I&amp;E'!$H$97</definedName>
    <definedName name="QB_ROW_157270" localSheetId="4" hidden="1">'Sept I&amp;E'!$H$83</definedName>
    <definedName name="QB_ROW_161250" localSheetId="6" hidden="1">BVA!$F$175</definedName>
    <definedName name="QB_ROW_161250" localSheetId="5" hidden="1">'Jan-Sept I&amp;E'!$F$174</definedName>
    <definedName name="QB_ROW_164270" localSheetId="6" hidden="1">BVA!$H$104</definedName>
    <definedName name="QB_ROW_164270" localSheetId="5" hidden="1">'Jan-Sept I&amp;E'!$H$103</definedName>
    <definedName name="QB_ROW_164270" localSheetId="4" hidden="1">'Sept I&amp;E'!$H$89</definedName>
    <definedName name="QB_ROW_165270" localSheetId="6" hidden="1">BVA!$H$66</definedName>
    <definedName name="QB_ROW_165270" localSheetId="5" hidden="1">'Jan-Sept I&amp;E'!$H$65</definedName>
    <definedName name="QB_ROW_165270" localSheetId="4" hidden="1">'Sept I&amp;E'!$H$52</definedName>
    <definedName name="QB_ROW_167280" localSheetId="6" hidden="1">BVA!$I$112</definedName>
    <definedName name="QB_ROW_167280" localSheetId="5" hidden="1">'Jan-Sept I&amp;E'!$I$111</definedName>
    <definedName name="QB_ROW_167280" localSheetId="4" hidden="1">'Sept I&amp;E'!$I$97</definedName>
    <definedName name="QB_ROW_169240" localSheetId="3" hidden="1">'Sept Balance Sheet'!$E$32</definedName>
    <definedName name="QB_ROW_17221" localSheetId="3" hidden="1">'Sept Balance Sheet'!$C$71</definedName>
    <definedName name="QB_ROW_17250" localSheetId="3" hidden="1">'Sept Balance Sheet'!$F$44</definedName>
    <definedName name="QB_ROW_174230" localSheetId="3" hidden="1">'Sept Balance Sheet'!$D$66</definedName>
    <definedName name="QB_ROW_177260" localSheetId="6" hidden="1">BVA!$G$45</definedName>
    <definedName name="QB_ROW_177260" localSheetId="5" hidden="1">'Jan-Sept I&amp;E'!$G$45</definedName>
    <definedName name="QB_ROW_177260" localSheetId="4" hidden="1">'Sept I&amp;E'!$G$36</definedName>
    <definedName name="QB_ROW_178260" localSheetId="6" hidden="1">BVA!$G$32</definedName>
    <definedName name="QB_ROW_178260" localSheetId="5" hidden="1">'Jan-Sept I&amp;E'!$G$32</definedName>
    <definedName name="QB_ROW_178260" localSheetId="4" hidden="1">'Sept I&amp;E'!$G$24</definedName>
    <definedName name="QB_ROW_18220" localSheetId="3" hidden="1">'Sept Balance Sheet'!$C$22</definedName>
    <definedName name="QB_ROW_18301" localSheetId="6" hidden="1">BVA!$A$250</definedName>
    <definedName name="QB_ROW_18301" localSheetId="5" hidden="1">'Jan-Sept I&amp;E'!$A$249</definedName>
    <definedName name="QB_ROW_18301" localSheetId="4" hidden="1">'Sept I&amp;E'!$A$173</definedName>
    <definedName name="QB_ROW_184260" localSheetId="6" hidden="1">BVA!$G$153</definedName>
    <definedName name="QB_ROW_184260" localSheetId="5" hidden="1">'Jan-Sept I&amp;E'!$G$152</definedName>
    <definedName name="QB_ROW_185270" localSheetId="6" hidden="1">BVA!$H$105</definedName>
    <definedName name="QB_ROW_185270" localSheetId="5" hidden="1">'Jan-Sept I&amp;E'!$H$104</definedName>
    <definedName name="QB_ROW_185270" localSheetId="4" hidden="1">'Sept I&amp;E'!$H$90</definedName>
    <definedName name="QB_ROW_187020" localSheetId="3" hidden="1">'Sept Balance Sheet'!$C$61</definedName>
    <definedName name="QB_ROW_187320" localSheetId="3" hidden="1">'Sept Balance Sheet'!$C$68</definedName>
    <definedName name="QB_ROW_189240" localSheetId="6" hidden="1">BVA!$E$210</definedName>
    <definedName name="QB_ROW_189240" localSheetId="5" hidden="1">'Jan-Sept I&amp;E'!$E$209</definedName>
    <definedName name="QB_ROW_190040" localSheetId="6" hidden="1">BVA!$E$177</definedName>
    <definedName name="QB_ROW_190040" localSheetId="5" hidden="1">'Jan-Sept I&amp;E'!$E$176</definedName>
    <definedName name="QB_ROW_190040" localSheetId="4" hidden="1">'Sept I&amp;E'!$E$140</definedName>
    <definedName name="QB_ROW_19011" localSheetId="6" hidden="1">BVA!$B$3</definedName>
    <definedName name="QB_ROW_19011" localSheetId="5" hidden="1">'Jan-Sept I&amp;E'!$B$3</definedName>
    <definedName name="QB_ROW_19011" localSheetId="4" hidden="1">'Sept I&amp;E'!$B$3</definedName>
    <definedName name="QB_ROW_190340" localSheetId="6" hidden="1">BVA!$E$190</definedName>
    <definedName name="QB_ROW_190340" localSheetId="5" hidden="1">'Jan-Sept I&amp;E'!$E$189</definedName>
    <definedName name="QB_ROW_190340" localSheetId="4" hidden="1">'Sept I&amp;E'!$E$152</definedName>
    <definedName name="QB_ROW_19050" localSheetId="6" hidden="1">BVA!$F$27</definedName>
    <definedName name="QB_ROW_19050" localSheetId="5" hidden="1">'Jan-Sept I&amp;E'!$F$27</definedName>
    <definedName name="QB_ROW_191250" localSheetId="6" hidden="1">BVA!$F$179</definedName>
    <definedName name="QB_ROW_191250" localSheetId="5" hidden="1">'Jan-Sept I&amp;E'!$F$178</definedName>
    <definedName name="QB_ROW_191250" localSheetId="4" hidden="1">'Sept I&amp;E'!$F$142</definedName>
    <definedName name="QB_ROW_192250" localSheetId="6" hidden="1">BVA!$F$186</definedName>
    <definedName name="QB_ROW_192250" localSheetId="5" hidden="1">'Jan-Sept I&amp;E'!$F$185</definedName>
    <definedName name="QB_ROW_19260" localSheetId="6" hidden="1">BVA!$G$29</definedName>
    <definedName name="QB_ROW_19260" localSheetId="5" hidden="1">'Jan-Sept I&amp;E'!$G$29</definedName>
    <definedName name="QB_ROW_19311" localSheetId="6" hidden="1">BVA!$B$200</definedName>
    <definedName name="QB_ROW_19311" localSheetId="5" hidden="1">'Jan-Sept I&amp;E'!$B$199</definedName>
    <definedName name="QB_ROW_19311" localSheetId="4" hidden="1">'Sept I&amp;E'!$B$162</definedName>
    <definedName name="QB_ROW_193220" localSheetId="3" hidden="1">'Sept Balance Sheet'!$C$60</definedName>
    <definedName name="QB_ROW_19350" localSheetId="6" hidden="1">BVA!$F$30</definedName>
    <definedName name="QB_ROW_19350" localSheetId="5" hidden="1">'Jan-Sept I&amp;E'!$F$30</definedName>
    <definedName name="QB_ROW_19350" localSheetId="4" hidden="1">'Sept I&amp;E'!$F$22</definedName>
    <definedName name="QB_ROW_198070" localSheetId="6" hidden="1">BVA!$H$53</definedName>
    <definedName name="QB_ROW_198070" localSheetId="5" hidden="1">'Jan-Sept I&amp;E'!$H$53</definedName>
    <definedName name="QB_ROW_198070" localSheetId="4" hidden="1">'Sept I&amp;E'!$H$44</definedName>
    <definedName name="QB_ROW_198370" localSheetId="6" hidden="1">BVA!$H$62</definedName>
    <definedName name="QB_ROW_198370" localSheetId="5" hidden="1">'Jan-Sept I&amp;E'!$H$61</definedName>
    <definedName name="QB_ROW_198370" localSheetId="4" hidden="1">'Sept I&amp;E'!$H$50</definedName>
    <definedName name="QB_ROW_199250" localSheetId="6" hidden="1">BVA!$F$185</definedName>
    <definedName name="QB_ROW_199250" localSheetId="5" hidden="1">'Jan-Sept I&amp;E'!$F$184</definedName>
    <definedName name="QB_ROW_199250" localSheetId="4" hidden="1">'Sept I&amp;E'!$F$148</definedName>
    <definedName name="QB_ROW_200270" localSheetId="6" hidden="1">BVA!$H$115</definedName>
    <definedName name="QB_ROW_200270" localSheetId="5" hidden="1">'Jan-Sept I&amp;E'!$H$114</definedName>
    <definedName name="QB_ROW_200270" localSheetId="4" hidden="1">'Sept I&amp;E'!$H$100</definedName>
    <definedName name="QB_ROW_20031" localSheetId="6" hidden="1">BVA!$D$4</definedName>
    <definedName name="QB_ROW_20031" localSheetId="5" hidden="1">'Jan-Sept I&amp;E'!$D$4</definedName>
    <definedName name="QB_ROW_20031" localSheetId="4" hidden="1">'Sept I&amp;E'!$D$4</definedName>
    <definedName name="QB_ROW_2021" localSheetId="3" hidden="1">'Sept Balance Sheet'!$C$4</definedName>
    <definedName name="QB_ROW_202240" localSheetId="6" hidden="1">BVA!$E$198</definedName>
    <definedName name="QB_ROW_202240" localSheetId="5" hidden="1">'Jan-Sept I&amp;E'!$E$197</definedName>
    <definedName name="QB_ROW_202240" localSheetId="4" hidden="1">'Sept I&amp;E'!$E$160</definedName>
    <definedName name="QB_ROW_20331" localSheetId="6" hidden="1">BVA!$D$23</definedName>
    <definedName name="QB_ROW_20331" localSheetId="5" hidden="1">'Jan-Sept I&amp;E'!$D$23</definedName>
    <definedName name="QB_ROW_20331" localSheetId="4" hidden="1">'Sept I&amp;E'!$D$18</definedName>
    <definedName name="QB_ROW_206280" localSheetId="6" hidden="1">BVA!$I$56</definedName>
    <definedName name="QB_ROW_206280" localSheetId="5" hidden="1">'Jan-Sept I&amp;E'!$I$56</definedName>
    <definedName name="QB_ROW_206280" localSheetId="4" hidden="1">'Sept I&amp;E'!$I$47</definedName>
    <definedName name="QB_ROW_207050" localSheetId="6" hidden="1">BVA!$F$180</definedName>
    <definedName name="QB_ROW_207050" localSheetId="5" hidden="1">'Jan-Sept I&amp;E'!$F$179</definedName>
    <definedName name="QB_ROW_207050" localSheetId="4" hidden="1">'Sept I&amp;E'!$F$143</definedName>
    <definedName name="QB_ROW_207260" localSheetId="6" hidden="1">BVA!$G$182</definedName>
    <definedName name="QB_ROW_207260" localSheetId="5" hidden="1">'Jan-Sept I&amp;E'!$G$181</definedName>
    <definedName name="QB_ROW_207260" localSheetId="4" hidden="1">'Sept I&amp;E'!$G$145</definedName>
    <definedName name="QB_ROW_207350" localSheetId="6" hidden="1">BVA!$F$183</definedName>
    <definedName name="QB_ROW_207350" localSheetId="5" hidden="1">'Jan-Sept I&amp;E'!$F$182</definedName>
    <definedName name="QB_ROW_207350" localSheetId="4" hidden="1">'Sept I&amp;E'!$F$146</definedName>
    <definedName name="QB_ROW_208250" localSheetId="6" hidden="1">BVA!$F$178</definedName>
    <definedName name="QB_ROW_208250" localSheetId="5" hidden="1">'Jan-Sept I&amp;E'!$F$177</definedName>
    <definedName name="QB_ROW_208250" localSheetId="4" hidden="1">'Sept I&amp;E'!$F$141</definedName>
    <definedName name="QB_ROW_210040" localSheetId="6" hidden="1">BVA!$E$173</definedName>
    <definedName name="QB_ROW_210040" localSheetId="5" hidden="1">'Jan-Sept I&amp;E'!$E$172</definedName>
    <definedName name="QB_ROW_210040" localSheetId="4" hidden="1">'Sept I&amp;E'!$E$137</definedName>
    <definedName name="QB_ROW_21031" localSheetId="6" hidden="1">BVA!$D$25</definedName>
    <definedName name="QB_ROW_21031" localSheetId="5" hidden="1">'Jan-Sept I&amp;E'!$D$25</definedName>
    <definedName name="QB_ROW_21031" localSheetId="4" hidden="1">'Sept I&amp;E'!$D$20</definedName>
    <definedName name="QB_ROW_210340" localSheetId="6" hidden="1">BVA!$E$176</definedName>
    <definedName name="QB_ROW_210340" localSheetId="5" hidden="1">'Jan-Sept I&amp;E'!$E$175</definedName>
    <definedName name="QB_ROW_210340" localSheetId="4" hidden="1">'Sept I&amp;E'!$E$139</definedName>
    <definedName name="QB_ROW_212250" localSheetId="6" hidden="1">BVA!$F$18</definedName>
    <definedName name="QB_ROW_212250" localSheetId="5" hidden="1">'Jan-Sept I&amp;E'!$F$18</definedName>
    <definedName name="QB_ROW_21331" localSheetId="6" hidden="1">BVA!$D$199</definedName>
    <definedName name="QB_ROW_21331" localSheetId="5" hidden="1">'Jan-Sept I&amp;E'!$D$198</definedName>
    <definedName name="QB_ROW_21331" localSheetId="4" hidden="1">'Sept I&amp;E'!$D$161</definedName>
    <definedName name="QB_ROW_214260" localSheetId="6" hidden="1">BVA!$G$139</definedName>
    <definedName name="QB_ROW_214260" localSheetId="5" hidden="1">'Jan-Sept I&amp;E'!$G$138</definedName>
    <definedName name="QB_ROW_214260" localSheetId="4" hidden="1">'Sept I&amp;E'!$G$121</definedName>
    <definedName name="QB_ROW_215260" localSheetId="6" hidden="1">BVA!$G$145</definedName>
    <definedName name="QB_ROW_215260" localSheetId="5" hidden="1">'Jan-Sept I&amp;E'!$G$144</definedName>
    <definedName name="QB_ROW_217280" localSheetId="6" hidden="1">BVA!$I$57</definedName>
    <definedName name="QB_ROW_218280" localSheetId="6" hidden="1">BVA!$I$55</definedName>
    <definedName name="QB_ROW_218280" localSheetId="5" hidden="1">'Jan-Sept I&amp;E'!$I$55</definedName>
    <definedName name="QB_ROW_218280" localSheetId="4" hidden="1">'Sept I&amp;E'!$I$46</definedName>
    <definedName name="QB_ROW_22011" localSheetId="6" hidden="1">BVA!$B$201</definedName>
    <definedName name="QB_ROW_22011" localSheetId="5" hidden="1">'Jan-Sept I&amp;E'!$B$200</definedName>
    <definedName name="QB_ROW_22011" localSheetId="4" hidden="1">'Sept I&amp;E'!$B$163</definedName>
    <definedName name="QB_ROW_220270" localSheetId="6" hidden="1">BVA!$H$106</definedName>
    <definedName name="QB_ROW_220270" localSheetId="5" hidden="1">'Jan-Sept I&amp;E'!$H$105</definedName>
    <definedName name="QB_ROW_220270" localSheetId="4" hidden="1">'Sept I&amp;E'!$H$91</definedName>
    <definedName name="QB_ROW_221270" localSheetId="6" hidden="1">BVA!$H$102</definedName>
    <definedName name="QB_ROW_221270" localSheetId="5" hidden="1">'Jan-Sept I&amp;E'!$H$101</definedName>
    <definedName name="QB_ROW_221270" localSheetId="4" hidden="1">'Sept I&amp;E'!$H$87</definedName>
    <definedName name="QB_ROW_222250" localSheetId="6" hidden="1">BVA!$F$21</definedName>
    <definedName name="QB_ROW_222250" localSheetId="5" hidden="1">'Jan-Sept I&amp;E'!$F$21</definedName>
    <definedName name="QB_ROW_222250" localSheetId="4" hidden="1">'Sept I&amp;E'!$F$16</definedName>
    <definedName name="QB_ROW_22311" localSheetId="6" hidden="1">BVA!$B$249</definedName>
    <definedName name="QB_ROW_22311" localSheetId="5" hidden="1">'Jan-Sept I&amp;E'!$B$248</definedName>
    <definedName name="QB_ROW_22311" localSheetId="4" hidden="1">'Sept I&amp;E'!$B$172</definedName>
    <definedName name="QB_ROW_2240" localSheetId="3" hidden="1">'Sept Balance Sheet'!$E$7</definedName>
    <definedName name="QB_ROW_226260" localSheetId="6" hidden="1">BVA!$G$160</definedName>
    <definedName name="QB_ROW_226260" localSheetId="5" hidden="1">'Jan-Sept I&amp;E'!$G$159</definedName>
    <definedName name="QB_ROW_227250" localSheetId="6" hidden="1">BVA!$F$131</definedName>
    <definedName name="QB_ROW_227250" localSheetId="5" hidden="1">'Jan-Sept I&amp;E'!$F$130</definedName>
    <definedName name="QB_ROW_227250" localSheetId="4" hidden="1">'Sept I&amp;E'!$F$115</definedName>
    <definedName name="QB_ROW_23021" localSheetId="6" hidden="1">BVA!$C$202</definedName>
    <definedName name="QB_ROW_23021" localSheetId="5" hidden="1">'Jan-Sept I&amp;E'!$C$201</definedName>
    <definedName name="QB_ROW_231240" localSheetId="6" hidden="1">BVA!$E$222</definedName>
    <definedName name="QB_ROW_231240" localSheetId="5" hidden="1">'Jan-Sept I&amp;E'!$E$221</definedName>
    <definedName name="QB_ROW_2321" localSheetId="3" hidden="1">'Sept Balance Sheet'!$C$10</definedName>
    <definedName name="QB_ROW_23250" localSheetId="6" hidden="1">BVA!$F$11</definedName>
    <definedName name="QB_ROW_23250" localSheetId="5" hidden="1">'Jan-Sept I&amp;E'!$F$11</definedName>
    <definedName name="QB_ROW_23250" localSheetId="4" hidden="1">'Sept I&amp;E'!$F$10</definedName>
    <definedName name="QB_ROW_23321" localSheetId="6" hidden="1">BVA!$C$224</definedName>
    <definedName name="QB_ROW_23321" localSheetId="5" hidden="1">'Jan-Sept I&amp;E'!$C$223</definedName>
    <definedName name="QB_ROW_233260" localSheetId="6" hidden="1">BVA!$G$39</definedName>
    <definedName name="QB_ROW_233260" localSheetId="5" hidden="1">'Jan-Sept I&amp;E'!$G$39</definedName>
    <definedName name="QB_ROW_233260" localSheetId="4" hidden="1">'Sept I&amp;E'!$G$30</definedName>
    <definedName name="QB_ROW_237230" localSheetId="3" hidden="1">'Sept Balance Sheet'!$D$13</definedName>
    <definedName name="QB_ROW_24021" localSheetId="6" hidden="1">BVA!$C$225</definedName>
    <definedName name="QB_ROW_24021" localSheetId="5" hidden="1">'Jan-Sept I&amp;E'!$C$224</definedName>
    <definedName name="QB_ROW_24021" localSheetId="4" hidden="1">'Sept I&amp;E'!$C$164</definedName>
    <definedName name="QB_ROW_24250" localSheetId="6" hidden="1">BVA!$F$13</definedName>
    <definedName name="QB_ROW_24250" localSheetId="5" hidden="1">'Jan-Sept I&amp;E'!$F$13</definedName>
    <definedName name="QB_ROW_24250" localSheetId="4" hidden="1">'Sept I&amp;E'!$F$12</definedName>
    <definedName name="QB_ROW_24321" localSheetId="6" hidden="1">BVA!$C$248</definedName>
    <definedName name="QB_ROW_24321" localSheetId="5" hidden="1">'Jan-Sept I&amp;E'!$C$247</definedName>
    <definedName name="QB_ROW_24321" localSheetId="4" hidden="1">'Sept I&amp;E'!$C$171</definedName>
    <definedName name="QB_ROW_243240" localSheetId="3" hidden="1">'Sept Balance Sheet'!$E$38</definedName>
    <definedName name="QB_ROW_244230" localSheetId="3" hidden="1">'Sept Balance Sheet'!$D$67</definedName>
    <definedName name="QB_ROW_25050" localSheetId="6" hidden="1">BVA!$F$36</definedName>
    <definedName name="QB_ROW_25050" localSheetId="5" hidden="1">'Jan-Sept I&amp;E'!$F$36</definedName>
    <definedName name="QB_ROW_25050" localSheetId="4" hidden="1">'Sept I&amp;E'!$F$27</definedName>
    <definedName name="QB_ROW_251220" localSheetId="3" hidden="1">'Sept Balance Sheet'!$C$18</definedName>
    <definedName name="QB_ROW_25260" localSheetId="6" hidden="1">BVA!$G$41</definedName>
    <definedName name="QB_ROW_25260" localSheetId="5" hidden="1">'Jan-Sept I&amp;E'!$G$41</definedName>
    <definedName name="QB_ROW_25260" localSheetId="4" hidden="1">'Sept I&amp;E'!$G$32</definedName>
    <definedName name="QB_ROW_25350" localSheetId="6" hidden="1">BVA!$F$42</definedName>
    <definedName name="QB_ROW_25350" localSheetId="5" hidden="1">'Jan-Sept I&amp;E'!$F$42</definedName>
    <definedName name="QB_ROW_25350" localSheetId="4" hidden="1">'Sept I&amp;E'!$F$33</definedName>
    <definedName name="QB_ROW_259270" localSheetId="6" hidden="1">BVA!$H$67</definedName>
    <definedName name="QB_ROW_259270" localSheetId="5" hidden="1">'Jan-Sept I&amp;E'!$H$66</definedName>
    <definedName name="QB_ROW_259270" localSheetId="4" hidden="1">'Sept I&amp;E'!$H$53</definedName>
    <definedName name="QB_ROW_260270" localSheetId="6" hidden="1">BVA!$H$69</definedName>
    <definedName name="QB_ROW_260270" localSheetId="5" hidden="1">'Jan-Sept I&amp;E'!$H$68</definedName>
    <definedName name="QB_ROW_260270" localSheetId="4" hidden="1">'Sept I&amp;E'!$H$55</definedName>
    <definedName name="QB_ROW_261260" localSheetId="6" hidden="1">BVA!$G$193</definedName>
    <definedName name="QB_ROW_261260" localSheetId="5" hidden="1">'Jan-Sept I&amp;E'!$G$192</definedName>
    <definedName name="QB_ROW_261260" localSheetId="4" hidden="1">'Sept I&amp;E'!$G$155</definedName>
    <definedName name="QB_ROW_264250" localSheetId="6" hidden="1">BVA!$F$184</definedName>
    <definedName name="QB_ROW_264250" localSheetId="5" hidden="1">'Jan-Sept I&amp;E'!$F$183</definedName>
    <definedName name="QB_ROW_264250" localSheetId="4" hidden="1">'Sept I&amp;E'!$F$147</definedName>
    <definedName name="QB_ROW_270220" localSheetId="3" hidden="1">'Sept Balance Sheet'!$C$20</definedName>
    <definedName name="QB_ROW_27050" localSheetId="6" hidden="1">BVA!$F$44</definedName>
    <definedName name="QB_ROW_27050" localSheetId="5" hidden="1">'Jan-Sept I&amp;E'!$F$44</definedName>
    <definedName name="QB_ROW_27050" localSheetId="4" hidden="1">'Sept I&amp;E'!$F$35</definedName>
    <definedName name="QB_ROW_272220" localSheetId="3" hidden="1">'Sept Balance Sheet'!$C$24</definedName>
    <definedName name="QB_ROW_27350" localSheetId="6" hidden="1">BVA!$F$49</definedName>
    <definedName name="QB_ROW_27350" localSheetId="5" hidden="1">'Jan-Sept I&amp;E'!$F$49</definedName>
    <definedName name="QB_ROW_27350" localSheetId="4" hidden="1">'Sept I&amp;E'!$F$40</definedName>
    <definedName name="QB_ROW_278270" localSheetId="6" hidden="1">BVA!$H$77</definedName>
    <definedName name="QB_ROW_278270" localSheetId="5" hidden="1">'Jan-Sept I&amp;E'!$H$76</definedName>
    <definedName name="QB_ROW_278270" localSheetId="4" hidden="1">'Sept I&amp;E'!$H$63</definedName>
    <definedName name="QB_ROW_287280" localSheetId="6" hidden="1">BVA!$I$61</definedName>
    <definedName name="QB_ROW_287280" localSheetId="5" hidden="1">'Jan-Sept I&amp;E'!$I$60</definedName>
    <definedName name="QB_ROW_287280" localSheetId="4" hidden="1">'Sept I&amp;E'!$I$49</definedName>
    <definedName name="QB_ROW_290" localSheetId="0" hidden="1">'check register'!$A$2</definedName>
    <definedName name="QB_ROW_290220" localSheetId="3" hidden="1">'Sept Balance Sheet'!$C$19</definedName>
    <definedName name="QB_ROW_293" localSheetId="0" hidden="1">'check register'!$A$533</definedName>
    <definedName name="QB_ROW_293230" localSheetId="3" hidden="1">'Sept Balance Sheet'!$D$64</definedName>
    <definedName name="QB_ROW_294250" localSheetId="6" hidden="1">BVA!$F$148</definedName>
    <definedName name="QB_ROW_294250" localSheetId="5" hidden="1">'Jan-Sept I&amp;E'!$F$147</definedName>
    <definedName name="QB_ROW_294250" localSheetId="4" hidden="1">'Sept I&amp;E'!$F$129</definedName>
    <definedName name="QB_ROW_301" localSheetId="3" hidden="1">'Sept Balance Sheet'!$A$27</definedName>
    <definedName name="QB_ROW_301240" localSheetId="6" hidden="1">BVA!$E$209</definedName>
    <definedName name="QB_ROW_301240" localSheetId="5" hidden="1">'Jan-Sept I&amp;E'!$E$208</definedName>
    <definedName name="QB_ROW_3021" localSheetId="3" hidden="1">'Sept Balance Sheet'!$C$11</definedName>
    <definedName name="QB_ROW_305250" localSheetId="6" hidden="1">BVA!$F$14</definedName>
    <definedName name="QB_ROW_305250" localSheetId="5" hidden="1">'Jan-Sept I&amp;E'!$F$14</definedName>
    <definedName name="QB_ROW_305250" localSheetId="4" hidden="1">'Sept I&amp;E'!$F$13</definedName>
    <definedName name="QB_ROW_306260" localSheetId="6" hidden="1">BVA!$G$37</definedName>
    <definedName name="QB_ROW_306260" localSheetId="5" hidden="1">'Jan-Sept I&amp;E'!$G$37</definedName>
    <definedName name="QB_ROW_306260" localSheetId="4" hidden="1">'Sept I&amp;E'!$G$28</definedName>
    <definedName name="QB_ROW_307030" localSheetId="6" hidden="1">BVA!$D$234</definedName>
    <definedName name="QB_ROW_307030" localSheetId="5" hidden="1">'Jan-Sept I&amp;E'!$D$233</definedName>
    <definedName name="QB_ROW_307240" localSheetId="6" hidden="1">BVA!$E$239</definedName>
    <definedName name="QB_ROW_307240" localSheetId="5" hidden="1">'Jan-Sept I&amp;E'!$E$238</definedName>
    <definedName name="QB_ROW_307330" localSheetId="6" hidden="1">BVA!$D$240</definedName>
    <definedName name="QB_ROW_307330" localSheetId="5" hidden="1">'Jan-Sept I&amp;E'!$D$239</definedName>
    <definedName name="QB_ROW_308250" localSheetId="6" hidden="1">BVA!$F$43</definedName>
    <definedName name="QB_ROW_308250" localSheetId="5" hidden="1">'Jan-Sept I&amp;E'!$F$43</definedName>
    <definedName name="QB_ROW_308250" localSheetId="4" hidden="1">'Sept I&amp;E'!$F$34</definedName>
    <definedName name="QB_ROW_316230" localSheetId="3" hidden="1">'Sept Balance Sheet'!$D$63</definedName>
    <definedName name="QB_ROW_317240" localSheetId="6" hidden="1">BVA!$E$238</definedName>
    <definedName name="QB_ROW_317240" localSheetId="5" hidden="1">'Jan-Sept I&amp;E'!$E$237</definedName>
    <definedName name="QB_ROW_318240" localSheetId="6" hidden="1">BVA!$E$229</definedName>
    <definedName name="QB_ROW_318240" localSheetId="5" hidden="1">'Jan-Sept I&amp;E'!$E$228</definedName>
    <definedName name="QB_ROW_318240" localSheetId="4" hidden="1">'Sept I&amp;E'!$E$166</definedName>
    <definedName name="QB_ROW_319270" localSheetId="6" hidden="1">BVA!$H$63</definedName>
    <definedName name="QB_ROW_319270" localSheetId="5" hidden="1">'Jan-Sept I&amp;E'!$H$62</definedName>
    <definedName name="QB_ROW_319270" localSheetId="4" hidden="1">'Sept I&amp;E'!$H$51</definedName>
    <definedName name="QB_ROW_321060" localSheetId="6" hidden="1">BVA!$G$71</definedName>
    <definedName name="QB_ROW_321060" localSheetId="5" hidden="1">'Jan-Sept I&amp;E'!$G$70</definedName>
    <definedName name="QB_ROW_321060" localSheetId="4" hidden="1">'Sept I&amp;E'!$G$57</definedName>
    <definedName name="QB_ROW_321360" localSheetId="6" hidden="1">BVA!$G$80</definedName>
    <definedName name="QB_ROW_321360" localSheetId="5" hidden="1">'Jan-Sept I&amp;E'!$G$79</definedName>
    <definedName name="QB_ROW_321360" localSheetId="4" hidden="1">'Sept I&amp;E'!$G$66</definedName>
    <definedName name="QB_ROW_322270" localSheetId="6" hidden="1">BVA!$H$76</definedName>
    <definedName name="QB_ROW_322270" localSheetId="5" hidden="1">'Jan-Sept I&amp;E'!$H$75</definedName>
    <definedName name="QB_ROW_322270" localSheetId="4" hidden="1">'Sept I&amp;E'!$H$62</definedName>
    <definedName name="QB_ROW_323270" localSheetId="6" hidden="1">BVA!$H$74</definedName>
    <definedName name="QB_ROW_323270" localSheetId="5" hidden="1">'Jan-Sept I&amp;E'!$H$73</definedName>
    <definedName name="QB_ROW_323270" localSheetId="4" hidden="1">'Sept I&amp;E'!$H$60</definedName>
    <definedName name="QB_ROW_324270" localSheetId="6" hidden="1">BVA!$H$75</definedName>
    <definedName name="QB_ROW_324270" localSheetId="5" hidden="1">'Jan-Sept I&amp;E'!$H$74</definedName>
    <definedName name="QB_ROW_324270" localSheetId="4" hidden="1">'Sept I&amp;E'!$H$61</definedName>
    <definedName name="QB_ROW_329260" localSheetId="6" hidden="1">BVA!$G$144</definedName>
    <definedName name="QB_ROW_329260" localSheetId="5" hidden="1">'Jan-Sept I&amp;E'!$G$143</definedName>
    <definedName name="QB_ROW_329260" localSheetId="4" hidden="1">'Sept I&amp;E'!$G$126</definedName>
    <definedName name="QB_ROW_3321" localSheetId="3" hidden="1">'Sept Balance Sheet'!$C$14</definedName>
    <definedName name="QB_ROW_33250" localSheetId="6" hidden="1">BVA!$F$16</definedName>
    <definedName name="QB_ROW_33250" localSheetId="5" hidden="1">'Jan-Sept I&amp;E'!$F$16</definedName>
    <definedName name="QB_ROW_33250" localSheetId="4" hidden="1">'Sept I&amp;E'!$F$15</definedName>
    <definedName name="QB_ROW_336230" localSheetId="3" hidden="1">'Sept Balance Sheet'!$D$65</definedName>
    <definedName name="QB_ROW_339040" localSheetId="3" hidden="1">'Sept Balance Sheet'!$E$39</definedName>
    <definedName name="QB_ROW_339340" localSheetId="3" hidden="1">'Sept Balance Sheet'!$E$41</definedName>
    <definedName name="QB_ROW_34050" localSheetId="6" hidden="1">BVA!$F$51</definedName>
    <definedName name="QB_ROW_34050" localSheetId="5" hidden="1">'Jan-Sept I&amp;E'!$F$51</definedName>
    <definedName name="QB_ROW_34050" localSheetId="4" hidden="1">'Sept I&amp;E'!$F$42</definedName>
    <definedName name="QB_ROW_341270" localSheetId="6" hidden="1">BVA!$H$78</definedName>
    <definedName name="QB_ROW_341270" localSheetId="5" hidden="1">'Jan-Sept I&amp;E'!$H$77</definedName>
    <definedName name="QB_ROW_341270" localSheetId="4" hidden="1">'Sept I&amp;E'!$H$64</definedName>
    <definedName name="QB_ROW_34350" localSheetId="6" hidden="1">BVA!$F$86</definedName>
    <definedName name="QB_ROW_34350" localSheetId="5" hidden="1">'Jan-Sept I&amp;E'!$F$85</definedName>
    <definedName name="QB_ROW_34350" localSheetId="4" hidden="1">'Sept I&amp;E'!$F$72</definedName>
    <definedName name="QB_ROW_353260" localSheetId="6" hidden="1">BVA!$G$168</definedName>
    <definedName name="QB_ROW_353260" localSheetId="5" hidden="1">'Jan-Sept I&amp;E'!$G$167</definedName>
    <definedName name="QB_ROW_354270" localSheetId="6" hidden="1">BVA!$H$79</definedName>
    <definedName name="QB_ROW_354270" localSheetId="5" hidden="1">'Jan-Sept I&amp;E'!$H$78</definedName>
    <definedName name="QB_ROW_354270" localSheetId="4" hidden="1">'Sept I&amp;E'!$H$65</definedName>
    <definedName name="QB_ROW_355220" localSheetId="3" hidden="1">'Sept Balance Sheet'!$C$21</definedName>
    <definedName name="QB_ROW_356280" localSheetId="6" hidden="1">BVA!$I$58</definedName>
    <definedName name="QB_ROW_356280" localSheetId="5" hidden="1">'Jan-Sept I&amp;E'!$I$57</definedName>
    <definedName name="QB_ROW_365260" localSheetId="6" hidden="1">BVA!$G$155</definedName>
    <definedName name="QB_ROW_365260" localSheetId="5" hidden="1">'Jan-Sept I&amp;E'!$G$154</definedName>
    <definedName name="QB_ROW_365260" localSheetId="4" hidden="1">'Sept I&amp;E'!$G$132</definedName>
    <definedName name="QB_ROW_369040" localSheetId="6" hidden="1">BVA!$E$191</definedName>
    <definedName name="QB_ROW_369040" localSheetId="5" hidden="1">'Jan-Sept I&amp;E'!$E$190</definedName>
    <definedName name="QB_ROW_369040" localSheetId="4" hidden="1">'Sept I&amp;E'!$E$153</definedName>
    <definedName name="QB_ROW_369340" localSheetId="6" hidden="1">BVA!$E$197</definedName>
    <definedName name="QB_ROW_369340" localSheetId="5" hidden="1">'Jan-Sept I&amp;E'!$E$196</definedName>
    <definedName name="QB_ROW_369340" localSheetId="4" hidden="1">'Sept I&amp;E'!$E$159</definedName>
    <definedName name="QB_ROW_370050" localSheetId="6" hidden="1">BVA!$F$31</definedName>
    <definedName name="QB_ROW_370050" localSheetId="5" hidden="1">'Jan-Sept I&amp;E'!$F$31</definedName>
    <definedName name="QB_ROW_370050" localSheetId="4" hidden="1">'Sept I&amp;E'!$F$23</definedName>
    <definedName name="QB_ROW_370260" localSheetId="6" hidden="1">BVA!$G$34</definedName>
    <definedName name="QB_ROW_370260" localSheetId="5" hidden="1">'Jan-Sept I&amp;E'!$G$34</definedName>
    <definedName name="QB_ROW_370350" localSheetId="6" hidden="1">BVA!$F$35</definedName>
    <definedName name="QB_ROW_370350" localSheetId="5" hidden="1">'Jan-Sept I&amp;E'!$F$35</definedName>
    <definedName name="QB_ROW_370350" localSheetId="4" hidden="1">'Sept I&amp;E'!$F$26</definedName>
    <definedName name="QB_ROW_374250" localSheetId="6" hidden="1">BVA!$F$245</definedName>
    <definedName name="QB_ROW_374250" localSheetId="5" hidden="1">'Jan-Sept I&amp;E'!$F$244</definedName>
    <definedName name="QB_ROW_375040" localSheetId="6" hidden="1">BVA!$E$213</definedName>
    <definedName name="QB_ROW_375040" localSheetId="5" hidden="1">'Jan-Sept I&amp;E'!$E$212</definedName>
    <definedName name="QB_ROW_375340" localSheetId="6" hidden="1">BVA!$E$221</definedName>
    <definedName name="QB_ROW_375340" localSheetId="5" hidden="1">'Jan-Sept I&amp;E'!$E$220</definedName>
    <definedName name="QB_ROW_379250" localSheetId="6" hidden="1">BVA!$F$20</definedName>
    <definedName name="QB_ROW_379250" localSheetId="5" hidden="1">'Jan-Sept I&amp;E'!$F$20</definedName>
    <definedName name="QB_ROW_38060" localSheetId="6" hidden="1">BVA!$G$81</definedName>
    <definedName name="QB_ROW_38060" localSheetId="5" hidden="1">'Jan-Sept I&amp;E'!$G$80</definedName>
    <definedName name="QB_ROW_38060" localSheetId="4" hidden="1">'Sept I&amp;E'!$G$67</definedName>
    <definedName name="QB_ROW_382260" localSheetId="6" hidden="1">BVA!$G$165</definedName>
    <definedName name="QB_ROW_382260" localSheetId="5" hidden="1">'Jan-Sept I&amp;E'!$G$164</definedName>
    <definedName name="QB_ROW_383260" localSheetId="6" hidden="1">BVA!$G$169</definedName>
    <definedName name="QB_ROW_383260" localSheetId="5" hidden="1">'Jan-Sept I&amp;E'!$G$168</definedName>
    <definedName name="QB_ROW_38360" localSheetId="6" hidden="1">BVA!$G$85</definedName>
    <definedName name="QB_ROW_38360" localSheetId="5" hidden="1">'Jan-Sept I&amp;E'!$G$84</definedName>
    <definedName name="QB_ROW_38360" localSheetId="4" hidden="1">'Sept I&amp;E'!$G$71</definedName>
    <definedName name="QB_ROW_384250" localSheetId="6" hidden="1">BVA!$F$243</definedName>
    <definedName name="QB_ROW_384250" localSheetId="5" hidden="1">'Jan-Sept I&amp;E'!$F$242</definedName>
    <definedName name="QB_ROW_386270" localSheetId="6" hidden="1">BVA!$H$64</definedName>
    <definedName name="QB_ROW_386270" localSheetId="5" hidden="1">'Jan-Sept I&amp;E'!$H$63</definedName>
    <definedName name="QB_ROW_387270" localSheetId="6" hidden="1">BVA!$H$73</definedName>
    <definedName name="QB_ROW_387270" localSheetId="5" hidden="1">'Jan-Sept I&amp;E'!$H$72</definedName>
    <definedName name="QB_ROW_387270" localSheetId="4" hidden="1">'Sept I&amp;E'!$H$59</definedName>
    <definedName name="QB_ROW_388260" localSheetId="6" hidden="1">BVA!$G$181</definedName>
    <definedName name="QB_ROW_388260" localSheetId="5" hidden="1">'Jan-Sept I&amp;E'!$G$180</definedName>
    <definedName name="QB_ROW_388260" localSheetId="4" hidden="1">'Sept I&amp;E'!$G$144</definedName>
    <definedName name="QB_ROW_390270" localSheetId="6" hidden="1">BVA!$H$109</definedName>
    <definedName name="QB_ROW_390270" localSheetId="5" hidden="1">'Jan-Sept I&amp;E'!$H$108</definedName>
    <definedName name="QB_ROW_390270" localSheetId="4" hidden="1">'Sept I&amp;E'!$H$94</definedName>
    <definedName name="QB_ROW_391250" localSheetId="6" hidden="1">BVA!$F$15</definedName>
    <definedName name="QB_ROW_391250" localSheetId="5" hidden="1">'Jan-Sept I&amp;E'!$F$15</definedName>
    <definedName name="QB_ROW_391250" localSheetId="4" hidden="1">'Sept I&amp;E'!$F$14</definedName>
    <definedName name="QB_ROW_392250" localSheetId="6" hidden="1">BVA!$F$137</definedName>
    <definedName name="QB_ROW_392250" localSheetId="5" hidden="1">'Jan-Sept I&amp;E'!$F$136</definedName>
    <definedName name="QB_ROW_39270" localSheetId="6" hidden="1">BVA!$H$82</definedName>
    <definedName name="QB_ROW_39270" localSheetId="5" hidden="1">'Jan-Sept I&amp;E'!$H$81</definedName>
    <definedName name="QB_ROW_39270" localSheetId="4" hidden="1">'Sept I&amp;E'!$H$68</definedName>
    <definedName name="QB_ROW_393240" localSheetId="3" hidden="1">'Sept Balance Sheet'!$E$35</definedName>
    <definedName name="QB_ROW_394260" localSheetId="6" hidden="1">BVA!$G$46</definedName>
    <definedName name="QB_ROW_394260" localSheetId="5" hidden="1">'Jan-Sept I&amp;E'!$G$46</definedName>
    <definedName name="QB_ROW_394260" localSheetId="4" hidden="1">'Sept I&amp;E'!$G$37</definedName>
    <definedName name="QB_ROW_401250" localSheetId="6" hidden="1">BVA!$F$236</definedName>
    <definedName name="QB_ROW_401250" localSheetId="5" hidden="1">'Jan-Sept I&amp;E'!$F$235</definedName>
    <definedName name="QB_ROW_403040" localSheetId="6" hidden="1">BVA!$E$235</definedName>
    <definedName name="QB_ROW_403040" localSheetId="5" hidden="1">'Jan-Sept I&amp;E'!$E$234</definedName>
    <definedName name="QB_ROW_403340" localSheetId="6" hidden="1">BVA!$E$237</definedName>
    <definedName name="QB_ROW_403340" localSheetId="5" hidden="1">'Jan-Sept I&amp;E'!$E$236</definedName>
    <definedName name="QB_ROW_404260" localSheetId="6" hidden="1">BVA!$G$167</definedName>
    <definedName name="QB_ROW_404260" localSheetId="5" hidden="1">'Jan-Sept I&amp;E'!$G$166</definedName>
    <definedName name="QB_ROW_409250" localSheetId="3" hidden="1">'Sept Balance Sheet'!$F$40</definedName>
    <definedName name="QB_ROW_412260" localSheetId="6" hidden="1">BVA!$G$154</definedName>
    <definedName name="QB_ROW_412260" localSheetId="5" hidden="1">'Jan-Sept I&amp;E'!$G$153</definedName>
    <definedName name="QB_ROW_41270" localSheetId="6" hidden="1">BVA!$H$83</definedName>
    <definedName name="QB_ROW_41270" localSheetId="5" hidden="1">'Jan-Sept I&amp;E'!$H$82</definedName>
    <definedName name="QB_ROW_41270" localSheetId="4" hidden="1">'Sept I&amp;E'!$H$69</definedName>
    <definedName name="QB_ROW_413230" localSheetId="6" hidden="1">BVA!$D$204</definedName>
    <definedName name="QB_ROW_413230" localSheetId="5" hidden="1">'Jan-Sept I&amp;E'!$D$203</definedName>
    <definedName name="QB_ROW_415270" localSheetId="6" hidden="1">BVA!$H$103</definedName>
    <definedName name="QB_ROW_415270" localSheetId="5" hidden="1">'Jan-Sept I&amp;E'!$H$102</definedName>
    <definedName name="QB_ROW_415270" localSheetId="4" hidden="1">'Sept I&amp;E'!$H$88</definedName>
    <definedName name="QB_ROW_417280" localSheetId="6" hidden="1">BVA!$I$60</definedName>
    <definedName name="QB_ROW_417280" localSheetId="5" hidden="1">'Jan-Sept I&amp;E'!$I$59</definedName>
    <definedName name="QB_ROW_417280" localSheetId="4" hidden="1">'Sept I&amp;E'!$I$48</definedName>
    <definedName name="QB_ROW_418250" localSheetId="6" hidden="1">BVA!$F$127</definedName>
    <definedName name="QB_ROW_418250" localSheetId="5" hidden="1">'Jan-Sept I&amp;E'!$F$126</definedName>
    <definedName name="QB_ROW_418250" localSheetId="4" hidden="1">'Sept I&amp;E'!$F$111</definedName>
    <definedName name="QB_ROW_421250" localSheetId="3" hidden="1">'Sept Balance Sheet'!$F$43</definedName>
    <definedName name="QB_ROW_423230" localSheetId="3" hidden="1">'Sept Balance Sheet'!$D$62</definedName>
    <definedName name="QB_ROW_424240" localSheetId="3" hidden="1">'Sept Balance Sheet'!$E$8</definedName>
    <definedName name="QB_ROW_425260" localSheetId="6" hidden="1">BVA!$G$162</definedName>
    <definedName name="QB_ROW_425260" localSheetId="5" hidden="1">'Jan-Sept I&amp;E'!$G$161</definedName>
    <definedName name="QB_ROW_429250" localSheetId="6" hidden="1">BVA!$F$219</definedName>
    <definedName name="QB_ROW_429250" localSheetId="5" hidden="1">'Jan-Sept I&amp;E'!$F$218</definedName>
    <definedName name="QB_ROW_43270" localSheetId="6" hidden="1">BVA!$H$84</definedName>
    <definedName name="QB_ROW_43270" localSheetId="5" hidden="1">'Jan-Sept I&amp;E'!$H$83</definedName>
    <definedName name="QB_ROW_43270" localSheetId="4" hidden="1">'Sept I&amp;E'!$H$70</definedName>
    <definedName name="QB_ROW_436250" localSheetId="6" hidden="1">BVA!$F$220</definedName>
    <definedName name="QB_ROW_436250" localSheetId="5" hidden="1">'Jan-Sept I&amp;E'!$F$219</definedName>
    <definedName name="QB_ROW_437040" localSheetId="6" hidden="1">BVA!$E$242</definedName>
    <definedName name="QB_ROW_437040" localSheetId="5" hidden="1">'Jan-Sept I&amp;E'!$E$241</definedName>
    <definedName name="QB_ROW_437340" localSheetId="6" hidden="1">BVA!$E$246</definedName>
    <definedName name="QB_ROW_437340" localSheetId="5" hidden="1">'Jan-Sept I&amp;E'!$E$245</definedName>
    <definedName name="QB_ROW_438250" localSheetId="6" hidden="1">BVA!$F$244</definedName>
    <definedName name="QB_ROW_438250" localSheetId="5" hidden="1">'Jan-Sept I&amp;E'!$F$243</definedName>
    <definedName name="QB_ROW_441250" localSheetId="6" hidden="1">BVA!$F$9</definedName>
    <definedName name="QB_ROW_441250" localSheetId="5" hidden="1">'Jan-Sept I&amp;E'!$F$9</definedName>
    <definedName name="QB_ROW_441250" localSheetId="4" hidden="1">'Sept I&amp;E'!$F$8</definedName>
    <definedName name="QB_ROW_44250" localSheetId="6" hidden="1">BVA!$F$87</definedName>
    <definedName name="QB_ROW_44250" localSheetId="5" hidden="1">'Jan-Sept I&amp;E'!$F$86</definedName>
    <definedName name="QB_ROW_44250" localSheetId="4" hidden="1">'Sept I&amp;E'!$F$73</definedName>
    <definedName name="QB_ROW_443230" localSheetId="6" hidden="1">BVA!$D$203</definedName>
    <definedName name="QB_ROW_443230" localSheetId="5" hidden="1">'Jan-Sept I&amp;E'!$D$202</definedName>
    <definedName name="QB_ROW_445260" localSheetId="6" hidden="1">BVA!$G$90</definedName>
    <definedName name="QB_ROW_445260" localSheetId="5" hidden="1">'Jan-Sept I&amp;E'!$G$89</definedName>
    <definedName name="QB_ROW_445260" localSheetId="4" hidden="1">'Sept I&amp;E'!$G$76</definedName>
    <definedName name="QB_ROW_447260" localSheetId="6" hidden="1">BVA!$G$38</definedName>
    <definedName name="QB_ROW_447260" localSheetId="5" hidden="1">'Jan-Sept I&amp;E'!$G$38</definedName>
    <definedName name="QB_ROW_447260" localSheetId="4" hidden="1">'Sept I&amp;E'!$G$29</definedName>
    <definedName name="QB_ROW_448270" localSheetId="6" hidden="1">BVA!$H$72</definedName>
    <definedName name="QB_ROW_448270" localSheetId="5" hidden="1">'Jan-Sept I&amp;E'!$H$71</definedName>
    <definedName name="QB_ROW_448270" localSheetId="4" hidden="1">'Sept I&amp;E'!$H$58</definedName>
    <definedName name="QB_ROW_449030" localSheetId="6" hidden="1">BVA!$D$228</definedName>
    <definedName name="QB_ROW_449030" localSheetId="5" hidden="1">'Jan-Sept I&amp;E'!$D$227</definedName>
    <definedName name="QB_ROW_449030" localSheetId="4" hidden="1">'Sept I&amp;E'!$D$165</definedName>
    <definedName name="QB_ROW_449330" localSheetId="6" hidden="1">BVA!$D$233</definedName>
    <definedName name="QB_ROW_449330" localSheetId="5" hidden="1">'Jan-Sept I&amp;E'!$D$232</definedName>
    <definedName name="QB_ROW_449330" localSheetId="4" hidden="1">'Sept I&amp;E'!$D$170</definedName>
    <definedName name="QB_ROW_450240" localSheetId="6" hidden="1">BVA!$E$230</definedName>
    <definedName name="QB_ROW_450240" localSheetId="5" hidden="1">'Jan-Sept I&amp;E'!$E$229</definedName>
    <definedName name="QB_ROW_450240" localSheetId="4" hidden="1">'Sept I&amp;E'!$E$167</definedName>
    <definedName name="QB_ROW_451240" localSheetId="6" hidden="1">BVA!$E$231</definedName>
    <definedName name="QB_ROW_451240" localSheetId="5" hidden="1">'Jan-Sept I&amp;E'!$E$230</definedName>
    <definedName name="QB_ROW_451240" localSheetId="4" hidden="1">'Sept I&amp;E'!$E$168</definedName>
    <definedName name="QB_ROW_452240" localSheetId="6" hidden="1">BVA!$E$232</definedName>
    <definedName name="QB_ROW_452240" localSheetId="5" hidden="1">'Jan-Sept I&amp;E'!$E$231</definedName>
    <definedName name="QB_ROW_452240" localSheetId="4" hidden="1">'Sept I&amp;E'!$E$169</definedName>
    <definedName name="QB_ROW_45250" localSheetId="6" hidden="1">BVA!$F$88</definedName>
    <definedName name="QB_ROW_45250" localSheetId="5" hidden="1">'Jan-Sept I&amp;E'!$F$87</definedName>
    <definedName name="QB_ROW_45250" localSheetId="4" hidden="1">'Sept I&amp;E'!$F$74</definedName>
    <definedName name="QB_ROW_454250" localSheetId="6" hidden="1">BVA!$F$136</definedName>
    <definedName name="QB_ROW_454250" localSheetId="5" hidden="1">'Jan-Sept I&amp;E'!$F$135</definedName>
    <definedName name="QB_ROW_454250" localSheetId="4" hidden="1">'Sept I&amp;E'!$F$119</definedName>
    <definedName name="QB_ROW_455260" localSheetId="6" hidden="1">BVA!$G$142</definedName>
    <definedName name="QB_ROW_455260" localSheetId="5" hidden="1">'Jan-Sept I&amp;E'!$G$141</definedName>
    <definedName name="QB_ROW_455260" localSheetId="4" hidden="1">'Sept I&amp;E'!$G$124</definedName>
    <definedName name="QB_ROW_456250" localSheetId="6" hidden="1">BVA!$F$135</definedName>
    <definedName name="QB_ROW_456250" localSheetId="5" hidden="1">'Jan-Sept I&amp;E'!$F$134</definedName>
    <definedName name="QB_ROW_456250" localSheetId="4" hidden="1">'Sept I&amp;E'!$F$118</definedName>
    <definedName name="QB_ROW_457260" localSheetId="6" hidden="1">BVA!$G$141</definedName>
    <definedName name="QB_ROW_457260" localSheetId="5" hidden="1">'Jan-Sept I&amp;E'!$G$140</definedName>
    <definedName name="QB_ROW_457260" localSheetId="4" hidden="1">'Sept I&amp;E'!$G$123</definedName>
    <definedName name="QB_ROW_458260" localSheetId="6" hidden="1">BVA!$G$140</definedName>
    <definedName name="QB_ROW_458260" localSheetId="5" hidden="1">'Jan-Sept I&amp;E'!$G$139</definedName>
    <definedName name="QB_ROW_458260" localSheetId="4" hidden="1">'Sept I&amp;E'!$G$122</definedName>
    <definedName name="QB_ROW_459250" localSheetId="6" hidden="1">BVA!$F$126</definedName>
    <definedName name="QB_ROW_459250" localSheetId="5" hidden="1">'Jan-Sept I&amp;E'!$F$125</definedName>
    <definedName name="QB_ROW_459250" localSheetId="4" hidden="1">'Sept I&amp;E'!$F$110</definedName>
    <definedName name="QB_ROW_46050" localSheetId="6" hidden="1">BVA!$F$89</definedName>
    <definedName name="QB_ROW_46050" localSheetId="5" hidden="1">'Jan-Sept I&amp;E'!$F$88</definedName>
    <definedName name="QB_ROW_46050" localSheetId="4" hidden="1">'Sept I&amp;E'!$F$75</definedName>
    <definedName name="QB_ROW_462230" localSheetId="6" hidden="1">BVA!$D$227</definedName>
    <definedName name="QB_ROW_462230" localSheetId="5" hidden="1">'Jan-Sept I&amp;E'!$D$226</definedName>
    <definedName name="QB_ROW_463250" localSheetId="6" hidden="1">BVA!$F$215</definedName>
    <definedName name="QB_ROW_463250" localSheetId="5" hidden="1">'Jan-Sept I&amp;E'!$F$214</definedName>
    <definedName name="QB_ROW_46350" localSheetId="6" hidden="1">BVA!$F$93</definedName>
    <definedName name="QB_ROW_46350" localSheetId="5" hidden="1">'Jan-Sept I&amp;E'!$F$92</definedName>
    <definedName name="QB_ROW_46350" localSheetId="4" hidden="1">'Sept I&amp;E'!$F$78</definedName>
    <definedName name="QB_ROW_464250" localSheetId="6" hidden="1">BVA!$F$218</definedName>
    <definedName name="QB_ROW_464250" localSheetId="5" hidden="1">'Jan-Sept I&amp;E'!$F$217</definedName>
    <definedName name="QB_ROW_465230" localSheetId="3" hidden="1">'Sept Balance Sheet'!$D$12</definedName>
    <definedName name="QB_ROW_466250" localSheetId="6" hidden="1">BVA!$F$216</definedName>
    <definedName name="QB_ROW_466250" localSheetId="5" hidden="1">'Jan-Sept I&amp;E'!$F$215</definedName>
    <definedName name="QB_ROW_467250" localSheetId="6" hidden="1">BVA!$F$214</definedName>
    <definedName name="QB_ROW_467250" localSheetId="5" hidden="1">'Jan-Sept I&amp;E'!$F$213</definedName>
    <definedName name="QB_ROW_468270" localSheetId="6" hidden="1">BVA!$H$65</definedName>
    <definedName name="QB_ROW_468270" localSheetId="5" hidden="1">'Jan-Sept I&amp;E'!$H$64</definedName>
    <definedName name="QB_ROW_469240" localSheetId="6" hidden="1">BVA!$E$208</definedName>
    <definedName name="QB_ROW_469240" localSheetId="5" hidden="1">'Jan-Sept I&amp;E'!$E$207</definedName>
    <definedName name="QB_ROW_470260" localSheetId="6" hidden="1">BVA!$G$164</definedName>
    <definedName name="QB_ROW_470260" localSheetId="5" hidden="1">'Jan-Sept I&amp;E'!$G$163</definedName>
    <definedName name="QB_ROW_471230" localSheetId="6" hidden="1">BVA!$D$226</definedName>
    <definedName name="QB_ROW_471230" localSheetId="5" hidden="1">'Jan-Sept I&amp;E'!$D$225</definedName>
    <definedName name="QB_ROW_472240" localSheetId="6" hidden="1">BVA!$E$207</definedName>
    <definedName name="QB_ROW_472240" localSheetId="5" hidden="1">'Jan-Sept I&amp;E'!$E$206</definedName>
    <definedName name="QB_ROW_47260" localSheetId="6" hidden="1">BVA!$G$92</definedName>
    <definedName name="QB_ROW_47260" localSheetId="5" hidden="1">'Jan-Sept I&amp;E'!$G$91</definedName>
    <definedName name="QB_ROW_47260" localSheetId="4" hidden="1">'Sept I&amp;E'!$G$77</definedName>
    <definedName name="QB_ROW_473240" localSheetId="6" hidden="1">BVA!$E$206</definedName>
    <definedName name="QB_ROW_473240" localSheetId="5" hidden="1">'Jan-Sept I&amp;E'!$E$205</definedName>
    <definedName name="QB_ROW_475250" localSheetId="6" hidden="1">BVA!$F$217</definedName>
    <definedName name="QB_ROW_475250" localSheetId="5" hidden="1">'Jan-Sept I&amp;E'!$F$216</definedName>
    <definedName name="QB_ROW_476280" localSheetId="6" hidden="1">BVA!$I$59</definedName>
    <definedName name="QB_ROW_476280" localSheetId="5" hidden="1">'Jan-Sept I&amp;E'!$I$58</definedName>
    <definedName name="QB_ROW_5011" localSheetId="3" hidden="1">'Sept Balance Sheet'!$B$16</definedName>
    <definedName name="QB_ROW_51250" localSheetId="6" hidden="1">BVA!$F$17</definedName>
    <definedName name="QB_ROW_51250" localSheetId="5" hidden="1">'Jan-Sept I&amp;E'!$F$17</definedName>
    <definedName name="QB_ROW_5260" localSheetId="6" hidden="1">BVA!$G$40</definedName>
    <definedName name="QB_ROW_5260" localSheetId="5" hidden="1">'Jan-Sept I&amp;E'!$G$40</definedName>
    <definedName name="QB_ROW_5260" localSheetId="4" hidden="1">'Sept I&amp;E'!$G$31</definedName>
    <definedName name="QB_ROW_53060" localSheetId="6" hidden="1">BVA!$G$101</definedName>
    <definedName name="QB_ROW_53060" localSheetId="5" hidden="1">'Jan-Sept I&amp;E'!$G$100</definedName>
    <definedName name="QB_ROW_53060" localSheetId="4" hidden="1">'Sept I&amp;E'!$G$86</definedName>
    <definedName name="QB_ROW_5311" localSheetId="3" hidden="1">'Sept Balance Sheet'!$B$26</definedName>
    <definedName name="QB_ROW_53360" localSheetId="6" hidden="1">BVA!$G$107</definedName>
    <definedName name="QB_ROW_53360" localSheetId="5" hidden="1">'Jan-Sept I&amp;E'!$G$106</definedName>
    <definedName name="QB_ROW_53360" localSheetId="4" hidden="1">'Sept I&amp;E'!$G$92</definedName>
    <definedName name="QB_ROW_54050" localSheetId="6" hidden="1">BVA!$F$187</definedName>
    <definedName name="QB_ROW_54050" localSheetId="5" hidden="1">'Jan-Sept I&amp;E'!$F$186</definedName>
    <definedName name="QB_ROW_54050" localSheetId="4" hidden="1">'Sept I&amp;E'!$F$149</definedName>
    <definedName name="QB_ROW_54350" localSheetId="6" hidden="1">BVA!$F$189</definedName>
    <definedName name="QB_ROW_54350" localSheetId="5" hidden="1">'Jan-Sept I&amp;E'!$F$188</definedName>
    <definedName name="QB_ROW_54350" localSheetId="4" hidden="1">'Sept I&amp;E'!$F$151</definedName>
    <definedName name="QB_ROW_55250" localSheetId="6" hidden="1">BVA!$F$12</definedName>
    <definedName name="QB_ROW_55250" localSheetId="5" hidden="1">'Jan-Sept I&amp;E'!$F$12</definedName>
    <definedName name="QB_ROW_55250" localSheetId="4" hidden="1">'Sept I&amp;E'!$F$11</definedName>
    <definedName name="QB_ROW_56260" localSheetId="6" hidden="1">BVA!$G$188</definedName>
    <definedName name="QB_ROW_56260" localSheetId="5" hidden="1">'Jan-Sept I&amp;E'!$G$187</definedName>
    <definedName name="QB_ROW_56260" localSheetId="4" hidden="1">'Sept I&amp;E'!$G$150</definedName>
    <definedName name="QB_ROW_58060" localSheetId="6" hidden="1">BVA!$G$108</definedName>
    <definedName name="QB_ROW_58060" localSheetId="5" hidden="1">'Jan-Sept I&amp;E'!$G$107</definedName>
    <definedName name="QB_ROW_58060" localSheetId="4" hidden="1">'Sept I&amp;E'!$G$93</definedName>
    <definedName name="QB_ROW_58360" localSheetId="6" hidden="1">BVA!$G$116</definedName>
    <definedName name="QB_ROW_58360" localSheetId="5" hidden="1">'Jan-Sept I&amp;E'!$G$115</definedName>
    <definedName name="QB_ROW_58360" localSheetId="4" hidden="1">'Sept I&amp;E'!$G$101</definedName>
    <definedName name="QB_ROW_59070" localSheetId="6" hidden="1">BVA!$H$110</definedName>
    <definedName name="QB_ROW_59070" localSheetId="5" hidden="1">'Jan-Sept I&amp;E'!$H$109</definedName>
    <definedName name="QB_ROW_59070" localSheetId="4" hidden="1">'Sept I&amp;E'!$H$95</definedName>
    <definedName name="QB_ROW_59370" localSheetId="6" hidden="1">BVA!$H$114</definedName>
    <definedName name="QB_ROW_59370" localSheetId="5" hidden="1">'Jan-Sept I&amp;E'!$H$113</definedName>
    <definedName name="QB_ROW_59370" localSheetId="4" hidden="1">'Sept I&amp;E'!$H$99</definedName>
    <definedName name="QB_ROW_6040" localSheetId="3" hidden="1">'Sept Balance Sheet'!$E$42</definedName>
    <definedName name="QB_ROW_61240" localSheetId="6" hidden="1">BVA!$E$7</definedName>
    <definedName name="QB_ROW_61240" localSheetId="5" hidden="1">'Jan-Sept I&amp;E'!$E$7</definedName>
    <definedName name="QB_ROW_61240" localSheetId="4" hidden="1">'Sept I&amp;E'!$E$6</definedName>
    <definedName name="QB_ROW_62030" localSheetId="6" hidden="1">BVA!$D$212</definedName>
    <definedName name="QB_ROW_62030" localSheetId="5" hidden="1">'Jan-Sept I&amp;E'!$D$211</definedName>
    <definedName name="QB_ROW_62330" localSheetId="6" hidden="1">BVA!$D$223</definedName>
    <definedName name="QB_ROW_62330" localSheetId="5" hidden="1">'Jan-Sept I&amp;E'!$D$222</definedName>
    <definedName name="QB_ROW_63030" localSheetId="6" hidden="1">BVA!$D$241</definedName>
    <definedName name="QB_ROW_63030" localSheetId="5" hidden="1">'Jan-Sept I&amp;E'!$D$240</definedName>
    <definedName name="QB_ROW_63330" localSheetId="6" hidden="1">BVA!$D$247</definedName>
    <definedName name="QB_ROW_63330" localSheetId="5" hidden="1">'Jan-Sept I&amp;E'!$D$246</definedName>
    <definedName name="QB_ROW_6340" localSheetId="3" hidden="1">'Sept Balance Sheet'!$E$55</definedName>
    <definedName name="QB_ROW_64250" localSheetId="6" hidden="1">BVA!$F$19</definedName>
    <definedName name="QB_ROW_64250" localSheetId="5" hidden="1">'Jan-Sept I&amp;E'!$F$19</definedName>
    <definedName name="QB_ROW_7001" localSheetId="3" hidden="1">'Sept Balance Sheet'!$A$28</definedName>
    <definedName name="QB_ROW_70040" localSheetId="6" hidden="1">BVA!$E$8</definedName>
    <definedName name="QB_ROW_70040" localSheetId="5" hidden="1">'Jan-Sept I&amp;E'!$E$8</definedName>
    <definedName name="QB_ROW_70040" localSheetId="4" hidden="1">'Sept I&amp;E'!$E$7</definedName>
    <definedName name="QB_ROW_70340" localSheetId="6" hidden="1">BVA!$E$22</definedName>
    <definedName name="QB_ROW_70340" localSheetId="5" hidden="1">'Jan-Sept I&amp;E'!$E$22</definedName>
    <definedName name="QB_ROW_70340" localSheetId="4" hidden="1">'Sept I&amp;E'!$E$17</definedName>
    <definedName name="QB_ROW_7050" localSheetId="3" hidden="1">'Sept Balance Sheet'!$F$45</definedName>
    <definedName name="QB_ROW_72250" localSheetId="6" hidden="1">BVA!$F$10</definedName>
    <definedName name="QB_ROW_72250" localSheetId="5" hidden="1">'Jan-Sept I&amp;E'!$F$10</definedName>
    <definedName name="QB_ROW_72250" localSheetId="4" hidden="1">'Sept I&amp;E'!$F$9</definedName>
    <definedName name="QB_ROW_7301" localSheetId="3" hidden="1">'Sept Balance Sheet'!$A$73</definedName>
    <definedName name="QB_ROW_7350" localSheetId="3" hidden="1">'Sept Balance Sheet'!$F$48</definedName>
    <definedName name="QB_ROW_75260" localSheetId="6" hidden="1">BVA!$G$47</definedName>
    <definedName name="QB_ROW_75260" localSheetId="5" hidden="1">'Jan-Sept I&amp;E'!$G$47</definedName>
    <definedName name="QB_ROW_75260" localSheetId="4" hidden="1">'Sept I&amp;E'!$G$38</definedName>
    <definedName name="QB_ROW_76250" localSheetId="6" hidden="1">BVA!$F$50</definedName>
    <definedName name="QB_ROW_76250" localSheetId="5" hidden="1">'Jan-Sept I&amp;E'!$F$50</definedName>
    <definedName name="QB_ROW_76250" localSheetId="4" hidden="1">'Sept I&amp;E'!$F$41</definedName>
    <definedName name="QB_ROW_77260" localSheetId="6" hidden="1">BVA!$G$91</definedName>
    <definedName name="QB_ROW_77260" localSheetId="5" hidden="1">'Jan-Sept I&amp;E'!$G$90</definedName>
    <definedName name="QB_ROW_8011" localSheetId="3" hidden="1">'Sept Balance Sheet'!$B$29</definedName>
    <definedName name="QB_ROW_80280" localSheetId="6" hidden="1">BVA!$I$54</definedName>
    <definedName name="QB_ROW_80280" localSheetId="5" hidden="1">'Jan-Sept I&amp;E'!$I$54</definedName>
    <definedName name="QB_ROW_80280" localSheetId="4" hidden="1">'Sept I&amp;E'!$I$45</definedName>
    <definedName name="QB_ROW_82060" localSheetId="6" hidden="1">BVA!$G$52</definedName>
    <definedName name="QB_ROW_82060" localSheetId="5" hidden="1">'Jan-Sept I&amp;E'!$G$52</definedName>
    <definedName name="QB_ROW_82060" localSheetId="4" hidden="1">'Sept I&amp;E'!$G$43</definedName>
    <definedName name="QB_ROW_82360" localSheetId="6" hidden="1">BVA!$G$70</definedName>
    <definedName name="QB_ROW_82360" localSheetId="5" hidden="1">'Jan-Sept I&amp;E'!$G$69</definedName>
    <definedName name="QB_ROW_82360" localSheetId="4" hidden="1">'Sept I&amp;E'!$G$56</definedName>
    <definedName name="QB_ROW_8260" localSheetId="3" hidden="1">'Sept Balance Sheet'!$G$46</definedName>
    <definedName name="QB_ROW_8311" localSheetId="3" hidden="1">'Sept Balance Sheet'!$B$58</definedName>
    <definedName name="QB_ROW_83280" localSheetId="6" hidden="1">BVA!$I$113</definedName>
    <definedName name="QB_ROW_83280" localSheetId="5" hidden="1">'Jan-Sept I&amp;E'!$I$112</definedName>
    <definedName name="QB_ROW_83280" localSheetId="4" hidden="1">'Sept I&amp;E'!$I$98</definedName>
    <definedName name="QB_ROW_84280" localSheetId="6" hidden="1">BVA!$I$111</definedName>
    <definedName name="QB_ROW_84280" localSheetId="5" hidden="1">'Jan-Sept I&amp;E'!$I$110</definedName>
    <definedName name="QB_ROW_84280" localSheetId="4" hidden="1">'Sept I&amp;E'!$I$96</definedName>
    <definedName name="QB_ROW_86260" localSheetId="6" hidden="1">BVA!$G$117</definedName>
    <definedName name="QB_ROW_86260" localSheetId="5" hidden="1">'Jan-Sept I&amp;E'!$G$116</definedName>
    <definedName name="QB_ROW_86260" localSheetId="4" hidden="1">'Sept I&amp;E'!$G$102</definedName>
    <definedName name="QB_ROW_86321" localSheetId="6" hidden="1">BVA!$C$24</definedName>
    <definedName name="QB_ROW_86321" localSheetId="5" hidden="1">'Jan-Sept I&amp;E'!$C$24</definedName>
    <definedName name="QB_ROW_86321" localSheetId="4" hidden="1">'Sept I&amp;E'!$C$19</definedName>
    <definedName name="QB_ROW_87250" localSheetId="6" hidden="1">BVA!$F$121</definedName>
    <definedName name="QB_ROW_87250" localSheetId="5" hidden="1">'Jan-Sept I&amp;E'!$F$120</definedName>
    <definedName name="QB_ROW_87250" localSheetId="4" hidden="1">'Sept I&amp;E'!$F$106</definedName>
    <definedName name="QB_ROW_88250" localSheetId="6" hidden="1">BVA!$F$122</definedName>
    <definedName name="QB_ROW_88250" localSheetId="5" hidden="1">'Jan-Sept I&amp;E'!$F$121</definedName>
    <definedName name="QB_ROW_88250" localSheetId="4" hidden="1">'Sept I&amp;E'!$F$107</definedName>
    <definedName name="QB_ROW_9021" localSheetId="3" hidden="1">'Sept Balance Sheet'!$C$30</definedName>
    <definedName name="QB_ROW_90250" localSheetId="6" hidden="1">BVA!$F$129</definedName>
    <definedName name="QB_ROW_90250" localSheetId="5" hidden="1">'Jan-Sept I&amp;E'!$F$128</definedName>
    <definedName name="QB_ROW_90250" localSheetId="4" hidden="1">'Sept I&amp;E'!$F$113</definedName>
    <definedName name="QB_ROW_91050" localSheetId="6" hidden="1">BVA!$F$150</definedName>
    <definedName name="QB_ROW_91050" localSheetId="5" hidden="1">'Jan-Sept I&amp;E'!$F$149</definedName>
    <definedName name="QB_ROW_91050" localSheetId="4" hidden="1">'Sept I&amp;E'!$F$131</definedName>
    <definedName name="QB_ROW_91260" localSheetId="6" hidden="1">BVA!$G$170</definedName>
    <definedName name="QB_ROW_91260" localSheetId="5" hidden="1">'Jan-Sept I&amp;E'!$G$169</definedName>
    <definedName name="QB_ROW_91260" localSheetId="4" hidden="1">'Sept I&amp;E'!$G$134</definedName>
    <definedName name="QB_ROW_91350" localSheetId="6" hidden="1">BVA!$F$171</definedName>
    <definedName name="QB_ROW_91350" localSheetId="5" hidden="1">'Jan-Sept I&amp;E'!$F$170</definedName>
    <definedName name="QB_ROW_91350" localSheetId="4" hidden="1">'Sept I&amp;E'!$F$135</definedName>
    <definedName name="QB_ROW_92060" localSheetId="6" hidden="1">BVA!$G$95</definedName>
    <definedName name="QB_ROW_92060" localSheetId="5" hidden="1">'Jan-Sept I&amp;E'!$G$94</definedName>
    <definedName name="QB_ROW_92060" localSheetId="4" hidden="1">'Sept I&amp;E'!$G$80</definedName>
    <definedName name="QB_ROW_92270" localSheetId="6" hidden="1">BVA!$H$99</definedName>
    <definedName name="QB_ROW_92270" localSheetId="5" hidden="1">'Jan-Sept I&amp;E'!$H$98</definedName>
    <definedName name="QB_ROW_92270" localSheetId="4" hidden="1">'Sept I&amp;E'!$H$84</definedName>
    <definedName name="QB_ROW_92360" localSheetId="6" hidden="1">BVA!$G$100</definedName>
    <definedName name="QB_ROW_92360" localSheetId="5" hidden="1">'Jan-Sept I&amp;E'!$G$99</definedName>
    <definedName name="QB_ROW_92360" localSheetId="4" hidden="1">'Sept I&amp;E'!$G$85</definedName>
    <definedName name="QB_ROW_9260" localSheetId="3" hidden="1">'Sept Balance Sheet'!$G$47</definedName>
    <definedName name="QB_ROW_9321" localSheetId="3" hidden="1">'Sept Balance Sheet'!$C$57</definedName>
    <definedName name="QB_ROW_93240" localSheetId="3" hidden="1">'Sept Balance Sheet'!$E$6</definedName>
    <definedName name="QB_ROW_94250" localSheetId="6" hidden="1">BVA!$F$149</definedName>
    <definedName name="QB_ROW_94250" localSheetId="5" hidden="1">'Jan-Sept I&amp;E'!$F$148</definedName>
    <definedName name="QB_ROW_94250" localSheetId="4" hidden="1">'Sept I&amp;E'!$F$130</definedName>
    <definedName name="QB_ROW_96250" localSheetId="6" hidden="1">BVA!$F$130</definedName>
    <definedName name="QB_ROW_96250" localSheetId="5" hidden="1">'Jan-Sept I&amp;E'!$F$129</definedName>
    <definedName name="QB_ROW_96250" localSheetId="4" hidden="1">'Sept I&amp;E'!$F$114</definedName>
    <definedName name="QB_ROW_97050" localSheetId="6" hidden="1">BVA!$F$138</definedName>
    <definedName name="QB_ROW_97050" localSheetId="5" hidden="1">'Jan-Sept I&amp;E'!$F$137</definedName>
    <definedName name="QB_ROW_97050" localSheetId="4" hidden="1">'Sept I&amp;E'!$F$120</definedName>
    <definedName name="QB_ROW_97260" localSheetId="6" hidden="1">BVA!$G$146</definedName>
    <definedName name="QB_ROW_97260" localSheetId="5" hidden="1">'Jan-Sept I&amp;E'!$G$145</definedName>
    <definedName name="QB_ROW_97260" localSheetId="4" hidden="1">'Sept I&amp;E'!$G$127</definedName>
    <definedName name="QB_ROW_97350" localSheetId="6" hidden="1">BVA!$F$147</definedName>
    <definedName name="QB_ROW_97350" localSheetId="5" hidden="1">'Jan-Sept I&amp;E'!$F$146</definedName>
    <definedName name="QB_ROW_97350" localSheetId="4" hidden="1">'Sept I&amp;E'!$F$128</definedName>
    <definedName name="QBCANSUPPORTUPDATE" localSheetId="6">TRUE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4">TRUE</definedName>
    <definedName name="QBCOMPANYFILENAME" localSheetId="6">"C:\Documents and Settings\All Users\Documents\Intuit\QuickBooks\Company Files\NFPD.QBW"</definedName>
    <definedName name="QBCOMPANYFILENAME" localSheetId="0">"C:\Documents and Settings\All Users\Documents\Intuit\QuickBooks\Company Files\NFPD.QBW"</definedName>
    <definedName name="QBCOMPANYFILENAME" localSheetId="5">"C:\Documents and Settings\All Users\Documents\Intuit\QuickBooks\Company Files\NFPD.QBW"</definedName>
    <definedName name="QBCOMPANYFILENAME" localSheetId="3">"C:\Documents and Settings\All Users\Documents\Intuit\QuickBooks\Company Files\NFPD.QBW"</definedName>
    <definedName name="QBCOMPANYFILENAME" localSheetId="4">"C:\Documents and Settings\All Users\Documents\Intuit\QuickBooks\Company Files\NFPD.QBW"</definedName>
    <definedName name="QBENDDATE" localSheetId="6">20211231</definedName>
    <definedName name="QBENDDATE" localSheetId="0">20211231</definedName>
    <definedName name="QBENDDATE" localSheetId="5">20210930</definedName>
    <definedName name="QBENDDATE" localSheetId="3">20210930</definedName>
    <definedName name="QBENDDATE" localSheetId="4">20210930</definedName>
    <definedName name="QBHEADERSONSCREEN" localSheetId="6">FALSE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4">FALSE</definedName>
    <definedName name="QBMETADATASIZE" localSheetId="6">5924</definedName>
    <definedName name="QBMETADATASIZE" localSheetId="0">7592</definedName>
    <definedName name="QBMETADATASIZE" localSheetId="5">5943</definedName>
    <definedName name="QBMETADATASIZE" localSheetId="3">5924</definedName>
    <definedName name="QBMETADATASIZE" localSheetId="4">5943</definedName>
    <definedName name="QBPRESERVECOLOR" localSheetId="6">TRUE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4">TRUE</definedName>
    <definedName name="QBPRESERVEFONT" localSheetId="6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4">TRUE</definedName>
    <definedName name="QBPRESERVEROWHEIGHT" localSheetId="6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4">TRUE</definedName>
    <definedName name="QBPRESERVESPACE" localSheetId="6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4">TRUE</definedName>
    <definedName name="QBREPORTCOLAXIS" localSheetId="6">0</definedName>
    <definedName name="QBREPORTCOLAXIS" localSheetId="0">0</definedName>
    <definedName name="QBREPORTCOLAXIS" localSheetId="5">19</definedName>
    <definedName name="QBREPORTCOLAXIS" localSheetId="3">0</definedName>
    <definedName name="QBREPORTCOLAXIS" localSheetId="4">19</definedName>
    <definedName name="QBREPORTCOMPANYID" localSheetId="6">"8485c3b05ade4270975b6060e7430806"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4">"8485c3b05ade4270975b6060e7430806"</definedName>
    <definedName name="QBREPORTCOMPARECOL_ANNUALBUDGET" localSheetId="6">FALSE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4">FALSE</definedName>
    <definedName name="QBREPORTCOMPARECOL_AVGCOGS" localSheetId="6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4">FALSE</definedName>
    <definedName name="QBREPORTCOMPARECOL_AVGPRICE" localSheetId="6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4">FALSE</definedName>
    <definedName name="QBREPORTCOMPARECOL_BUDDIFF" localSheetId="6">TRUE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4">TRUE</definedName>
    <definedName name="QBREPORTCOMPARECOL_BUDGET" localSheetId="6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4">TRUE</definedName>
    <definedName name="QBREPORTCOMPARECOL_BUDPCT" localSheetId="6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4">TRUE</definedName>
    <definedName name="QBREPORTCOMPARECOL_COGS" localSheetId="6">FALSE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4">FALSE</definedName>
    <definedName name="QBREPORTCOMPARECOL_EXCLUDEAMOUNT" localSheetId="6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6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6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4">FALSE</definedName>
    <definedName name="QBREPORTCOMPARECOL_GROSSMARGIN" localSheetId="6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4">FALSE</definedName>
    <definedName name="QBREPORTCOMPARECOL_GROSSMARGINPCT" localSheetId="6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4">FALSE</definedName>
    <definedName name="QBREPORTCOMPARECOL_HOURS" localSheetId="6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4">FALSE</definedName>
    <definedName name="QBREPORTCOMPARECOL_PCTCOL" localSheetId="6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4">FALSE</definedName>
    <definedName name="QBREPORTCOMPARECOL_PCTEXPENSE" localSheetId="6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4">FALSE</definedName>
    <definedName name="QBREPORTCOMPARECOL_PCTINCOME" localSheetId="6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4">FALSE</definedName>
    <definedName name="QBREPORTCOMPARECOL_PCTOFSALES" localSheetId="6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4">FALSE</definedName>
    <definedName name="QBREPORTCOMPARECOL_PCTROW" localSheetId="6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4">FALSE</definedName>
    <definedName name="QBREPORTCOMPARECOL_PPDIFF" localSheetId="6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4">FALSE</definedName>
    <definedName name="QBREPORTCOMPARECOL_PPPCT" localSheetId="6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4">FALSE</definedName>
    <definedName name="QBREPORTCOMPARECOL_PREVPERIOD" localSheetId="6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4">FALSE</definedName>
    <definedName name="QBREPORTCOMPARECOL_PREVYEAR" localSheetId="6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4">FALSE</definedName>
    <definedName name="QBREPORTCOMPARECOL_PYDIFF" localSheetId="6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4">FALSE</definedName>
    <definedName name="QBREPORTCOMPARECOL_PYPCT" localSheetId="6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4">FALSE</definedName>
    <definedName name="QBREPORTCOMPARECOL_QTY" localSheetId="6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4">FALSE</definedName>
    <definedName name="QBREPORTCOMPARECOL_RATE" localSheetId="6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4">FALSE</definedName>
    <definedName name="QBREPORTCOMPARECOL_TRIPBILLEDMILES" localSheetId="6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6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6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6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6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6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4">FALSE</definedName>
    <definedName name="QBREPORTCOMPARECOL_YTD" localSheetId="6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4">FALSE</definedName>
    <definedName name="QBREPORTCOMPARECOL_YTDBUDGET" localSheetId="6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4">FALSE</definedName>
    <definedName name="QBREPORTCOMPARECOL_YTDPCT" localSheetId="6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4">FALSE</definedName>
    <definedName name="QBREPORTROWAXIS" localSheetId="6">11</definedName>
    <definedName name="QBREPORTROWAXIS" localSheetId="0">0</definedName>
    <definedName name="QBREPORTROWAXIS" localSheetId="5">11</definedName>
    <definedName name="QBREPORTROWAXIS" localSheetId="3">9</definedName>
    <definedName name="QBREPORTROWAXIS" localSheetId="4">11</definedName>
    <definedName name="QBREPORTSUBCOLAXIS" localSheetId="6">24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4">24</definedName>
    <definedName name="QBREPORTTYPE" localSheetId="6">288</definedName>
    <definedName name="QBREPORTTYPE" localSheetId="0">23</definedName>
    <definedName name="QBREPORTTYPE" localSheetId="5">288</definedName>
    <definedName name="QBREPORTTYPE" localSheetId="3">5</definedName>
    <definedName name="QBREPORTTYPE" localSheetId="4">288</definedName>
    <definedName name="QBROWHEADERS" localSheetId="6">9</definedName>
    <definedName name="QBROWHEADERS" localSheetId="0">1</definedName>
    <definedName name="QBROWHEADERS" localSheetId="5">9</definedName>
    <definedName name="QBROWHEADERS" localSheetId="3">7</definedName>
    <definedName name="QBROWHEADERS" localSheetId="4">9</definedName>
    <definedName name="QBSTARTDATE" localSheetId="6">20210101</definedName>
    <definedName name="QBSTARTDATE" localSheetId="0">20210101</definedName>
    <definedName name="QBSTARTDATE" localSheetId="5">20210101</definedName>
    <definedName name="QBSTARTDATE" localSheetId="3">20210901</definedName>
    <definedName name="QBSTARTDATE" localSheetId="4">20210901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0" i="7" l="1"/>
  <c r="N250" i="7"/>
  <c r="L250" i="7"/>
  <c r="J250" i="7"/>
  <c r="P249" i="7"/>
  <c r="N249" i="7"/>
  <c r="L249" i="7"/>
  <c r="J249" i="7"/>
  <c r="P248" i="7"/>
  <c r="N248" i="7"/>
  <c r="L248" i="7"/>
  <c r="J248" i="7"/>
  <c r="J247" i="7"/>
  <c r="J246" i="7"/>
  <c r="J240" i="7"/>
  <c r="J237" i="7"/>
  <c r="P233" i="7"/>
  <c r="N233" i="7"/>
  <c r="L233" i="7"/>
  <c r="J233" i="7"/>
  <c r="P232" i="7"/>
  <c r="N232" i="7"/>
  <c r="P231" i="7"/>
  <c r="N231" i="7"/>
  <c r="P230" i="7"/>
  <c r="N230" i="7"/>
  <c r="P229" i="7"/>
  <c r="N229" i="7"/>
  <c r="J224" i="7"/>
  <c r="J223" i="7"/>
  <c r="J221" i="7"/>
  <c r="J211" i="7"/>
  <c r="P200" i="7"/>
  <c r="N200" i="7"/>
  <c r="L200" i="7"/>
  <c r="J200" i="7"/>
  <c r="P199" i="7"/>
  <c r="N199" i="7"/>
  <c r="L199" i="7"/>
  <c r="J199" i="7"/>
  <c r="P197" i="7"/>
  <c r="N197" i="7"/>
  <c r="L197" i="7"/>
  <c r="J197" i="7"/>
  <c r="P196" i="7"/>
  <c r="N196" i="7"/>
  <c r="P195" i="7"/>
  <c r="N195" i="7"/>
  <c r="L195" i="7"/>
  <c r="J195" i="7"/>
  <c r="P194" i="7"/>
  <c r="N194" i="7"/>
  <c r="P193" i="7"/>
  <c r="N193" i="7"/>
  <c r="P190" i="7"/>
  <c r="N190" i="7"/>
  <c r="L190" i="7"/>
  <c r="J190" i="7"/>
  <c r="P189" i="7"/>
  <c r="N189" i="7"/>
  <c r="L189" i="7"/>
  <c r="J189" i="7"/>
  <c r="P188" i="7"/>
  <c r="N188" i="7"/>
  <c r="P185" i="7"/>
  <c r="N185" i="7"/>
  <c r="P184" i="7"/>
  <c r="N184" i="7"/>
  <c r="P183" i="7"/>
  <c r="N183" i="7"/>
  <c r="L183" i="7"/>
  <c r="J183" i="7"/>
  <c r="P182" i="7"/>
  <c r="N182" i="7"/>
  <c r="P181" i="7"/>
  <c r="N181" i="7"/>
  <c r="P179" i="7"/>
  <c r="N179" i="7"/>
  <c r="P178" i="7"/>
  <c r="N178" i="7"/>
  <c r="P176" i="7"/>
  <c r="N176" i="7"/>
  <c r="L176" i="7"/>
  <c r="J176" i="7"/>
  <c r="P174" i="7"/>
  <c r="N174" i="7"/>
  <c r="P172" i="7"/>
  <c r="N172" i="7"/>
  <c r="L172" i="7"/>
  <c r="J172" i="7"/>
  <c r="P171" i="7"/>
  <c r="N171" i="7"/>
  <c r="L171" i="7"/>
  <c r="J171" i="7"/>
  <c r="P170" i="7"/>
  <c r="N170" i="7"/>
  <c r="P149" i="7"/>
  <c r="N149" i="7"/>
  <c r="P148" i="7"/>
  <c r="N148" i="7"/>
  <c r="P147" i="7"/>
  <c r="N147" i="7"/>
  <c r="L147" i="7"/>
  <c r="J147" i="7"/>
  <c r="P146" i="7"/>
  <c r="N146" i="7"/>
  <c r="P144" i="7"/>
  <c r="N144" i="7"/>
  <c r="P143" i="7"/>
  <c r="N143" i="7"/>
  <c r="P142" i="7"/>
  <c r="N142" i="7"/>
  <c r="P141" i="7"/>
  <c r="N141" i="7"/>
  <c r="P140" i="7"/>
  <c r="N140" i="7"/>
  <c r="P136" i="7"/>
  <c r="N136" i="7"/>
  <c r="P135" i="7"/>
  <c r="N135" i="7"/>
  <c r="P133" i="7"/>
  <c r="N133" i="7"/>
  <c r="L133" i="7"/>
  <c r="J133" i="7"/>
  <c r="P131" i="7"/>
  <c r="N131" i="7"/>
  <c r="P130" i="7"/>
  <c r="N130" i="7"/>
  <c r="P129" i="7"/>
  <c r="N129" i="7"/>
  <c r="P128" i="7"/>
  <c r="N128" i="7"/>
  <c r="P127" i="7"/>
  <c r="N127" i="7"/>
  <c r="P126" i="7"/>
  <c r="N126" i="7"/>
  <c r="P124" i="7"/>
  <c r="N124" i="7"/>
  <c r="L124" i="7"/>
  <c r="J124" i="7"/>
  <c r="P122" i="7"/>
  <c r="N122" i="7"/>
  <c r="P121" i="7"/>
  <c r="N121" i="7"/>
  <c r="P119" i="7"/>
  <c r="N119" i="7"/>
  <c r="L119" i="7"/>
  <c r="J119" i="7"/>
  <c r="P118" i="7"/>
  <c r="N118" i="7"/>
  <c r="L118" i="7"/>
  <c r="J118" i="7"/>
  <c r="P117" i="7"/>
  <c r="N117" i="7"/>
  <c r="P116" i="7"/>
  <c r="N116" i="7"/>
  <c r="L116" i="7"/>
  <c r="J116" i="7"/>
  <c r="P115" i="7"/>
  <c r="N115" i="7"/>
  <c r="P114" i="7"/>
  <c r="N114" i="7"/>
  <c r="L114" i="7"/>
  <c r="J114" i="7"/>
  <c r="P113" i="7"/>
  <c r="N113" i="7"/>
  <c r="P112" i="7"/>
  <c r="N112" i="7"/>
  <c r="P111" i="7"/>
  <c r="N111" i="7"/>
  <c r="P109" i="7"/>
  <c r="N109" i="7"/>
  <c r="P107" i="7"/>
  <c r="N107" i="7"/>
  <c r="L107" i="7"/>
  <c r="J107" i="7"/>
  <c r="P106" i="7"/>
  <c r="N106" i="7"/>
  <c r="P105" i="7"/>
  <c r="N105" i="7"/>
  <c r="P104" i="7"/>
  <c r="N104" i="7"/>
  <c r="P103" i="7"/>
  <c r="N103" i="7"/>
  <c r="P102" i="7"/>
  <c r="N102" i="7"/>
  <c r="P100" i="7"/>
  <c r="N100" i="7"/>
  <c r="L100" i="7"/>
  <c r="J100" i="7"/>
  <c r="P99" i="7"/>
  <c r="N99" i="7"/>
  <c r="P98" i="7"/>
  <c r="N98" i="7"/>
  <c r="P97" i="7"/>
  <c r="N97" i="7"/>
  <c r="P96" i="7"/>
  <c r="N96" i="7"/>
  <c r="P93" i="7"/>
  <c r="N93" i="7"/>
  <c r="L93" i="7"/>
  <c r="J93" i="7"/>
  <c r="P92" i="7"/>
  <c r="N92" i="7"/>
  <c r="P91" i="7"/>
  <c r="N91" i="7"/>
  <c r="P90" i="7"/>
  <c r="N90" i="7"/>
  <c r="P88" i="7"/>
  <c r="N88" i="7"/>
  <c r="P87" i="7"/>
  <c r="N87" i="7"/>
  <c r="P86" i="7"/>
  <c r="N86" i="7"/>
  <c r="L86" i="7"/>
  <c r="J86" i="7"/>
  <c r="P85" i="7"/>
  <c r="N85" i="7"/>
  <c r="L85" i="7"/>
  <c r="J85" i="7"/>
  <c r="P84" i="7"/>
  <c r="N84" i="7"/>
  <c r="P83" i="7"/>
  <c r="N83" i="7"/>
  <c r="P82" i="7"/>
  <c r="N82" i="7"/>
  <c r="P80" i="7"/>
  <c r="N80" i="7"/>
  <c r="L80" i="7"/>
  <c r="J80" i="7"/>
  <c r="P79" i="7"/>
  <c r="N79" i="7"/>
  <c r="P78" i="7"/>
  <c r="N78" i="7"/>
  <c r="P77" i="7"/>
  <c r="N77" i="7"/>
  <c r="P76" i="7"/>
  <c r="N76" i="7"/>
  <c r="P75" i="7"/>
  <c r="N75" i="7"/>
  <c r="P74" i="7"/>
  <c r="N74" i="7"/>
  <c r="P73" i="7"/>
  <c r="N73" i="7"/>
  <c r="P72" i="7"/>
  <c r="N72" i="7"/>
  <c r="P70" i="7"/>
  <c r="N70" i="7"/>
  <c r="L70" i="7"/>
  <c r="J70" i="7"/>
  <c r="P69" i="7"/>
  <c r="N69" i="7"/>
  <c r="P68" i="7"/>
  <c r="N68" i="7"/>
  <c r="P67" i="7"/>
  <c r="N67" i="7"/>
  <c r="P66" i="7"/>
  <c r="N66" i="7"/>
  <c r="P63" i="7"/>
  <c r="N63" i="7"/>
  <c r="P62" i="7"/>
  <c r="N62" i="7"/>
  <c r="L62" i="7"/>
  <c r="J62" i="7"/>
  <c r="P61" i="7"/>
  <c r="N61" i="7"/>
  <c r="P60" i="7"/>
  <c r="N60" i="7"/>
  <c r="P56" i="7"/>
  <c r="N56" i="7"/>
  <c r="P55" i="7"/>
  <c r="N55" i="7"/>
  <c r="P54" i="7"/>
  <c r="N54" i="7"/>
  <c r="P50" i="7"/>
  <c r="N50" i="7"/>
  <c r="P49" i="7"/>
  <c r="N49" i="7"/>
  <c r="L49" i="7"/>
  <c r="J49" i="7"/>
  <c r="P48" i="7"/>
  <c r="N48" i="7"/>
  <c r="P47" i="7"/>
  <c r="N47" i="7"/>
  <c r="P46" i="7"/>
  <c r="N46" i="7"/>
  <c r="P45" i="7"/>
  <c r="N45" i="7"/>
  <c r="P43" i="7"/>
  <c r="N43" i="7"/>
  <c r="P42" i="7"/>
  <c r="N42" i="7"/>
  <c r="L42" i="7"/>
  <c r="J42" i="7"/>
  <c r="P41" i="7"/>
  <c r="N41" i="7"/>
  <c r="P40" i="7"/>
  <c r="N40" i="7"/>
  <c r="P39" i="7"/>
  <c r="N39" i="7"/>
  <c r="P38" i="7"/>
  <c r="N38" i="7"/>
  <c r="P37" i="7"/>
  <c r="N37" i="7"/>
  <c r="P35" i="7"/>
  <c r="N35" i="7"/>
  <c r="L35" i="7"/>
  <c r="J35" i="7"/>
  <c r="P33" i="7"/>
  <c r="N33" i="7"/>
  <c r="P32" i="7"/>
  <c r="N32" i="7"/>
  <c r="P30" i="7"/>
  <c r="N30" i="7"/>
  <c r="L30" i="7"/>
  <c r="J30" i="7"/>
  <c r="P29" i="7"/>
  <c r="N29" i="7"/>
  <c r="P24" i="7"/>
  <c r="N24" i="7"/>
  <c r="L24" i="7"/>
  <c r="J24" i="7"/>
  <c r="P23" i="7"/>
  <c r="N23" i="7"/>
  <c r="L23" i="7"/>
  <c r="J23" i="7"/>
  <c r="P22" i="7"/>
  <c r="N22" i="7"/>
  <c r="L22" i="7"/>
  <c r="J22" i="7"/>
  <c r="P21" i="7"/>
  <c r="N21" i="7"/>
  <c r="P13" i="7"/>
  <c r="N13" i="7"/>
  <c r="P12" i="7"/>
  <c r="N12" i="7"/>
  <c r="P11" i="7"/>
  <c r="N11" i="7"/>
  <c r="P10" i="7"/>
  <c r="N10" i="7"/>
  <c r="P9" i="7"/>
  <c r="N9" i="7"/>
  <c r="P7" i="7"/>
  <c r="N7" i="7"/>
  <c r="P6" i="7"/>
  <c r="N6" i="7"/>
  <c r="L170" i="6"/>
  <c r="P170" i="6" s="1"/>
  <c r="J170" i="6"/>
  <c r="N170" i="6" s="1"/>
  <c r="P169" i="6"/>
  <c r="N169" i="6"/>
  <c r="P168" i="6"/>
  <c r="N168" i="6"/>
  <c r="P167" i="6"/>
  <c r="N167" i="6"/>
  <c r="P166" i="6"/>
  <c r="N166" i="6"/>
  <c r="L159" i="6"/>
  <c r="P159" i="6" s="1"/>
  <c r="J159" i="6"/>
  <c r="N159" i="6" s="1"/>
  <c r="P158" i="6"/>
  <c r="N158" i="6"/>
  <c r="P157" i="6"/>
  <c r="N157" i="6"/>
  <c r="L157" i="6"/>
  <c r="J157" i="6"/>
  <c r="P156" i="6"/>
  <c r="N156" i="6"/>
  <c r="P155" i="6"/>
  <c r="N155" i="6"/>
  <c r="P151" i="6"/>
  <c r="N151" i="6"/>
  <c r="L151" i="6"/>
  <c r="J151" i="6"/>
  <c r="P150" i="6"/>
  <c r="N150" i="6"/>
  <c r="P148" i="6"/>
  <c r="N148" i="6"/>
  <c r="P147" i="6"/>
  <c r="N147" i="6"/>
  <c r="L146" i="6"/>
  <c r="L152" i="6" s="1"/>
  <c r="J146" i="6"/>
  <c r="J152" i="6" s="1"/>
  <c r="N152" i="6" s="1"/>
  <c r="P145" i="6"/>
  <c r="N145" i="6"/>
  <c r="P144" i="6"/>
  <c r="N144" i="6"/>
  <c r="P142" i="6"/>
  <c r="N142" i="6"/>
  <c r="P141" i="6"/>
  <c r="N141" i="6"/>
  <c r="L139" i="6"/>
  <c r="P139" i="6" s="1"/>
  <c r="J139" i="6"/>
  <c r="N139" i="6" s="1"/>
  <c r="P138" i="6"/>
  <c r="N138" i="6"/>
  <c r="P135" i="6"/>
  <c r="N135" i="6"/>
  <c r="L135" i="6"/>
  <c r="J135" i="6"/>
  <c r="P134" i="6"/>
  <c r="N134" i="6"/>
  <c r="P130" i="6"/>
  <c r="N130" i="6"/>
  <c r="P129" i="6"/>
  <c r="N129" i="6"/>
  <c r="L128" i="6"/>
  <c r="L136" i="6" s="1"/>
  <c r="J128" i="6"/>
  <c r="J136" i="6" s="1"/>
  <c r="N136" i="6" s="1"/>
  <c r="P127" i="6"/>
  <c r="N127" i="6"/>
  <c r="P126" i="6"/>
  <c r="N126" i="6"/>
  <c r="P125" i="6"/>
  <c r="N125" i="6"/>
  <c r="P124" i="6"/>
  <c r="N124" i="6"/>
  <c r="P123" i="6"/>
  <c r="N123" i="6"/>
  <c r="P122" i="6"/>
  <c r="N122" i="6"/>
  <c r="P119" i="6"/>
  <c r="N119" i="6"/>
  <c r="P118" i="6"/>
  <c r="N118" i="6"/>
  <c r="L116" i="6"/>
  <c r="P116" i="6" s="1"/>
  <c r="J116" i="6"/>
  <c r="N116" i="6" s="1"/>
  <c r="P115" i="6"/>
  <c r="N115" i="6"/>
  <c r="P114" i="6"/>
  <c r="N114" i="6"/>
  <c r="P113" i="6"/>
  <c r="N113" i="6"/>
  <c r="P112" i="6"/>
  <c r="N112" i="6"/>
  <c r="P111" i="6"/>
  <c r="N111" i="6"/>
  <c r="P110" i="6"/>
  <c r="N110" i="6"/>
  <c r="L108" i="6"/>
  <c r="P108" i="6" s="1"/>
  <c r="J108" i="6"/>
  <c r="N108" i="6" s="1"/>
  <c r="P107" i="6"/>
  <c r="N107" i="6"/>
  <c r="P106" i="6"/>
  <c r="N106" i="6"/>
  <c r="P102" i="6"/>
  <c r="N102" i="6"/>
  <c r="P100" i="6"/>
  <c r="N100" i="6"/>
  <c r="L99" i="6"/>
  <c r="L101" i="6" s="1"/>
  <c r="J99" i="6"/>
  <c r="J101" i="6" s="1"/>
  <c r="N101" i="6" s="1"/>
  <c r="P98" i="6"/>
  <c r="N98" i="6"/>
  <c r="P97" i="6"/>
  <c r="N97" i="6"/>
  <c r="P96" i="6"/>
  <c r="N96" i="6"/>
  <c r="P94" i="6"/>
  <c r="N94" i="6"/>
  <c r="L92" i="6"/>
  <c r="P92" i="6" s="1"/>
  <c r="J92" i="6"/>
  <c r="N92" i="6" s="1"/>
  <c r="P91" i="6"/>
  <c r="N91" i="6"/>
  <c r="P90" i="6"/>
  <c r="N90" i="6"/>
  <c r="P89" i="6"/>
  <c r="N89" i="6"/>
  <c r="P88" i="6"/>
  <c r="N88" i="6"/>
  <c r="P87" i="6"/>
  <c r="N87" i="6"/>
  <c r="P85" i="6"/>
  <c r="N85" i="6"/>
  <c r="L85" i="6"/>
  <c r="J85" i="6"/>
  <c r="P84" i="6"/>
  <c r="N84" i="6"/>
  <c r="P83" i="6"/>
  <c r="N83" i="6"/>
  <c r="P82" i="6"/>
  <c r="N82" i="6"/>
  <c r="P81" i="6"/>
  <c r="N81" i="6"/>
  <c r="P78" i="6"/>
  <c r="N78" i="6"/>
  <c r="L78" i="6"/>
  <c r="J78" i="6"/>
  <c r="P77" i="6"/>
  <c r="N77" i="6"/>
  <c r="P76" i="6"/>
  <c r="N76" i="6"/>
  <c r="P74" i="6"/>
  <c r="N74" i="6"/>
  <c r="P73" i="6"/>
  <c r="N73" i="6"/>
  <c r="P71" i="6"/>
  <c r="N71" i="6"/>
  <c r="L71" i="6"/>
  <c r="J71" i="6"/>
  <c r="P70" i="6"/>
  <c r="N70" i="6"/>
  <c r="P69" i="6"/>
  <c r="N69" i="6"/>
  <c r="P68" i="6"/>
  <c r="N68" i="6"/>
  <c r="L66" i="6"/>
  <c r="P66" i="6" s="1"/>
  <c r="J66" i="6"/>
  <c r="N66" i="6" s="1"/>
  <c r="P65" i="6"/>
  <c r="N65" i="6"/>
  <c r="P64" i="6"/>
  <c r="N64" i="6"/>
  <c r="P63" i="6"/>
  <c r="N63" i="6"/>
  <c r="P62" i="6"/>
  <c r="N62" i="6"/>
  <c r="P61" i="6"/>
  <c r="N61" i="6"/>
  <c r="P60" i="6"/>
  <c r="N60" i="6"/>
  <c r="P59" i="6"/>
  <c r="N59" i="6"/>
  <c r="P58" i="6"/>
  <c r="N58" i="6"/>
  <c r="L56" i="6"/>
  <c r="L72" i="6" s="1"/>
  <c r="J56" i="6"/>
  <c r="N56" i="6" s="1"/>
  <c r="P55" i="6"/>
  <c r="N55" i="6"/>
  <c r="P54" i="6"/>
  <c r="N54" i="6"/>
  <c r="P53" i="6"/>
  <c r="N53" i="6"/>
  <c r="P52" i="6"/>
  <c r="N52" i="6"/>
  <c r="P51" i="6"/>
  <c r="N51" i="6"/>
  <c r="P50" i="6"/>
  <c r="N50" i="6"/>
  <c r="L50" i="6"/>
  <c r="J50" i="6"/>
  <c r="P49" i="6"/>
  <c r="N49" i="6"/>
  <c r="P48" i="6"/>
  <c r="N48" i="6"/>
  <c r="P47" i="6"/>
  <c r="N47" i="6"/>
  <c r="P46" i="6"/>
  <c r="N46" i="6"/>
  <c r="P45" i="6"/>
  <c r="N45" i="6"/>
  <c r="P41" i="6"/>
  <c r="N41" i="6"/>
  <c r="P40" i="6"/>
  <c r="N40" i="6"/>
  <c r="L40" i="6"/>
  <c r="J40" i="6"/>
  <c r="P39" i="6"/>
  <c r="N39" i="6"/>
  <c r="P38" i="6"/>
  <c r="N38" i="6"/>
  <c r="P37" i="6"/>
  <c r="N37" i="6"/>
  <c r="P36" i="6"/>
  <c r="N36" i="6"/>
  <c r="P34" i="6"/>
  <c r="N34" i="6"/>
  <c r="L33" i="6"/>
  <c r="P33" i="6" s="1"/>
  <c r="J33" i="6"/>
  <c r="N33" i="6" s="1"/>
  <c r="P32" i="6"/>
  <c r="N32" i="6"/>
  <c r="P31" i="6"/>
  <c r="N31" i="6"/>
  <c r="P30" i="6"/>
  <c r="N30" i="6"/>
  <c r="P29" i="6"/>
  <c r="N29" i="6"/>
  <c r="P28" i="6"/>
  <c r="N28" i="6"/>
  <c r="P26" i="6"/>
  <c r="N26" i="6"/>
  <c r="L26" i="6"/>
  <c r="J26" i="6"/>
  <c r="P25" i="6"/>
  <c r="N25" i="6"/>
  <c r="P24" i="6"/>
  <c r="N24" i="6"/>
  <c r="P22" i="6"/>
  <c r="N22" i="6"/>
  <c r="L17" i="6"/>
  <c r="P17" i="6" s="1"/>
  <c r="J17" i="6"/>
  <c r="J18" i="6" s="1"/>
  <c r="P16" i="6"/>
  <c r="N16" i="6"/>
  <c r="P12" i="6"/>
  <c r="N12" i="6"/>
  <c r="P11" i="6"/>
  <c r="N11" i="6"/>
  <c r="P10" i="6"/>
  <c r="N10" i="6"/>
  <c r="P9" i="6"/>
  <c r="N9" i="6"/>
  <c r="P8" i="6"/>
  <c r="N8" i="6"/>
  <c r="P6" i="6"/>
  <c r="N6" i="6"/>
  <c r="P5" i="6"/>
  <c r="N5" i="6"/>
  <c r="J245" i="5"/>
  <c r="J246" i="5" s="1"/>
  <c r="J236" i="5"/>
  <c r="J239" i="5" s="1"/>
  <c r="L232" i="5"/>
  <c r="P232" i="5" s="1"/>
  <c r="J232" i="5"/>
  <c r="N232" i="5" s="1"/>
  <c r="P231" i="5"/>
  <c r="N231" i="5"/>
  <c r="P230" i="5"/>
  <c r="N230" i="5"/>
  <c r="P229" i="5"/>
  <c r="N229" i="5"/>
  <c r="P228" i="5"/>
  <c r="N228" i="5"/>
  <c r="J220" i="5"/>
  <c r="J222" i="5" s="1"/>
  <c r="J210" i="5"/>
  <c r="J223" i="5" s="1"/>
  <c r="J196" i="5"/>
  <c r="P195" i="5"/>
  <c r="N195" i="5"/>
  <c r="N194" i="5"/>
  <c r="L194" i="5"/>
  <c r="L196" i="5" s="1"/>
  <c r="P196" i="5" s="1"/>
  <c r="J194" i="5"/>
  <c r="P193" i="5"/>
  <c r="N193" i="5"/>
  <c r="P192" i="5"/>
  <c r="N192" i="5"/>
  <c r="N188" i="5"/>
  <c r="L188" i="5"/>
  <c r="P188" i="5" s="1"/>
  <c r="J188" i="5"/>
  <c r="P187" i="5"/>
  <c r="N187" i="5"/>
  <c r="P184" i="5"/>
  <c r="N184" i="5"/>
  <c r="P183" i="5"/>
  <c r="N183" i="5"/>
  <c r="L182" i="5"/>
  <c r="L189" i="5" s="1"/>
  <c r="J182" i="5"/>
  <c r="J189" i="5" s="1"/>
  <c r="N189" i="5" s="1"/>
  <c r="P181" i="5"/>
  <c r="N181" i="5"/>
  <c r="P180" i="5"/>
  <c r="N180" i="5"/>
  <c r="P178" i="5"/>
  <c r="N178" i="5"/>
  <c r="P177" i="5"/>
  <c r="N177" i="5"/>
  <c r="L175" i="5"/>
  <c r="P175" i="5" s="1"/>
  <c r="J175" i="5"/>
  <c r="N175" i="5" s="1"/>
  <c r="P173" i="5"/>
  <c r="N173" i="5"/>
  <c r="N170" i="5"/>
  <c r="L170" i="5"/>
  <c r="P170" i="5" s="1"/>
  <c r="J170" i="5"/>
  <c r="P169" i="5"/>
  <c r="N169" i="5"/>
  <c r="P148" i="5"/>
  <c r="N148" i="5"/>
  <c r="P147" i="5"/>
  <c r="N147" i="5"/>
  <c r="L146" i="5"/>
  <c r="L171" i="5" s="1"/>
  <c r="J146" i="5"/>
  <c r="J171" i="5" s="1"/>
  <c r="N171" i="5" s="1"/>
  <c r="P145" i="5"/>
  <c r="N145" i="5"/>
  <c r="P143" i="5"/>
  <c r="N143" i="5"/>
  <c r="P142" i="5"/>
  <c r="N142" i="5"/>
  <c r="P141" i="5"/>
  <c r="N141" i="5"/>
  <c r="P140" i="5"/>
  <c r="N140" i="5"/>
  <c r="P139" i="5"/>
  <c r="N139" i="5"/>
  <c r="P135" i="5"/>
  <c r="N135" i="5"/>
  <c r="P134" i="5"/>
  <c r="N134" i="5"/>
  <c r="L132" i="5"/>
  <c r="P132" i="5" s="1"/>
  <c r="J132" i="5"/>
  <c r="N132" i="5" s="1"/>
  <c r="P130" i="5"/>
  <c r="N130" i="5"/>
  <c r="P129" i="5"/>
  <c r="N129" i="5"/>
  <c r="P128" i="5"/>
  <c r="N128" i="5"/>
  <c r="P127" i="5"/>
  <c r="N127" i="5"/>
  <c r="P126" i="5"/>
  <c r="N126" i="5"/>
  <c r="P125" i="5"/>
  <c r="N125" i="5"/>
  <c r="L123" i="5"/>
  <c r="P123" i="5" s="1"/>
  <c r="J123" i="5"/>
  <c r="N123" i="5" s="1"/>
  <c r="P121" i="5"/>
  <c r="N121" i="5"/>
  <c r="P120" i="5"/>
  <c r="N120" i="5"/>
  <c r="P116" i="5"/>
  <c r="N116" i="5"/>
  <c r="P114" i="5"/>
  <c r="N114" i="5"/>
  <c r="L113" i="5"/>
  <c r="L115" i="5" s="1"/>
  <c r="J113" i="5"/>
  <c r="J115" i="5" s="1"/>
  <c r="N115" i="5" s="1"/>
  <c r="P112" i="5"/>
  <c r="N112" i="5"/>
  <c r="P111" i="5"/>
  <c r="N111" i="5"/>
  <c r="P110" i="5"/>
  <c r="N110" i="5"/>
  <c r="P108" i="5"/>
  <c r="N108" i="5"/>
  <c r="L106" i="5"/>
  <c r="P106" i="5" s="1"/>
  <c r="J106" i="5"/>
  <c r="N106" i="5" s="1"/>
  <c r="P105" i="5"/>
  <c r="N105" i="5"/>
  <c r="P104" i="5"/>
  <c r="N104" i="5"/>
  <c r="P103" i="5"/>
  <c r="N103" i="5"/>
  <c r="P102" i="5"/>
  <c r="N102" i="5"/>
  <c r="P101" i="5"/>
  <c r="N101" i="5"/>
  <c r="P99" i="5"/>
  <c r="N99" i="5"/>
  <c r="L99" i="5"/>
  <c r="L117" i="5" s="1"/>
  <c r="J99" i="5"/>
  <c r="P98" i="5"/>
  <c r="N98" i="5"/>
  <c r="P97" i="5"/>
  <c r="N97" i="5"/>
  <c r="P96" i="5"/>
  <c r="N96" i="5"/>
  <c r="P95" i="5"/>
  <c r="N95" i="5"/>
  <c r="P92" i="5"/>
  <c r="N92" i="5"/>
  <c r="L92" i="5"/>
  <c r="J92" i="5"/>
  <c r="P91" i="5"/>
  <c r="N91" i="5"/>
  <c r="P90" i="5"/>
  <c r="N90" i="5"/>
  <c r="P89" i="5"/>
  <c r="N89" i="5"/>
  <c r="P87" i="5"/>
  <c r="N87" i="5"/>
  <c r="P86" i="5"/>
  <c r="N86" i="5"/>
  <c r="L84" i="5"/>
  <c r="P84" i="5" s="1"/>
  <c r="J84" i="5"/>
  <c r="N84" i="5" s="1"/>
  <c r="P83" i="5"/>
  <c r="N83" i="5"/>
  <c r="P82" i="5"/>
  <c r="N82" i="5"/>
  <c r="P81" i="5"/>
  <c r="N81" i="5"/>
  <c r="P79" i="5"/>
  <c r="N79" i="5"/>
  <c r="L79" i="5"/>
  <c r="J79" i="5"/>
  <c r="P78" i="5"/>
  <c r="N78" i="5"/>
  <c r="P77" i="5"/>
  <c r="N77" i="5"/>
  <c r="P76" i="5"/>
  <c r="N76" i="5"/>
  <c r="P75" i="5"/>
  <c r="N75" i="5"/>
  <c r="P74" i="5"/>
  <c r="N74" i="5"/>
  <c r="P73" i="5"/>
  <c r="N73" i="5"/>
  <c r="P72" i="5"/>
  <c r="N72" i="5"/>
  <c r="P71" i="5"/>
  <c r="N71" i="5"/>
  <c r="P68" i="5"/>
  <c r="N68" i="5"/>
  <c r="P67" i="5"/>
  <c r="N67" i="5"/>
  <c r="P66" i="5"/>
  <c r="N66" i="5"/>
  <c r="P65" i="5"/>
  <c r="N65" i="5"/>
  <c r="P62" i="5"/>
  <c r="N62" i="5"/>
  <c r="L61" i="5"/>
  <c r="L69" i="5" s="1"/>
  <c r="J61" i="5"/>
  <c r="J69" i="5" s="1"/>
  <c r="P60" i="5"/>
  <c r="N60" i="5"/>
  <c r="P59" i="5"/>
  <c r="N59" i="5"/>
  <c r="P56" i="5"/>
  <c r="N56" i="5"/>
  <c r="P55" i="5"/>
  <c r="N55" i="5"/>
  <c r="P54" i="5"/>
  <c r="N54" i="5"/>
  <c r="P50" i="5"/>
  <c r="N50" i="5"/>
  <c r="L49" i="5"/>
  <c r="P49" i="5" s="1"/>
  <c r="J49" i="5"/>
  <c r="N49" i="5" s="1"/>
  <c r="P48" i="5"/>
  <c r="N48" i="5"/>
  <c r="P47" i="5"/>
  <c r="N47" i="5"/>
  <c r="P46" i="5"/>
  <c r="N46" i="5"/>
  <c r="P45" i="5"/>
  <c r="N45" i="5"/>
  <c r="P43" i="5"/>
  <c r="N43" i="5"/>
  <c r="P42" i="5"/>
  <c r="N42" i="5"/>
  <c r="L42" i="5"/>
  <c r="J42" i="5"/>
  <c r="P41" i="5"/>
  <c r="N41" i="5"/>
  <c r="P40" i="5"/>
  <c r="N40" i="5"/>
  <c r="P39" i="5"/>
  <c r="N39" i="5"/>
  <c r="P38" i="5"/>
  <c r="N38" i="5"/>
  <c r="P37" i="5"/>
  <c r="N37" i="5"/>
  <c r="L35" i="5"/>
  <c r="P35" i="5" s="1"/>
  <c r="J35" i="5"/>
  <c r="N35" i="5" s="1"/>
  <c r="P33" i="5"/>
  <c r="N33" i="5"/>
  <c r="P32" i="5"/>
  <c r="N32" i="5"/>
  <c r="L30" i="5"/>
  <c r="P30" i="5" s="1"/>
  <c r="J30" i="5"/>
  <c r="N30" i="5" s="1"/>
  <c r="P29" i="5"/>
  <c r="N29" i="5"/>
  <c r="P22" i="5"/>
  <c r="N22" i="5"/>
  <c r="L22" i="5"/>
  <c r="L23" i="5" s="1"/>
  <c r="J22" i="5"/>
  <c r="J23" i="5" s="1"/>
  <c r="P21" i="5"/>
  <c r="N21" i="5"/>
  <c r="P13" i="5"/>
  <c r="N13" i="5"/>
  <c r="P12" i="5"/>
  <c r="N12" i="5"/>
  <c r="P11" i="5"/>
  <c r="N11" i="5"/>
  <c r="P10" i="5"/>
  <c r="N10" i="5"/>
  <c r="P9" i="5"/>
  <c r="N9" i="5"/>
  <c r="P7" i="5"/>
  <c r="N7" i="5"/>
  <c r="P6" i="5"/>
  <c r="N6" i="5"/>
  <c r="N533" i="4"/>
  <c r="H73" i="3"/>
  <c r="H72" i="3"/>
  <c r="H68" i="3"/>
  <c r="H58" i="3"/>
  <c r="H57" i="3"/>
  <c r="H56" i="3"/>
  <c r="H55" i="3"/>
  <c r="H52" i="3"/>
  <c r="H48" i="3"/>
  <c r="H41" i="3"/>
  <c r="H36" i="3"/>
  <c r="H33" i="3"/>
  <c r="H27" i="3"/>
  <c r="H26" i="3"/>
  <c r="H15" i="3"/>
  <c r="H14" i="3"/>
  <c r="H10" i="3"/>
  <c r="H9" i="3"/>
  <c r="D44" i="1"/>
  <c r="B13" i="2"/>
  <c r="B17" i="2" s="1"/>
  <c r="B21" i="2" s="1"/>
  <c r="D32" i="1"/>
  <c r="D26" i="1"/>
  <c r="D20" i="1"/>
  <c r="D9" i="1"/>
  <c r="P101" i="6" l="1"/>
  <c r="J19" i="6"/>
  <c r="P72" i="6"/>
  <c r="P136" i="6"/>
  <c r="P152" i="6"/>
  <c r="J171" i="6"/>
  <c r="L103" i="6"/>
  <c r="P103" i="6" s="1"/>
  <c r="N17" i="6"/>
  <c r="J72" i="6"/>
  <c r="N72" i="6" s="1"/>
  <c r="N99" i="6"/>
  <c r="N128" i="6"/>
  <c r="N146" i="6"/>
  <c r="J103" i="6"/>
  <c r="J104" i="6"/>
  <c r="L18" i="6"/>
  <c r="N18" i="6" s="1"/>
  <c r="L171" i="6"/>
  <c r="P56" i="6"/>
  <c r="P99" i="6"/>
  <c r="P128" i="6"/>
  <c r="P146" i="6"/>
  <c r="P115" i="5"/>
  <c r="N196" i="5"/>
  <c r="J24" i="5"/>
  <c r="N23" i="5"/>
  <c r="J85" i="5"/>
  <c r="N69" i="5"/>
  <c r="P189" i="5"/>
  <c r="L24" i="5"/>
  <c r="P23" i="5"/>
  <c r="L85" i="5"/>
  <c r="P85" i="5" s="1"/>
  <c r="P69" i="5"/>
  <c r="P171" i="5"/>
  <c r="J117" i="5"/>
  <c r="N117" i="5" s="1"/>
  <c r="J118" i="5"/>
  <c r="J247" i="5"/>
  <c r="P194" i="5"/>
  <c r="L247" i="5"/>
  <c r="N61" i="5"/>
  <c r="N113" i="5"/>
  <c r="N146" i="5"/>
  <c r="N182" i="5"/>
  <c r="P61" i="5"/>
  <c r="P113" i="5"/>
  <c r="P146" i="5"/>
  <c r="P182" i="5"/>
  <c r="D47" i="1"/>
  <c r="J161" i="6" l="1"/>
  <c r="N171" i="6"/>
  <c r="J172" i="6"/>
  <c r="P171" i="6"/>
  <c r="L172" i="6"/>
  <c r="P172" i="6" s="1"/>
  <c r="N103" i="6"/>
  <c r="P18" i="6"/>
  <c r="L19" i="6"/>
  <c r="L104" i="6"/>
  <c r="J198" i="5"/>
  <c r="J199" i="5"/>
  <c r="N24" i="5"/>
  <c r="P247" i="5"/>
  <c r="L248" i="5"/>
  <c r="N85" i="5"/>
  <c r="L118" i="5"/>
  <c r="P24" i="5"/>
  <c r="N247" i="5"/>
  <c r="J248" i="5"/>
  <c r="N248" i="5" s="1"/>
  <c r="P117" i="5"/>
  <c r="P104" i="6" l="1"/>
  <c r="L161" i="6"/>
  <c r="P161" i="6" s="1"/>
  <c r="N161" i="6"/>
  <c r="N172" i="6"/>
  <c r="P19" i="6"/>
  <c r="L162" i="6"/>
  <c r="N19" i="6"/>
  <c r="J162" i="6"/>
  <c r="N104" i="6"/>
  <c r="P118" i="5"/>
  <c r="L198" i="5"/>
  <c r="J249" i="5"/>
  <c r="P248" i="5"/>
  <c r="N198" i="5"/>
  <c r="N118" i="5"/>
  <c r="J173" i="6" l="1"/>
  <c r="N162" i="6"/>
  <c r="P162" i="6"/>
  <c r="L173" i="6"/>
  <c r="P173" i="6" s="1"/>
  <c r="P198" i="5"/>
  <c r="L199" i="5"/>
  <c r="N173" i="6" l="1"/>
  <c r="P199" i="5"/>
  <c r="L249" i="5"/>
  <c r="N199" i="5"/>
  <c r="P249" i="5" l="1"/>
  <c r="N249" i="5"/>
</calcChain>
</file>

<file path=xl/sharedStrings.xml><?xml version="1.0" encoding="utf-8"?>
<sst xmlns="http://schemas.openxmlformats.org/spreadsheetml/2006/main" count="2532" uniqueCount="937">
  <si>
    <t>Fund Balance Sheet</t>
  </si>
  <si>
    <t>General Fund</t>
  </si>
  <si>
    <t xml:space="preserve">Savings </t>
  </si>
  <si>
    <t>Checking</t>
  </si>
  <si>
    <t>Capital Reserve</t>
  </si>
  <si>
    <t>Total Funds</t>
  </si>
  <si>
    <t>Grant Match Reserve</t>
  </si>
  <si>
    <t>Reserve for Payroll/Operating</t>
  </si>
  <si>
    <t>Reserve for Sick/Vac</t>
  </si>
  <si>
    <t>Reserve for Water Systems</t>
  </si>
  <si>
    <t>Reserve for Tabor</t>
  </si>
  <si>
    <t>Reserve for Wildland Fire Reimb</t>
  </si>
  <si>
    <t>Total Reserve</t>
  </si>
  <si>
    <t>Account Receivable</t>
  </si>
  <si>
    <t>Accounts Receivable Inspection</t>
  </si>
  <si>
    <t>Accounts Receivable Wildland</t>
  </si>
  <si>
    <t>Total Accounts Receivable</t>
  </si>
  <si>
    <t>Other Current Assets</t>
  </si>
  <si>
    <t>Prepaid Deposit</t>
  </si>
  <si>
    <t>Undeposited Funds</t>
  </si>
  <si>
    <t>Total Other Current Assets</t>
  </si>
  <si>
    <t>Paid not Expensed</t>
  </si>
  <si>
    <t>Expensed Not Paid</t>
  </si>
  <si>
    <t>Accounts Payable</t>
  </si>
  <si>
    <t>Citibank Visa</t>
  </si>
  <si>
    <t>Payroll Taxes</t>
  </si>
  <si>
    <t>Pension and Disability</t>
  </si>
  <si>
    <t>Aflac</t>
  </si>
  <si>
    <t>Total</t>
  </si>
  <si>
    <t>Total Unreserved Funds</t>
  </si>
  <si>
    <t>UNRESERVED FUND BAL</t>
  </si>
  <si>
    <t>on quickbooks bal sheet</t>
  </si>
  <si>
    <t>OPENING BAL EQUITY</t>
  </si>
  <si>
    <t>RETAINED EARINGS</t>
  </si>
  <si>
    <t>NET INCOME</t>
  </si>
  <si>
    <t>ADJUSTED UNRESERVED</t>
  </si>
  <si>
    <t>TOTAL UNRESERVED</t>
  </si>
  <si>
    <t>Fund Bal Sheet Unreserved</t>
  </si>
  <si>
    <t>difference</t>
  </si>
  <si>
    <t>Sep 30, 21</t>
  </si>
  <si>
    <t>ASSETS</t>
  </si>
  <si>
    <t>Current Assets</t>
  </si>
  <si>
    <t>Checking/Savings</t>
  </si>
  <si>
    <t>Bank Accounts</t>
  </si>
  <si>
    <t>Savings/Regular-4453</t>
  </si>
  <si>
    <t>Checking-7493</t>
  </si>
  <si>
    <t>Total Bank Accounts</t>
  </si>
  <si>
    <t>Total Checking/Savings</t>
  </si>
  <si>
    <t>Accounts Receivable</t>
  </si>
  <si>
    <t>Wildland Fire Billing</t>
  </si>
  <si>
    <t>Property Tax Receivable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</si>
  <si>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</si>
  <si>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</si>
  <si>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</si>
  <si>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</si>
  <si>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</si>
  <si>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</si>
  <si>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</si>
  <si>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</si>
  <si>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</si>
  <si>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</si>
  <si>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</si>
  <si>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</si>
  <si>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</si>
  <si>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</si>
  <si>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</si>
  <si>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</si>
  <si>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Total Accounts Payable</t>
  </si>
  <si>
    <t>Credit Cards</t>
  </si>
  <si>
    <t>Visa-Citibank</t>
  </si>
  <si>
    <t>Total Credit Cards</t>
  </si>
  <si>
    <t>Other Current Liabilities</t>
  </si>
  <si>
    <t>Deferred Property Taxes</t>
  </si>
  <si>
    <t>Cafeteria Plan</t>
  </si>
  <si>
    <t>AFLAC</t>
  </si>
  <si>
    <t>Total Cafeteria Plan</t>
  </si>
  <si>
    <t>Payroll Liabilities</t>
  </si>
  <si>
    <t>Non Staff Health Insurance</t>
  </si>
  <si>
    <t>Federal Withholding</t>
  </si>
  <si>
    <t>FICA</t>
  </si>
  <si>
    <t>Company</t>
  </si>
  <si>
    <t>Employee</t>
  </si>
  <si>
    <t>Total FICA</t>
  </si>
  <si>
    <t>Medicare</t>
  </si>
  <si>
    <t>Total Medicare</t>
  </si>
  <si>
    <t>State Withholding</t>
  </si>
  <si>
    <t>SUTA</t>
  </si>
  <si>
    <t>Total Payroll Liabilities</t>
  </si>
  <si>
    <t>Total Other Current Liabilities</t>
  </si>
  <si>
    <t>Total Current Liabilities</t>
  </si>
  <si>
    <t>Total Liabilities</t>
  </si>
  <si>
    <t>Equity</t>
  </si>
  <si>
    <t>Opening Bal Equity</t>
  </si>
  <si>
    <t>Reserves</t>
  </si>
  <si>
    <t>Reserved for Payroll/Operating</t>
  </si>
  <si>
    <t>Reserved for Sick/Vac</t>
  </si>
  <si>
    <t>Reserved for Water Systems</t>
  </si>
  <si>
    <t>Reserved for Tabor</t>
  </si>
  <si>
    <t>Total Reserves</t>
  </si>
  <si>
    <t>Retained Earnings</t>
  </si>
  <si>
    <t>Unreserved Fund Balance</t>
  </si>
  <si>
    <t>Net Income</t>
  </si>
  <si>
    <t>Total Equity</t>
  </si>
  <si>
    <t>TOTAL LIABILITIES &amp; EQUITY</t>
  </si>
  <si>
    <t>Type</t>
  </si>
  <si>
    <t>Date</t>
  </si>
  <si>
    <t>Num</t>
  </si>
  <si>
    <t>Name</t>
  </si>
  <si>
    <t>Memo</t>
  </si>
  <si>
    <t>Amount</t>
  </si>
  <si>
    <t>Jan - Dec 21</t>
  </si>
  <si>
    <t>Transfer</t>
  </si>
  <si>
    <t>Deposit</t>
  </si>
  <si>
    <t>Liability Check</t>
  </si>
  <si>
    <t>Bill Pmt -Check</t>
  </si>
  <si>
    <t>Paycheck</t>
  </si>
  <si>
    <t>Check</t>
  </si>
  <si>
    <t>General Journal</t>
  </si>
  <si>
    <t>ach</t>
  </si>
  <si>
    <t>Ach</t>
  </si>
  <si>
    <t>E-pay</t>
  </si>
  <si>
    <t>Lefthand</t>
  </si>
  <si>
    <t>papal</t>
  </si>
  <si>
    <t>return</t>
  </si>
  <si>
    <t>Vac Payout</t>
  </si>
  <si>
    <t>void ck</t>
  </si>
  <si>
    <t>022621-1</t>
  </si>
  <si>
    <t>033121-1</t>
  </si>
  <si>
    <t>043021-1</t>
  </si>
  <si>
    <t>053121-1</t>
  </si>
  <si>
    <t>2021-06-1</t>
  </si>
  <si>
    <t>2021-07-1</t>
  </si>
  <si>
    <t>2021-08-1</t>
  </si>
  <si>
    <t>2021-09-1</t>
  </si>
  <si>
    <t>Cal Final-1</t>
  </si>
  <si>
    <t>DD013121-1</t>
  </si>
  <si>
    <t>022621-2</t>
  </si>
  <si>
    <t>033121-2</t>
  </si>
  <si>
    <t>043021-2</t>
  </si>
  <si>
    <t>053121-2</t>
  </si>
  <si>
    <t>2021-06-2</t>
  </si>
  <si>
    <t>2021-07-2</t>
  </si>
  <si>
    <t>2021-08-2</t>
  </si>
  <si>
    <t>2021-09-2</t>
  </si>
  <si>
    <t>Cal Final-2</t>
  </si>
  <si>
    <t>DD013121-2</t>
  </si>
  <si>
    <t>022621-3</t>
  </si>
  <si>
    <t>033121-3</t>
  </si>
  <si>
    <t>043021-3</t>
  </si>
  <si>
    <t>053121-3</t>
  </si>
  <si>
    <t>2021-06-3</t>
  </si>
  <si>
    <t>2021-07-3</t>
  </si>
  <si>
    <t>2021-08-3</t>
  </si>
  <si>
    <t>2021-09-3</t>
  </si>
  <si>
    <t>Cal Final-3</t>
  </si>
  <si>
    <t>DD013121-3</t>
  </si>
  <si>
    <t>022621-4</t>
  </si>
  <si>
    <t>033121-4</t>
  </si>
  <si>
    <t>043021-4</t>
  </si>
  <si>
    <t>053121-4</t>
  </si>
  <si>
    <t>2021-06-4</t>
  </si>
  <si>
    <t>2021-07-4</t>
  </si>
  <si>
    <t>2021-08-4</t>
  </si>
  <si>
    <t>2021-09-4</t>
  </si>
  <si>
    <t>DD013121-4</t>
  </si>
  <si>
    <t>022621-5</t>
  </si>
  <si>
    <t>033121-5</t>
  </si>
  <si>
    <t>043021-5</t>
  </si>
  <si>
    <t>053121-5</t>
  </si>
  <si>
    <t>2021-06-5</t>
  </si>
  <si>
    <t>2021-07-5</t>
  </si>
  <si>
    <t>2021-08-5</t>
  </si>
  <si>
    <t>DD013121-5</t>
  </si>
  <si>
    <t>022621-6</t>
  </si>
  <si>
    <t>033121-6</t>
  </si>
  <si>
    <t>043021-6</t>
  </si>
  <si>
    <t>053121-6</t>
  </si>
  <si>
    <t>2021-06-6</t>
  </si>
  <si>
    <t>DD013121-6</t>
  </si>
  <si>
    <t>old ck13806</t>
  </si>
  <si>
    <t>13975</t>
  </si>
  <si>
    <t>13976</t>
  </si>
  <si>
    <t>13977</t>
  </si>
  <si>
    <t>13978</t>
  </si>
  <si>
    <t>13979</t>
  </si>
  <si>
    <t>13980</t>
  </si>
  <si>
    <t>13981</t>
  </si>
  <si>
    <t>13982</t>
  </si>
  <si>
    <t>13983</t>
  </si>
  <si>
    <t>13984</t>
  </si>
  <si>
    <t>13985</t>
  </si>
  <si>
    <t>13986</t>
  </si>
  <si>
    <t>13987</t>
  </si>
  <si>
    <t>13988</t>
  </si>
  <si>
    <t>13989</t>
  </si>
  <si>
    <t>13990</t>
  </si>
  <si>
    <t>13991</t>
  </si>
  <si>
    <t>13992</t>
  </si>
  <si>
    <t>13993</t>
  </si>
  <si>
    <t>13994</t>
  </si>
  <si>
    <t>13995</t>
  </si>
  <si>
    <t>13996</t>
  </si>
  <si>
    <t>13997</t>
  </si>
  <si>
    <t>13998</t>
  </si>
  <si>
    <t>13999</t>
  </si>
  <si>
    <t>14000</t>
  </si>
  <si>
    <t>14001</t>
  </si>
  <si>
    <t>14002</t>
  </si>
  <si>
    <t>14003</t>
  </si>
  <si>
    <t>14004</t>
  </si>
  <si>
    <t>14005</t>
  </si>
  <si>
    <t>14006</t>
  </si>
  <si>
    <t>14007</t>
  </si>
  <si>
    <t>14008</t>
  </si>
  <si>
    <t>14009</t>
  </si>
  <si>
    <t>14010</t>
  </si>
  <si>
    <t>14011</t>
  </si>
  <si>
    <t>14012</t>
  </si>
  <si>
    <t>14013</t>
  </si>
  <si>
    <t>14014</t>
  </si>
  <si>
    <t>14015</t>
  </si>
  <si>
    <t>14016</t>
  </si>
  <si>
    <t>14017</t>
  </si>
  <si>
    <t>14018</t>
  </si>
  <si>
    <t>14019</t>
  </si>
  <si>
    <t>14020</t>
  </si>
  <si>
    <t>14021</t>
  </si>
  <si>
    <t>14022</t>
  </si>
  <si>
    <t>14023</t>
  </si>
  <si>
    <t>14024</t>
  </si>
  <si>
    <t>14025</t>
  </si>
  <si>
    <t>14026</t>
  </si>
  <si>
    <t>14027</t>
  </si>
  <si>
    <t>14028</t>
  </si>
  <si>
    <t>14029</t>
  </si>
  <si>
    <t>14030</t>
  </si>
  <si>
    <t>14031</t>
  </si>
  <si>
    <t>14032</t>
  </si>
  <si>
    <t>14033</t>
  </si>
  <si>
    <t>14034</t>
  </si>
  <si>
    <t>14035</t>
  </si>
  <si>
    <t>14036</t>
  </si>
  <si>
    <t>14037</t>
  </si>
  <si>
    <t>14038</t>
  </si>
  <si>
    <t>14039</t>
  </si>
  <si>
    <t>14040</t>
  </si>
  <si>
    <t>14041</t>
  </si>
  <si>
    <t>14042</t>
  </si>
  <si>
    <t>14043</t>
  </si>
  <si>
    <t>14044</t>
  </si>
  <si>
    <t>14045</t>
  </si>
  <si>
    <t>14046</t>
  </si>
  <si>
    <t>14047</t>
  </si>
  <si>
    <t>14048</t>
  </si>
  <si>
    <t>14049</t>
  </si>
  <si>
    <t>14050</t>
  </si>
  <si>
    <t>14051</t>
  </si>
  <si>
    <t>14052</t>
  </si>
  <si>
    <t>14053</t>
  </si>
  <si>
    <t>14054</t>
  </si>
  <si>
    <t>14055</t>
  </si>
  <si>
    <t>14056</t>
  </si>
  <si>
    <t>14057</t>
  </si>
  <si>
    <t>14058</t>
  </si>
  <si>
    <t>14059</t>
  </si>
  <si>
    <t>14060</t>
  </si>
  <si>
    <t>14061</t>
  </si>
  <si>
    <t>14062</t>
  </si>
  <si>
    <t>14063</t>
  </si>
  <si>
    <t>14064</t>
  </si>
  <si>
    <t>14065</t>
  </si>
  <si>
    <t>14066</t>
  </si>
  <si>
    <t>14067</t>
  </si>
  <si>
    <t>14068</t>
  </si>
  <si>
    <t>14069</t>
  </si>
  <si>
    <t>14070</t>
  </si>
  <si>
    <t>14071</t>
  </si>
  <si>
    <t>14072</t>
  </si>
  <si>
    <t>14073</t>
  </si>
  <si>
    <t>14074</t>
  </si>
  <si>
    <t>14075</t>
  </si>
  <si>
    <t>14076</t>
  </si>
  <si>
    <t>14077</t>
  </si>
  <si>
    <t>14078</t>
  </si>
  <si>
    <t>14079</t>
  </si>
  <si>
    <t>14080</t>
  </si>
  <si>
    <t>14081</t>
  </si>
  <si>
    <t>14082</t>
  </si>
  <si>
    <t>14083</t>
  </si>
  <si>
    <t>14084</t>
  </si>
  <si>
    <t>14085</t>
  </si>
  <si>
    <t>14086</t>
  </si>
  <si>
    <t>14087</t>
  </si>
  <si>
    <t>14088</t>
  </si>
  <si>
    <t>14089</t>
  </si>
  <si>
    <t>14090</t>
  </si>
  <si>
    <t>14091</t>
  </si>
  <si>
    <t>14092</t>
  </si>
  <si>
    <t>14093</t>
  </si>
  <si>
    <t>14094</t>
  </si>
  <si>
    <t>14095</t>
  </si>
  <si>
    <t>14096</t>
  </si>
  <si>
    <t>14097</t>
  </si>
  <si>
    <t>14098</t>
  </si>
  <si>
    <t>14099</t>
  </si>
  <si>
    <t>14100</t>
  </si>
  <si>
    <t>14101</t>
  </si>
  <si>
    <t>14102</t>
  </si>
  <si>
    <t>14103</t>
  </si>
  <si>
    <t>14104</t>
  </si>
  <si>
    <t>14105</t>
  </si>
  <si>
    <t>14106</t>
  </si>
  <si>
    <t>14107</t>
  </si>
  <si>
    <t>14108</t>
  </si>
  <si>
    <t>14109</t>
  </si>
  <si>
    <t>14110</t>
  </si>
  <si>
    <t>14111</t>
  </si>
  <si>
    <t>14112</t>
  </si>
  <si>
    <t>14113</t>
  </si>
  <si>
    <t>14114</t>
  </si>
  <si>
    <t>14115</t>
  </si>
  <si>
    <t>14116</t>
  </si>
  <si>
    <t>14117</t>
  </si>
  <si>
    <t>14118</t>
  </si>
  <si>
    <t>14119</t>
  </si>
  <si>
    <t>14120</t>
  </si>
  <si>
    <t>14121</t>
  </si>
  <si>
    <t>14122</t>
  </si>
  <si>
    <t>14123</t>
  </si>
  <si>
    <t>14124</t>
  </si>
  <si>
    <t>14125</t>
  </si>
  <si>
    <t>14126</t>
  </si>
  <si>
    <t>14127</t>
  </si>
  <si>
    <t>14128</t>
  </si>
  <si>
    <t>14129</t>
  </si>
  <si>
    <t>14130</t>
  </si>
  <si>
    <t>14131</t>
  </si>
  <si>
    <t>14132</t>
  </si>
  <si>
    <t>14133</t>
  </si>
  <si>
    <t>14134</t>
  </si>
  <si>
    <t>14135</t>
  </si>
  <si>
    <t>14136</t>
  </si>
  <si>
    <t>14137</t>
  </si>
  <si>
    <t>14138</t>
  </si>
  <si>
    <t>14139</t>
  </si>
  <si>
    <t>14140</t>
  </si>
  <si>
    <t>14141</t>
  </si>
  <si>
    <t>14142</t>
  </si>
  <si>
    <t>14143</t>
  </si>
  <si>
    <t>14144</t>
  </si>
  <si>
    <t>14145</t>
  </si>
  <si>
    <t>14145C</t>
  </si>
  <si>
    <t>14146</t>
  </si>
  <si>
    <t>14147</t>
  </si>
  <si>
    <t>14148</t>
  </si>
  <si>
    <t>14149</t>
  </si>
  <si>
    <t>14150</t>
  </si>
  <si>
    <t>14151</t>
  </si>
  <si>
    <t>14152</t>
  </si>
  <si>
    <t>14153</t>
  </si>
  <si>
    <t>14154</t>
  </si>
  <si>
    <t>14155</t>
  </si>
  <si>
    <t>14156</t>
  </si>
  <si>
    <t>14157</t>
  </si>
  <si>
    <t>14158</t>
  </si>
  <si>
    <t>14159</t>
  </si>
  <si>
    <t>14160</t>
  </si>
  <si>
    <t>14161</t>
  </si>
  <si>
    <t>14162</t>
  </si>
  <si>
    <t>14163</t>
  </si>
  <si>
    <t>14164</t>
  </si>
  <si>
    <t>14165</t>
  </si>
  <si>
    <t>14166</t>
  </si>
  <si>
    <t>14167</t>
  </si>
  <si>
    <t>14168</t>
  </si>
  <si>
    <t>14169</t>
  </si>
  <si>
    <t>14170</t>
  </si>
  <si>
    <t>14171</t>
  </si>
  <si>
    <t>14172</t>
  </si>
  <si>
    <t>14173</t>
  </si>
  <si>
    <t>14174</t>
  </si>
  <si>
    <t>14175</t>
  </si>
  <si>
    <t>14176</t>
  </si>
  <si>
    <t>14177</t>
  </si>
  <si>
    <t>14178</t>
  </si>
  <si>
    <t>14179</t>
  </si>
  <si>
    <t>14180</t>
  </si>
  <si>
    <t>14181</t>
  </si>
  <si>
    <t>14182</t>
  </si>
  <si>
    <t>14183</t>
  </si>
  <si>
    <t>14184</t>
  </si>
  <si>
    <t>14185</t>
  </si>
  <si>
    <t>14186</t>
  </si>
  <si>
    <t>14187</t>
  </si>
  <si>
    <t>14188</t>
  </si>
  <si>
    <t>14189</t>
  </si>
  <si>
    <t>14190</t>
  </si>
  <si>
    <t>14191</t>
  </si>
  <si>
    <t>14192</t>
  </si>
  <si>
    <t>14193</t>
  </si>
  <si>
    <t>14194</t>
  </si>
  <si>
    <t>14195</t>
  </si>
  <si>
    <t>14196</t>
  </si>
  <si>
    <t>14197</t>
  </si>
  <si>
    <t>14198</t>
  </si>
  <si>
    <t>14199</t>
  </si>
  <si>
    <t>14200</t>
  </si>
  <si>
    <t>14201</t>
  </si>
  <si>
    <t>14202</t>
  </si>
  <si>
    <t>14203</t>
  </si>
  <si>
    <t>14204</t>
  </si>
  <si>
    <t>14205</t>
  </si>
  <si>
    <t>14206</t>
  </si>
  <si>
    <t>14207</t>
  </si>
  <si>
    <t>14208</t>
  </si>
  <si>
    <t>14209</t>
  </si>
  <si>
    <t>14210</t>
  </si>
  <si>
    <t>14211</t>
  </si>
  <si>
    <t>14212</t>
  </si>
  <si>
    <t>14213</t>
  </si>
  <si>
    <t>14214</t>
  </si>
  <si>
    <t>14215</t>
  </si>
  <si>
    <t>14216</t>
  </si>
  <si>
    <t>14217</t>
  </si>
  <si>
    <t>14218</t>
  </si>
  <si>
    <t>14219</t>
  </si>
  <si>
    <t>14220</t>
  </si>
  <si>
    <t>14221</t>
  </si>
  <si>
    <t>14222</t>
  </si>
  <si>
    <t>14223</t>
  </si>
  <si>
    <t>14224</t>
  </si>
  <si>
    <t>14225</t>
  </si>
  <si>
    <t>14226</t>
  </si>
  <si>
    <t>14227</t>
  </si>
  <si>
    <t>14228</t>
  </si>
  <si>
    <t>14229</t>
  </si>
  <si>
    <t>14230</t>
  </si>
  <si>
    <t>14231</t>
  </si>
  <si>
    <t>14232</t>
  </si>
  <si>
    <t>14233</t>
  </si>
  <si>
    <t>14234</t>
  </si>
  <si>
    <t>14235</t>
  </si>
  <si>
    <t>14236</t>
  </si>
  <si>
    <t>14237</t>
  </si>
  <si>
    <t>14238</t>
  </si>
  <si>
    <t>14239</t>
  </si>
  <si>
    <t>14240</t>
  </si>
  <si>
    <t>14241</t>
  </si>
  <si>
    <t>14242</t>
  </si>
  <si>
    <t>14243</t>
  </si>
  <si>
    <t>14244</t>
  </si>
  <si>
    <t>14245</t>
  </si>
  <si>
    <t>14246</t>
  </si>
  <si>
    <t>14247</t>
  </si>
  <si>
    <t>14248</t>
  </si>
  <si>
    <t>14249</t>
  </si>
  <si>
    <t>14250</t>
  </si>
  <si>
    <t>14251</t>
  </si>
  <si>
    <t>14252</t>
  </si>
  <si>
    <t>14253</t>
  </si>
  <si>
    <t>14254</t>
  </si>
  <si>
    <t>14255</t>
  </si>
  <si>
    <t>14256</t>
  </si>
  <si>
    <t>14257</t>
  </si>
  <si>
    <t>14258</t>
  </si>
  <si>
    <t>14259</t>
  </si>
  <si>
    <t>14260</t>
  </si>
  <si>
    <t>14261</t>
  </si>
  <si>
    <t>14262</t>
  </si>
  <si>
    <t>14263</t>
  </si>
  <si>
    <t>14264</t>
  </si>
  <si>
    <t>14265</t>
  </si>
  <si>
    <t>14266</t>
  </si>
  <si>
    <t>14267</t>
  </si>
  <si>
    <t>14268</t>
  </si>
  <si>
    <t>14269</t>
  </si>
  <si>
    <t>14270</t>
  </si>
  <si>
    <t>14271</t>
  </si>
  <si>
    <t>QuickBooks Payroll Service</t>
  </si>
  <si>
    <t>United Health Care</t>
  </si>
  <si>
    <t>Delta Dental</t>
  </si>
  <si>
    <t>Xcel Energy</t>
  </si>
  <si>
    <t>Fire and Police Pension Association</t>
  </si>
  <si>
    <t>Colorado State Treasurer</t>
  </si>
  <si>
    <t>Pinnacol</t>
  </si>
  <si>
    <t>Deluxe</t>
  </si>
  <si>
    <t>Colorado Department of Revenue</t>
  </si>
  <si>
    <t>EFPTS</t>
  </si>
  <si>
    <t>Schmidtmann, Charles P</t>
  </si>
  <si>
    <t>Bidnapper.com</t>
  </si>
  <si>
    <t>One Time</t>
  </si>
  <si>
    <t>Vinnola, Daniel R</t>
  </si>
  <si>
    <t>Caponera, Kathy M.</t>
  </si>
  <si>
    <t>Henrikson, Carl H</t>
  </si>
  <si>
    <t>Dirr, Philip R</t>
  </si>
  <si>
    <t>Harrison, W J</t>
  </si>
  <si>
    <t>Kociemba-Benson, Kyle</t>
  </si>
  <si>
    <t>Ace Hardware</t>
  </si>
  <si>
    <t>B&amp;F Super Foods</t>
  </si>
  <si>
    <t>Centurylink</t>
  </si>
  <si>
    <t>Colorado State Fire Fighters Assoc.</t>
  </si>
  <si>
    <t>CPS HR Consulting</t>
  </si>
  <si>
    <t>East Street Garage LLC</t>
  </si>
  <si>
    <t>Eric Abramson</t>
  </si>
  <si>
    <t>General Air</t>
  </si>
  <si>
    <t>Joseph Luna</t>
  </si>
  <si>
    <t>Lyons Gaddis</t>
  </si>
  <si>
    <t>Polar Gas</t>
  </si>
  <si>
    <t>Streamline</t>
  </si>
  <si>
    <t>The Coffee Roaster</t>
  </si>
  <si>
    <t>Town of Nederland-AP</t>
  </si>
  <si>
    <t>Alex Olivas</t>
  </si>
  <si>
    <t>Andrew Joslin</t>
  </si>
  <si>
    <t>Chuck Chadakoff</t>
  </si>
  <si>
    <t>Iain Irwin Powell</t>
  </si>
  <si>
    <t>Roberts, Ryan E</t>
  </si>
  <si>
    <t>Western Disposal</t>
  </si>
  <si>
    <t>AOV Inc</t>
  </si>
  <si>
    <t>Colorado Labor Law Posters</t>
  </si>
  <si>
    <t>Beyond the Mountain Design Inc</t>
  </si>
  <si>
    <t>Citi Card</t>
  </si>
  <si>
    <t>Colorado State Fire Chief's Association</t>
  </si>
  <si>
    <t>J Hill</t>
  </si>
  <si>
    <t>Keeter Truck Repair</t>
  </si>
  <si>
    <t>AT&amp;T Carol Stream</t>
  </si>
  <si>
    <t>Boulder County Fire Chief's Assoc</t>
  </si>
  <si>
    <t>Medical Systems of Denver Inc</t>
  </si>
  <si>
    <t>NFPA</t>
  </si>
  <si>
    <t>Baumgartner, William R.</t>
  </si>
  <si>
    <t>Colorado Division of Fire Prevention-FT C</t>
  </si>
  <si>
    <t>Boulder County</t>
  </si>
  <si>
    <t>Boulder County Regional Fire Training Ctr</t>
  </si>
  <si>
    <t>Bound Tree</t>
  </si>
  <si>
    <t>Colorado Division of Fire Prevention</t>
  </si>
  <si>
    <t>Peak Perspectives</t>
  </si>
  <si>
    <t>Napa Auto Supply</t>
  </si>
  <si>
    <t>Firehouse Magazine</t>
  </si>
  <si>
    <t>Medline Industries</t>
  </si>
  <si>
    <t>Tribbett Agency LLC</t>
  </si>
  <si>
    <t>**Collectioncenter Inc</t>
  </si>
  <si>
    <t>Computer Sites</t>
  </si>
  <si>
    <t>Dan Vinnola-AP</t>
  </si>
  <si>
    <t>Motorola Solutions Inc</t>
  </si>
  <si>
    <t>BCFFA</t>
  </si>
  <si>
    <t>Staples</t>
  </si>
  <si>
    <t>Larissa Reinhardt</t>
  </si>
  <si>
    <t>Supply Cache</t>
  </si>
  <si>
    <t>Firetrucks Unlimited</t>
  </si>
  <si>
    <t>Help Towing</t>
  </si>
  <si>
    <t>Silverado Avionics Inc</t>
  </si>
  <si>
    <t>AV-TECH</t>
  </si>
  <si>
    <t>Boulder County Coop</t>
  </si>
  <si>
    <t>Charles Schmidtmann</t>
  </si>
  <si>
    <t>Feuerwehr Custom Gear Repair LLC</t>
  </si>
  <si>
    <t>Mountain-Ear</t>
  </si>
  <si>
    <t>Special District Assoc</t>
  </si>
  <si>
    <t>McGuckin Hardware</t>
  </si>
  <si>
    <t>ROI Fire &amp; Ballistics</t>
  </si>
  <si>
    <t>Stryker Sales Corp</t>
  </si>
  <si>
    <t>MES</t>
  </si>
  <si>
    <t>Meyers Heating</t>
  </si>
  <si>
    <t>Bob Swanson</t>
  </si>
  <si>
    <t>James Brooks</t>
  </si>
  <si>
    <t>Ken Kehoe</t>
  </si>
  <si>
    <t>Laurelyn Sayah</t>
  </si>
  <si>
    <t>Lindsey Sweeney</t>
  </si>
  <si>
    <t>Davis &amp; Associates</t>
  </si>
  <si>
    <t>O'Meara Ford Center Inc.</t>
  </si>
  <si>
    <t>void</t>
  </si>
  <si>
    <t>John Cutler and Associates</t>
  </si>
  <si>
    <t>Ohlin Sales Inc</t>
  </si>
  <si>
    <t>Alpenet, LLC</t>
  </si>
  <si>
    <t>Caponera</t>
  </si>
  <si>
    <t>Colorado Department of Public Safety</t>
  </si>
  <si>
    <t>Peak to Peak Imports</t>
  </si>
  <si>
    <t>W.S. Darley &amp; Co</t>
  </si>
  <si>
    <t>Carl Henrikson</t>
  </si>
  <si>
    <t>Kenyon Jordan</t>
  </si>
  <si>
    <t>49er Communications, Inc</t>
  </si>
  <si>
    <t>Allen Tel Products, Inc.</t>
  </si>
  <si>
    <t>Husky Creative Inc</t>
  </si>
  <si>
    <t>U.A.V.W.F.</t>
  </si>
  <si>
    <t>D and D Auto Electric</t>
  </si>
  <si>
    <t>Hill's Fire &amp; Speed Shop</t>
  </si>
  <si>
    <t>CED-Boulder</t>
  </si>
  <si>
    <t>Kyle Kociemba-Benson-AP</t>
  </si>
  <si>
    <t>Funds Transfer</t>
  </si>
  <si>
    <t>Created by Payroll Service on 01/27/2021</t>
  </si>
  <si>
    <t>Interest</t>
  </si>
  <si>
    <t>Created by Payroll Service on 02/23/2021</t>
  </si>
  <si>
    <t>Created by Payroll Service on 03/26/2021</t>
  </si>
  <si>
    <t>Created by Payroll Service on 04/28/2021</t>
  </si>
  <si>
    <t>Created by Payroll Service on 05/19/2021</t>
  </si>
  <si>
    <t>Created by Payroll Service on 05/26/2021</t>
  </si>
  <si>
    <t>Created by Payroll Service on 06/28/2021</t>
  </si>
  <si>
    <t>Created by Payroll Service on 07/28/2021</t>
  </si>
  <si>
    <t>Created by Payroll Service on 08/27/2021</t>
  </si>
  <si>
    <t>Created by Payroll Service on 09/28/2021</t>
  </si>
  <si>
    <t>QuickBooks generated zero amount transaction for bill payment stub</t>
  </si>
  <si>
    <t>group 000012014-00001111-0000</t>
  </si>
  <si>
    <t>LKF94</t>
  </si>
  <si>
    <t>53-9518714-9</t>
  </si>
  <si>
    <t>439426.00-6</t>
  </si>
  <si>
    <t>53275</t>
  </si>
  <si>
    <t>03-76800 QB Tracking # 1079661550</t>
  </si>
  <si>
    <t>84-1140593 QB Tracking # -511067550</t>
  </si>
  <si>
    <t>VOID: 84-1140593 QB Tracking # -763749042</t>
  </si>
  <si>
    <t>84-1140593 QB Tracking # -754710042</t>
  </si>
  <si>
    <t>84-1140593 QB Tracking # -633467042</t>
  </si>
  <si>
    <t>84-1140593 QB Tracking # -82983042</t>
  </si>
  <si>
    <t>03-76800 1st qtr 2021 QB Tracking # 1501668450</t>
  </si>
  <si>
    <t>84-1140593 QB Tracking # -1039519846</t>
  </si>
  <si>
    <t>84-1140593 QB Tracking # 209941154</t>
  </si>
  <si>
    <t>84-1140593 QB Tracking # 2050713958</t>
  </si>
  <si>
    <t>84-1140593 QB Tracking # 1308821154</t>
  </si>
  <si>
    <t>03-76800 QB Tracking # 1850980154</t>
  </si>
  <si>
    <t>84-1140593 QB Tracking # -426235338</t>
  </si>
  <si>
    <t>VOID: 84-1140593 QB Tracking # 769093662</t>
  </si>
  <si>
    <t>84-1140593 QB Tracking # 770060662</t>
  </si>
  <si>
    <t>84-1140593 QB Tracking # 1860983662</t>
  </si>
  <si>
    <t>03-76800 QB Tracking # 1861173662</t>
  </si>
  <si>
    <t>Final Reimbursement for Lefthand Fire</t>
  </si>
  <si>
    <t>ck returned on donation Tom Wright</t>
  </si>
  <si>
    <t>Direct Deposit</t>
  </si>
  <si>
    <t>void ck per Iain from Dec 2020 # 13883</t>
  </si>
  <si>
    <t>Active911 looks like two cks sent in 2020.  This one never cleared.  This is to void old ck date...</t>
  </si>
  <si>
    <t>acct 121</t>
  </si>
  <si>
    <t>acct 15204.0001</t>
  </si>
  <si>
    <t>CoPro EFP</t>
  </si>
  <si>
    <t>acct #44</t>
  </si>
  <si>
    <t>Acct #2525</t>
  </si>
  <si>
    <t>membership 1369</t>
  </si>
  <si>
    <t>Lefthand Final Reimbursement</t>
  </si>
  <si>
    <t>1yrs thru 2/10/22</t>
  </si>
  <si>
    <t>December Fuel</t>
  </si>
  <si>
    <t>July 1 2021 to July 1 2023</t>
  </si>
  <si>
    <t>RPO 0594074</t>
  </si>
  <si>
    <t>Calwood Fire, Final Labor</t>
  </si>
  <si>
    <t>to record voided check</t>
  </si>
  <si>
    <t>VOID: CASE NO 14CV31070</t>
  </si>
  <si>
    <t>CASE NO 14CV31070 William Baumgartner</t>
  </si>
  <si>
    <t>VOID:</t>
  </si>
  <si>
    <t>CASE NO 14CV31070</t>
  </si>
  <si>
    <t>Mile Hi Transmission of Wadsworth, Inc</t>
  </si>
  <si>
    <t>791-00-10-72-0005</t>
  </si>
  <si>
    <t>Daily Dispatch</t>
  </si>
  <si>
    <t>VOID: forgot to apply credit</t>
  </si>
  <si>
    <t>VOID:forgot to apply credit</t>
  </si>
  <si>
    <t>VOID: s/b 171.43 not 173.43</t>
  </si>
  <si>
    <t>Concentra Acct N08-0240361327</t>
  </si>
  <si>
    <t>printed upside down</t>
  </si>
  <si>
    <t>E&amp;G Terminal Corp</t>
  </si>
  <si>
    <t>VOID: 53275</t>
  </si>
  <si>
    <t>111.34 Dental x 4 months $445.36</t>
  </si>
  <si>
    <t>Marv's Quality Towing Inc</t>
  </si>
  <si>
    <t>Allen Tel Products, Inc</t>
  </si>
  <si>
    <t>PRHC-93736-CO10017</t>
  </si>
  <si>
    <t>14272</t>
  </si>
  <si>
    <t>14273</t>
  </si>
  <si>
    <t>14274</t>
  </si>
  <si>
    <t>14275</t>
  </si>
  <si>
    <t>14276</t>
  </si>
  <si>
    <t>14277</t>
  </si>
  <si>
    <t>14278</t>
  </si>
  <si>
    <t>14279</t>
  </si>
  <si>
    <t>14280</t>
  </si>
  <si>
    <t>14281</t>
  </si>
  <si>
    <t>14282</t>
  </si>
  <si>
    <t>14283</t>
  </si>
  <si>
    <t>14284</t>
  </si>
  <si>
    <t>14285</t>
  </si>
  <si>
    <t>14286</t>
  </si>
  <si>
    <t>14287</t>
  </si>
  <si>
    <t>14288</t>
  </si>
  <si>
    <t>14289</t>
  </si>
  <si>
    <t>14290</t>
  </si>
  <si>
    <t>14291</t>
  </si>
  <si>
    <t>14292</t>
  </si>
  <si>
    <t>14293</t>
  </si>
  <si>
    <t>14294</t>
  </si>
  <si>
    <t>14295</t>
  </si>
  <si>
    <t>14296</t>
  </si>
  <si>
    <t>14297</t>
  </si>
  <si>
    <t>14298</t>
  </si>
  <si>
    <t>14299</t>
  </si>
  <si>
    <t>14300</t>
  </si>
  <si>
    <t>14301</t>
  </si>
  <si>
    <t>Kinsco, LLC</t>
  </si>
  <si>
    <t>Diversified Body &amp; Paint Shop</t>
  </si>
  <si>
    <t>Galls, LLC</t>
  </si>
  <si>
    <t>Mountan View Fire Protection</t>
  </si>
  <si>
    <t>Choice Screening</t>
  </si>
  <si>
    <t>GENERAL</t>
  </si>
  <si>
    <t>Jan - Sep 21</t>
  </si>
  <si>
    <t>Budget</t>
  </si>
  <si>
    <t>$ Over Budget</t>
  </si>
  <si>
    <t>% of Budget</t>
  </si>
  <si>
    <t>Ordinary Income/Expense</t>
  </si>
  <si>
    <t>Income</t>
  </si>
  <si>
    <t>Cistern Revenue</t>
  </si>
  <si>
    <t>Donations</t>
  </si>
  <si>
    <t>Interest Income</t>
  </si>
  <si>
    <t>Tax Rev</t>
  </si>
  <si>
    <t>RAR Impact Reduction</t>
  </si>
  <si>
    <t>Real Estate Tax</t>
  </si>
  <si>
    <t>Real Estate Tax-Pension %</t>
  </si>
  <si>
    <t>SOT</t>
  </si>
  <si>
    <t>SOT-Pension %</t>
  </si>
  <si>
    <t>TIF</t>
  </si>
  <si>
    <t>TIF-Pension</t>
  </si>
  <si>
    <t>Current Interest</t>
  </si>
  <si>
    <t>Delinquent Tax</t>
  </si>
  <si>
    <t>Interest on deliquent tax</t>
  </si>
  <si>
    <t>Abatement Prior Year</t>
  </si>
  <si>
    <t>Abatement Prior Yr Pension</t>
  </si>
  <si>
    <t>Prior Year Abatement Rfnd</t>
  </si>
  <si>
    <t>Total Tax Rev</t>
  </si>
  <si>
    <t>Total Income</t>
  </si>
  <si>
    <t>Gross Profit</t>
  </si>
  <si>
    <t>Expense</t>
  </si>
  <si>
    <t>ADMINISTRATION</t>
  </si>
  <si>
    <t>Advertising/Public Notice</t>
  </si>
  <si>
    <t>Public Notice-Ad</t>
  </si>
  <si>
    <t>Advertising/Public Notice - Other</t>
  </si>
  <si>
    <t>Total Advertising/Public Notice</t>
  </si>
  <si>
    <t>Bank Fees</t>
  </si>
  <si>
    <t>Pension Treasurer Bank Fees</t>
  </si>
  <si>
    <t>Treasurer &amp; Bank Fees</t>
  </si>
  <si>
    <t>Bank Fees - Other</t>
  </si>
  <si>
    <t>Total Bank Fees</t>
  </si>
  <si>
    <t>Dues and Subscriptions</t>
  </si>
  <si>
    <t>Software</t>
  </si>
  <si>
    <t>Website</t>
  </si>
  <si>
    <t>Software Support Contract</t>
  </si>
  <si>
    <t>Internet expense</t>
  </si>
  <si>
    <t>Dues and Subscriptions - Other</t>
  </si>
  <si>
    <t>Total Dues and Subscriptions</t>
  </si>
  <si>
    <t>Election</t>
  </si>
  <si>
    <t>Insurance</t>
  </si>
  <si>
    <t>Accident &amp; Sickness</t>
  </si>
  <si>
    <t>CO Heart &amp; Circulatory</t>
  </si>
  <si>
    <t>Liability Insurance</t>
  </si>
  <si>
    <t>Workman's Compensation</t>
  </si>
  <si>
    <t>Total Insurance</t>
  </si>
  <si>
    <t>Office Supplies</t>
  </si>
  <si>
    <t>Payroll Expenses</t>
  </si>
  <si>
    <t>Gross wages - Employees</t>
  </si>
  <si>
    <t>Chief</t>
  </si>
  <si>
    <t>Gross wages - chief</t>
  </si>
  <si>
    <t>Pension Fund Chief</t>
  </si>
  <si>
    <t>Disability Chief</t>
  </si>
  <si>
    <t>Accrued Vacation Pay</t>
  </si>
  <si>
    <t>Accrued Sick Pay</t>
  </si>
  <si>
    <t>457 Match</t>
  </si>
  <si>
    <t>Term Life</t>
  </si>
  <si>
    <t>Total Chief</t>
  </si>
  <si>
    <t>Fire Fighters</t>
  </si>
  <si>
    <t>Accrued Vacation Firefighter</t>
  </si>
  <si>
    <t>Accrued Sick Pay Firefighter</t>
  </si>
  <si>
    <t>Administrator</t>
  </si>
  <si>
    <t>Mechanic</t>
  </si>
  <si>
    <t>Bookkeeping</t>
  </si>
  <si>
    <t>Fire Inspection</t>
  </si>
  <si>
    <t>Total Gross wages - Employees</t>
  </si>
  <si>
    <t>Payroll Direct Costs</t>
  </si>
  <si>
    <t>Backfill</t>
  </si>
  <si>
    <t>Certification Pay</t>
  </si>
  <si>
    <t>Health Insurance Staff</t>
  </si>
  <si>
    <t>Pension Fund Staff</t>
  </si>
  <si>
    <t>Disability Staff</t>
  </si>
  <si>
    <t>Staff Education</t>
  </si>
  <si>
    <t>Vacation Contingency</t>
  </si>
  <si>
    <t>Payroll Fees</t>
  </si>
  <si>
    <t>Total Payroll Direct Costs</t>
  </si>
  <si>
    <t>SUI</t>
  </si>
  <si>
    <t>Total Payroll Taxes</t>
  </si>
  <si>
    <t>Total Payroll Expenses</t>
  </si>
  <si>
    <t>Postage and Delivery</t>
  </si>
  <si>
    <t>Printing and Reproduction</t>
  </si>
  <si>
    <t>Professional Fees</t>
  </si>
  <si>
    <t>HR Consulting</t>
  </si>
  <si>
    <t>Accounting</t>
  </si>
  <si>
    <t>Legal Fees</t>
  </si>
  <si>
    <t>Total Professional Fees</t>
  </si>
  <si>
    <t>STATIONS &amp; BULDINGS</t>
  </si>
  <si>
    <t>Building Maintanence</t>
  </si>
  <si>
    <t>Station #1</t>
  </si>
  <si>
    <t>Station #2-Ridge</t>
  </si>
  <si>
    <t>Station #3-Eldora</t>
  </si>
  <si>
    <t>Building Maintanence - Other</t>
  </si>
  <si>
    <t>Total Building Maintanence</t>
  </si>
  <si>
    <t>Telephone</t>
  </si>
  <si>
    <t>Mobile</t>
  </si>
  <si>
    <t>Cellular Data</t>
  </si>
  <si>
    <t>Station 1 9161</t>
  </si>
  <si>
    <t>Station 2-Ridge 0310</t>
  </si>
  <si>
    <t>Station 3-Eldora 9555</t>
  </si>
  <si>
    <t>Total Telephone</t>
  </si>
  <si>
    <t>Utilities</t>
  </si>
  <si>
    <t>DirectTV</t>
  </si>
  <si>
    <t>Gas and Electric</t>
  </si>
  <si>
    <t>Station #1 utilities</t>
  </si>
  <si>
    <t>Station #2 Utilities</t>
  </si>
  <si>
    <t>Station #3 Utilities</t>
  </si>
  <si>
    <t>Total Gas and Electric</t>
  </si>
  <si>
    <t>Water</t>
  </si>
  <si>
    <t>Total Utilities</t>
  </si>
  <si>
    <t>Waste Disposal</t>
  </si>
  <si>
    <t>Total STATIONS &amp; BULDINGS</t>
  </si>
  <si>
    <t>Total ADMINISTRATION</t>
  </si>
  <si>
    <t>COMMUNICATIONS</t>
  </si>
  <si>
    <t>Communications Equipment</t>
  </si>
  <si>
    <t>Repair</t>
  </si>
  <si>
    <t>COMMUNICATIONS - Other</t>
  </si>
  <si>
    <t>Total COMMUNICATIONS</t>
  </si>
  <si>
    <t>EMERGENCY MEDICAL SERVICES</t>
  </si>
  <si>
    <t>PPE EMS</t>
  </si>
  <si>
    <t>EMS MD Advisor</t>
  </si>
  <si>
    <t>Medical Supplies</t>
  </si>
  <si>
    <t>Oxygen</t>
  </si>
  <si>
    <t>Physio Maintenance Contract</t>
  </si>
  <si>
    <t>EMERGENCY MEDICAL SERVICES - Other</t>
  </si>
  <si>
    <t>Total EMERGENCY MEDICAL SERVICES</t>
  </si>
  <si>
    <t>FIRE FIGHTING</t>
  </si>
  <si>
    <t>Fit Testing</t>
  </si>
  <si>
    <t>ISO Testing</t>
  </si>
  <si>
    <t>Wild Fire Planning</t>
  </si>
  <si>
    <t>Fire Equipment</t>
  </si>
  <si>
    <t>PPE Wildland</t>
  </si>
  <si>
    <t>PPE Structure</t>
  </si>
  <si>
    <t>Hose Replacement</t>
  </si>
  <si>
    <t>Equipment Maintenance</t>
  </si>
  <si>
    <t>Uniform</t>
  </si>
  <si>
    <t>Wildland fire fighting equipmen</t>
  </si>
  <si>
    <t>Fire Equipment - Other</t>
  </si>
  <si>
    <t>Total Fire Equipment</t>
  </si>
  <si>
    <t>Fire Fighting Consumables</t>
  </si>
  <si>
    <t>Vehicle Fuel</t>
  </si>
  <si>
    <t>Vehicle Maintenance</t>
  </si>
  <si>
    <t>5601 Engine 1</t>
  </si>
  <si>
    <t>5602 Engine 2</t>
  </si>
  <si>
    <t>5603 Engine 3</t>
  </si>
  <si>
    <t>5617-Ladder Truck</t>
  </si>
  <si>
    <t>5620 CHEVY Ambulance</t>
  </si>
  <si>
    <t>5621(Lifeline) Ambulance</t>
  </si>
  <si>
    <t>5622 (MedTec) Ambulance</t>
  </si>
  <si>
    <t>5624 Rescue 12</t>
  </si>
  <si>
    <t>5654-Flatbed Truck</t>
  </si>
  <si>
    <t>5631 Brush 1</t>
  </si>
  <si>
    <t>5632 Brush 2 Truck</t>
  </si>
  <si>
    <t>5633-Scat Truck</t>
  </si>
  <si>
    <t>5641 Tanker 1</t>
  </si>
  <si>
    <t>5642 Tanker-2 (2021)</t>
  </si>
  <si>
    <t>5644-5 Ton Tanker</t>
  </si>
  <si>
    <t>5650-Dodge Durango</t>
  </si>
  <si>
    <t>5651- Command 1</t>
  </si>
  <si>
    <t>5652-Command 2</t>
  </si>
  <si>
    <t>5653-Chevy Plow Truck</t>
  </si>
  <si>
    <t>Vehicle Maintenance - Other</t>
  </si>
  <si>
    <t>Total Vehicle Maintenance</t>
  </si>
  <si>
    <t>Total FIRE FIGHTING</t>
  </si>
  <si>
    <t>Fire Inspection Program</t>
  </si>
  <si>
    <t>Public Education</t>
  </si>
  <si>
    <t>Supplies Inspection Program</t>
  </si>
  <si>
    <t>Total Fire Inspection Program</t>
  </si>
  <si>
    <t>MEMBERSHIP</t>
  </si>
  <si>
    <t>Awards</t>
  </si>
  <si>
    <t>Immunizations</t>
  </si>
  <si>
    <t>Incentives</t>
  </si>
  <si>
    <t>VIP-Membership Calls</t>
  </si>
  <si>
    <t>Incentives - Other</t>
  </si>
  <si>
    <t>Total Incentives</t>
  </si>
  <si>
    <t>Membership Applicant Screening</t>
  </si>
  <si>
    <t>Pension Fund Contribution</t>
  </si>
  <si>
    <t>Physicals</t>
  </si>
  <si>
    <t>Travel</t>
  </si>
  <si>
    <t>Meals</t>
  </si>
  <si>
    <t>Total Travel</t>
  </si>
  <si>
    <t>Total MEMBERSHIP</t>
  </si>
  <si>
    <t>Training</t>
  </si>
  <si>
    <t>Fire Training</t>
  </si>
  <si>
    <t>Training Center Usage Fees</t>
  </si>
  <si>
    <t>Fire Training - Other</t>
  </si>
  <si>
    <t>Total Fire Training</t>
  </si>
  <si>
    <t>Medical Training</t>
  </si>
  <si>
    <t>Total Training</t>
  </si>
  <si>
    <t>Uncategorized Expenses</t>
  </si>
  <si>
    <t>Total Expense</t>
  </si>
  <si>
    <t>Net Ordinary Income</t>
  </si>
  <si>
    <t>Other Income/Expense</t>
  </si>
  <si>
    <t>Other Income</t>
  </si>
  <si>
    <t>Fire Inspection Billing</t>
  </si>
  <si>
    <t>Gain/Loss on Sale of Equipment</t>
  </si>
  <si>
    <t>Grant Income</t>
  </si>
  <si>
    <t>BOCO Community Foundation</t>
  </si>
  <si>
    <t>Corona Virus Relief Fund</t>
  </si>
  <si>
    <t>DFPC Grant</t>
  </si>
  <si>
    <t>EMS Provider Grant</t>
  </si>
  <si>
    <t>RETAC Grant</t>
  </si>
  <si>
    <t>Total Grant Income</t>
  </si>
  <si>
    <t>Wildland Fire Fighting Reimburs</t>
  </si>
  <si>
    <t>Equipment Reimbursement</t>
  </si>
  <si>
    <t>Wildland Labor Volunteer</t>
  </si>
  <si>
    <t>Wildland Fire Staff</t>
  </si>
  <si>
    <t>Staff Overhead</t>
  </si>
  <si>
    <t>Wildland Exp Reimb</t>
  </si>
  <si>
    <t>Workman's Comp Volunteer</t>
  </si>
  <si>
    <t>Billable overhead</t>
  </si>
  <si>
    <t>Total Wildland Fire Fighting Reimburs</t>
  </si>
  <si>
    <t>Insurance Settlement</t>
  </si>
  <si>
    <t>Total Other Income</t>
  </si>
  <si>
    <t>Other Expense</t>
  </si>
  <si>
    <t>Radio</t>
  </si>
  <si>
    <t>3000 Gallon Tender</t>
  </si>
  <si>
    <t>Reserve</t>
  </si>
  <si>
    <t>Contingency to Reserve</t>
  </si>
  <si>
    <t>PPE Structure Fund</t>
  </si>
  <si>
    <t>PPE Wildland Fund</t>
  </si>
  <si>
    <t>PPE EMS Fund</t>
  </si>
  <si>
    <t>Grant Expenses</t>
  </si>
  <si>
    <t>AFG Expense</t>
  </si>
  <si>
    <t>SCBA Masks</t>
  </si>
  <si>
    <t>Total AFG Expense</t>
  </si>
  <si>
    <t>EMS Grant Expense</t>
  </si>
  <si>
    <t>Grant Expenses - Other</t>
  </si>
  <si>
    <t>Total Grant Expenses</t>
  </si>
  <si>
    <t>Other Expenses</t>
  </si>
  <si>
    <t>Wild Fire</t>
  </si>
  <si>
    <t>Volunteer Labor</t>
  </si>
  <si>
    <t>Volunteer/Employee Direct Costs</t>
  </si>
  <si>
    <t>Wildland Fire Fighting-Payroll</t>
  </si>
  <si>
    <t>Total Wild Fire</t>
  </si>
  <si>
    <t>Total Other Expenses</t>
  </si>
  <si>
    <t>Total Other Expense</t>
  </si>
  <si>
    <t>Net Other Income</t>
  </si>
  <si>
    <t>Sep 21</t>
  </si>
  <si>
    <t>Health Insurance Chief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</si>
</sst>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"/>
    <numFmt numFmtId="165" formatCode="m/d/yyyy;@"/>
    <numFmt numFmtId="166" formatCode="#,##0.00;\-#,##0.00"/>
    <numFmt numFmtId="167" formatCode="mm/dd/yyyy"/>
    <numFmt numFmtId="168" formatCode="#,##0.0#%;\-#,##0.0#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FF"/>
      <name val="Arial"/>
      <family val="2"/>
    </font>
    <font>
      <sz val="8"/>
      <color rgb="FF00008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2" fillId="0" borderId="2" xfId="0" applyFont="1" applyBorder="1"/>
    <xf numFmtId="0" fontId="4" fillId="0" borderId="2" xfId="0" applyFont="1" applyBorder="1"/>
    <xf numFmtId="164" fontId="5" fillId="0" borderId="0" xfId="0" applyNumberFormat="1" applyFont="1"/>
    <xf numFmtId="164" fontId="5" fillId="0" borderId="2" xfId="0" applyNumberFormat="1" applyFont="1" applyBorder="1"/>
    <xf numFmtId="0" fontId="3" fillId="0" borderId="0" xfId="0" applyFont="1"/>
    <xf numFmtId="164" fontId="2" fillId="0" borderId="0" xfId="1" applyNumberFormat="1" applyFont="1"/>
    <xf numFmtId="0" fontId="6" fillId="0" borderId="1" xfId="0" applyFont="1" applyBorder="1"/>
    <xf numFmtId="0" fontId="7" fillId="0" borderId="1" xfId="0" applyFont="1" applyBorder="1"/>
    <xf numFmtId="0" fontId="5" fillId="0" borderId="0" xfId="0" applyFont="1"/>
    <xf numFmtId="14" fontId="8" fillId="0" borderId="0" xfId="0" applyNumberFormat="1" applyFont="1"/>
    <xf numFmtId="164" fontId="0" fillId="0" borderId="0" xfId="0" applyNumberFormat="1"/>
    <xf numFmtId="164" fontId="9" fillId="0" borderId="0" xfId="0" applyNumberFormat="1" applyFont="1"/>
    <xf numFmtId="49" fontId="10" fillId="0" borderId="0" xfId="0" applyNumberFormat="1" applyFont="1"/>
    <xf numFmtId="166" fontId="11" fillId="0" borderId="0" xfId="0" applyNumberFormat="1" applyFont="1"/>
    <xf numFmtId="166" fontId="11" fillId="0" borderId="0" xfId="0" applyNumberFormat="1" applyFont="1" applyBorder="1"/>
    <xf numFmtId="166" fontId="11" fillId="0" borderId="4" xfId="0" applyNumberFormat="1" applyFont="1" applyBorder="1"/>
    <xf numFmtId="166" fontId="11" fillId="0" borderId="6" xfId="0" applyNumberFormat="1" applyFont="1" applyBorder="1"/>
    <xf numFmtId="166" fontId="10" fillId="0" borderId="5" xfId="0" applyNumberFormat="1" applyFont="1" applyBorder="1"/>
    <xf numFmtId="0" fontId="10" fillId="0" borderId="0" xfId="0" applyFont="1"/>
    <xf numFmtId="166" fontId="11" fillId="0" borderId="1" xfId="0" applyNumberFormat="1" applyFont="1" applyBorder="1"/>
    <xf numFmtId="49" fontId="10" fillId="0" borderId="0" xfId="0" applyNumberFormat="1" applyFont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NumberFormat="1" applyFont="1"/>
    <xf numFmtId="0" fontId="0" fillId="0" borderId="0" xfId="0" applyNumberFormat="1"/>
    <xf numFmtId="166" fontId="11" fillId="2" borderId="0" xfId="0" applyNumberFormat="1" applyFont="1" applyFill="1" applyBorder="1"/>
    <xf numFmtId="166" fontId="11" fillId="2" borderId="0" xfId="0" applyNumberFormat="1" applyFont="1" applyFill="1"/>
    <xf numFmtId="49" fontId="12" fillId="0" borderId="0" xfId="0" applyNumberFormat="1" applyFont="1"/>
    <xf numFmtId="167" fontId="12" fillId="0" borderId="0" xfId="0" applyNumberFormat="1" applyFont="1"/>
    <xf numFmtId="166" fontId="12" fillId="0" borderId="0" xfId="0" applyNumberFormat="1" applyFont="1"/>
    <xf numFmtId="49" fontId="13" fillId="0" borderId="0" xfId="0" applyNumberFormat="1" applyFont="1"/>
    <xf numFmtId="167" fontId="13" fillId="0" borderId="0" xfId="0" applyNumberFormat="1" applyFont="1"/>
    <xf numFmtId="166" fontId="13" fillId="0" borderId="0" xfId="0" applyNumberFormat="1" applyFont="1"/>
    <xf numFmtId="166" fontId="13" fillId="0" borderId="0" xfId="0" applyNumberFormat="1" applyFont="1" applyBorder="1"/>
    <xf numFmtId="167" fontId="10" fillId="0" borderId="0" xfId="0" applyNumberFormat="1" applyFont="1"/>
    <xf numFmtId="49" fontId="0" fillId="0" borderId="0" xfId="0" applyNumberFormat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Continuous"/>
    </xf>
    <xf numFmtId="49" fontId="10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11" fillId="0" borderId="0" xfId="0" applyNumberFormat="1" applyFont="1"/>
    <xf numFmtId="168" fontId="11" fillId="0" borderId="0" xfId="0" applyNumberFormat="1" applyFont="1"/>
    <xf numFmtId="168" fontId="11" fillId="0" borderId="0" xfId="0" applyNumberFormat="1" applyFont="1" applyBorder="1"/>
    <xf numFmtId="168" fontId="11" fillId="0" borderId="6" xfId="0" applyNumberFormat="1" applyFont="1" applyBorder="1"/>
    <xf numFmtId="168" fontId="11" fillId="0" borderId="4" xfId="0" applyNumberFormat="1" applyFont="1" applyBorder="1"/>
    <xf numFmtId="168" fontId="11" fillId="0" borderId="1" xfId="0" applyNumberFormat="1" applyFont="1" applyBorder="1"/>
    <xf numFmtId="168" fontId="10" fillId="0" borderId="5" xfId="0" applyNumberFormat="1" applyFont="1" applyBorder="1"/>
    <xf numFmtId="49" fontId="10" fillId="0" borderId="7" xfId="0" applyNumberFormat="1" applyFont="1" applyBorder="1" applyAlignment="1">
      <alignment horizontal="center"/>
    </xf>
    <xf numFmtId="49" fontId="0" fillId="0" borderId="0" xfId="0" applyNumberFormat="1"/>
    <xf numFmtId="49" fontId="14" fillId="0" borderId="0" xfId="0" applyNumberFormat="1" applyFont="1"/>
    <xf numFmtId="166" fontId="15" fillId="0" borderId="0" xfId="0" applyNumberFormat="1" applyFont="1"/>
    <xf numFmtId="49" fontId="15" fillId="0" borderId="0" xfId="0" applyNumberFormat="1" applyFont="1"/>
    <xf numFmtId="168" fontId="15" fillId="0" borderId="0" xfId="0" applyNumberFormat="1" applyFont="1"/>
    <xf numFmtId="166" fontId="15" fillId="0" borderId="0" xfId="0" applyNumberFormat="1" applyFont="1" applyBorder="1"/>
    <xf numFmtId="168" fontId="15" fillId="0" borderId="0" xfId="0" applyNumberFormat="1" applyFont="1" applyBorder="1"/>
    <xf numFmtId="166" fontId="15" fillId="0" borderId="6" xfId="0" applyNumberFormat="1" applyFont="1" applyBorder="1"/>
    <xf numFmtId="168" fontId="15" fillId="0" borderId="6" xfId="0" applyNumberFormat="1" applyFont="1" applyBorder="1"/>
    <xf numFmtId="166" fontId="15" fillId="0" borderId="4" xfId="0" applyNumberFormat="1" applyFont="1" applyBorder="1"/>
    <xf numFmtId="168" fontId="15" fillId="0" borderId="4" xfId="0" applyNumberFormat="1" applyFont="1" applyBorder="1"/>
    <xf numFmtId="166" fontId="15" fillId="0" borderId="1" xfId="0" applyNumberFormat="1" applyFont="1" applyBorder="1"/>
    <xf numFmtId="168" fontId="15" fillId="0" borderId="1" xfId="0" applyNumberFormat="1" applyFont="1" applyBorder="1"/>
    <xf numFmtId="166" fontId="14" fillId="0" borderId="5" xfId="0" applyNumberFormat="1" applyFont="1" applyBorder="1"/>
    <xf numFmtId="168" fontId="14" fillId="0" borderId="5" xfId="0" applyNumberFormat="1" applyFont="1" applyBorder="1"/>
    <xf numFmtId="0" fontId="14" fillId="0" borderId="0" xfId="0" applyFont="1"/>
    <xf numFmtId="49" fontId="14" fillId="0" borderId="0" xfId="0" applyNumberFormat="1" applyFont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0" fontId="14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85725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85725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5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FB59D36E-FE28-49F0-8315-08909E48C7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45EE5553-1446-4C4E-A1C6-5FDB893FEA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CC09C-B83B-4958-B99F-0CD6AF0EA4AC}">
  <sheetPr codeName="Sheet2"/>
  <dimension ref="A1:N534"/>
  <sheetViews>
    <sheetView workbookViewId="0">
      <pane xSplit="1" ySplit="1" topLeftCell="B502" activePane="bottomRight" state="frozenSplit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0.140625" style="31" bestFit="1" customWidth="1"/>
    <col min="2" max="3" width="2.28515625" style="31" customWidth="1"/>
    <col min="4" max="4" width="11.85546875" style="31" bestFit="1" customWidth="1"/>
    <col min="5" max="5" width="2.28515625" style="31" customWidth="1"/>
    <col min="6" max="6" width="8.7109375" style="31" bestFit="1" customWidth="1"/>
    <col min="7" max="7" width="2.28515625" style="31" customWidth="1"/>
    <col min="8" max="8" width="9.5703125" style="31" bestFit="1" customWidth="1"/>
    <col min="9" max="9" width="2.28515625" style="31" customWidth="1"/>
    <col min="10" max="10" width="29.85546875" style="31" bestFit="1" customWidth="1"/>
    <col min="11" max="11" width="2.28515625" style="31" customWidth="1"/>
    <col min="12" max="12" width="30.7109375" style="31" customWidth="1"/>
    <col min="13" max="13" width="2.28515625" style="31" customWidth="1"/>
    <col min="14" max="14" width="8.42578125" style="31" bestFit="1" customWidth="1"/>
  </cols>
  <sheetData>
    <row r="1" spans="1:14" s="29" customFormat="1" ht="15.75" thickBot="1" x14ac:dyDescent="0.3">
      <c r="A1" s="42"/>
      <c r="B1" s="42"/>
      <c r="C1" s="42"/>
      <c r="D1" s="43" t="s">
        <v>104</v>
      </c>
      <c r="E1" s="42"/>
      <c r="F1" s="43" t="s">
        <v>105</v>
      </c>
      <c r="G1" s="42"/>
      <c r="H1" s="43" t="s">
        <v>106</v>
      </c>
      <c r="I1" s="42"/>
      <c r="J1" s="43" t="s">
        <v>107</v>
      </c>
      <c r="K1" s="42"/>
      <c r="L1" s="43" t="s">
        <v>108</v>
      </c>
      <c r="M1" s="42"/>
      <c r="N1" s="43" t="s">
        <v>109</v>
      </c>
    </row>
    <row r="2" spans="1:14" ht="15.75" thickTop="1" x14ac:dyDescent="0.25">
      <c r="A2" s="34" t="s">
        <v>110</v>
      </c>
      <c r="B2" s="34"/>
      <c r="C2" s="34"/>
      <c r="D2" s="34"/>
      <c r="E2" s="34"/>
      <c r="F2" s="35"/>
      <c r="G2" s="34"/>
      <c r="H2" s="34"/>
      <c r="I2" s="34"/>
      <c r="J2" s="34"/>
      <c r="K2" s="34"/>
      <c r="L2" s="34"/>
      <c r="M2" s="34"/>
      <c r="N2" s="36"/>
    </row>
    <row r="3" spans="1:14" x14ac:dyDescent="0.25">
      <c r="A3" s="37"/>
      <c r="B3" s="37"/>
      <c r="C3" s="37"/>
      <c r="D3" s="37" t="s">
        <v>111</v>
      </c>
      <c r="E3" s="37"/>
      <c r="F3" s="38">
        <v>44207</v>
      </c>
      <c r="G3" s="37"/>
      <c r="H3" s="37"/>
      <c r="I3" s="37"/>
      <c r="J3" s="37"/>
      <c r="K3" s="37"/>
      <c r="L3" s="37" t="s">
        <v>586</v>
      </c>
      <c r="M3" s="37"/>
      <c r="N3" s="39">
        <v>10000</v>
      </c>
    </row>
    <row r="4" spans="1:14" x14ac:dyDescent="0.25">
      <c r="A4" s="37"/>
      <c r="B4" s="37"/>
      <c r="C4" s="37"/>
      <c r="D4" s="37" t="s">
        <v>112</v>
      </c>
      <c r="E4" s="37"/>
      <c r="F4" s="38">
        <v>44216</v>
      </c>
      <c r="G4" s="37"/>
      <c r="H4" s="37"/>
      <c r="I4" s="37"/>
      <c r="J4" s="37"/>
      <c r="K4" s="37"/>
      <c r="L4" s="37" t="s">
        <v>112</v>
      </c>
      <c r="M4" s="37"/>
      <c r="N4" s="39">
        <v>33861.910000000003</v>
      </c>
    </row>
    <row r="5" spans="1:14" x14ac:dyDescent="0.25">
      <c r="A5" s="37"/>
      <c r="B5" s="37"/>
      <c r="C5" s="37"/>
      <c r="D5" s="37" t="s">
        <v>112</v>
      </c>
      <c r="E5" s="37"/>
      <c r="F5" s="38">
        <v>44202</v>
      </c>
      <c r="G5" s="37"/>
      <c r="H5" s="37"/>
      <c r="I5" s="37"/>
      <c r="J5" s="37"/>
      <c r="K5" s="37"/>
      <c r="L5" s="37" t="s">
        <v>112</v>
      </c>
      <c r="M5" s="37"/>
      <c r="N5" s="39">
        <v>7063.01</v>
      </c>
    </row>
    <row r="6" spans="1:14" x14ac:dyDescent="0.25">
      <c r="A6" s="37"/>
      <c r="B6" s="37"/>
      <c r="C6" s="37"/>
      <c r="D6" s="37" t="s">
        <v>112</v>
      </c>
      <c r="E6" s="37"/>
      <c r="F6" s="38">
        <v>44218</v>
      </c>
      <c r="G6" s="37"/>
      <c r="H6" s="37"/>
      <c r="I6" s="37"/>
      <c r="J6" s="37"/>
      <c r="K6" s="37"/>
      <c r="L6" s="37" t="s">
        <v>112</v>
      </c>
      <c r="M6" s="37"/>
      <c r="N6" s="39">
        <v>272</v>
      </c>
    </row>
    <row r="7" spans="1:14" x14ac:dyDescent="0.25">
      <c r="A7" s="37"/>
      <c r="B7" s="37"/>
      <c r="C7" s="37"/>
      <c r="D7" s="37" t="s">
        <v>113</v>
      </c>
      <c r="E7" s="37"/>
      <c r="F7" s="38">
        <v>44224</v>
      </c>
      <c r="G7" s="37"/>
      <c r="H7" s="37"/>
      <c r="I7" s="37"/>
      <c r="J7" s="37" t="s">
        <v>478</v>
      </c>
      <c r="K7" s="37"/>
      <c r="L7" s="37" t="s">
        <v>587</v>
      </c>
      <c r="M7" s="37"/>
      <c r="N7" s="39">
        <v>-20890.580000000002</v>
      </c>
    </row>
    <row r="8" spans="1:14" x14ac:dyDescent="0.25">
      <c r="A8" s="37"/>
      <c r="B8" s="37"/>
      <c r="C8" s="37"/>
      <c r="D8" s="37" t="s">
        <v>112</v>
      </c>
      <c r="E8" s="37"/>
      <c r="F8" s="38">
        <v>44221</v>
      </c>
      <c r="G8" s="37"/>
      <c r="H8" s="37"/>
      <c r="I8" s="37"/>
      <c r="J8" s="37"/>
      <c r="K8" s="37"/>
      <c r="L8" s="37" t="s">
        <v>112</v>
      </c>
      <c r="M8" s="37"/>
      <c r="N8" s="39">
        <v>4442.13</v>
      </c>
    </row>
    <row r="9" spans="1:14" x14ac:dyDescent="0.25">
      <c r="A9" s="37"/>
      <c r="B9" s="37"/>
      <c r="C9" s="37"/>
      <c r="D9" s="37" t="s">
        <v>111</v>
      </c>
      <c r="E9" s="37"/>
      <c r="F9" s="38">
        <v>44228</v>
      </c>
      <c r="G9" s="37"/>
      <c r="H9" s="37"/>
      <c r="I9" s="37"/>
      <c r="J9" s="37"/>
      <c r="K9" s="37"/>
      <c r="L9" s="37" t="s">
        <v>586</v>
      </c>
      <c r="M9" s="37"/>
      <c r="N9" s="39">
        <v>40000</v>
      </c>
    </row>
    <row r="10" spans="1:14" x14ac:dyDescent="0.25">
      <c r="A10" s="37"/>
      <c r="B10" s="37"/>
      <c r="C10" s="37"/>
      <c r="D10" s="37" t="s">
        <v>112</v>
      </c>
      <c r="E10" s="37"/>
      <c r="F10" s="38">
        <v>44227</v>
      </c>
      <c r="G10" s="37"/>
      <c r="H10" s="37"/>
      <c r="I10" s="37"/>
      <c r="J10" s="37"/>
      <c r="K10" s="37"/>
      <c r="L10" s="37" t="s">
        <v>588</v>
      </c>
      <c r="M10" s="37"/>
      <c r="N10" s="39">
        <v>0.53</v>
      </c>
    </row>
    <row r="11" spans="1:14" x14ac:dyDescent="0.25">
      <c r="A11" s="37"/>
      <c r="B11" s="37"/>
      <c r="C11" s="37"/>
      <c r="D11" s="37" t="s">
        <v>111</v>
      </c>
      <c r="E11" s="37"/>
      <c r="F11" s="38">
        <v>44237</v>
      </c>
      <c r="G11" s="37"/>
      <c r="H11" s="37"/>
      <c r="I11" s="37"/>
      <c r="J11" s="37"/>
      <c r="K11" s="37"/>
      <c r="L11" s="37" t="s">
        <v>586</v>
      </c>
      <c r="M11" s="37"/>
      <c r="N11" s="39">
        <v>10000</v>
      </c>
    </row>
    <row r="12" spans="1:14" x14ac:dyDescent="0.25">
      <c r="A12" s="37"/>
      <c r="B12" s="37"/>
      <c r="C12" s="37"/>
      <c r="D12" s="37" t="s">
        <v>112</v>
      </c>
      <c r="E12" s="37"/>
      <c r="F12" s="38">
        <v>44246</v>
      </c>
      <c r="G12" s="37"/>
      <c r="H12" s="37"/>
      <c r="I12" s="37"/>
      <c r="J12" s="37"/>
      <c r="K12" s="37"/>
      <c r="L12" s="37" t="s">
        <v>112</v>
      </c>
      <c r="M12" s="37"/>
      <c r="N12" s="39">
        <v>232</v>
      </c>
    </row>
    <row r="13" spans="1:14" x14ac:dyDescent="0.25">
      <c r="A13" s="37"/>
      <c r="B13" s="37"/>
      <c r="C13" s="37"/>
      <c r="D13" s="37" t="s">
        <v>112</v>
      </c>
      <c r="E13" s="37"/>
      <c r="F13" s="38">
        <v>44250</v>
      </c>
      <c r="G13" s="37"/>
      <c r="H13" s="37"/>
      <c r="I13" s="37"/>
      <c r="J13" s="37"/>
      <c r="K13" s="37"/>
      <c r="L13" s="37" t="s">
        <v>112</v>
      </c>
      <c r="M13" s="37"/>
      <c r="N13" s="39">
        <v>22047.8</v>
      </c>
    </row>
    <row r="14" spans="1:14" x14ac:dyDescent="0.25">
      <c r="A14" s="37"/>
      <c r="B14" s="37"/>
      <c r="C14" s="37"/>
      <c r="D14" s="37" t="s">
        <v>113</v>
      </c>
      <c r="E14" s="37"/>
      <c r="F14" s="38">
        <v>44252</v>
      </c>
      <c r="G14" s="37"/>
      <c r="H14" s="37"/>
      <c r="I14" s="37"/>
      <c r="J14" s="37" t="s">
        <v>478</v>
      </c>
      <c r="K14" s="37"/>
      <c r="L14" s="37" t="s">
        <v>589</v>
      </c>
      <c r="M14" s="37"/>
      <c r="N14" s="39">
        <v>-21475.47</v>
      </c>
    </row>
    <row r="15" spans="1:14" x14ac:dyDescent="0.25">
      <c r="A15" s="37"/>
      <c r="B15" s="37"/>
      <c r="C15" s="37"/>
      <c r="D15" s="37" t="s">
        <v>111</v>
      </c>
      <c r="E15" s="37"/>
      <c r="F15" s="38">
        <v>44253</v>
      </c>
      <c r="G15" s="37"/>
      <c r="H15" s="37"/>
      <c r="I15" s="37"/>
      <c r="J15" s="37"/>
      <c r="K15" s="37"/>
      <c r="L15" s="37" t="s">
        <v>586</v>
      </c>
      <c r="M15" s="37"/>
      <c r="N15" s="39">
        <v>21000</v>
      </c>
    </row>
    <row r="16" spans="1:14" x14ac:dyDescent="0.25">
      <c r="A16" s="37"/>
      <c r="B16" s="37"/>
      <c r="C16" s="37"/>
      <c r="D16" s="37" t="s">
        <v>112</v>
      </c>
      <c r="E16" s="37"/>
      <c r="F16" s="38">
        <v>44253</v>
      </c>
      <c r="G16" s="37"/>
      <c r="H16" s="37"/>
      <c r="I16" s="37"/>
      <c r="J16" s="37"/>
      <c r="K16" s="37"/>
      <c r="L16" s="37" t="s">
        <v>112</v>
      </c>
      <c r="M16" s="37"/>
      <c r="N16" s="39">
        <v>30256.59</v>
      </c>
    </row>
    <row r="17" spans="1:14" x14ac:dyDescent="0.25">
      <c r="A17" s="37"/>
      <c r="B17" s="37"/>
      <c r="C17" s="37"/>
      <c r="D17" s="37" t="s">
        <v>112</v>
      </c>
      <c r="E17" s="37"/>
      <c r="F17" s="38">
        <v>44255</v>
      </c>
      <c r="G17" s="37"/>
      <c r="H17" s="37"/>
      <c r="I17" s="37"/>
      <c r="J17" s="37"/>
      <c r="K17" s="37"/>
      <c r="L17" s="37" t="s">
        <v>588</v>
      </c>
      <c r="M17" s="37"/>
      <c r="N17" s="39">
        <v>0.4</v>
      </c>
    </row>
    <row r="18" spans="1:14" x14ac:dyDescent="0.25">
      <c r="A18" s="37"/>
      <c r="B18" s="37"/>
      <c r="C18" s="37"/>
      <c r="D18" s="37" t="s">
        <v>112</v>
      </c>
      <c r="E18" s="37"/>
      <c r="F18" s="38">
        <v>44274</v>
      </c>
      <c r="G18" s="37"/>
      <c r="H18" s="37"/>
      <c r="I18" s="37"/>
      <c r="J18" s="37"/>
      <c r="K18" s="37"/>
      <c r="L18" s="37" t="s">
        <v>112</v>
      </c>
      <c r="M18" s="37"/>
      <c r="N18" s="39">
        <v>5654.7</v>
      </c>
    </row>
    <row r="19" spans="1:14" x14ac:dyDescent="0.25">
      <c r="A19" s="37"/>
      <c r="B19" s="37"/>
      <c r="C19" s="37"/>
      <c r="D19" s="37" t="s">
        <v>112</v>
      </c>
      <c r="E19" s="37"/>
      <c r="F19" s="38">
        <v>44287</v>
      </c>
      <c r="G19" s="37"/>
      <c r="H19" s="37"/>
      <c r="I19" s="37"/>
      <c r="J19" s="37"/>
      <c r="K19" s="37"/>
      <c r="L19" s="37" t="s">
        <v>112</v>
      </c>
      <c r="M19" s="37"/>
      <c r="N19" s="39">
        <v>1272</v>
      </c>
    </row>
    <row r="20" spans="1:14" x14ac:dyDescent="0.25">
      <c r="A20" s="37"/>
      <c r="B20" s="37"/>
      <c r="C20" s="37"/>
      <c r="D20" s="37" t="s">
        <v>113</v>
      </c>
      <c r="E20" s="37"/>
      <c r="F20" s="38">
        <v>44285</v>
      </c>
      <c r="G20" s="37"/>
      <c r="H20" s="37"/>
      <c r="I20" s="37"/>
      <c r="J20" s="37" t="s">
        <v>478</v>
      </c>
      <c r="K20" s="37"/>
      <c r="L20" s="37" t="s">
        <v>590</v>
      </c>
      <c r="M20" s="37"/>
      <c r="N20" s="39">
        <v>-23493.33</v>
      </c>
    </row>
    <row r="21" spans="1:14" x14ac:dyDescent="0.25">
      <c r="A21" s="37"/>
      <c r="B21" s="37"/>
      <c r="C21" s="37"/>
      <c r="D21" s="37" t="s">
        <v>111</v>
      </c>
      <c r="E21" s="37"/>
      <c r="F21" s="38">
        <v>44284</v>
      </c>
      <c r="G21" s="37"/>
      <c r="H21" s="37"/>
      <c r="I21" s="37"/>
      <c r="J21" s="37"/>
      <c r="K21" s="37"/>
      <c r="L21" s="37" t="s">
        <v>586</v>
      </c>
      <c r="M21" s="37"/>
      <c r="N21" s="39">
        <v>20000</v>
      </c>
    </row>
    <row r="22" spans="1:14" x14ac:dyDescent="0.25">
      <c r="A22" s="37"/>
      <c r="B22" s="37"/>
      <c r="C22" s="37"/>
      <c r="D22" s="37" t="s">
        <v>112</v>
      </c>
      <c r="E22" s="37"/>
      <c r="F22" s="38">
        <v>44285</v>
      </c>
      <c r="G22" s="37"/>
      <c r="H22" s="37"/>
      <c r="I22" s="37"/>
      <c r="J22" s="37"/>
      <c r="K22" s="37"/>
      <c r="L22" s="37" t="s">
        <v>112</v>
      </c>
      <c r="M22" s="37"/>
      <c r="N22" s="39">
        <v>5394</v>
      </c>
    </row>
    <row r="23" spans="1:14" x14ac:dyDescent="0.25">
      <c r="A23" s="37"/>
      <c r="B23" s="37"/>
      <c r="C23" s="37"/>
      <c r="D23" s="37" t="s">
        <v>112</v>
      </c>
      <c r="E23" s="37"/>
      <c r="F23" s="38">
        <v>44286</v>
      </c>
      <c r="G23" s="37"/>
      <c r="H23" s="37"/>
      <c r="I23" s="37"/>
      <c r="J23" s="37"/>
      <c r="K23" s="37"/>
      <c r="L23" s="37" t="s">
        <v>588</v>
      </c>
      <c r="M23" s="37"/>
      <c r="N23" s="39">
        <v>0.41</v>
      </c>
    </row>
    <row r="24" spans="1:14" x14ac:dyDescent="0.25">
      <c r="A24" s="37"/>
      <c r="B24" s="37"/>
      <c r="C24" s="37"/>
      <c r="D24" s="37" t="s">
        <v>111</v>
      </c>
      <c r="E24" s="37"/>
      <c r="F24" s="38">
        <v>44288</v>
      </c>
      <c r="G24" s="37"/>
      <c r="H24" s="37"/>
      <c r="I24" s="37"/>
      <c r="J24" s="37"/>
      <c r="K24" s="37"/>
      <c r="L24" s="37" t="s">
        <v>586</v>
      </c>
      <c r="M24" s="37"/>
      <c r="N24" s="39">
        <v>45000</v>
      </c>
    </row>
    <row r="25" spans="1:14" x14ac:dyDescent="0.25">
      <c r="A25" s="37"/>
      <c r="B25" s="37"/>
      <c r="C25" s="37"/>
      <c r="D25" s="37" t="s">
        <v>111</v>
      </c>
      <c r="E25" s="37"/>
      <c r="F25" s="38">
        <v>44298</v>
      </c>
      <c r="G25" s="37"/>
      <c r="H25" s="37"/>
      <c r="I25" s="37"/>
      <c r="J25" s="37"/>
      <c r="K25" s="37"/>
      <c r="L25" s="37" t="s">
        <v>586</v>
      </c>
      <c r="M25" s="37"/>
      <c r="N25" s="39">
        <v>20000</v>
      </c>
    </row>
    <row r="26" spans="1:14" x14ac:dyDescent="0.25">
      <c r="A26" s="37"/>
      <c r="B26" s="37"/>
      <c r="C26" s="37"/>
      <c r="D26" s="37" t="s">
        <v>113</v>
      </c>
      <c r="E26" s="37"/>
      <c r="F26" s="38">
        <v>44315</v>
      </c>
      <c r="G26" s="37"/>
      <c r="H26" s="37"/>
      <c r="I26" s="37"/>
      <c r="J26" s="37" t="s">
        <v>478</v>
      </c>
      <c r="K26" s="37"/>
      <c r="L26" s="37" t="s">
        <v>591</v>
      </c>
      <c r="M26" s="37"/>
      <c r="N26" s="39">
        <v>-21333.83</v>
      </c>
    </row>
    <row r="27" spans="1:14" x14ac:dyDescent="0.25">
      <c r="A27" s="37"/>
      <c r="B27" s="37"/>
      <c r="C27" s="37"/>
      <c r="D27" s="37" t="s">
        <v>112</v>
      </c>
      <c r="E27" s="37"/>
      <c r="F27" s="38">
        <v>44298</v>
      </c>
      <c r="G27" s="37"/>
      <c r="H27" s="37"/>
      <c r="I27" s="37"/>
      <c r="J27" s="37"/>
      <c r="K27" s="37"/>
      <c r="L27" s="37" t="s">
        <v>112</v>
      </c>
      <c r="M27" s="37"/>
      <c r="N27" s="39">
        <v>5512.83</v>
      </c>
    </row>
    <row r="28" spans="1:14" x14ac:dyDescent="0.25">
      <c r="A28" s="37"/>
      <c r="B28" s="37"/>
      <c r="C28" s="37"/>
      <c r="D28" s="37" t="s">
        <v>111</v>
      </c>
      <c r="E28" s="37"/>
      <c r="F28" s="38">
        <v>44314</v>
      </c>
      <c r="G28" s="37"/>
      <c r="H28" s="37"/>
      <c r="I28" s="37"/>
      <c r="J28" s="37"/>
      <c r="K28" s="37"/>
      <c r="L28" s="37" t="s">
        <v>586</v>
      </c>
      <c r="M28" s="37"/>
      <c r="N28" s="39">
        <v>65000</v>
      </c>
    </row>
    <row r="29" spans="1:14" x14ac:dyDescent="0.25">
      <c r="A29" s="37"/>
      <c r="B29" s="37"/>
      <c r="C29" s="37"/>
      <c r="D29" s="37" t="s">
        <v>112</v>
      </c>
      <c r="E29" s="37"/>
      <c r="F29" s="38">
        <v>44316</v>
      </c>
      <c r="G29" s="37"/>
      <c r="H29" s="37"/>
      <c r="I29" s="37"/>
      <c r="J29" s="37"/>
      <c r="K29" s="37"/>
      <c r="L29" s="37" t="s">
        <v>588</v>
      </c>
      <c r="M29" s="37"/>
      <c r="N29" s="39">
        <v>0.26</v>
      </c>
    </row>
    <row r="30" spans="1:14" x14ac:dyDescent="0.25">
      <c r="A30" s="37"/>
      <c r="B30" s="37"/>
      <c r="C30" s="37"/>
      <c r="D30" s="37" t="s">
        <v>111</v>
      </c>
      <c r="E30" s="37"/>
      <c r="F30" s="38">
        <v>44330</v>
      </c>
      <c r="G30" s="37"/>
      <c r="H30" s="37"/>
      <c r="I30" s="37"/>
      <c r="J30" s="37"/>
      <c r="K30" s="37"/>
      <c r="L30" s="37" t="s">
        <v>586</v>
      </c>
      <c r="M30" s="37"/>
      <c r="N30" s="39">
        <v>60000</v>
      </c>
    </row>
    <row r="31" spans="1:14" x14ac:dyDescent="0.25">
      <c r="A31" s="37"/>
      <c r="B31" s="37"/>
      <c r="C31" s="37"/>
      <c r="D31" s="37" t="s">
        <v>113</v>
      </c>
      <c r="E31" s="37"/>
      <c r="F31" s="38">
        <v>44336</v>
      </c>
      <c r="G31" s="37"/>
      <c r="H31" s="37"/>
      <c r="I31" s="37"/>
      <c r="J31" s="37" t="s">
        <v>478</v>
      </c>
      <c r="K31" s="37"/>
      <c r="L31" s="37" t="s">
        <v>592</v>
      </c>
      <c r="M31" s="37"/>
      <c r="N31" s="39">
        <v>-1332.71</v>
      </c>
    </row>
    <row r="32" spans="1:14" x14ac:dyDescent="0.25">
      <c r="A32" s="37"/>
      <c r="B32" s="37"/>
      <c r="C32" s="37"/>
      <c r="D32" s="37" t="s">
        <v>111</v>
      </c>
      <c r="E32" s="37"/>
      <c r="F32" s="38">
        <v>44337</v>
      </c>
      <c r="G32" s="37"/>
      <c r="H32" s="37"/>
      <c r="I32" s="37"/>
      <c r="J32" s="37"/>
      <c r="K32" s="37"/>
      <c r="L32" s="37" t="s">
        <v>586</v>
      </c>
      <c r="M32" s="37"/>
      <c r="N32" s="39">
        <v>10000</v>
      </c>
    </row>
    <row r="33" spans="1:14" x14ac:dyDescent="0.25">
      <c r="A33" s="37"/>
      <c r="B33" s="37"/>
      <c r="C33" s="37"/>
      <c r="D33" s="37" t="s">
        <v>113</v>
      </c>
      <c r="E33" s="37"/>
      <c r="F33" s="38">
        <v>44343</v>
      </c>
      <c r="G33" s="37"/>
      <c r="H33" s="37"/>
      <c r="I33" s="37"/>
      <c r="J33" s="37" t="s">
        <v>478</v>
      </c>
      <c r="K33" s="37"/>
      <c r="L33" s="37" t="s">
        <v>593</v>
      </c>
      <c r="M33" s="37"/>
      <c r="N33" s="39">
        <v>-24455.37</v>
      </c>
    </row>
    <row r="34" spans="1:14" x14ac:dyDescent="0.25">
      <c r="A34" s="37"/>
      <c r="B34" s="37"/>
      <c r="C34" s="37"/>
      <c r="D34" s="37" t="s">
        <v>113</v>
      </c>
      <c r="E34" s="37"/>
      <c r="F34" s="38">
        <v>44343</v>
      </c>
      <c r="G34" s="37"/>
      <c r="H34" s="37"/>
      <c r="I34" s="37"/>
      <c r="J34" s="37" t="s">
        <v>478</v>
      </c>
      <c r="K34" s="37"/>
      <c r="L34" s="37" t="s">
        <v>593</v>
      </c>
      <c r="M34" s="37"/>
      <c r="N34" s="39">
        <v>-2338.92</v>
      </c>
    </row>
    <row r="35" spans="1:14" x14ac:dyDescent="0.25">
      <c r="A35" s="37"/>
      <c r="B35" s="37"/>
      <c r="C35" s="37"/>
      <c r="D35" s="37" t="s">
        <v>111</v>
      </c>
      <c r="E35" s="37"/>
      <c r="F35" s="38">
        <v>44342</v>
      </c>
      <c r="G35" s="37"/>
      <c r="H35" s="37"/>
      <c r="I35" s="37"/>
      <c r="J35" s="37"/>
      <c r="K35" s="37"/>
      <c r="L35" s="37" t="s">
        <v>586</v>
      </c>
      <c r="M35" s="37"/>
      <c r="N35" s="39">
        <v>45000</v>
      </c>
    </row>
    <row r="36" spans="1:14" x14ac:dyDescent="0.25">
      <c r="A36" s="37"/>
      <c r="B36" s="37"/>
      <c r="C36" s="37"/>
      <c r="D36" s="37" t="s">
        <v>112</v>
      </c>
      <c r="E36" s="37"/>
      <c r="F36" s="38">
        <v>44347</v>
      </c>
      <c r="G36" s="37"/>
      <c r="H36" s="37"/>
      <c r="I36" s="37"/>
      <c r="J36" s="37"/>
      <c r="K36" s="37"/>
      <c r="L36" s="37" t="s">
        <v>588</v>
      </c>
      <c r="M36" s="37"/>
      <c r="N36" s="39">
        <v>0.34</v>
      </c>
    </row>
    <row r="37" spans="1:14" x14ac:dyDescent="0.25">
      <c r="A37" s="37"/>
      <c r="B37" s="37"/>
      <c r="C37" s="37"/>
      <c r="D37" s="37" t="s">
        <v>111</v>
      </c>
      <c r="E37" s="37"/>
      <c r="F37" s="38">
        <v>44355</v>
      </c>
      <c r="G37" s="37"/>
      <c r="H37" s="37"/>
      <c r="I37" s="37"/>
      <c r="J37" s="37"/>
      <c r="K37" s="37"/>
      <c r="L37" s="37" t="s">
        <v>586</v>
      </c>
      <c r="M37" s="37"/>
      <c r="N37" s="39">
        <v>25000</v>
      </c>
    </row>
    <row r="38" spans="1:14" x14ac:dyDescent="0.25">
      <c r="A38" s="37"/>
      <c r="B38" s="37"/>
      <c r="C38" s="37"/>
      <c r="D38" s="37" t="s">
        <v>112</v>
      </c>
      <c r="E38" s="37"/>
      <c r="F38" s="38">
        <v>44351</v>
      </c>
      <c r="G38" s="37"/>
      <c r="H38" s="37"/>
      <c r="I38" s="37"/>
      <c r="J38" s="37"/>
      <c r="K38" s="37"/>
      <c r="L38" s="37" t="s">
        <v>112</v>
      </c>
      <c r="M38" s="37"/>
      <c r="N38" s="39">
        <v>49.91</v>
      </c>
    </row>
    <row r="39" spans="1:14" x14ac:dyDescent="0.25">
      <c r="A39" s="37"/>
      <c r="B39" s="37"/>
      <c r="C39" s="37"/>
      <c r="D39" s="37" t="s">
        <v>112</v>
      </c>
      <c r="E39" s="37"/>
      <c r="F39" s="38">
        <v>44364</v>
      </c>
      <c r="G39" s="37"/>
      <c r="H39" s="37"/>
      <c r="I39" s="37"/>
      <c r="J39" s="37"/>
      <c r="K39" s="37"/>
      <c r="L39" s="37" t="s">
        <v>112</v>
      </c>
      <c r="M39" s="37"/>
      <c r="N39" s="39">
        <v>13461</v>
      </c>
    </row>
    <row r="40" spans="1:14" x14ac:dyDescent="0.25">
      <c r="A40" s="37"/>
      <c r="B40" s="37"/>
      <c r="C40" s="37"/>
      <c r="D40" s="37" t="s">
        <v>113</v>
      </c>
      <c r="E40" s="37"/>
      <c r="F40" s="38">
        <v>44376</v>
      </c>
      <c r="G40" s="37"/>
      <c r="H40" s="37"/>
      <c r="I40" s="37"/>
      <c r="J40" s="37" t="s">
        <v>478</v>
      </c>
      <c r="K40" s="37"/>
      <c r="L40" s="37" t="s">
        <v>594</v>
      </c>
      <c r="M40" s="37"/>
      <c r="N40" s="39">
        <v>-20388.22</v>
      </c>
    </row>
    <row r="41" spans="1:14" x14ac:dyDescent="0.25">
      <c r="A41" s="37"/>
      <c r="B41" s="37"/>
      <c r="C41" s="37"/>
      <c r="D41" s="37" t="s">
        <v>112</v>
      </c>
      <c r="E41" s="37"/>
      <c r="F41" s="38">
        <v>44376</v>
      </c>
      <c r="G41" s="37"/>
      <c r="H41" s="37"/>
      <c r="I41" s="37"/>
      <c r="J41" s="37"/>
      <c r="K41" s="37"/>
      <c r="L41" s="37" t="s">
        <v>112</v>
      </c>
      <c r="M41" s="37"/>
      <c r="N41" s="39">
        <v>423.62</v>
      </c>
    </row>
    <row r="42" spans="1:14" x14ac:dyDescent="0.25">
      <c r="A42" s="37"/>
      <c r="B42" s="37"/>
      <c r="C42" s="37"/>
      <c r="D42" s="37" t="s">
        <v>111</v>
      </c>
      <c r="E42" s="37"/>
      <c r="F42" s="38">
        <v>44375</v>
      </c>
      <c r="G42" s="37"/>
      <c r="H42" s="37"/>
      <c r="I42" s="37"/>
      <c r="J42" s="37"/>
      <c r="K42" s="37"/>
      <c r="L42" s="37" t="s">
        <v>586</v>
      </c>
      <c r="M42" s="37"/>
      <c r="N42" s="39">
        <v>30000</v>
      </c>
    </row>
    <row r="43" spans="1:14" x14ac:dyDescent="0.25">
      <c r="A43" s="37"/>
      <c r="B43" s="37"/>
      <c r="C43" s="37"/>
      <c r="D43" s="37" t="s">
        <v>112</v>
      </c>
      <c r="E43" s="37"/>
      <c r="F43" s="38">
        <v>44377</v>
      </c>
      <c r="G43" s="37"/>
      <c r="H43" s="37"/>
      <c r="I43" s="37"/>
      <c r="J43" s="37"/>
      <c r="K43" s="37"/>
      <c r="L43" s="37" t="s">
        <v>588</v>
      </c>
      <c r="M43" s="37"/>
      <c r="N43" s="39">
        <v>0.21</v>
      </c>
    </row>
    <row r="44" spans="1:14" x14ac:dyDescent="0.25">
      <c r="A44" s="37"/>
      <c r="B44" s="37"/>
      <c r="C44" s="37"/>
      <c r="D44" s="37" t="s">
        <v>112</v>
      </c>
      <c r="E44" s="37"/>
      <c r="F44" s="38">
        <v>44384</v>
      </c>
      <c r="G44" s="37"/>
      <c r="H44" s="37"/>
      <c r="I44" s="37"/>
      <c r="J44" s="37"/>
      <c r="K44" s="37"/>
      <c r="L44" s="37" t="s">
        <v>112</v>
      </c>
      <c r="M44" s="37"/>
      <c r="N44" s="39">
        <v>100</v>
      </c>
    </row>
    <row r="45" spans="1:14" x14ac:dyDescent="0.25">
      <c r="A45" s="37"/>
      <c r="B45" s="37"/>
      <c r="C45" s="37"/>
      <c r="D45" s="37" t="s">
        <v>111</v>
      </c>
      <c r="E45" s="37"/>
      <c r="F45" s="38">
        <v>44398</v>
      </c>
      <c r="G45" s="37"/>
      <c r="H45" s="37"/>
      <c r="I45" s="37"/>
      <c r="J45" s="37"/>
      <c r="K45" s="37"/>
      <c r="L45" s="37" t="s">
        <v>586</v>
      </c>
      <c r="M45" s="37"/>
      <c r="N45" s="39">
        <v>15000</v>
      </c>
    </row>
    <row r="46" spans="1:14" x14ac:dyDescent="0.25">
      <c r="A46" s="37"/>
      <c r="B46" s="37"/>
      <c r="C46" s="37"/>
      <c r="D46" s="37" t="s">
        <v>112</v>
      </c>
      <c r="E46" s="37"/>
      <c r="F46" s="38">
        <v>44379</v>
      </c>
      <c r="G46" s="37"/>
      <c r="H46" s="37"/>
      <c r="I46" s="37"/>
      <c r="J46" s="37"/>
      <c r="K46" s="37"/>
      <c r="L46" s="37" t="s">
        <v>112</v>
      </c>
      <c r="M46" s="37"/>
      <c r="N46" s="39">
        <v>28795.32</v>
      </c>
    </row>
    <row r="47" spans="1:14" x14ac:dyDescent="0.25">
      <c r="A47" s="37"/>
      <c r="B47" s="37"/>
      <c r="C47" s="37"/>
      <c r="D47" s="37" t="s">
        <v>113</v>
      </c>
      <c r="E47" s="37"/>
      <c r="F47" s="38">
        <v>44406</v>
      </c>
      <c r="G47" s="37"/>
      <c r="H47" s="37"/>
      <c r="I47" s="37"/>
      <c r="J47" s="37" t="s">
        <v>478</v>
      </c>
      <c r="K47" s="37"/>
      <c r="L47" s="37" t="s">
        <v>595</v>
      </c>
      <c r="M47" s="37"/>
      <c r="N47" s="39">
        <v>-24768.18</v>
      </c>
    </row>
    <row r="48" spans="1:14" x14ac:dyDescent="0.25">
      <c r="A48" s="37"/>
      <c r="B48" s="37"/>
      <c r="C48" s="37"/>
      <c r="D48" s="37" t="s">
        <v>111</v>
      </c>
      <c r="E48" s="37"/>
      <c r="F48" s="38">
        <v>44410</v>
      </c>
      <c r="G48" s="37"/>
      <c r="H48" s="37"/>
      <c r="I48" s="37"/>
      <c r="J48" s="37"/>
      <c r="K48" s="37"/>
      <c r="L48" s="37" t="s">
        <v>586</v>
      </c>
      <c r="M48" s="37"/>
      <c r="N48" s="39">
        <v>20000</v>
      </c>
    </row>
    <row r="49" spans="1:14" x14ac:dyDescent="0.25">
      <c r="A49" s="37"/>
      <c r="B49" s="37"/>
      <c r="C49" s="37"/>
      <c r="D49" s="37" t="s">
        <v>112</v>
      </c>
      <c r="E49" s="37"/>
      <c r="F49" s="38">
        <v>44407</v>
      </c>
      <c r="G49" s="37"/>
      <c r="H49" s="37"/>
      <c r="I49" s="37"/>
      <c r="J49" s="37"/>
      <c r="K49" s="37"/>
      <c r="L49" s="37" t="s">
        <v>112</v>
      </c>
      <c r="M49" s="37"/>
      <c r="N49" s="39">
        <v>50</v>
      </c>
    </row>
    <row r="50" spans="1:14" x14ac:dyDescent="0.25">
      <c r="A50" s="37"/>
      <c r="B50" s="37"/>
      <c r="C50" s="37"/>
      <c r="D50" s="37" t="s">
        <v>112</v>
      </c>
      <c r="E50" s="37"/>
      <c r="F50" s="38">
        <v>44408</v>
      </c>
      <c r="G50" s="37"/>
      <c r="H50" s="37"/>
      <c r="I50" s="37"/>
      <c r="J50" s="37"/>
      <c r="K50" s="37"/>
      <c r="L50" s="37" t="s">
        <v>588</v>
      </c>
      <c r="M50" s="37"/>
      <c r="N50" s="39">
        <v>0.37</v>
      </c>
    </row>
    <row r="51" spans="1:14" x14ac:dyDescent="0.25">
      <c r="A51" s="37"/>
      <c r="B51" s="37"/>
      <c r="C51" s="37"/>
      <c r="D51" s="37" t="s">
        <v>112</v>
      </c>
      <c r="E51" s="37"/>
      <c r="F51" s="38">
        <v>44414</v>
      </c>
      <c r="G51" s="37"/>
      <c r="H51" s="37"/>
      <c r="I51" s="37"/>
      <c r="J51" s="37"/>
      <c r="K51" s="37"/>
      <c r="L51" s="37" t="s">
        <v>112</v>
      </c>
      <c r="M51" s="37"/>
      <c r="N51" s="39">
        <v>3512.08</v>
      </c>
    </row>
    <row r="52" spans="1:14" x14ac:dyDescent="0.25">
      <c r="A52" s="37"/>
      <c r="B52" s="37"/>
      <c r="C52" s="37"/>
      <c r="D52" s="37" t="s">
        <v>111</v>
      </c>
      <c r="E52" s="37"/>
      <c r="F52" s="38">
        <v>44418</v>
      </c>
      <c r="G52" s="37"/>
      <c r="H52" s="37"/>
      <c r="I52" s="37"/>
      <c r="J52" s="37"/>
      <c r="K52" s="37"/>
      <c r="L52" s="37" t="s">
        <v>586</v>
      </c>
      <c r="M52" s="37"/>
      <c r="N52" s="39">
        <v>15000</v>
      </c>
    </row>
    <row r="53" spans="1:14" x14ac:dyDescent="0.25">
      <c r="A53" s="37"/>
      <c r="B53" s="37"/>
      <c r="C53" s="37"/>
      <c r="D53" s="37" t="s">
        <v>112</v>
      </c>
      <c r="E53" s="37"/>
      <c r="F53" s="38">
        <v>44421</v>
      </c>
      <c r="G53" s="37"/>
      <c r="H53" s="37"/>
      <c r="I53" s="37"/>
      <c r="J53" s="37"/>
      <c r="K53" s="37"/>
      <c r="L53" s="37" t="s">
        <v>112</v>
      </c>
      <c r="M53" s="37"/>
      <c r="N53" s="39">
        <v>3053</v>
      </c>
    </row>
    <row r="54" spans="1:14" x14ac:dyDescent="0.25">
      <c r="A54" s="37"/>
      <c r="B54" s="37"/>
      <c r="C54" s="37"/>
      <c r="D54" s="37" t="s">
        <v>113</v>
      </c>
      <c r="E54" s="37"/>
      <c r="F54" s="38">
        <v>44438</v>
      </c>
      <c r="G54" s="37"/>
      <c r="H54" s="37"/>
      <c r="I54" s="37"/>
      <c r="J54" s="37" t="s">
        <v>478</v>
      </c>
      <c r="K54" s="37"/>
      <c r="L54" s="37" t="s">
        <v>596</v>
      </c>
      <c r="M54" s="37"/>
      <c r="N54" s="39">
        <v>-44711.82</v>
      </c>
    </row>
    <row r="55" spans="1:14" x14ac:dyDescent="0.25">
      <c r="A55" s="37"/>
      <c r="B55" s="37"/>
      <c r="C55" s="37"/>
      <c r="D55" s="37" t="s">
        <v>111</v>
      </c>
      <c r="E55" s="37"/>
      <c r="F55" s="38">
        <v>44435</v>
      </c>
      <c r="G55" s="37"/>
      <c r="H55" s="37"/>
      <c r="I55" s="37"/>
      <c r="J55" s="37"/>
      <c r="K55" s="37"/>
      <c r="L55" s="37" t="s">
        <v>586</v>
      </c>
      <c r="M55" s="37"/>
      <c r="N55" s="39">
        <v>85000</v>
      </c>
    </row>
    <row r="56" spans="1:14" x14ac:dyDescent="0.25">
      <c r="A56" s="37"/>
      <c r="B56" s="37"/>
      <c r="C56" s="37"/>
      <c r="D56" s="37" t="s">
        <v>111</v>
      </c>
      <c r="E56" s="37"/>
      <c r="F56" s="38">
        <v>44428</v>
      </c>
      <c r="G56" s="37"/>
      <c r="H56" s="37"/>
      <c r="I56" s="37"/>
      <c r="J56" s="37"/>
      <c r="K56" s="37"/>
      <c r="L56" s="37" t="s">
        <v>586</v>
      </c>
      <c r="M56" s="37"/>
      <c r="N56" s="39">
        <v>15000</v>
      </c>
    </row>
    <row r="57" spans="1:14" x14ac:dyDescent="0.25">
      <c r="A57" s="37"/>
      <c r="B57" s="37"/>
      <c r="C57" s="37"/>
      <c r="D57" s="37" t="s">
        <v>112</v>
      </c>
      <c r="E57" s="37"/>
      <c r="F57" s="38">
        <v>44439</v>
      </c>
      <c r="G57" s="37"/>
      <c r="H57" s="37"/>
      <c r="I57" s="37"/>
      <c r="J57" s="37"/>
      <c r="K57" s="37"/>
      <c r="L57" s="37" t="s">
        <v>588</v>
      </c>
      <c r="M57" s="37"/>
      <c r="N57" s="39">
        <v>0.23</v>
      </c>
    </row>
    <row r="58" spans="1:14" x14ac:dyDescent="0.25">
      <c r="A58" s="37"/>
      <c r="B58" s="37"/>
      <c r="C58" s="37"/>
      <c r="D58" s="37" t="s">
        <v>112</v>
      </c>
      <c r="E58" s="37"/>
      <c r="F58" s="38">
        <v>44441</v>
      </c>
      <c r="G58" s="37"/>
      <c r="H58" s="37"/>
      <c r="I58" s="37"/>
      <c r="J58" s="37"/>
      <c r="K58" s="37"/>
      <c r="L58" s="37" t="s">
        <v>112</v>
      </c>
      <c r="M58" s="37"/>
      <c r="N58" s="39">
        <v>7573.66</v>
      </c>
    </row>
    <row r="59" spans="1:14" x14ac:dyDescent="0.25">
      <c r="A59" s="37"/>
      <c r="B59" s="37"/>
      <c r="C59" s="37"/>
      <c r="D59" s="37" t="s">
        <v>112</v>
      </c>
      <c r="E59" s="37"/>
      <c r="F59" s="38">
        <v>44448</v>
      </c>
      <c r="G59" s="37"/>
      <c r="H59" s="37"/>
      <c r="I59" s="37"/>
      <c r="J59" s="37"/>
      <c r="K59" s="37"/>
      <c r="L59" s="37" t="s">
        <v>112</v>
      </c>
      <c r="M59" s="37"/>
      <c r="N59" s="39">
        <v>100</v>
      </c>
    </row>
    <row r="60" spans="1:14" x14ac:dyDescent="0.25">
      <c r="A60" s="37"/>
      <c r="B60" s="37"/>
      <c r="C60" s="37"/>
      <c r="D60" s="37" t="s">
        <v>113</v>
      </c>
      <c r="E60" s="37"/>
      <c r="F60" s="38">
        <v>44468</v>
      </c>
      <c r="G60" s="37"/>
      <c r="H60" s="37"/>
      <c r="I60" s="37"/>
      <c r="J60" s="37" t="s">
        <v>478</v>
      </c>
      <c r="K60" s="37"/>
      <c r="L60" s="37" t="s">
        <v>597</v>
      </c>
      <c r="M60" s="37"/>
      <c r="N60" s="39">
        <v>-21053.15</v>
      </c>
    </row>
    <row r="61" spans="1:14" x14ac:dyDescent="0.25">
      <c r="A61" s="37"/>
      <c r="B61" s="37"/>
      <c r="C61" s="37"/>
      <c r="D61" s="37" t="s">
        <v>111</v>
      </c>
      <c r="E61" s="37"/>
      <c r="F61" s="38">
        <v>44467</v>
      </c>
      <c r="G61" s="37"/>
      <c r="H61" s="37"/>
      <c r="I61" s="37"/>
      <c r="J61" s="37"/>
      <c r="K61" s="37"/>
      <c r="L61" s="37" t="s">
        <v>586</v>
      </c>
      <c r="M61" s="37"/>
      <c r="N61" s="39">
        <v>35000</v>
      </c>
    </row>
    <row r="62" spans="1:14" x14ac:dyDescent="0.25">
      <c r="A62" s="37"/>
      <c r="B62" s="37"/>
      <c r="C62" s="37"/>
      <c r="D62" s="37" t="s">
        <v>114</v>
      </c>
      <c r="E62" s="37"/>
      <c r="F62" s="38">
        <v>44467</v>
      </c>
      <c r="G62" s="37"/>
      <c r="H62" s="37"/>
      <c r="I62" s="37"/>
      <c r="J62" s="37" t="s">
        <v>479</v>
      </c>
      <c r="K62" s="37"/>
      <c r="L62" s="37" t="s">
        <v>598</v>
      </c>
      <c r="M62" s="37"/>
      <c r="N62" s="39">
        <v>0</v>
      </c>
    </row>
    <row r="63" spans="1:14" x14ac:dyDescent="0.25">
      <c r="A63" s="37"/>
      <c r="B63" s="37"/>
      <c r="C63" s="37"/>
      <c r="D63" s="37" t="s">
        <v>111</v>
      </c>
      <c r="E63" s="37"/>
      <c r="F63" s="38">
        <v>44469</v>
      </c>
      <c r="G63" s="37"/>
      <c r="H63" s="37"/>
      <c r="I63" s="37"/>
      <c r="J63" s="37"/>
      <c r="K63" s="37"/>
      <c r="L63" s="37" t="s">
        <v>586</v>
      </c>
      <c r="M63" s="37"/>
      <c r="N63" s="39">
        <v>20000</v>
      </c>
    </row>
    <row r="64" spans="1:14" x14ac:dyDescent="0.25">
      <c r="A64" s="37"/>
      <c r="B64" s="37"/>
      <c r="C64" s="37"/>
      <c r="D64" s="37" t="s">
        <v>112</v>
      </c>
      <c r="E64" s="37"/>
      <c r="F64" s="38">
        <v>44469</v>
      </c>
      <c r="G64" s="37"/>
      <c r="H64" s="37"/>
      <c r="I64" s="37"/>
      <c r="J64" s="37"/>
      <c r="K64" s="37"/>
      <c r="L64" s="37" t="s">
        <v>588</v>
      </c>
      <c r="M64" s="37"/>
      <c r="N64" s="39">
        <v>0.24</v>
      </c>
    </row>
    <row r="65" spans="1:14" x14ac:dyDescent="0.25">
      <c r="A65" s="37"/>
      <c r="B65" s="37"/>
      <c r="C65" s="37"/>
      <c r="D65" s="37" t="s">
        <v>112</v>
      </c>
      <c r="E65" s="37"/>
      <c r="F65" s="38">
        <v>44474</v>
      </c>
      <c r="G65" s="37"/>
      <c r="H65" s="37"/>
      <c r="I65" s="37"/>
      <c r="J65" s="37"/>
      <c r="K65" s="37"/>
      <c r="L65" s="37" t="s">
        <v>112</v>
      </c>
      <c r="M65" s="37"/>
      <c r="N65" s="39">
        <v>10098.24</v>
      </c>
    </row>
    <row r="66" spans="1:14" x14ac:dyDescent="0.25">
      <c r="A66" s="37"/>
      <c r="B66" s="37"/>
      <c r="C66" s="37"/>
      <c r="D66" s="37" t="s">
        <v>112</v>
      </c>
      <c r="E66" s="37"/>
      <c r="F66" s="38">
        <v>44475</v>
      </c>
      <c r="G66" s="37"/>
      <c r="H66" s="37"/>
      <c r="I66" s="37"/>
      <c r="J66" s="37"/>
      <c r="K66" s="37"/>
      <c r="L66" s="37" t="s">
        <v>112</v>
      </c>
      <c r="M66" s="37"/>
      <c r="N66" s="39">
        <v>2824.35</v>
      </c>
    </row>
    <row r="67" spans="1:14" x14ac:dyDescent="0.25">
      <c r="A67" s="37"/>
      <c r="B67" s="37"/>
      <c r="C67" s="37"/>
      <c r="D67" s="37" t="s">
        <v>112</v>
      </c>
      <c r="E67" s="37"/>
      <c r="F67" s="38">
        <v>44483</v>
      </c>
      <c r="G67" s="37"/>
      <c r="H67" s="37"/>
      <c r="I67" s="37"/>
      <c r="J67" s="37"/>
      <c r="K67" s="37"/>
      <c r="L67" s="37" t="s">
        <v>112</v>
      </c>
      <c r="M67" s="37"/>
      <c r="N67" s="39">
        <v>5004.6499999999996</v>
      </c>
    </row>
    <row r="68" spans="1:14" x14ac:dyDescent="0.25">
      <c r="A68" s="37"/>
      <c r="B68" s="37"/>
      <c r="C68" s="37"/>
      <c r="D68" s="37" t="s">
        <v>112</v>
      </c>
      <c r="E68" s="37"/>
      <c r="F68" s="38">
        <v>44483</v>
      </c>
      <c r="G68" s="37"/>
      <c r="H68" s="37"/>
      <c r="I68" s="37"/>
      <c r="J68" s="37"/>
      <c r="K68" s="37"/>
      <c r="L68" s="37" t="s">
        <v>112</v>
      </c>
      <c r="M68" s="37"/>
      <c r="N68" s="39">
        <v>822.78</v>
      </c>
    </row>
    <row r="69" spans="1:14" x14ac:dyDescent="0.25">
      <c r="A69" s="37"/>
      <c r="B69" s="37"/>
      <c r="C69" s="37"/>
      <c r="D69" s="37" t="s">
        <v>114</v>
      </c>
      <c r="E69" s="37"/>
      <c r="F69" s="38">
        <v>44208</v>
      </c>
      <c r="G69" s="37"/>
      <c r="H69" s="37" t="s">
        <v>118</v>
      </c>
      <c r="I69" s="37"/>
      <c r="J69" s="37" t="s">
        <v>479</v>
      </c>
      <c r="K69" s="37"/>
      <c r="L69" s="37"/>
      <c r="M69" s="37"/>
      <c r="N69" s="39">
        <v>-7256.51</v>
      </c>
    </row>
    <row r="70" spans="1:14" x14ac:dyDescent="0.25">
      <c r="A70" s="37"/>
      <c r="B70" s="37"/>
      <c r="C70" s="37"/>
      <c r="D70" s="37" t="s">
        <v>114</v>
      </c>
      <c r="E70" s="37"/>
      <c r="F70" s="38">
        <v>44204</v>
      </c>
      <c r="G70" s="37"/>
      <c r="H70" s="37" t="s">
        <v>118</v>
      </c>
      <c r="I70" s="37"/>
      <c r="J70" s="37" t="s">
        <v>480</v>
      </c>
      <c r="K70" s="37"/>
      <c r="L70" s="37" t="s">
        <v>599</v>
      </c>
      <c r="M70" s="37"/>
      <c r="N70" s="39">
        <v>-482.76</v>
      </c>
    </row>
    <row r="71" spans="1:14" x14ac:dyDescent="0.25">
      <c r="A71" s="37"/>
      <c r="B71" s="37"/>
      <c r="C71" s="37"/>
      <c r="D71" s="37" t="s">
        <v>113</v>
      </c>
      <c r="E71" s="37"/>
      <c r="F71" s="38">
        <v>44216</v>
      </c>
      <c r="G71" s="37"/>
      <c r="H71" s="37" t="s">
        <v>118</v>
      </c>
      <c r="I71" s="37"/>
      <c r="J71" s="37" t="s">
        <v>74</v>
      </c>
      <c r="K71" s="37"/>
      <c r="L71" s="37" t="s">
        <v>600</v>
      </c>
      <c r="M71" s="37"/>
      <c r="N71" s="39">
        <v>-444.99</v>
      </c>
    </row>
    <row r="72" spans="1:14" x14ac:dyDescent="0.25">
      <c r="A72" s="37"/>
      <c r="B72" s="37"/>
      <c r="C72" s="37"/>
      <c r="D72" s="37" t="s">
        <v>114</v>
      </c>
      <c r="E72" s="37"/>
      <c r="F72" s="38">
        <v>44215</v>
      </c>
      <c r="G72" s="37"/>
      <c r="H72" s="37" t="s">
        <v>118</v>
      </c>
      <c r="I72" s="37"/>
      <c r="J72" s="37" t="s">
        <v>481</v>
      </c>
      <c r="K72" s="37"/>
      <c r="L72" s="37" t="s">
        <v>601</v>
      </c>
      <c r="M72" s="37"/>
      <c r="N72" s="39">
        <v>-1281.8399999999999</v>
      </c>
    </row>
    <row r="73" spans="1:14" x14ac:dyDescent="0.25">
      <c r="A73" s="37"/>
      <c r="B73" s="37"/>
      <c r="C73" s="37"/>
      <c r="D73" s="37" t="s">
        <v>113</v>
      </c>
      <c r="E73" s="37"/>
      <c r="F73" s="38">
        <v>44204</v>
      </c>
      <c r="G73" s="37"/>
      <c r="H73" s="37" t="s">
        <v>118</v>
      </c>
      <c r="I73" s="37"/>
      <c r="J73" s="37" t="s">
        <v>482</v>
      </c>
      <c r="K73" s="37"/>
      <c r="L73" s="37"/>
      <c r="M73" s="37"/>
      <c r="N73" s="39">
        <v>-9087.57</v>
      </c>
    </row>
    <row r="74" spans="1:14" x14ac:dyDescent="0.25">
      <c r="A74" s="37"/>
      <c r="B74" s="37"/>
      <c r="C74" s="37"/>
      <c r="D74" s="37" t="s">
        <v>113</v>
      </c>
      <c r="E74" s="37"/>
      <c r="F74" s="38">
        <v>44221</v>
      </c>
      <c r="G74" s="37"/>
      <c r="H74" s="37" t="s">
        <v>118</v>
      </c>
      <c r="I74" s="37"/>
      <c r="J74" s="37" t="s">
        <v>483</v>
      </c>
      <c r="K74" s="37"/>
      <c r="L74" s="37" t="s">
        <v>602</v>
      </c>
      <c r="M74" s="37"/>
      <c r="N74" s="39">
        <v>-473.61</v>
      </c>
    </row>
    <row r="75" spans="1:14" x14ac:dyDescent="0.25">
      <c r="A75" s="37"/>
      <c r="B75" s="37"/>
      <c r="C75" s="37"/>
      <c r="D75" s="37" t="s">
        <v>114</v>
      </c>
      <c r="E75" s="37"/>
      <c r="F75" s="38">
        <v>44237</v>
      </c>
      <c r="G75" s="37"/>
      <c r="H75" s="37" t="s">
        <v>118</v>
      </c>
      <c r="I75" s="37"/>
      <c r="J75" s="37" t="s">
        <v>479</v>
      </c>
      <c r="K75" s="37"/>
      <c r="L75" s="37"/>
      <c r="M75" s="37"/>
      <c r="N75" s="39">
        <v>-7256.51</v>
      </c>
    </row>
    <row r="76" spans="1:14" x14ac:dyDescent="0.25">
      <c r="A76" s="37"/>
      <c r="B76" s="37"/>
      <c r="C76" s="37"/>
      <c r="D76" s="37" t="s">
        <v>113</v>
      </c>
      <c r="E76" s="37"/>
      <c r="F76" s="38">
        <v>44228</v>
      </c>
      <c r="G76" s="37"/>
      <c r="H76" s="37" t="s">
        <v>118</v>
      </c>
      <c r="I76" s="37"/>
      <c r="J76" s="37" t="s">
        <v>482</v>
      </c>
      <c r="K76" s="37"/>
      <c r="L76" s="37"/>
      <c r="M76" s="37"/>
      <c r="N76" s="39">
        <v>-9891.92</v>
      </c>
    </row>
    <row r="77" spans="1:14" x14ac:dyDescent="0.25">
      <c r="A77" s="37"/>
      <c r="B77" s="37"/>
      <c r="C77" s="37"/>
      <c r="D77" s="37" t="s">
        <v>113</v>
      </c>
      <c r="E77" s="37"/>
      <c r="F77" s="38">
        <v>44237</v>
      </c>
      <c r="G77" s="37"/>
      <c r="H77" s="37" t="s">
        <v>118</v>
      </c>
      <c r="I77" s="37"/>
      <c r="J77" s="37" t="s">
        <v>74</v>
      </c>
      <c r="K77" s="37"/>
      <c r="L77" s="37" t="s">
        <v>600</v>
      </c>
      <c r="M77" s="37"/>
      <c r="N77" s="39">
        <v>-444.99</v>
      </c>
    </row>
    <row r="78" spans="1:14" x14ac:dyDescent="0.25">
      <c r="A78" s="37"/>
      <c r="B78" s="37"/>
      <c r="C78" s="37"/>
      <c r="D78" s="37" t="s">
        <v>114</v>
      </c>
      <c r="E78" s="37"/>
      <c r="F78" s="38">
        <v>44245</v>
      </c>
      <c r="G78" s="37"/>
      <c r="H78" s="37" t="s">
        <v>118</v>
      </c>
      <c r="I78" s="37"/>
      <c r="J78" s="37" t="s">
        <v>481</v>
      </c>
      <c r="K78" s="37"/>
      <c r="L78" s="37" t="s">
        <v>601</v>
      </c>
      <c r="M78" s="37"/>
      <c r="N78" s="39">
        <v>-1512.03</v>
      </c>
    </row>
    <row r="79" spans="1:14" x14ac:dyDescent="0.25">
      <c r="A79" s="37"/>
      <c r="B79" s="37"/>
      <c r="C79" s="37"/>
      <c r="D79" s="37" t="s">
        <v>114</v>
      </c>
      <c r="E79" s="37"/>
      <c r="F79" s="38">
        <v>44256</v>
      </c>
      <c r="G79" s="37"/>
      <c r="H79" s="37" t="s">
        <v>118</v>
      </c>
      <c r="I79" s="37"/>
      <c r="J79" s="37" t="s">
        <v>484</v>
      </c>
      <c r="K79" s="37"/>
      <c r="L79" s="37" t="s">
        <v>603</v>
      </c>
      <c r="M79" s="37"/>
      <c r="N79" s="39">
        <v>-2591</v>
      </c>
    </row>
    <row r="80" spans="1:14" x14ac:dyDescent="0.25">
      <c r="A80" s="37"/>
      <c r="B80" s="37"/>
      <c r="C80" s="37"/>
      <c r="D80" s="37" t="s">
        <v>114</v>
      </c>
      <c r="E80" s="37"/>
      <c r="F80" s="38">
        <v>44265</v>
      </c>
      <c r="G80" s="37"/>
      <c r="H80" s="37" t="s">
        <v>118</v>
      </c>
      <c r="I80" s="37"/>
      <c r="J80" s="37" t="s">
        <v>479</v>
      </c>
      <c r="K80" s="37"/>
      <c r="L80" s="37"/>
      <c r="M80" s="37"/>
      <c r="N80" s="39">
        <v>-7256.51</v>
      </c>
    </row>
    <row r="81" spans="1:14" x14ac:dyDescent="0.25">
      <c r="A81" s="37"/>
      <c r="B81" s="37"/>
      <c r="C81" s="37"/>
      <c r="D81" s="37" t="s">
        <v>113</v>
      </c>
      <c r="E81" s="37"/>
      <c r="F81" s="38">
        <v>44265</v>
      </c>
      <c r="G81" s="37"/>
      <c r="H81" s="37" t="s">
        <v>118</v>
      </c>
      <c r="I81" s="37"/>
      <c r="J81" s="37" t="s">
        <v>74</v>
      </c>
      <c r="K81" s="37"/>
      <c r="L81" s="37" t="s">
        <v>600</v>
      </c>
      <c r="M81" s="37"/>
      <c r="N81" s="39">
        <v>-444.99</v>
      </c>
    </row>
    <row r="82" spans="1:14" x14ac:dyDescent="0.25">
      <c r="A82" s="37"/>
      <c r="B82" s="37"/>
      <c r="C82" s="37"/>
      <c r="D82" s="37" t="s">
        <v>113</v>
      </c>
      <c r="E82" s="37"/>
      <c r="F82" s="38">
        <v>44259</v>
      </c>
      <c r="G82" s="37"/>
      <c r="H82" s="37" t="s">
        <v>118</v>
      </c>
      <c r="I82" s="37"/>
      <c r="J82" s="37" t="s">
        <v>482</v>
      </c>
      <c r="K82" s="37"/>
      <c r="L82" s="37"/>
      <c r="M82" s="37"/>
      <c r="N82" s="39">
        <v>-9990.66</v>
      </c>
    </row>
    <row r="83" spans="1:14" x14ac:dyDescent="0.25">
      <c r="A83" s="37"/>
      <c r="B83" s="37"/>
      <c r="C83" s="37"/>
      <c r="D83" s="37" t="s">
        <v>114</v>
      </c>
      <c r="E83" s="37"/>
      <c r="F83" s="38">
        <v>44229</v>
      </c>
      <c r="G83" s="37"/>
      <c r="H83" s="37" t="s">
        <v>118</v>
      </c>
      <c r="I83" s="37"/>
      <c r="J83" s="37" t="s">
        <v>480</v>
      </c>
      <c r="K83" s="37"/>
      <c r="L83" s="37" t="s">
        <v>599</v>
      </c>
      <c r="M83" s="37"/>
      <c r="N83" s="39">
        <v>-483.1</v>
      </c>
    </row>
    <row r="84" spans="1:14" x14ac:dyDescent="0.25">
      <c r="A84" s="37"/>
      <c r="B84" s="37"/>
      <c r="C84" s="37"/>
      <c r="D84" s="37" t="s">
        <v>114</v>
      </c>
      <c r="E84" s="37"/>
      <c r="F84" s="38">
        <v>44257</v>
      </c>
      <c r="G84" s="37"/>
      <c r="H84" s="37" t="s">
        <v>118</v>
      </c>
      <c r="I84" s="37"/>
      <c r="J84" s="37" t="s">
        <v>480</v>
      </c>
      <c r="K84" s="37"/>
      <c r="L84" s="37" t="s">
        <v>599</v>
      </c>
      <c r="M84" s="37"/>
      <c r="N84" s="39">
        <v>-483.1</v>
      </c>
    </row>
    <row r="85" spans="1:14" x14ac:dyDescent="0.25">
      <c r="A85" s="37"/>
      <c r="B85" s="37"/>
      <c r="C85" s="37"/>
      <c r="D85" s="37" t="s">
        <v>114</v>
      </c>
      <c r="E85" s="37"/>
      <c r="F85" s="38">
        <v>44274</v>
      </c>
      <c r="G85" s="37"/>
      <c r="H85" s="37" t="s">
        <v>118</v>
      </c>
      <c r="I85" s="37"/>
      <c r="J85" s="37" t="s">
        <v>481</v>
      </c>
      <c r="K85" s="37"/>
      <c r="L85" s="37" t="s">
        <v>601</v>
      </c>
      <c r="M85" s="37"/>
      <c r="N85" s="39">
        <v>-1487.29</v>
      </c>
    </row>
    <row r="86" spans="1:14" x14ac:dyDescent="0.25">
      <c r="A86" s="37"/>
      <c r="B86" s="37"/>
      <c r="C86" s="37"/>
      <c r="D86" s="37" t="s">
        <v>114</v>
      </c>
      <c r="E86" s="37"/>
      <c r="F86" s="38">
        <v>44284</v>
      </c>
      <c r="G86" s="37"/>
      <c r="H86" s="37" t="s">
        <v>118</v>
      </c>
      <c r="I86" s="37"/>
      <c r="J86" s="37" t="s">
        <v>484</v>
      </c>
      <c r="K86" s="37"/>
      <c r="L86" s="37" t="s">
        <v>603</v>
      </c>
      <c r="M86" s="37"/>
      <c r="N86" s="39">
        <v>-2591</v>
      </c>
    </row>
    <row r="87" spans="1:14" x14ac:dyDescent="0.25">
      <c r="A87" s="37"/>
      <c r="B87" s="37"/>
      <c r="C87" s="37"/>
      <c r="D87" s="37" t="s">
        <v>114</v>
      </c>
      <c r="E87" s="37"/>
      <c r="F87" s="38">
        <v>44298</v>
      </c>
      <c r="G87" s="37"/>
      <c r="H87" s="37" t="s">
        <v>118</v>
      </c>
      <c r="I87" s="37"/>
      <c r="J87" s="37" t="s">
        <v>479</v>
      </c>
      <c r="K87" s="37"/>
      <c r="L87" s="37"/>
      <c r="M87" s="37"/>
      <c r="N87" s="39">
        <v>-5655.77</v>
      </c>
    </row>
    <row r="88" spans="1:14" x14ac:dyDescent="0.25">
      <c r="A88" s="37"/>
      <c r="B88" s="37"/>
      <c r="C88" s="37"/>
      <c r="D88" s="37" t="s">
        <v>113</v>
      </c>
      <c r="E88" s="37"/>
      <c r="F88" s="38">
        <v>44295</v>
      </c>
      <c r="G88" s="37"/>
      <c r="H88" s="37" t="s">
        <v>118</v>
      </c>
      <c r="I88" s="37"/>
      <c r="J88" s="37" t="s">
        <v>74</v>
      </c>
      <c r="K88" s="37"/>
      <c r="L88" s="37" t="s">
        <v>600</v>
      </c>
      <c r="M88" s="37"/>
      <c r="N88" s="39">
        <v>-351</v>
      </c>
    </row>
    <row r="89" spans="1:14" x14ac:dyDescent="0.25">
      <c r="A89" s="37"/>
      <c r="B89" s="37"/>
      <c r="C89" s="37"/>
      <c r="D89" s="37" t="s">
        <v>114</v>
      </c>
      <c r="E89" s="37"/>
      <c r="F89" s="38">
        <v>44302</v>
      </c>
      <c r="G89" s="37"/>
      <c r="H89" s="37" t="s">
        <v>118</v>
      </c>
      <c r="I89" s="37"/>
      <c r="J89" s="37" t="s">
        <v>481</v>
      </c>
      <c r="K89" s="37"/>
      <c r="L89" s="37" t="s">
        <v>601</v>
      </c>
      <c r="M89" s="37"/>
      <c r="N89" s="39">
        <v>-1507.45</v>
      </c>
    </row>
    <row r="90" spans="1:14" x14ac:dyDescent="0.25">
      <c r="A90" s="37"/>
      <c r="B90" s="37"/>
      <c r="C90" s="37"/>
      <c r="D90" s="37" t="s">
        <v>113</v>
      </c>
      <c r="E90" s="37"/>
      <c r="F90" s="38">
        <v>44330</v>
      </c>
      <c r="G90" s="37"/>
      <c r="H90" s="37" t="s">
        <v>118</v>
      </c>
      <c r="I90" s="37"/>
      <c r="J90" s="37" t="s">
        <v>74</v>
      </c>
      <c r="K90" s="37"/>
      <c r="L90" s="37" t="s">
        <v>600</v>
      </c>
      <c r="M90" s="37"/>
      <c r="N90" s="39">
        <v>-351</v>
      </c>
    </row>
    <row r="91" spans="1:14" x14ac:dyDescent="0.25">
      <c r="A91" s="37"/>
      <c r="B91" s="37"/>
      <c r="C91" s="37"/>
      <c r="D91" s="37" t="s">
        <v>114</v>
      </c>
      <c r="E91" s="37"/>
      <c r="F91" s="38">
        <v>44326</v>
      </c>
      <c r="G91" s="37"/>
      <c r="H91" s="37" t="s">
        <v>118</v>
      </c>
      <c r="I91" s="37"/>
      <c r="J91" s="37" t="s">
        <v>479</v>
      </c>
      <c r="K91" s="37"/>
      <c r="L91" s="37"/>
      <c r="M91" s="37"/>
      <c r="N91" s="39">
        <v>-6470.22</v>
      </c>
    </row>
    <row r="92" spans="1:14" x14ac:dyDescent="0.25">
      <c r="A92" s="37"/>
      <c r="B92" s="37"/>
      <c r="C92" s="37"/>
      <c r="D92" s="37" t="s">
        <v>113</v>
      </c>
      <c r="E92" s="37"/>
      <c r="F92" s="38">
        <v>44321</v>
      </c>
      <c r="G92" s="37"/>
      <c r="H92" s="37" t="s">
        <v>118</v>
      </c>
      <c r="I92" s="37"/>
      <c r="J92" s="37" t="s">
        <v>482</v>
      </c>
      <c r="K92" s="37"/>
      <c r="L92" s="37"/>
      <c r="M92" s="37"/>
      <c r="N92" s="39">
        <v>-7444.41</v>
      </c>
    </row>
    <row r="93" spans="1:14" x14ac:dyDescent="0.25">
      <c r="A93" s="37"/>
      <c r="B93" s="37"/>
      <c r="C93" s="37"/>
      <c r="D93" s="37" t="s">
        <v>114</v>
      </c>
      <c r="E93" s="37"/>
      <c r="F93" s="38">
        <v>44319</v>
      </c>
      <c r="G93" s="37"/>
      <c r="H93" s="37" t="s">
        <v>118</v>
      </c>
      <c r="I93" s="37"/>
      <c r="J93" s="37" t="s">
        <v>480</v>
      </c>
      <c r="K93" s="37"/>
      <c r="L93" s="37" t="s">
        <v>599</v>
      </c>
      <c r="M93" s="37"/>
      <c r="N93" s="39">
        <v>-483.1</v>
      </c>
    </row>
    <row r="94" spans="1:14" x14ac:dyDescent="0.25">
      <c r="A94" s="37"/>
      <c r="B94" s="37"/>
      <c r="C94" s="37"/>
      <c r="D94" s="37" t="s">
        <v>114</v>
      </c>
      <c r="E94" s="37"/>
      <c r="F94" s="38">
        <v>44334</v>
      </c>
      <c r="G94" s="37"/>
      <c r="H94" s="37" t="s">
        <v>118</v>
      </c>
      <c r="I94" s="37"/>
      <c r="J94" s="37" t="s">
        <v>481</v>
      </c>
      <c r="K94" s="37"/>
      <c r="L94" s="37" t="s">
        <v>601</v>
      </c>
      <c r="M94" s="37"/>
      <c r="N94" s="39">
        <v>-1335.26</v>
      </c>
    </row>
    <row r="95" spans="1:14" x14ac:dyDescent="0.25">
      <c r="A95" s="37"/>
      <c r="B95" s="37"/>
      <c r="C95" s="37"/>
      <c r="D95" s="37" t="s">
        <v>114</v>
      </c>
      <c r="E95" s="37"/>
      <c r="F95" s="38">
        <v>44357</v>
      </c>
      <c r="G95" s="37"/>
      <c r="H95" s="37" t="s">
        <v>118</v>
      </c>
      <c r="I95" s="37"/>
      <c r="J95" s="37" t="s">
        <v>479</v>
      </c>
      <c r="K95" s="37"/>
      <c r="L95" s="37"/>
      <c r="M95" s="37"/>
      <c r="N95" s="39">
        <v>-6470.22</v>
      </c>
    </row>
    <row r="96" spans="1:14" x14ac:dyDescent="0.25">
      <c r="A96" s="37"/>
      <c r="B96" s="37"/>
      <c r="C96" s="37"/>
      <c r="D96" s="37" t="s">
        <v>113</v>
      </c>
      <c r="E96" s="37"/>
      <c r="F96" s="38">
        <v>44351</v>
      </c>
      <c r="G96" s="37"/>
      <c r="H96" s="37" t="s">
        <v>118</v>
      </c>
      <c r="I96" s="37"/>
      <c r="J96" s="37" t="s">
        <v>482</v>
      </c>
      <c r="K96" s="37"/>
      <c r="L96" s="37"/>
      <c r="M96" s="37"/>
      <c r="N96" s="39">
        <v>-6740.65</v>
      </c>
    </row>
    <row r="97" spans="1:14" x14ac:dyDescent="0.25">
      <c r="A97" s="37"/>
      <c r="B97" s="37"/>
      <c r="C97" s="37"/>
      <c r="D97" s="37" t="s">
        <v>113</v>
      </c>
      <c r="E97" s="37"/>
      <c r="F97" s="38">
        <v>44361</v>
      </c>
      <c r="G97" s="37"/>
      <c r="H97" s="37" t="s">
        <v>118</v>
      </c>
      <c r="I97" s="37"/>
      <c r="J97" s="37" t="s">
        <v>74</v>
      </c>
      <c r="K97" s="37"/>
      <c r="L97" s="37" t="s">
        <v>600</v>
      </c>
      <c r="M97" s="37"/>
      <c r="N97" s="39">
        <v>-351</v>
      </c>
    </row>
    <row r="98" spans="1:14" x14ac:dyDescent="0.25">
      <c r="A98" s="37"/>
      <c r="B98" s="37"/>
      <c r="C98" s="37"/>
      <c r="D98" s="37" t="s">
        <v>114</v>
      </c>
      <c r="E98" s="37"/>
      <c r="F98" s="38">
        <v>44341</v>
      </c>
      <c r="G98" s="37"/>
      <c r="H98" s="37" t="s">
        <v>118</v>
      </c>
      <c r="I98" s="37"/>
      <c r="J98" s="37" t="s">
        <v>484</v>
      </c>
      <c r="K98" s="37"/>
      <c r="L98" s="37" t="s">
        <v>603</v>
      </c>
      <c r="M98" s="37"/>
      <c r="N98" s="39">
        <v>-2591</v>
      </c>
    </row>
    <row r="99" spans="1:14" x14ac:dyDescent="0.25">
      <c r="A99" s="37"/>
      <c r="B99" s="37"/>
      <c r="C99" s="37"/>
      <c r="D99" s="37" t="s">
        <v>114</v>
      </c>
      <c r="E99" s="37"/>
      <c r="F99" s="38">
        <v>44372</v>
      </c>
      <c r="G99" s="37"/>
      <c r="H99" s="37" t="s">
        <v>118</v>
      </c>
      <c r="I99" s="37"/>
      <c r="J99" s="37" t="s">
        <v>484</v>
      </c>
      <c r="K99" s="37"/>
      <c r="L99" s="37" t="s">
        <v>603</v>
      </c>
      <c r="M99" s="37"/>
      <c r="N99" s="39">
        <v>-2591</v>
      </c>
    </row>
    <row r="100" spans="1:14" x14ac:dyDescent="0.25">
      <c r="A100" s="37"/>
      <c r="B100" s="37"/>
      <c r="C100" s="37"/>
      <c r="D100" s="37" t="s">
        <v>114</v>
      </c>
      <c r="E100" s="37"/>
      <c r="F100" s="38">
        <v>44365</v>
      </c>
      <c r="G100" s="37"/>
      <c r="H100" s="37" t="s">
        <v>118</v>
      </c>
      <c r="I100" s="37"/>
      <c r="J100" s="37" t="s">
        <v>481</v>
      </c>
      <c r="K100" s="37"/>
      <c r="L100" s="37" t="s">
        <v>601</v>
      </c>
      <c r="M100" s="37"/>
      <c r="N100" s="39">
        <v>-1230.32</v>
      </c>
    </row>
    <row r="101" spans="1:14" x14ac:dyDescent="0.25">
      <c r="A101" s="37"/>
      <c r="B101" s="37"/>
      <c r="C101" s="37"/>
      <c r="D101" s="37" t="s">
        <v>114</v>
      </c>
      <c r="E101" s="37"/>
      <c r="F101" s="38">
        <v>44386</v>
      </c>
      <c r="G101" s="37"/>
      <c r="H101" s="37" t="s">
        <v>118</v>
      </c>
      <c r="I101" s="37"/>
      <c r="J101" s="37" t="s">
        <v>479</v>
      </c>
      <c r="K101" s="37"/>
      <c r="L101" s="37"/>
      <c r="M101" s="37"/>
      <c r="N101" s="39">
        <v>-3131.77</v>
      </c>
    </row>
    <row r="102" spans="1:14" x14ac:dyDescent="0.25">
      <c r="A102" s="37"/>
      <c r="B102" s="37"/>
      <c r="C102" s="37"/>
      <c r="D102" s="37" t="s">
        <v>113</v>
      </c>
      <c r="E102" s="37"/>
      <c r="F102" s="38">
        <v>44377</v>
      </c>
      <c r="G102" s="37"/>
      <c r="H102" s="37" t="s">
        <v>118</v>
      </c>
      <c r="I102" s="37"/>
      <c r="J102" s="37" t="s">
        <v>482</v>
      </c>
      <c r="K102" s="37"/>
      <c r="L102" s="37"/>
      <c r="M102" s="37"/>
      <c r="N102" s="39">
        <v>-6006.8</v>
      </c>
    </row>
    <row r="103" spans="1:14" x14ac:dyDescent="0.25">
      <c r="A103" s="37"/>
      <c r="B103" s="37"/>
      <c r="C103" s="37"/>
      <c r="D103" s="37" t="s">
        <v>113</v>
      </c>
      <c r="E103" s="37"/>
      <c r="F103" s="38">
        <v>44399</v>
      </c>
      <c r="G103" s="37"/>
      <c r="H103" s="37" t="s">
        <v>118</v>
      </c>
      <c r="I103" s="37"/>
      <c r="J103" s="37" t="s">
        <v>74</v>
      </c>
      <c r="K103" s="37"/>
      <c r="L103" s="37" t="s">
        <v>600</v>
      </c>
      <c r="M103" s="37"/>
      <c r="N103" s="39">
        <v>-242.97</v>
      </c>
    </row>
    <row r="104" spans="1:14" x14ac:dyDescent="0.25">
      <c r="A104" s="37"/>
      <c r="B104" s="37"/>
      <c r="C104" s="37"/>
      <c r="D104" s="37" t="s">
        <v>114</v>
      </c>
      <c r="E104" s="37"/>
      <c r="F104" s="38">
        <v>44396</v>
      </c>
      <c r="G104" s="37"/>
      <c r="H104" s="37" t="s">
        <v>118</v>
      </c>
      <c r="I104" s="37"/>
      <c r="J104" s="37" t="s">
        <v>481</v>
      </c>
      <c r="K104" s="37"/>
      <c r="L104" s="37" t="s">
        <v>601</v>
      </c>
      <c r="M104" s="37"/>
      <c r="N104" s="39">
        <v>-764.02</v>
      </c>
    </row>
    <row r="105" spans="1:14" x14ac:dyDescent="0.25">
      <c r="A105" s="37"/>
      <c r="B105" s="37"/>
      <c r="C105" s="37"/>
      <c r="D105" s="37" t="s">
        <v>113</v>
      </c>
      <c r="E105" s="37"/>
      <c r="F105" s="38">
        <v>44403</v>
      </c>
      <c r="G105" s="37"/>
      <c r="H105" s="37" t="s">
        <v>118</v>
      </c>
      <c r="I105" s="37"/>
      <c r="J105" s="37" t="s">
        <v>483</v>
      </c>
      <c r="K105" s="37"/>
      <c r="L105" s="37" t="s">
        <v>602</v>
      </c>
      <c r="M105" s="37"/>
      <c r="N105" s="39">
        <v>-310.45999999999998</v>
      </c>
    </row>
    <row r="106" spans="1:14" x14ac:dyDescent="0.25">
      <c r="A106" s="37"/>
      <c r="B106" s="37"/>
      <c r="C106" s="37"/>
      <c r="D106" s="37" t="s">
        <v>114</v>
      </c>
      <c r="E106" s="37"/>
      <c r="F106" s="38">
        <v>44350</v>
      </c>
      <c r="G106" s="37"/>
      <c r="H106" s="37" t="s">
        <v>118</v>
      </c>
      <c r="I106" s="37"/>
      <c r="J106" s="37" t="s">
        <v>480</v>
      </c>
      <c r="K106" s="37"/>
      <c r="L106" s="37" t="s">
        <v>599</v>
      </c>
      <c r="M106" s="37"/>
      <c r="N106" s="39">
        <v>-483.1</v>
      </c>
    </row>
    <row r="107" spans="1:14" x14ac:dyDescent="0.25">
      <c r="A107" s="37"/>
      <c r="B107" s="37"/>
      <c r="C107" s="37"/>
      <c r="D107" s="37" t="s">
        <v>114</v>
      </c>
      <c r="E107" s="37"/>
      <c r="F107" s="38">
        <v>44383</v>
      </c>
      <c r="G107" s="37"/>
      <c r="H107" s="37" t="s">
        <v>118</v>
      </c>
      <c r="I107" s="37"/>
      <c r="J107" s="37" t="s">
        <v>480</v>
      </c>
      <c r="K107" s="37"/>
      <c r="L107" s="37" t="s">
        <v>599</v>
      </c>
      <c r="M107" s="37"/>
      <c r="N107" s="39">
        <v>-260.42</v>
      </c>
    </row>
    <row r="108" spans="1:14" x14ac:dyDescent="0.25">
      <c r="A108" s="37"/>
      <c r="B108" s="37"/>
      <c r="C108" s="37"/>
      <c r="D108" s="37" t="s">
        <v>114</v>
      </c>
      <c r="E108" s="37"/>
      <c r="F108" s="38">
        <v>44392</v>
      </c>
      <c r="G108" s="37"/>
      <c r="H108" s="37" t="s">
        <v>118</v>
      </c>
      <c r="I108" s="37"/>
      <c r="J108" s="37" t="s">
        <v>484</v>
      </c>
      <c r="K108" s="37"/>
      <c r="L108" s="37" t="s">
        <v>603</v>
      </c>
      <c r="M108" s="37"/>
      <c r="N108" s="39">
        <v>-2591</v>
      </c>
    </row>
    <row r="109" spans="1:14" x14ac:dyDescent="0.25">
      <c r="A109" s="37"/>
      <c r="B109" s="37"/>
      <c r="C109" s="37"/>
      <c r="D109" s="37" t="s">
        <v>114</v>
      </c>
      <c r="E109" s="37"/>
      <c r="F109" s="38">
        <v>44383</v>
      </c>
      <c r="G109" s="37"/>
      <c r="H109" s="37" t="s">
        <v>118</v>
      </c>
      <c r="I109" s="37"/>
      <c r="J109" s="37" t="s">
        <v>485</v>
      </c>
      <c r="K109" s="37"/>
      <c r="L109" s="37"/>
      <c r="M109" s="37"/>
      <c r="N109" s="39">
        <v>-246.4</v>
      </c>
    </row>
    <row r="110" spans="1:14" x14ac:dyDescent="0.25">
      <c r="A110" s="37"/>
      <c r="B110" s="37"/>
      <c r="C110" s="37"/>
      <c r="D110" s="37" t="s">
        <v>113</v>
      </c>
      <c r="E110" s="37"/>
      <c r="F110" s="38">
        <v>44407</v>
      </c>
      <c r="G110" s="37"/>
      <c r="H110" s="37" t="s">
        <v>118</v>
      </c>
      <c r="I110" s="37"/>
      <c r="J110" s="37" t="s">
        <v>482</v>
      </c>
      <c r="K110" s="37"/>
      <c r="L110" s="37"/>
      <c r="M110" s="37"/>
      <c r="N110" s="39">
        <v>-7063.04</v>
      </c>
    </row>
    <row r="111" spans="1:14" x14ac:dyDescent="0.25">
      <c r="A111" s="37"/>
      <c r="B111" s="37"/>
      <c r="C111" s="37"/>
      <c r="D111" s="37" t="s">
        <v>113</v>
      </c>
      <c r="E111" s="37"/>
      <c r="F111" s="38">
        <v>44424</v>
      </c>
      <c r="G111" s="37"/>
      <c r="H111" s="37" t="s">
        <v>118</v>
      </c>
      <c r="I111" s="37"/>
      <c r="J111" s="37" t="s">
        <v>74</v>
      </c>
      <c r="K111" s="37"/>
      <c r="L111" s="37" t="s">
        <v>600</v>
      </c>
      <c r="M111" s="37"/>
      <c r="N111" s="39">
        <v>-242.97</v>
      </c>
    </row>
    <row r="112" spans="1:14" x14ac:dyDescent="0.25">
      <c r="A112" s="37"/>
      <c r="B112" s="37"/>
      <c r="C112" s="37"/>
      <c r="D112" s="37" t="s">
        <v>114</v>
      </c>
      <c r="E112" s="37"/>
      <c r="F112" s="38">
        <v>44418</v>
      </c>
      <c r="G112" s="37"/>
      <c r="H112" s="37" t="s">
        <v>118</v>
      </c>
      <c r="I112" s="37"/>
      <c r="J112" s="37" t="s">
        <v>479</v>
      </c>
      <c r="K112" s="37"/>
      <c r="L112" s="37"/>
      <c r="M112" s="37"/>
      <c r="N112" s="39">
        <v>-4827.5200000000004</v>
      </c>
    </row>
    <row r="113" spans="1:14" x14ac:dyDescent="0.25">
      <c r="A113" s="37"/>
      <c r="B113" s="37"/>
      <c r="C113" s="37"/>
      <c r="D113" s="37" t="s">
        <v>114</v>
      </c>
      <c r="E113" s="37"/>
      <c r="F113" s="38">
        <v>44425</v>
      </c>
      <c r="G113" s="37"/>
      <c r="H113" s="37" t="s">
        <v>118</v>
      </c>
      <c r="I113" s="37"/>
      <c r="J113" s="37" t="s">
        <v>481</v>
      </c>
      <c r="K113" s="37"/>
      <c r="L113" s="37" t="s">
        <v>601</v>
      </c>
      <c r="M113" s="37"/>
      <c r="N113" s="39">
        <v>-583.88</v>
      </c>
    </row>
    <row r="114" spans="1:14" x14ac:dyDescent="0.25">
      <c r="A114" s="37"/>
      <c r="B114" s="37"/>
      <c r="C114" s="37"/>
      <c r="D114" s="37" t="s">
        <v>114</v>
      </c>
      <c r="E114" s="37"/>
      <c r="F114" s="38">
        <v>44434</v>
      </c>
      <c r="G114" s="37"/>
      <c r="H114" s="37" t="s">
        <v>118</v>
      </c>
      <c r="I114" s="37"/>
      <c r="J114" s="37" t="s">
        <v>484</v>
      </c>
      <c r="K114" s="37"/>
      <c r="L114" s="37" t="s">
        <v>603</v>
      </c>
      <c r="M114" s="37"/>
      <c r="N114" s="39">
        <v>-2591</v>
      </c>
    </row>
    <row r="115" spans="1:14" x14ac:dyDescent="0.25">
      <c r="A115" s="37"/>
      <c r="B115" s="37"/>
      <c r="C115" s="37"/>
      <c r="D115" s="37" t="s">
        <v>114</v>
      </c>
      <c r="E115" s="37"/>
      <c r="F115" s="38">
        <v>44449</v>
      </c>
      <c r="G115" s="37"/>
      <c r="H115" s="37" t="s">
        <v>118</v>
      </c>
      <c r="I115" s="37"/>
      <c r="J115" s="37" t="s">
        <v>479</v>
      </c>
      <c r="K115" s="37"/>
      <c r="L115" s="37"/>
      <c r="M115" s="37"/>
      <c r="N115" s="39">
        <v>-7065.28</v>
      </c>
    </row>
    <row r="116" spans="1:14" x14ac:dyDescent="0.25">
      <c r="A116" s="37"/>
      <c r="B116" s="37"/>
      <c r="C116" s="37"/>
      <c r="D116" s="37" t="s">
        <v>114</v>
      </c>
      <c r="E116" s="37"/>
      <c r="F116" s="38">
        <v>44411</v>
      </c>
      <c r="G116" s="37"/>
      <c r="H116" s="37" t="s">
        <v>118</v>
      </c>
      <c r="I116" s="37"/>
      <c r="J116" s="37" t="s">
        <v>480</v>
      </c>
      <c r="K116" s="37"/>
      <c r="L116" s="37" t="s">
        <v>599</v>
      </c>
      <c r="M116" s="37"/>
      <c r="N116" s="39">
        <v>-371.76</v>
      </c>
    </row>
    <row r="117" spans="1:14" x14ac:dyDescent="0.25">
      <c r="A117" s="37"/>
      <c r="B117" s="37"/>
      <c r="C117" s="37"/>
      <c r="D117" s="37" t="s">
        <v>113</v>
      </c>
      <c r="E117" s="37"/>
      <c r="F117" s="38">
        <v>44441</v>
      </c>
      <c r="G117" s="37"/>
      <c r="H117" s="37" t="s">
        <v>118</v>
      </c>
      <c r="I117" s="37"/>
      <c r="J117" s="37" t="s">
        <v>482</v>
      </c>
      <c r="K117" s="37"/>
      <c r="L117" s="37"/>
      <c r="M117" s="37"/>
      <c r="N117" s="39">
        <v>-4955.2700000000004</v>
      </c>
    </row>
    <row r="118" spans="1:14" x14ac:dyDescent="0.25">
      <c r="A118" s="37"/>
      <c r="B118" s="37"/>
      <c r="C118" s="37"/>
      <c r="D118" s="37" t="s">
        <v>114</v>
      </c>
      <c r="E118" s="37"/>
      <c r="F118" s="38">
        <v>44459</v>
      </c>
      <c r="G118" s="37"/>
      <c r="H118" s="37" t="s">
        <v>118</v>
      </c>
      <c r="I118" s="37"/>
      <c r="J118" s="37" t="s">
        <v>481</v>
      </c>
      <c r="K118" s="37"/>
      <c r="L118" s="37" t="s">
        <v>601</v>
      </c>
      <c r="M118" s="37"/>
      <c r="N118" s="39">
        <v>-633.54999999999995</v>
      </c>
    </row>
    <row r="119" spans="1:14" x14ac:dyDescent="0.25">
      <c r="A119" s="37"/>
      <c r="B119" s="37"/>
      <c r="C119" s="37"/>
      <c r="D119" s="37" t="s">
        <v>114</v>
      </c>
      <c r="E119" s="37"/>
      <c r="F119" s="38">
        <v>44442</v>
      </c>
      <c r="G119" s="37"/>
      <c r="H119" s="37" t="s">
        <v>118</v>
      </c>
      <c r="I119" s="37"/>
      <c r="J119" s="37" t="s">
        <v>480</v>
      </c>
      <c r="K119" s="37"/>
      <c r="L119" s="37" t="s">
        <v>599</v>
      </c>
      <c r="M119" s="37"/>
      <c r="N119" s="39">
        <v>-1054.5999999999999</v>
      </c>
    </row>
    <row r="120" spans="1:14" x14ac:dyDescent="0.25">
      <c r="A120" s="37"/>
      <c r="B120" s="37"/>
      <c r="C120" s="37"/>
      <c r="D120" s="37" t="s">
        <v>114</v>
      </c>
      <c r="E120" s="37"/>
      <c r="F120" s="38">
        <v>44466</v>
      </c>
      <c r="G120" s="37"/>
      <c r="H120" s="37" t="s">
        <v>118</v>
      </c>
      <c r="I120" s="37"/>
      <c r="J120" s="37" t="s">
        <v>484</v>
      </c>
      <c r="K120" s="37"/>
      <c r="L120" s="37" t="s">
        <v>603</v>
      </c>
      <c r="M120" s="37"/>
      <c r="N120" s="39">
        <v>-2591</v>
      </c>
    </row>
    <row r="121" spans="1:14" x14ac:dyDescent="0.25">
      <c r="A121" s="37"/>
      <c r="B121" s="37"/>
      <c r="C121" s="37"/>
      <c r="D121" s="37" t="s">
        <v>113</v>
      </c>
      <c r="E121" s="37"/>
      <c r="F121" s="38">
        <v>44455</v>
      </c>
      <c r="G121" s="37"/>
      <c r="H121" s="37" t="s">
        <v>118</v>
      </c>
      <c r="I121" s="37"/>
      <c r="J121" s="37" t="s">
        <v>74</v>
      </c>
      <c r="K121" s="37"/>
      <c r="L121" s="37" t="s">
        <v>600</v>
      </c>
      <c r="M121" s="37"/>
      <c r="N121" s="39">
        <v>-242.97</v>
      </c>
    </row>
    <row r="122" spans="1:14" x14ac:dyDescent="0.25">
      <c r="A122" s="37"/>
      <c r="B122" s="37"/>
      <c r="C122" s="37"/>
      <c r="D122" s="37" t="s">
        <v>113</v>
      </c>
      <c r="E122" s="37"/>
      <c r="F122" s="38">
        <v>44469</v>
      </c>
      <c r="G122" s="37"/>
      <c r="H122" s="37" t="s">
        <v>118</v>
      </c>
      <c r="I122" s="37"/>
      <c r="J122" s="37" t="s">
        <v>482</v>
      </c>
      <c r="K122" s="37"/>
      <c r="L122" s="37"/>
      <c r="M122" s="37"/>
      <c r="N122" s="39">
        <v>-4199.54</v>
      </c>
    </row>
    <row r="123" spans="1:14" x14ac:dyDescent="0.25">
      <c r="A123" s="37"/>
      <c r="B123" s="37"/>
      <c r="C123" s="37"/>
      <c r="D123" s="37" t="s">
        <v>114</v>
      </c>
      <c r="E123" s="37"/>
      <c r="F123" s="38">
        <v>44488</v>
      </c>
      <c r="G123" s="37"/>
      <c r="H123" s="37" t="s">
        <v>118</v>
      </c>
      <c r="I123" s="37"/>
      <c r="J123" s="37" t="s">
        <v>481</v>
      </c>
      <c r="K123" s="37"/>
      <c r="L123" s="37" t="s">
        <v>601</v>
      </c>
      <c r="M123" s="37"/>
      <c r="N123" s="39">
        <v>-727.88</v>
      </c>
    </row>
    <row r="124" spans="1:14" x14ac:dyDescent="0.25">
      <c r="A124" s="37"/>
      <c r="B124" s="37"/>
      <c r="C124" s="37"/>
      <c r="D124" s="37" t="s">
        <v>113</v>
      </c>
      <c r="E124" s="37"/>
      <c r="F124" s="38">
        <v>44489</v>
      </c>
      <c r="G124" s="37"/>
      <c r="H124" s="37" t="s">
        <v>118</v>
      </c>
      <c r="I124" s="37"/>
      <c r="J124" s="37" t="s">
        <v>483</v>
      </c>
      <c r="K124" s="37"/>
      <c r="L124" s="37" t="s">
        <v>602</v>
      </c>
      <c r="M124" s="37"/>
      <c r="N124" s="39">
        <v>-395.94</v>
      </c>
    </row>
    <row r="125" spans="1:14" x14ac:dyDescent="0.25">
      <c r="A125" s="37"/>
      <c r="B125" s="37"/>
      <c r="C125" s="37"/>
      <c r="D125" s="37" t="s">
        <v>113</v>
      </c>
      <c r="E125" s="37"/>
      <c r="F125" s="38">
        <v>44287</v>
      </c>
      <c r="G125" s="37"/>
      <c r="H125" s="37" t="s">
        <v>119</v>
      </c>
      <c r="I125" s="37"/>
      <c r="J125" s="37" t="s">
        <v>482</v>
      </c>
      <c r="K125" s="37"/>
      <c r="L125" s="37"/>
      <c r="M125" s="37"/>
      <c r="N125" s="39">
        <v>-7495.31</v>
      </c>
    </row>
    <row r="126" spans="1:14" x14ac:dyDescent="0.25">
      <c r="A126" s="37"/>
      <c r="B126" s="37"/>
      <c r="C126" s="37"/>
      <c r="D126" s="37" t="s">
        <v>113</v>
      </c>
      <c r="E126" s="37"/>
      <c r="F126" s="38">
        <v>44314</v>
      </c>
      <c r="G126" s="37"/>
      <c r="H126" s="37" t="s">
        <v>119</v>
      </c>
      <c r="I126" s="37"/>
      <c r="J126" s="37" t="s">
        <v>483</v>
      </c>
      <c r="K126" s="37"/>
      <c r="L126" s="37" t="s">
        <v>602</v>
      </c>
      <c r="M126" s="37"/>
      <c r="N126" s="39">
        <v>-379.41</v>
      </c>
    </row>
    <row r="127" spans="1:14" x14ac:dyDescent="0.25">
      <c r="A127" s="37"/>
      <c r="B127" s="37"/>
      <c r="C127" s="37"/>
      <c r="D127" s="37" t="s">
        <v>114</v>
      </c>
      <c r="E127" s="37"/>
      <c r="F127" s="38">
        <v>44312</v>
      </c>
      <c r="G127" s="37"/>
      <c r="H127" s="37" t="s">
        <v>119</v>
      </c>
      <c r="I127" s="37"/>
      <c r="J127" s="37" t="s">
        <v>484</v>
      </c>
      <c r="K127" s="37"/>
      <c r="L127" s="37" t="s">
        <v>603</v>
      </c>
      <c r="M127" s="37"/>
      <c r="N127" s="39">
        <v>-2591</v>
      </c>
    </row>
    <row r="128" spans="1:14" x14ac:dyDescent="0.25">
      <c r="A128" s="37"/>
      <c r="B128" s="37"/>
      <c r="C128" s="37"/>
      <c r="D128" s="37" t="s">
        <v>114</v>
      </c>
      <c r="E128" s="37"/>
      <c r="F128" s="38">
        <v>44288</v>
      </c>
      <c r="G128" s="37"/>
      <c r="H128" s="37" t="s">
        <v>119</v>
      </c>
      <c r="I128" s="37"/>
      <c r="J128" s="37" t="s">
        <v>480</v>
      </c>
      <c r="K128" s="37"/>
      <c r="L128" s="37" t="s">
        <v>599</v>
      </c>
      <c r="M128" s="37"/>
      <c r="N128" s="39">
        <v>-483.1</v>
      </c>
    </row>
    <row r="129" spans="1:14" x14ac:dyDescent="0.25">
      <c r="A129" s="37"/>
      <c r="B129" s="37"/>
      <c r="C129" s="37"/>
      <c r="D129" s="37" t="s">
        <v>113</v>
      </c>
      <c r="E129" s="37"/>
      <c r="F129" s="38">
        <v>44218</v>
      </c>
      <c r="G129" s="37"/>
      <c r="H129" s="37" t="s">
        <v>120</v>
      </c>
      <c r="I129" s="37"/>
      <c r="J129" s="37" t="s">
        <v>486</v>
      </c>
      <c r="K129" s="37"/>
      <c r="L129" s="37" t="s">
        <v>604</v>
      </c>
      <c r="M129" s="37"/>
      <c r="N129" s="39">
        <v>-6152</v>
      </c>
    </row>
    <row r="130" spans="1:14" x14ac:dyDescent="0.25">
      <c r="A130" s="37"/>
      <c r="B130" s="37"/>
      <c r="C130" s="37"/>
      <c r="D130" s="37" t="s">
        <v>113</v>
      </c>
      <c r="E130" s="37"/>
      <c r="F130" s="38">
        <v>44228</v>
      </c>
      <c r="G130" s="37"/>
      <c r="H130" s="37" t="s">
        <v>120</v>
      </c>
      <c r="I130" s="37"/>
      <c r="J130" s="37" t="s">
        <v>487</v>
      </c>
      <c r="K130" s="37"/>
      <c r="L130" s="37" t="s">
        <v>605</v>
      </c>
      <c r="M130" s="37"/>
      <c r="N130" s="39">
        <v>-5133.8599999999997</v>
      </c>
    </row>
    <row r="131" spans="1:14" x14ac:dyDescent="0.25">
      <c r="A131" s="37"/>
      <c r="B131" s="37"/>
      <c r="C131" s="37"/>
      <c r="D131" s="37" t="s">
        <v>113</v>
      </c>
      <c r="E131" s="37"/>
      <c r="F131" s="38">
        <v>44256</v>
      </c>
      <c r="G131" s="37"/>
      <c r="H131" s="37" t="s">
        <v>120</v>
      </c>
      <c r="I131" s="37"/>
      <c r="J131" s="37" t="s">
        <v>487</v>
      </c>
      <c r="K131" s="37"/>
      <c r="L131" s="37" t="s">
        <v>606</v>
      </c>
      <c r="M131" s="37"/>
      <c r="N131" s="39">
        <v>0</v>
      </c>
    </row>
    <row r="132" spans="1:14" x14ac:dyDescent="0.25">
      <c r="A132" s="37"/>
      <c r="B132" s="37"/>
      <c r="C132" s="37"/>
      <c r="D132" s="37" t="s">
        <v>113</v>
      </c>
      <c r="E132" s="37"/>
      <c r="F132" s="38">
        <v>44256</v>
      </c>
      <c r="G132" s="37"/>
      <c r="H132" s="37" t="s">
        <v>120</v>
      </c>
      <c r="I132" s="37"/>
      <c r="J132" s="37" t="s">
        <v>487</v>
      </c>
      <c r="K132" s="37"/>
      <c r="L132" s="37" t="s">
        <v>607</v>
      </c>
      <c r="M132" s="37"/>
      <c r="N132" s="39">
        <v>-7500.98</v>
      </c>
    </row>
    <row r="133" spans="1:14" x14ac:dyDescent="0.25">
      <c r="A133" s="37"/>
      <c r="B133" s="37"/>
      <c r="C133" s="37"/>
      <c r="D133" s="37" t="s">
        <v>113</v>
      </c>
      <c r="E133" s="37"/>
      <c r="F133" s="38">
        <v>44263</v>
      </c>
      <c r="G133" s="37"/>
      <c r="H133" s="37" t="s">
        <v>120</v>
      </c>
      <c r="I133" s="37"/>
      <c r="J133" s="37" t="s">
        <v>487</v>
      </c>
      <c r="K133" s="37"/>
      <c r="L133" s="37" t="s">
        <v>608</v>
      </c>
      <c r="M133" s="37"/>
      <c r="N133" s="39">
        <v>-171.72</v>
      </c>
    </row>
    <row r="134" spans="1:14" x14ac:dyDescent="0.25">
      <c r="A134" s="37"/>
      <c r="B134" s="37"/>
      <c r="C134" s="37"/>
      <c r="D134" s="37" t="s">
        <v>113</v>
      </c>
      <c r="E134" s="37"/>
      <c r="F134" s="38">
        <v>44288</v>
      </c>
      <c r="G134" s="37"/>
      <c r="H134" s="37" t="s">
        <v>120</v>
      </c>
      <c r="I134" s="37"/>
      <c r="J134" s="37" t="s">
        <v>487</v>
      </c>
      <c r="K134" s="37"/>
      <c r="L134" s="37" t="s">
        <v>609</v>
      </c>
      <c r="M134" s="37"/>
      <c r="N134" s="39">
        <v>-5149.22</v>
      </c>
    </row>
    <row r="135" spans="1:14" x14ac:dyDescent="0.25">
      <c r="A135" s="37"/>
      <c r="B135" s="37"/>
      <c r="C135" s="37"/>
      <c r="D135" s="37" t="s">
        <v>113</v>
      </c>
      <c r="E135" s="37"/>
      <c r="F135" s="38">
        <v>44314</v>
      </c>
      <c r="G135" s="37"/>
      <c r="H135" s="37" t="s">
        <v>120</v>
      </c>
      <c r="I135" s="37"/>
      <c r="J135" s="37" t="s">
        <v>486</v>
      </c>
      <c r="K135" s="37"/>
      <c r="L135" s="37" t="s">
        <v>610</v>
      </c>
      <c r="M135" s="37"/>
      <c r="N135" s="39">
        <v>-4939</v>
      </c>
    </row>
    <row r="136" spans="1:14" x14ac:dyDescent="0.25">
      <c r="A136" s="37"/>
      <c r="B136" s="37"/>
      <c r="C136" s="37"/>
      <c r="D136" s="37" t="s">
        <v>113</v>
      </c>
      <c r="E136" s="37"/>
      <c r="F136" s="38">
        <v>44319</v>
      </c>
      <c r="G136" s="37"/>
      <c r="H136" s="37" t="s">
        <v>120</v>
      </c>
      <c r="I136" s="37"/>
      <c r="J136" s="37" t="s">
        <v>487</v>
      </c>
      <c r="K136" s="37"/>
      <c r="L136" s="37" t="s">
        <v>611</v>
      </c>
      <c r="M136" s="37"/>
      <c r="N136" s="39">
        <v>-4540.8599999999997</v>
      </c>
    </row>
    <row r="137" spans="1:14" x14ac:dyDescent="0.25">
      <c r="A137" s="37"/>
      <c r="B137" s="37"/>
      <c r="C137" s="37"/>
      <c r="D137" s="37" t="s">
        <v>113</v>
      </c>
      <c r="E137" s="37"/>
      <c r="F137" s="38">
        <v>44340</v>
      </c>
      <c r="G137" s="37"/>
      <c r="H137" s="37" t="s">
        <v>120</v>
      </c>
      <c r="I137" s="37"/>
      <c r="J137" s="37" t="s">
        <v>487</v>
      </c>
      <c r="K137" s="37"/>
      <c r="L137" s="37" t="s">
        <v>612</v>
      </c>
      <c r="M137" s="37"/>
      <c r="N137" s="39">
        <v>-96.54</v>
      </c>
    </row>
    <row r="138" spans="1:14" x14ac:dyDescent="0.25">
      <c r="A138" s="37"/>
      <c r="B138" s="37"/>
      <c r="C138" s="37"/>
      <c r="D138" s="37" t="s">
        <v>113</v>
      </c>
      <c r="E138" s="37"/>
      <c r="F138" s="38">
        <v>44348</v>
      </c>
      <c r="G138" s="37"/>
      <c r="H138" s="37" t="s">
        <v>120</v>
      </c>
      <c r="I138" s="37"/>
      <c r="J138" s="37" t="s">
        <v>487</v>
      </c>
      <c r="K138" s="37"/>
      <c r="L138" s="37" t="s">
        <v>613</v>
      </c>
      <c r="M138" s="37"/>
      <c r="N138" s="39">
        <v>-5543.6</v>
      </c>
    </row>
    <row r="139" spans="1:14" x14ac:dyDescent="0.25">
      <c r="A139" s="37"/>
      <c r="B139" s="37"/>
      <c r="C139" s="37"/>
      <c r="D139" s="37" t="s">
        <v>113</v>
      </c>
      <c r="E139" s="37"/>
      <c r="F139" s="38">
        <v>44383</v>
      </c>
      <c r="G139" s="37"/>
      <c r="H139" s="37" t="s">
        <v>120</v>
      </c>
      <c r="I139" s="37"/>
      <c r="J139" s="37" t="s">
        <v>487</v>
      </c>
      <c r="K139" s="37"/>
      <c r="L139" s="37" t="s">
        <v>614</v>
      </c>
      <c r="M139" s="37"/>
      <c r="N139" s="39">
        <v>-4384.62</v>
      </c>
    </row>
    <row r="140" spans="1:14" x14ac:dyDescent="0.25">
      <c r="A140" s="37"/>
      <c r="B140" s="37"/>
      <c r="C140" s="37"/>
      <c r="D140" s="37" t="s">
        <v>113</v>
      </c>
      <c r="E140" s="37"/>
      <c r="F140" s="38">
        <v>44403</v>
      </c>
      <c r="G140" s="37"/>
      <c r="H140" s="37" t="s">
        <v>120</v>
      </c>
      <c r="I140" s="37"/>
      <c r="J140" s="37" t="s">
        <v>486</v>
      </c>
      <c r="K140" s="37"/>
      <c r="L140" s="37" t="s">
        <v>615</v>
      </c>
      <c r="M140" s="37"/>
      <c r="N140" s="39">
        <v>-3974</v>
      </c>
    </row>
    <row r="141" spans="1:14" x14ac:dyDescent="0.25">
      <c r="A141" s="37"/>
      <c r="B141" s="37"/>
      <c r="C141" s="37"/>
      <c r="D141" s="37" t="s">
        <v>113</v>
      </c>
      <c r="E141" s="37"/>
      <c r="F141" s="38">
        <v>44410</v>
      </c>
      <c r="G141" s="37"/>
      <c r="H141" s="37" t="s">
        <v>120</v>
      </c>
      <c r="I141" s="37"/>
      <c r="J141" s="37" t="s">
        <v>487</v>
      </c>
      <c r="K141" s="37"/>
      <c r="L141" s="37" t="s">
        <v>616</v>
      </c>
      <c r="M141" s="37"/>
      <c r="N141" s="39">
        <v>-5067.62</v>
      </c>
    </row>
    <row r="142" spans="1:14" x14ac:dyDescent="0.25">
      <c r="A142" s="37"/>
      <c r="B142" s="37"/>
      <c r="C142" s="37"/>
      <c r="D142" s="37" t="s">
        <v>113</v>
      </c>
      <c r="E142" s="37"/>
      <c r="F142" s="38">
        <v>44440</v>
      </c>
      <c r="G142" s="37"/>
      <c r="H142" s="37" t="s">
        <v>120</v>
      </c>
      <c r="I142" s="37"/>
      <c r="J142" s="37" t="s">
        <v>487</v>
      </c>
      <c r="K142" s="37"/>
      <c r="L142" s="37" t="s">
        <v>617</v>
      </c>
      <c r="M142" s="37"/>
      <c r="N142" s="39">
        <v>0</v>
      </c>
    </row>
    <row r="143" spans="1:14" x14ac:dyDescent="0.25">
      <c r="A143" s="37"/>
      <c r="B143" s="37"/>
      <c r="C143" s="37"/>
      <c r="D143" s="37" t="s">
        <v>113</v>
      </c>
      <c r="E143" s="37"/>
      <c r="F143" s="38">
        <v>44440</v>
      </c>
      <c r="G143" s="37"/>
      <c r="H143" s="37" t="s">
        <v>120</v>
      </c>
      <c r="I143" s="37"/>
      <c r="J143" s="37" t="s">
        <v>487</v>
      </c>
      <c r="K143" s="37"/>
      <c r="L143" s="37" t="s">
        <v>618</v>
      </c>
      <c r="M143" s="37"/>
      <c r="N143" s="39">
        <v>-12961.18</v>
      </c>
    </row>
    <row r="144" spans="1:14" x14ac:dyDescent="0.25">
      <c r="A144" s="37"/>
      <c r="B144" s="37"/>
      <c r="C144" s="37"/>
      <c r="D144" s="37" t="s">
        <v>113</v>
      </c>
      <c r="E144" s="37"/>
      <c r="F144" s="38">
        <v>44470</v>
      </c>
      <c r="G144" s="37"/>
      <c r="H144" s="37" t="s">
        <v>120</v>
      </c>
      <c r="I144" s="37"/>
      <c r="J144" s="37" t="s">
        <v>487</v>
      </c>
      <c r="K144" s="37"/>
      <c r="L144" s="37" t="s">
        <v>619</v>
      </c>
      <c r="M144" s="37"/>
      <c r="N144" s="39">
        <v>-4903.46</v>
      </c>
    </row>
    <row r="145" spans="1:14" x14ac:dyDescent="0.25">
      <c r="A145" s="37"/>
      <c r="B145" s="37"/>
      <c r="C145" s="37"/>
      <c r="D145" s="37" t="s">
        <v>113</v>
      </c>
      <c r="E145" s="37"/>
      <c r="F145" s="38">
        <v>44487</v>
      </c>
      <c r="G145" s="37"/>
      <c r="H145" s="37" t="s">
        <v>120</v>
      </c>
      <c r="I145" s="37"/>
      <c r="J145" s="37" t="s">
        <v>486</v>
      </c>
      <c r="K145" s="37"/>
      <c r="L145" s="37" t="s">
        <v>620</v>
      </c>
      <c r="M145" s="37"/>
      <c r="N145" s="39">
        <v>-5591</v>
      </c>
    </row>
    <row r="146" spans="1:14" x14ac:dyDescent="0.25">
      <c r="A146" s="37"/>
      <c r="B146" s="37"/>
      <c r="C146" s="37"/>
      <c r="D146" s="37" t="s">
        <v>115</v>
      </c>
      <c r="E146" s="37"/>
      <c r="F146" s="38">
        <v>44225</v>
      </c>
      <c r="G146" s="37"/>
      <c r="H146" s="37" t="s">
        <v>121</v>
      </c>
      <c r="I146" s="37"/>
      <c r="J146" s="37" t="s">
        <v>488</v>
      </c>
      <c r="K146" s="37"/>
      <c r="L146" s="37" t="s">
        <v>621</v>
      </c>
      <c r="M146" s="37"/>
      <c r="N146" s="39">
        <v>0</v>
      </c>
    </row>
    <row r="147" spans="1:14" x14ac:dyDescent="0.25">
      <c r="A147" s="37"/>
      <c r="B147" s="37"/>
      <c r="C147" s="37"/>
      <c r="D147" s="37" t="s">
        <v>116</v>
      </c>
      <c r="E147" s="37"/>
      <c r="F147" s="38">
        <v>44362</v>
      </c>
      <c r="G147" s="37"/>
      <c r="H147" s="37" t="s">
        <v>122</v>
      </c>
      <c r="I147" s="37"/>
      <c r="J147" s="37" t="s">
        <v>489</v>
      </c>
      <c r="K147" s="37"/>
      <c r="L147" s="37"/>
      <c r="M147" s="37"/>
      <c r="N147" s="39">
        <v>-49.99</v>
      </c>
    </row>
    <row r="148" spans="1:14" x14ac:dyDescent="0.25">
      <c r="A148" s="37"/>
      <c r="B148" s="37"/>
      <c r="C148" s="37"/>
      <c r="D148" s="37" t="s">
        <v>116</v>
      </c>
      <c r="E148" s="37"/>
      <c r="F148" s="38">
        <v>44408</v>
      </c>
      <c r="G148" s="37"/>
      <c r="H148" s="37" t="s">
        <v>123</v>
      </c>
      <c r="I148" s="37"/>
      <c r="J148" s="37" t="s">
        <v>490</v>
      </c>
      <c r="K148" s="37"/>
      <c r="L148" s="37" t="s">
        <v>622</v>
      </c>
      <c r="M148" s="37"/>
      <c r="N148" s="39">
        <v>-50</v>
      </c>
    </row>
    <row r="149" spans="1:14" x14ac:dyDescent="0.25">
      <c r="A149" s="37"/>
      <c r="B149" s="37"/>
      <c r="C149" s="37"/>
      <c r="D149" s="37" t="s">
        <v>115</v>
      </c>
      <c r="E149" s="37"/>
      <c r="F149" s="38">
        <v>44344</v>
      </c>
      <c r="G149" s="37"/>
      <c r="H149" s="37" t="s">
        <v>124</v>
      </c>
      <c r="I149" s="37"/>
      <c r="J149" s="37" t="s">
        <v>491</v>
      </c>
      <c r="K149" s="37"/>
      <c r="L149" s="37" t="s">
        <v>623</v>
      </c>
      <c r="M149" s="37"/>
      <c r="N149" s="39">
        <v>0</v>
      </c>
    </row>
    <row r="150" spans="1:14" x14ac:dyDescent="0.25">
      <c r="A150" s="37"/>
      <c r="B150" s="37"/>
      <c r="C150" s="37"/>
      <c r="D150" s="37" t="s">
        <v>117</v>
      </c>
      <c r="E150" s="37"/>
      <c r="F150" s="38">
        <v>44317</v>
      </c>
      <c r="G150" s="37"/>
      <c r="H150" s="37" t="s">
        <v>125</v>
      </c>
      <c r="I150" s="37"/>
      <c r="J150" s="37"/>
      <c r="K150" s="37"/>
      <c r="L150" s="37" t="s">
        <v>624</v>
      </c>
      <c r="M150" s="37"/>
      <c r="N150" s="39">
        <v>185</v>
      </c>
    </row>
    <row r="151" spans="1:14" x14ac:dyDescent="0.25">
      <c r="A151" s="37"/>
      <c r="B151" s="37"/>
      <c r="C151" s="37"/>
      <c r="D151" s="37" t="s">
        <v>115</v>
      </c>
      <c r="E151" s="37"/>
      <c r="F151" s="38">
        <v>44253</v>
      </c>
      <c r="G151" s="37"/>
      <c r="H151" s="37" t="s">
        <v>126</v>
      </c>
      <c r="I151" s="37"/>
      <c r="J151" s="37" t="s">
        <v>492</v>
      </c>
      <c r="K151" s="37"/>
      <c r="L151" s="37" t="s">
        <v>623</v>
      </c>
      <c r="M151" s="37"/>
      <c r="N151" s="39">
        <v>0</v>
      </c>
    </row>
    <row r="152" spans="1:14" x14ac:dyDescent="0.25">
      <c r="A152" s="37"/>
      <c r="B152" s="37"/>
      <c r="C152" s="37"/>
      <c r="D152" s="37" t="s">
        <v>115</v>
      </c>
      <c r="E152" s="37"/>
      <c r="F152" s="38">
        <v>44286</v>
      </c>
      <c r="G152" s="37"/>
      <c r="H152" s="37" t="s">
        <v>127</v>
      </c>
      <c r="I152" s="37"/>
      <c r="J152" s="37" t="s">
        <v>492</v>
      </c>
      <c r="K152" s="37"/>
      <c r="L152" s="37" t="s">
        <v>623</v>
      </c>
      <c r="M152" s="37"/>
      <c r="N152" s="39">
        <v>0</v>
      </c>
    </row>
    <row r="153" spans="1:14" x14ac:dyDescent="0.25">
      <c r="A153" s="37"/>
      <c r="B153" s="37"/>
      <c r="C153" s="37"/>
      <c r="D153" s="37" t="s">
        <v>115</v>
      </c>
      <c r="E153" s="37"/>
      <c r="F153" s="38">
        <v>44316</v>
      </c>
      <c r="G153" s="37"/>
      <c r="H153" s="37" t="s">
        <v>128</v>
      </c>
      <c r="I153" s="37"/>
      <c r="J153" s="37" t="s">
        <v>492</v>
      </c>
      <c r="K153" s="37"/>
      <c r="L153" s="37" t="s">
        <v>623</v>
      </c>
      <c r="M153" s="37"/>
      <c r="N153" s="39">
        <v>0</v>
      </c>
    </row>
    <row r="154" spans="1:14" x14ac:dyDescent="0.25">
      <c r="A154" s="37"/>
      <c r="B154" s="37"/>
      <c r="C154" s="37"/>
      <c r="D154" s="37" t="s">
        <v>115</v>
      </c>
      <c r="E154" s="37"/>
      <c r="F154" s="38">
        <v>44344</v>
      </c>
      <c r="G154" s="37"/>
      <c r="H154" s="37" t="s">
        <v>129</v>
      </c>
      <c r="I154" s="37"/>
      <c r="J154" s="37" t="s">
        <v>492</v>
      </c>
      <c r="K154" s="37"/>
      <c r="L154" s="37" t="s">
        <v>623</v>
      </c>
      <c r="M154" s="37"/>
      <c r="N154" s="39">
        <v>0</v>
      </c>
    </row>
    <row r="155" spans="1:14" x14ac:dyDescent="0.25">
      <c r="A155" s="37"/>
      <c r="B155" s="37"/>
      <c r="C155" s="37"/>
      <c r="D155" s="37" t="s">
        <v>115</v>
      </c>
      <c r="E155" s="37"/>
      <c r="F155" s="38">
        <v>44377</v>
      </c>
      <c r="G155" s="37"/>
      <c r="H155" s="37" t="s">
        <v>130</v>
      </c>
      <c r="I155" s="37"/>
      <c r="J155" s="37" t="s">
        <v>492</v>
      </c>
      <c r="K155" s="37"/>
      <c r="L155" s="37" t="s">
        <v>623</v>
      </c>
      <c r="M155" s="37"/>
      <c r="N155" s="39">
        <v>0</v>
      </c>
    </row>
    <row r="156" spans="1:14" x14ac:dyDescent="0.25">
      <c r="A156" s="37"/>
      <c r="B156" s="37"/>
      <c r="C156" s="37"/>
      <c r="D156" s="37" t="s">
        <v>115</v>
      </c>
      <c r="E156" s="37"/>
      <c r="F156" s="38">
        <v>44407</v>
      </c>
      <c r="G156" s="37"/>
      <c r="H156" s="37" t="s">
        <v>131</v>
      </c>
      <c r="I156" s="37"/>
      <c r="J156" s="37" t="s">
        <v>492</v>
      </c>
      <c r="K156" s="37"/>
      <c r="L156" s="37" t="s">
        <v>623</v>
      </c>
      <c r="M156" s="37"/>
      <c r="N156" s="39">
        <v>0</v>
      </c>
    </row>
    <row r="157" spans="1:14" x14ac:dyDescent="0.25">
      <c r="A157" s="37"/>
      <c r="B157" s="37"/>
      <c r="C157" s="37"/>
      <c r="D157" s="37" t="s">
        <v>115</v>
      </c>
      <c r="E157" s="37"/>
      <c r="F157" s="38">
        <v>44439</v>
      </c>
      <c r="G157" s="37"/>
      <c r="H157" s="37" t="s">
        <v>132</v>
      </c>
      <c r="I157" s="37"/>
      <c r="J157" s="37" t="s">
        <v>492</v>
      </c>
      <c r="K157" s="37"/>
      <c r="L157" s="37" t="s">
        <v>623</v>
      </c>
      <c r="M157" s="37"/>
      <c r="N157" s="39">
        <v>0</v>
      </c>
    </row>
    <row r="158" spans="1:14" x14ac:dyDescent="0.25">
      <c r="A158" s="37"/>
      <c r="B158" s="37"/>
      <c r="C158" s="37"/>
      <c r="D158" s="37" t="s">
        <v>115</v>
      </c>
      <c r="E158" s="37"/>
      <c r="F158" s="38">
        <v>44469</v>
      </c>
      <c r="G158" s="37"/>
      <c r="H158" s="37" t="s">
        <v>133</v>
      </c>
      <c r="I158" s="37"/>
      <c r="J158" s="37" t="s">
        <v>492</v>
      </c>
      <c r="K158" s="37"/>
      <c r="L158" s="37" t="s">
        <v>623</v>
      </c>
      <c r="M158" s="37"/>
      <c r="N158" s="39">
        <v>0</v>
      </c>
    </row>
    <row r="159" spans="1:14" x14ac:dyDescent="0.25">
      <c r="A159" s="37"/>
      <c r="B159" s="37"/>
      <c r="C159" s="37"/>
      <c r="D159" s="37" t="s">
        <v>115</v>
      </c>
      <c r="E159" s="37"/>
      <c r="F159" s="38">
        <v>44337</v>
      </c>
      <c r="G159" s="37"/>
      <c r="H159" s="37" t="s">
        <v>134</v>
      </c>
      <c r="I159" s="37"/>
      <c r="J159" s="37" t="s">
        <v>493</v>
      </c>
      <c r="K159" s="37"/>
      <c r="L159" s="37" t="s">
        <v>623</v>
      </c>
      <c r="M159" s="37"/>
      <c r="N159" s="39">
        <v>0</v>
      </c>
    </row>
    <row r="160" spans="1:14" x14ac:dyDescent="0.25">
      <c r="A160" s="37"/>
      <c r="B160" s="37"/>
      <c r="C160" s="37"/>
      <c r="D160" s="37" t="s">
        <v>115</v>
      </c>
      <c r="E160" s="37"/>
      <c r="F160" s="38">
        <v>44225</v>
      </c>
      <c r="G160" s="37"/>
      <c r="H160" s="37" t="s">
        <v>135</v>
      </c>
      <c r="I160" s="37"/>
      <c r="J160" s="37" t="s">
        <v>492</v>
      </c>
      <c r="K160" s="37"/>
      <c r="L160" s="37" t="s">
        <v>623</v>
      </c>
      <c r="M160" s="37"/>
      <c r="N160" s="39">
        <v>0</v>
      </c>
    </row>
    <row r="161" spans="1:14" x14ac:dyDescent="0.25">
      <c r="A161" s="37"/>
      <c r="B161" s="37"/>
      <c r="C161" s="37"/>
      <c r="D161" s="37" t="s">
        <v>115</v>
      </c>
      <c r="E161" s="37"/>
      <c r="F161" s="38">
        <v>44253</v>
      </c>
      <c r="G161" s="37"/>
      <c r="H161" s="37" t="s">
        <v>136</v>
      </c>
      <c r="I161" s="37"/>
      <c r="J161" s="37" t="s">
        <v>494</v>
      </c>
      <c r="K161" s="37"/>
      <c r="L161" s="37" t="s">
        <v>623</v>
      </c>
      <c r="M161" s="37"/>
      <c r="N161" s="39">
        <v>0</v>
      </c>
    </row>
    <row r="162" spans="1:14" x14ac:dyDescent="0.25">
      <c r="A162" s="37"/>
      <c r="B162" s="37"/>
      <c r="C162" s="37"/>
      <c r="D162" s="37" t="s">
        <v>115</v>
      </c>
      <c r="E162" s="37"/>
      <c r="F162" s="38">
        <v>44286</v>
      </c>
      <c r="G162" s="37"/>
      <c r="H162" s="37" t="s">
        <v>137</v>
      </c>
      <c r="I162" s="37"/>
      <c r="J162" s="37" t="s">
        <v>494</v>
      </c>
      <c r="K162" s="37"/>
      <c r="L162" s="37" t="s">
        <v>623</v>
      </c>
      <c r="M162" s="37"/>
      <c r="N162" s="39">
        <v>0</v>
      </c>
    </row>
    <row r="163" spans="1:14" x14ac:dyDescent="0.25">
      <c r="A163" s="37"/>
      <c r="B163" s="37"/>
      <c r="C163" s="37"/>
      <c r="D163" s="37" t="s">
        <v>115</v>
      </c>
      <c r="E163" s="37"/>
      <c r="F163" s="38">
        <v>44316</v>
      </c>
      <c r="G163" s="37"/>
      <c r="H163" s="37" t="s">
        <v>138</v>
      </c>
      <c r="I163" s="37"/>
      <c r="J163" s="37" t="s">
        <v>494</v>
      </c>
      <c r="K163" s="37"/>
      <c r="L163" s="37" t="s">
        <v>623</v>
      </c>
      <c r="M163" s="37"/>
      <c r="N163" s="39">
        <v>0</v>
      </c>
    </row>
    <row r="164" spans="1:14" x14ac:dyDescent="0.25">
      <c r="A164" s="37"/>
      <c r="B164" s="37"/>
      <c r="C164" s="37"/>
      <c r="D164" s="37" t="s">
        <v>115</v>
      </c>
      <c r="E164" s="37"/>
      <c r="F164" s="38">
        <v>44344</v>
      </c>
      <c r="G164" s="37"/>
      <c r="H164" s="37" t="s">
        <v>139</v>
      </c>
      <c r="I164" s="37"/>
      <c r="J164" s="37" t="s">
        <v>494</v>
      </c>
      <c r="K164" s="37"/>
      <c r="L164" s="37" t="s">
        <v>623</v>
      </c>
      <c r="M164" s="37"/>
      <c r="N164" s="39">
        <v>0</v>
      </c>
    </row>
    <row r="165" spans="1:14" x14ac:dyDescent="0.25">
      <c r="A165" s="37"/>
      <c r="B165" s="37"/>
      <c r="C165" s="37"/>
      <c r="D165" s="37" t="s">
        <v>115</v>
      </c>
      <c r="E165" s="37"/>
      <c r="F165" s="38">
        <v>44377</v>
      </c>
      <c r="G165" s="37"/>
      <c r="H165" s="37" t="s">
        <v>140</v>
      </c>
      <c r="I165" s="37"/>
      <c r="J165" s="37" t="s">
        <v>494</v>
      </c>
      <c r="K165" s="37"/>
      <c r="L165" s="37" t="s">
        <v>623</v>
      </c>
      <c r="M165" s="37"/>
      <c r="N165" s="39">
        <v>0</v>
      </c>
    </row>
    <row r="166" spans="1:14" x14ac:dyDescent="0.25">
      <c r="A166" s="37"/>
      <c r="B166" s="37"/>
      <c r="C166" s="37"/>
      <c r="D166" s="37" t="s">
        <v>115</v>
      </c>
      <c r="E166" s="37"/>
      <c r="F166" s="38">
        <v>44407</v>
      </c>
      <c r="G166" s="37"/>
      <c r="H166" s="37" t="s">
        <v>141</v>
      </c>
      <c r="I166" s="37"/>
      <c r="J166" s="37" t="s">
        <v>494</v>
      </c>
      <c r="K166" s="37"/>
      <c r="L166" s="37" t="s">
        <v>623</v>
      </c>
      <c r="M166" s="37"/>
      <c r="N166" s="39">
        <v>0</v>
      </c>
    </row>
    <row r="167" spans="1:14" x14ac:dyDescent="0.25">
      <c r="A167" s="37"/>
      <c r="B167" s="37"/>
      <c r="C167" s="37"/>
      <c r="D167" s="37" t="s">
        <v>115</v>
      </c>
      <c r="E167" s="37"/>
      <c r="F167" s="38">
        <v>44439</v>
      </c>
      <c r="G167" s="37"/>
      <c r="H167" s="37" t="s">
        <v>142</v>
      </c>
      <c r="I167" s="37"/>
      <c r="J167" s="37" t="s">
        <v>494</v>
      </c>
      <c r="K167" s="37"/>
      <c r="L167" s="37" t="s">
        <v>623</v>
      </c>
      <c r="M167" s="37"/>
      <c r="N167" s="39">
        <v>0</v>
      </c>
    </row>
    <row r="168" spans="1:14" x14ac:dyDescent="0.25">
      <c r="A168" s="37"/>
      <c r="B168" s="37"/>
      <c r="C168" s="37"/>
      <c r="D168" s="37" t="s">
        <v>115</v>
      </c>
      <c r="E168" s="37"/>
      <c r="F168" s="38">
        <v>44469</v>
      </c>
      <c r="G168" s="37"/>
      <c r="H168" s="37" t="s">
        <v>143</v>
      </c>
      <c r="I168" s="37"/>
      <c r="J168" s="37" t="s">
        <v>493</v>
      </c>
      <c r="K168" s="37"/>
      <c r="L168" s="37" t="s">
        <v>623</v>
      </c>
      <c r="M168" s="37"/>
      <c r="N168" s="39">
        <v>0</v>
      </c>
    </row>
    <row r="169" spans="1:14" x14ac:dyDescent="0.25">
      <c r="A169" s="37"/>
      <c r="B169" s="37"/>
      <c r="C169" s="37"/>
      <c r="D169" s="37" t="s">
        <v>115</v>
      </c>
      <c r="E169" s="37"/>
      <c r="F169" s="38">
        <v>44337</v>
      </c>
      <c r="G169" s="37"/>
      <c r="H169" s="37" t="s">
        <v>144</v>
      </c>
      <c r="I169" s="37"/>
      <c r="J169" s="37" t="s">
        <v>488</v>
      </c>
      <c r="K169" s="37"/>
      <c r="L169" s="37" t="s">
        <v>623</v>
      </c>
      <c r="M169" s="37"/>
      <c r="N169" s="39">
        <v>0</v>
      </c>
    </row>
    <row r="170" spans="1:14" x14ac:dyDescent="0.25">
      <c r="A170" s="37"/>
      <c r="B170" s="37"/>
      <c r="C170" s="37"/>
      <c r="D170" s="37" t="s">
        <v>115</v>
      </c>
      <c r="E170" s="37"/>
      <c r="F170" s="38">
        <v>44225</v>
      </c>
      <c r="G170" s="37"/>
      <c r="H170" s="37" t="s">
        <v>145</v>
      </c>
      <c r="I170" s="37"/>
      <c r="J170" s="37" t="s">
        <v>494</v>
      </c>
      <c r="K170" s="37"/>
      <c r="L170" s="37" t="s">
        <v>623</v>
      </c>
      <c r="M170" s="37"/>
      <c r="N170" s="39">
        <v>0</v>
      </c>
    </row>
    <row r="171" spans="1:14" x14ac:dyDescent="0.25">
      <c r="A171" s="37"/>
      <c r="B171" s="37"/>
      <c r="C171" s="37"/>
      <c r="D171" s="37" t="s">
        <v>115</v>
      </c>
      <c r="E171" s="37"/>
      <c r="F171" s="38">
        <v>44253</v>
      </c>
      <c r="G171" s="37"/>
      <c r="H171" s="37" t="s">
        <v>146</v>
      </c>
      <c r="I171" s="37"/>
      <c r="J171" s="37" t="s">
        <v>495</v>
      </c>
      <c r="K171" s="37"/>
      <c r="L171" s="37" t="s">
        <v>623</v>
      </c>
      <c r="M171" s="37"/>
      <c r="N171" s="39">
        <v>0</v>
      </c>
    </row>
    <row r="172" spans="1:14" x14ac:dyDescent="0.25">
      <c r="A172" s="37"/>
      <c r="B172" s="37"/>
      <c r="C172" s="37"/>
      <c r="D172" s="37" t="s">
        <v>115</v>
      </c>
      <c r="E172" s="37"/>
      <c r="F172" s="38">
        <v>44286</v>
      </c>
      <c r="G172" s="37"/>
      <c r="H172" s="37" t="s">
        <v>147</v>
      </c>
      <c r="I172" s="37"/>
      <c r="J172" s="37" t="s">
        <v>495</v>
      </c>
      <c r="K172" s="37"/>
      <c r="L172" s="37" t="s">
        <v>623</v>
      </c>
      <c r="M172" s="37"/>
      <c r="N172" s="39">
        <v>0</v>
      </c>
    </row>
    <row r="173" spans="1:14" x14ac:dyDescent="0.25">
      <c r="A173" s="37"/>
      <c r="B173" s="37"/>
      <c r="C173" s="37"/>
      <c r="D173" s="37" t="s">
        <v>115</v>
      </c>
      <c r="E173" s="37"/>
      <c r="F173" s="38">
        <v>44316</v>
      </c>
      <c r="G173" s="37"/>
      <c r="H173" s="37" t="s">
        <v>148</v>
      </c>
      <c r="I173" s="37"/>
      <c r="J173" s="37" t="s">
        <v>495</v>
      </c>
      <c r="K173" s="37"/>
      <c r="L173" s="37" t="s">
        <v>623</v>
      </c>
      <c r="M173" s="37"/>
      <c r="N173" s="39">
        <v>0</v>
      </c>
    </row>
    <row r="174" spans="1:14" x14ac:dyDescent="0.25">
      <c r="A174" s="37"/>
      <c r="B174" s="37"/>
      <c r="C174" s="37"/>
      <c r="D174" s="37" t="s">
        <v>115</v>
      </c>
      <c r="E174" s="37"/>
      <c r="F174" s="38">
        <v>44344</v>
      </c>
      <c r="G174" s="37"/>
      <c r="H174" s="37" t="s">
        <v>149</v>
      </c>
      <c r="I174" s="37"/>
      <c r="J174" s="37" t="s">
        <v>495</v>
      </c>
      <c r="K174" s="37"/>
      <c r="L174" s="37" t="s">
        <v>623</v>
      </c>
      <c r="M174" s="37"/>
      <c r="N174" s="39">
        <v>0</v>
      </c>
    </row>
    <row r="175" spans="1:14" x14ac:dyDescent="0.25">
      <c r="A175" s="37"/>
      <c r="B175" s="37"/>
      <c r="C175" s="37"/>
      <c r="D175" s="37" t="s">
        <v>115</v>
      </c>
      <c r="E175" s="37"/>
      <c r="F175" s="38">
        <v>44377</v>
      </c>
      <c r="G175" s="37"/>
      <c r="H175" s="37" t="s">
        <v>150</v>
      </c>
      <c r="I175" s="37"/>
      <c r="J175" s="37" t="s">
        <v>495</v>
      </c>
      <c r="K175" s="37"/>
      <c r="L175" s="37" t="s">
        <v>623</v>
      </c>
      <c r="M175" s="37"/>
      <c r="N175" s="39">
        <v>0</v>
      </c>
    </row>
    <row r="176" spans="1:14" x14ac:dyDescent="0.25">
      <c r="A176" s="37"/>
      <c r="B176" s="37"/>
      <c r="C176" s="37"/>
      <c r="D176" s="37" t="s">
        <v>115</v>
      </c>
      <c r="E176" s="37"/>
      <c r="F176" s="38">
        <v>44407</v>
      </c>
      <c r="G176" s="37"/>
      <c r="H176" s="37" t="s">
        <v>151</v>
      </c>
      <c r="I176" s="37"/>
      <c r="J176" s="37" t="s">
        <v>493</v>
      </c>
      <c r="K176" s="37"/>
      <c r="L176" s="37" t="s">
        <v>623</v>
      </c>
      <c r="M176" s="37"/>
      <c r="N176" s="39">
        <v>0</v>
      </c>
    </row>
    <row r="177" spans="1:14" x14ac:dyDescent="0.25">
      <c r="A177" s="37"/>
      <c r="B177" s="37"/>
      <c r="C177" s="37"/>
      <c r="D177" s="37" t="s">
        <v>115</v>
      </c>
      <c r="E177" s="37"/>
      <c r="F177" s="38">
        <v>44439</v>
      </c>
      <c r="G177" s="37"/>
      <c r="H177" s="37" t="s">
        <v>152</v>
      </c>
      <c r="I177" s="37"/>
      <c r="J177" s="37" t="s">
        <v>493</v>
      </c>
      <c r="K177" s="37"/>
      <c r="L177" s="37" t="s">
        <v>623</v>
      </c>
      <c r="M177" s="37"/>
      <c r="N177" s="39">
        <v>0</v>
      </c>
    </row>
    <row r="178" spans="1:14" x14ac:dyDescent="0.25">
      <c r="A178" s="37"/>
      <c r="B178" s="37"/>
      <c r="C178" s="37"/>
      <c r="D178" s="37" t="s">
        <v>115</v>
      </c>
      <c r="E178" s="37"/>
      <c r="F178" s="38">
        <v>44469</v>
      </c>
      <c r="G178" s="37"/>
      <c r="H178" s="37" t="s">
        <v>153</v>
      </c>
      <c r="I178" s="37"/>
      <c r="J178" s="37" t="s">
        <v>496</v>
      </c>
      <c r="K178" s="37"/>
      <c r="L178" s="37" t="s">
        <v>623</v>
      </c>
      <c r="M178" s="37"/>
      <c r="N178" s="39">
        <v>0</v>
      </c>
    </row>
    <row r="179" spans="1:14" x14ac:dyDescent="0.25">
      <c r="A179" s="37"/>
      <c r="B179" s="37"/>
      <c r="C179" s="37"/>
      <c r="D179" s="37" t="s">
        <v>115</v>
      </c>
      <c r="E179" s="37"/>
      <c r="F179" s="38">
        <v>44337</v>
      </c>
      <c r="G179" s="37"/>
      <c r="H179" s="37" t="s">
        <v>154</v>
      </c>
      <c r="I179" s="37"/>
      <c r="J179" s="37" t="s">
        <v>491</v>
      </c>
      <c r="K179" s="37"/>
      <c r="L179" s="37" t="s">
        <v>623</v>
      </c>
      <c r="M179" s="37"/>
      <c r="N179" s="39">
        <v>0</v>
      </c>
    </row>
    <row r="180" spans="1:14" x14ac:dyDescent="0.25">
      <c r="A180" s="37"/>
      <c r="B180" s="37"/>
      <c r="C180" s="37"/>
      <c r="D180" s="37" t="s">
        <v>115</v>
      </c>
      <c r="E180" s="37"/>
      <c r="F180" s="38">
        <v>44225</v>
      </c>
      <c r="G180" s="37"/>
      <c r="H180" s="37" t="s">
        <v>155</v>
      </c>
      <c r="I180" s="37"/>
      <c r="J180" s="37" t="s">
        <v>495</v>
      </c>
      <c r="K180" s="37"/>
      <c r="L180" s="37" t="s">
        <v>623</v>
      </c>
      <c r="M180" s="37"/>
      <c r="N180" s="39">
        <v>0</v>
      </c>
    </row>
    <row r="181" spans="1:14" x14ac:dyDescent="0.25">
      <c r="A181" s="37"/>
      <c r="B181" s="37"/>
      <c r="C181" s="37"/>
      <c r="D181" s="37" t="s">
        <v>115</v>
      </c>
      <c r="E181" s="37"/>
      <c r="F181" s="38">
        <v>44253</v>
      </c>
      <c r="G181" s="37"/>
      <c r="H181" s="37" t="s">
        <v>156</v>
      </c>
      <c r="I181" s="37"/>
      <c r="J181" s="37" t="s">
        <v>493</v>
      </c>
      <c r="K181" s="37"/>
      <c r="L181" s="37" t="s">
        <v>623</v>
      </c>
      <c r="M181" s="37"/>
      <c r="N181" s="39">
        <v>0</v>
      </c>
    </row>
    <row r="182" spans="1:14" x14ac:dyDescent="0.25">
      <c r="A182" s="37"/>
      <c r="B182" s="37"/>
      <c r="C182" s="37"/>
      <c r="D182" s="37" t="s">
        <v>115</v>
      </c>
      <c r="E182" s="37"/>
      <c r="F182" s="38">
        <v>44286</v>
      </c>
      <c r="G182" s="37"/>
      <c r="H182" s="37" t="s">
        <v>157</v>
      </c>
      <c r="I182" s="37"/>
      <c r="J182" s="37" t="s">
        <v>493</v>
      </c>
      <c r="K182" s="37"/>
      <c r="L182" s="37" t="s">
        <v>623</v>
      </c>
      <c r="M182" s="37"/>
      <c r="N182" s="39">
        <v>0</v>
      </c>
    </row>
    <row r="183" spans="1:14" x14ac:dyDescent="0.25">
      <c r="A183" s="37"/>
      <c r="B183" s="37"/>
      <c r="C183" s="37"/>
      <c r="D183" s="37" t="s">
        <v>115</v>
      </c>
      <c r="E183" s="37"/>
      <c r="F183" s="38">
        <v>44316</v>
      </c>
      <c r="G183" s="37"/>
      <c r="H183" s="37" t="s">
        <v>158</v>
      </c>
      <c r="I183" s="37"/>
      <c r="J183" s="37" t="s">
        <v>493</v>
      </c>
      <c r="K183" s="37"/>
      <c r="L183" s="37" t="s">
        <v>623</v>
      </c>
      <c r="M183" s="37"/>
      <c r="N183" s="39">
        <v>0</v>
      </c>
    </row>
    <row r="184" spans="1:14" x14ac:dyDescent="0.25">
      <c r="A184" s="37"/>
      <c r="B184" s="37"/>
      <c r="C184" s="37"/>
      <c r="D184" s="37" t="s">
        <v>115</v>
      </c>
      <c r="E184" s="37"/>
      <c r="F184" s="38">
        <v>44344</v>
      </c>
      <c r="G184" s="37"/>
      <c r="H184" s="37" t="s">
        <v>159</v>
      </c>
      <c r="I184" s="37"/>
      <c r="J184" s="37" t="s">
        <v>493</v>
      </c>
      <c r="K184" s="37"/>
      <c r="L184" s="37" t="s">
        <v>623</v>
      </c>
      <c r="M184" s="37"/>
      <c r="N184" s="39">
        <v>0</v>
      </c>
    </row>
    <row r="185" spans="1:14" x14ac:dyDescent="0.25">
      <c r="A185" s="37"/>
      <c r="B185" s="37"/>
      <c r="C185" s="37"/>
      <c r="D185" s="37" t="s">
        <v>115</v>
      </c>
      <c r="E185" s="37"/>
      <c r="F185" s="38">
        <v>44377</v>
      </c>
      <c r="G185" s="37"/>
      <c r="H185" s="37" t="s">
        <v>160</v>
      </c>
      <c r="I185" s="37"/>
      <c r="J185" s="37" t="s">
        <v>493</v>
      </c>
      <c r="K185" s="37"/>
      <c r="L185" s="37" t="s">
        <v>623</v>
      </c>
      <c r="M185" s="37"/>
      <c r="N185" s="39">
        <v>0</v>
      </c>
    </row>
    <row r="186" spans="1:14" x14ac:dyDescent="0.25">
      <c r="A186" s="37"/>
      <c r="B186" s="37"/>
      <c r="C186" s="37"/>
      <c r="D186" s="37" t="s">
        <v>115</v>
      </c>
      <c r="E186" s="37"/>
      <c r="F186" s="38">
        <v>44407</v>
      </c>
      <c r="G186" s="37"/>
      <c r="H186" s="37" t="s">
        <v>161</v>
      </c>
      <c r="I186" s="37"/>
      <c r="J186" s="37" t="s">
        <v>496</v>
      </c>
      <c r="K186" s="37"/>
      <c r="L186" s="37" t="s">
        <v>623</v>
      </c>
      <c r="M186" s="37"/>
      <c r="N186" s="39">
        <v>0</v>
      </c>
    </row>
    <row r="187" spans="1:14" x14ac:dyDescent="0.25">
      <c r="A187" s="37"/>
      <c r="B187" s="37"/>
      <c r="C187" s="37"/>
      <c r="D187" s="37" t="s">
        <v>115</v>
      </c>
      <c r="E187" s="37"/>
      <c r="F187" s="38">
        <v>44439</v>
      </c>
      <c r="G187" s="37"/>
      <c r="H187" s="37" t="s">
        <v>162</v>
      </c>
      <c r="I187" s="37"/>
      <c r="J187" s="37" t="s">
        <v>496</v>
      </c>
      <c r="K187" s="37"/>
      <c r="L187" s="37" t="s">
        <v>623</v>
      </c>
      <c r="M187" s="37"/>
      <c r="N187" s="39">
        <v>0</v>
      </c>
    </row>
    <row r="188" spans="1:14" x14ac:dyDescent="0.25">
      <c r="A188" s="37"/>
      <c r="B188" s="37"/>
      <c r="C188" s="37"/>
      <c r="D188" s="37" t="s">
        <v>115</v>
      </c>
      <c r="E188" s="37"/>
      <c r="F188" s="38">
        <v>44469</v>
      </c>
      <c r="G188" s="37"/>
      <c r="H188" s="37" t="s">
        <v>163</v>
      </c>
      <c r="I188" s="37"/>
      <c r="J188" s="37" t="s">
        <v>488</v>
      </c>
      <c r="K188" s="37"/>
      <c r="L188" s="37" t="s">
        <v>623</v>
      </c>
      <c r="M188" s="37"/>
      <c r="N188" s="39">
        <v>0</v>
      </c>
    </row>
    <row r="189" spans="1:14" x14ac:dyDescent="0.25">
      <c r="A189" s="37"/>
      <c r="B189" s="37"/>
      <c r="C189" s="37"/>
      <c r="D189" s="37" t="s">
        <v>115</v>
      </c>
      <c r="E189" s="37"/>
      <c r="F189" s="38">
        <v>44225</v>
      </c>
      <c r="G189" s="37"/>
      <c r="H189" s="37" t="s">
        <v>164</v>
      </c>
      <c r="I189" s="37"/>
      <c r="J189" s="37" t="s">
        <v>493</v>
      </c>
      <c r="K189" s="37"/>
      <c r="L189" s="37" t="s">
        <v>623</v>
      </c>
      <c r="M189" s="37"/>
      <c r="N189" s="39">
        <v>0</v>
      </c>
    </row>
    <row r="190" spans="1:14" x14ac:dyDescent="0.25">
      <c r="A190" s="37"/>
      <c r="B190" s="37"/>
      <c r="C190" s="37"/>
      <c r="D190" s="37" t="s">
        <v>115</v>
      </c>
      <c r="E190" s="37"/>
      <c r="F190" s="38">
        <v>44253</v>
      </c>
      <c r="G190" s="37"/>
      <c r="H190" s="37" t="s">
        <v>165</v>
      </c>
      <c r="I190" s="37"/>
      <c r="J190" s="37" t="s">
        <v>488</v>
      </c>
      <c r="K190" s="37"/>
      <c r="L190" s="37" t="s">
        <v>623</v>
      </c>
      <c r="M190" s="37"/>
      <c r="N190" s="39">
        <v>0</v>
      </c>
    </row>
    <row r="191" spans="1:14" x14ac:dyDescent="0.25">
      <c r="A191" s="37"/>
      <c r="B191" s="37"/>
      <c r="C191" s="37"/>
      <c r="D191" s="37" t="s">
        <v>115</v>
      </c>
      <c r="E191" s="37"/>
      <c r="F191" s="38">
        <v>44286</v>
      </c>
      <c r="G191" s="37"/>
      <c r="H191" s="37" t="s">
        <v>166</v>
      </c>
      <c r="I191" s="37"/>
      <c r="J191" s="37" t="s">
        <v>488</v>
      </c>
      <c r="K191" s="37"/>
      <c r="L191" s="37" t="s">
        <v>623</v>
      </c>
      <c r="M191" s="37"/>
      <c r="N191" s="39">
        <v>0</v>
      </c>
    </row>
    <row r="192" spans="1:14" x14ac:dyDescent="0.25">
      <c r="A192" s="37"/>
      <c r="B192" s="37"/>
      <c r="C192" s="37"/>
      <c r="D192" s="37" t="s">
        <v>115</v>
      </c>
      <c r="E192" s="37"/>
      <c r="F192" s="38">
        <v>44316</v>
      </c>
      <c r="G192" s="37"/>
      <c r="H192" s="37" t="s">
        <v>167</v>
      </c>
      <c r="I192" s="37"/>
      <c r="J192" s="37" t="s">
        <v>488</v>
      </c>
      <c r="K192" s="37"/>
      <c r="L192" s="37" t="s">
        <v>623</v>
      </c>
      <c r="M192" s="37"/>
      <c r="N192" s="39">
        <v>0</v>
      </c>
    </row>
    <row r="193" spans="1:14" x14ac:dyDescent="0.25">
      <c r="A193" s="37"/>
      <c r="B193" s="37"/>
      <c r="C193" s="37"/>
      <c r="D193" s="37" t="s">
        <v>115</v>
      </c>
      <c r="E193" s="37"/>
      <c r="F193" s="38">
        <v>44344</v>
      </c>
      <c r="G193" s="37"/>
      <c r="H193" s="37" t="s">
        <v>168</v>
      </c>
      <c r="I193" s="37"/>
      <c r="J193" s="37" t="s">
        <v>488</v>
      </c>
      <c r="K193" s="37"/>
      <c r="L193" s="37" t="s">
        <v>623</v>
      </c>
      <c r="M193" s="37"/>
      <c r="N193" s="39">
        <v>0</v>
      </c>
    </row>
    <row r="194" spans="1:14" x14ac:dyDescent="0.25">
      <c r="A194" s="37"/>
      <c r="B194" s="37"/>
      <c r="C194" s="37"/>
      <c r="D194" s="37" t="s">
        <v>115</v>
      </c>
      <c r="E194" s="37"/>
      <c r="F194" s="38">
        <v>44377</v>
      </c>
      <c r="G194" s="37"/>
      <c r="H194" s="37" t="s">
        <v>169</v>
      </c>
      <c r="I194" s="37"/>
      <c r="J194" s="37" t="s">
        <v>496</v>
      </c>
      <c r="K194" s="37"/>
      <c r="L194" s="37" t="s">
        <v>623</v>
      </c>
      <c r="M194" s="37"/>
      <c r="N194" s="39">
        <v>0</v>
      </c>
    </row>
    <row r="195" spans="1:14" x14ac:dyDescent="0.25">
      <c r="A195" s="37"/>
      <c r="B195" s="37"/>
      <c r="C195" s="37"/>
      <c r="D195" s="37" t="s">
        <v>115</v>
      </c>
      <c r="E195" s="37"/>
      <c r="F195" s="38">
        <v>44407</v>
      </c>
      <c r="G195" s="37"/>
      <c r="H195" s="37" t="s">
        <v>170</v>
      </c>
      <c r="I195" s="37"/>
      <c r="J195" s="37" t="s">
        <v>488</v>
      </c>
      <c r="K195" s="37"/>
      <c r="L195" s="37" t="s">
        <v>623</v>
      </c>
      <c r="M195" s="37"/>
      <c r="N195" s="39">
        <v>0</v>
      </c>
    </row>
    <row r="196" spans="1:14" x14ac:dyDescent="0.25">
      <c r="A196" s="37"/>
      <c r="B196" s="37"/>
      <c r="C196" s="37"/>
      <c r="D196" s="37" t="s">
        <v>115</v>
      </c>
      <c r="E196" s="37"/>
      <c r="F196" s="38">
        <v>44439</v>
      </c>
      <c r="G196" s="37"/>
      <c r="H196" s="37" t="s">
        <v>171</v>
      </c>
      <c r="I196" s="37"/>
      <c r="J196" s="37" t="s">
        <v>488</v>
      </c>
      <c r="K196" s="37"/>
      <c r="L196" s="37" t="s">
        <v>623</v>
      </c>
      <c r="M196" s="37"/>
      <c r="N196" s="39">
        <v>0</v>
      </c>
    </row>
    <row r="197" spans="1:14" x14ac:dyDescent="0.25">
      <c r="A197" s="37"/>
      <c r="B197" s="37"/>
      <c r="C197" s="37"/>
      <c r="D197" s="37" t="s">
        <v>115</v>
      </c>
      <c r="E197" s="37"/>
      <c r="F197" s="38">
        <v>44225</v>
      </c>
      <c r="G197" s="37"/>
      <c r="H197" s="37" t="s">
        <v>172</v>
      </c>
      <c r="I197" s="37"/>
      <c r="J197" s="37" t="s">
        <v>488</v>
      </c>
      <c r="K197" s="37"/>
      <c r="L197" s="37" t="s">
        <v>623</v>
      </c>
      <c r="M197" s="37"/>
      <c r="N197" s="39">
        <v>0</v>
      </c>
    </row>
    <row r="198" spans="1:14" x14ac:dyDescent="0.25">
      <c r="A198" s="37"/>
      <c r="B198" s="37"/>
      <c r="C198" s="37"/>
      <c r="D198" s="37" t="s">
        <v>115</v>
      </c>
      <c r="E198" s="37"/>
      <c r="F198" s="38">
        <v>44253</v>
      </c>
      <c r="G198" s="37"/>
      <c r="H198" s="37" t="s">
        <v>173</v>
      </c>
      <c r="I198" s="37"/>
      <c r="J198" s="37" t="s">
        <v>491</v>
      </c>
      <c r="K198" s="37"/>
      <c r="L198" s="37" t="s">
        <v>623</v>
      </c>
      <c r="M198" s="37"/>
      <c r="N198" s="39">
        <v>0</v>
      </c>
    </row>
    <row r="199" spans="1:14" x14ac:dyDescent="0.25">
      <c r="A199" s="37"/>
      <c r="B199" s="37"/>
      <c r="C199" s="37"/>
      <c r="D199" s="37" t="s">
        <v>115</v>
      </c>
      <c r="E199" s="37"/>
      <c r="F199" s="38">
        <v>44286</v>
      </c>
      <c r="G199" s="37"/>
      <c r="H199" s="37" t="s">
        <v>174</v>
      </c>
      <c r="I199" s="37"/>
      <c r="J199" s="37" t="s">
        <v>491</v>
      </c>
      <c r="K199" s="37"/>
      <c r="L199" s="37" t="s">
        <v>623</v>
      </c>
      <c r="M199" s="37"/>
      <c r="N199" s="39">
        <v>0</v>
      </c>
    </row>
    <row r="200" spans="1:14" x14ac:dyDescent="0.25">
      <c r="A200" s="37"/>
      <c r="B200" s="37"/>
      <c r="C200" s="37"/>
      <c r="D200" s="37" t="s">
        <v>115</v>
      </c>
      <c r="E200" s="37"/>
      <c r="F200" s="38">
        <v>44316</v>
      </c>
      <c r="G200" s="37"/>
      <c r="H200" s="37" t="s">
        <v>175</v>
      </c>
      <c r="I200" s="37"/>
      <c r="J200" s="37" t="s">
        <v>491</v>
      </c>
      <c r="K200" s="37"/>
      <c r="L200" s="37" t="s">
        <v>623</v>
      </c>
      <c r="M200" s="37"/>
      <c r="N200" s="39">
        <v>0</v>
      </c>
    </row>
    <row r="201" spans="1:14" x14ac:dyDescent="0.25">
      <c r="A201" s="37"/>
      <c r="B201" s="37"/>
      <c r="C201" s="37"/>
      <c r="D201" s="37" t="s">
        <v>115</v>
      </c>
      <c r="E201" s="37"/>
      <c r="F201" s="38">
        <v>44344</v>
      </c>
      <c r="G201" s="37"/>
      <c r="H201" s="37" t="s">
        <v>176</v>
      </c>
      <c r="I201" s="37"/>
      <c r="J201" s="37" t="s">
        <v>491</v>
      </c>
      <c r="K201" s="37"/>
      <c r="L201" s="37" t="s">
        <v>623</v>
      </c>
      <c r="M201" s="37"/>
      <c r="N201" s="39">
        <v>0</v>
      </c>
    </row>
    <row r="202" spans="1:14" x14ac:dyDescent="0.25">
      <c r="A202" s="37"/>
      <c r="B202" s="37"/>
      <c r="C202" s="37"/>
      <c r="D202" s="37" t="s">
        <v>115</v>
      </c>
      <c r="E202" s="37"/>
      <c r="F202" s="38">
        <v>44377</v>
      </c>
      <c r="G202" s="37"/>
      <c r="H202" s="37" t="s">
        <v>177</v>
      </c>
      <c r="I202" s="37"/>
      <c r="J202" s="37" t="s">
        <v>488</v>
      </c>
      <c r="K202" s="37"/>
      <c r="L202" s="37" t="s">
        <v>623</v>
      </c>
      <c r="M202" s="37"/>
      <c r="N202" s="39">
        <v>0</v>
      </c>
    </row>
    <row r="203" spans="1:14" x14ac:dyDescent="0.25">
      <c r="A203" s="37"/>
      <c r="B203" s="37"/>
      <c r="C203" s="37"/>
      <c r="D203" s="37" t="s">
        <v>115</v>
      </c>
      <c r="E203" s="37"/>
      <c r="F203" s="38">
        <v>44225</v>
      </c>
      <c r="G203" s="37"/>
      <c r="H203" s="37" t="s">
        <v>178</v>
      </c>
      <c r="I203" s="37"/>
      <c r="J203" s="37" t="s">
        <v>491</v>
      </c>
      <c r="K203" s="37"/>
      <c r="L203" s="37" t="s">
        <v>623</v>
      </c>
      <c r="M203" s="37"/>
      <c r="N203" s="39">
        <v>0</v>
      </c>
    </row>
    <row r="204" spans="1:14" x14ac:dyDescent="0.25">
      <c r="A204" s="37"/>
      <c r="B204" s="37"/>
      <c r="C204" s="37"/>
      <c r="D204" s="37" t="s">
        <v>117</v>
      </c>
      <c r="E204" s="37"/>
      <c r="F204" s="38">
        <v>44287</v>
      </c>
      <c r="G204" s="37"/>
      <c r="H204" s="37" t="s">
        <v>179</v>
      </c>
      <c r="I204" s="37"/>
      <c r="J204" s="37"/>
      <c r="K204" s="37"/>
      <c r="L204" s="37" t="s">
        <v>625</v>
      </c>
      <c r="M204" s="37"/>
      <c r="N204" s="39">
        <v>559</v>
      </c>
    </row>
    <row r="205" spans="1:14" x14ac:dyDescent="0.25">
      <c r="A205" s="37"/>
      <c r="B205" s="37"/>
      <c r="C205" s="37"/>
      <c r="D205" s="37" t="s">
        <v>114</v>
      </c>
      <c r="E205" s="37"/>
      <c r="F205" s="38">
        <v>44210</v>
      </c>
      <c r="G205" s="37"/>
      <c r="H205" s="37" t="s">
        <v>180</v>
      </c>
      <c r="I205" s="37"/>
      <c r="J205" s="37" t="s">
        <v>497</v>
      </c>
      <c r="K205" s="37"/>
      <c r="L205" s="37" t="s">
        <v>626</v>
      </c>
      <c r="M205" s="37"/>
      <c r="N205" s="39">
        <v>-66.14</v>
      </c>
    </row>
    <row r="206" spans="1:14" x14ac:dyDescent="0.25">
      <c r="A206" s="37"/>
      <c r="B206" s="37"/>
      <c r="C206" s="37"/>
      <c r="D206" s="37" t="s">
        <v>114</v>
      </c>
      <c r="E206" s="37"/>
      <c r="F206" s="38">
        <v>44210</v>
      </c>
      <c r="G206" s="37"/>
      <c r="H206" s="37" t="s">
        <v>181</v>
      </c>
      <c r="I206" s="37"/>
      <c r="J206" s="37" t="s">
        <v>498</v>
      </c>
      <c r="K206" s="37"/>
      <c r="L206" s="37" t="s">
        <v>626</v>
      </c>
      <c r="M206" s="37"/>
      <c r="N206" s="39">
        <v>-19.850000000000001</v>
      </c>
    </row>
    <row r="207" spans="1:14" x14ac:dyDescent="0.25">
      <c r="A207" s="37"/>
      <c r="B207" s="37"/>
      <c r="C207" s="37"/>
      <c r="D207" s="37" t="s">
        <v>114</v>
      </c>
      <c r="E207" s="37"/>
      <c r="F207" s="38">
        <v>44210</v>
      </c>
      <c r="G207" s="37"/>
      <c r="H207" s="37" t="s">
        <v>182</v>
      </c>
      <c r="I207" s="37"/>
      <c r="J207" s="37" t="s">
        <v>499</v>
      </c>
      <c r="K207" s="37"/>
      <c r="L207" s="37"/>
      <c r="M207" s="37"/>
      <c r="N207" s="39">
        <v>-548.87</v>
      </c>
    </row>
    <row r="208" spans="1:14" x14ac:dyDescent="0.25">
      <c r="A208" s="37"/>
      <c r="B208" s="37"/>
      <c r="C208" s="37"/>
      <c r="D208" s="37" t="s">
        <v>114</v>
      </c>
      <c r="E208" s="37"/>
      <c r="F208" s="38">
        <v>44210</v>
      </c>
      <c r="G208" s="37"/>
      <c r="H208" s="37" t="s">
        <v>183</v>
      </c>
      <c r="I208" s="37"/>
      <c r="J208" s="37" t="s">
        <v>500</v>
      </c>
      <c r="K208" s="37"/>
      <c r="L208" s="37"/>
      <c r="M208" s="37"/>
      <c r="N208" s="39">
        <v>-200</v>
      </c>
    </row>
    <row r="209" spans="1:14" x14ac:dyDescent="0.25">
      <c r="A209" s="37"/>
      <c r="B209" s="37"/>
      <c r="C209" s="37"/>
      <c r="D209" s="37" t="s">
        <v>114</v>
      </c>
      <c r="E209" s="37"/>
      <c r="F209" s="38">
        <v>44210</v>
      </c>
      <c r="G209" s="37"/>
      <c r="H209" s="37" t="s">
        <v>184</v>
      </c>
      <c r="I209" s="37"/>
      <c r="J209" s="37" t="s">
        <v>501</v>
      </c>
      <c r="K209" s="37"/>
      <c r="L209" s="37"/>
      <c r="M209" s="37"/>
      <c r="N209" s="39">
        <v>-1450</v>
      </c>
    </row>
    <row r="210" spans="1:14" x14ac:dyDescent="0.25">
      <c r="A210" s="37"/>
      <c r="B210" s="37"/>
      <c r="C210" s="37"/>
      <c r="D210" s="37" t="s">
        <v>114</v>
      </c>
      <c r="E210" s="37"/>
      <c r="F210" s="38">
        <v>44210</v>
      </c>
      <c r="G210" s="37"/>
      <c r="H210" s="37" t="s">
        <v>185</v>
      </c>
      <c r="I210" s="37"/>
      <c r="J210" s="37" t="s">
        <v>502</v>
      </c>
      <c r="K210" s="37"/>
      <c r="L210" s="37"/>
      <c r="M210" s="37"/>
      <c r="N210" s="39">
        <v>-320.64</v>
      </c>
    </row>
    <row r="211" spans="1:14" x14ac:dyDescent="0.25">
      <c r="A211" s="37"/>
      <c r="B211" s="37"/>
      <c r="C211" s="37"/>
      <c r="D211" s="37" t="s">
        <v>114</v>
      </c>
      <c r="E211" s="37"/>
      <c r="F211" s="38">
        <v>44210</v>
      </c>
      <c r="G211" s="37"/>
      <c r="H211" s="37" t="s">
        <v>186</v>
      </c>
      <c r="I211" s="37"/>
      <c r="J211" s="37" t="s">
        <v>503</v>
      </c>
      <c r="K211" s="37"/>
      <c r="L211" s="37"/>
      <c r="M211" s="37"/>
      <c r="N211" s="39">
        <v>-15</v>
      </c>
    </row>
    <row r="212" spans="1:14" x14ac:dyDescent="0.25">
      <c r="A212" s="37"/>
      <c r="B212" s="37"/>
      <c r="C212" s="37"/>
      <c r="D212" s="37" t="s">
        <v>114</v>
      </c>
      <c r="E212" s="37"/>
      <c r="F212" s="38">
        <v>44210</v>
      </c>
      <c r="G212" s="37"/>
      <c r="H212" s="37" t="s">
        <v>187</v>
      </c>
      <c r="I212" s="37"/>
      <c r="J212" s="37" t="s">
        <v>504</v>
      </c>
      <c r="K212" s="37"/>
      <c r="L212" s="37"/>
      <c r="M212" s="37"/>
      <c r="N212" s="39">
        <v>-165.26</v>
      </c>
    </row>
    <row r="213" spans="1:14" x14ac:dyDescent="0.25">
      <c r="A213" s="37"/>
      <c r="B213" s="37"/>
      <c r="C213" s="37"/>
      <c r="D213" s="37" t="s">
        <v>114</v>
      </c>
      <c r="E213" s="37"/>
      <c r="F213" s="38">
        <v>44210</v>
      </c>
      <c r="G213" s="37"/>
      <c r="H213" s="37" t="s">
        <v>188</v>
      </c>
      <c r="I213" s="37"/>
      <c r="J213" s="37" t="s">
        <v>505</v>
      </c>
      <c r="K213" s="37"/>
      <c r="L213" s="37"/>
      <c r="M213" s="37"/>
      <c r="N213" s="39">
        <v>-350</v>
      </c>
    </row>
    <row r="214" spans="1:14" x14ac:dyDescent="0.25">
      <c r="A214" s="37"/>
      <c r="B214" s="37"/>
      <c r="C214" s="37"/>
      <c r="D214" s="37" t="s">
        <v>114</v>
      </c>
      <c r="E214" s="37"/>
      <c r="F214" s="38">
        <v>44210</v>
      </c>
      <c r="G214" s="37"/>
      <c r="H214" s="37" t="s">
        <v>189</v>
      </c>
      <c r="I214" s="37"/>
      <c r="J214" s="37" t="s">
        <v>506</v>
      </c>
      <c r="K214" s="37"/>
      <c r="L214" s="37" t="s">
        <v>627</v>
      </c>
      <c r="M214" s="37"/>
      <c r="N214" s="39">
        <v>-234</v>
      </c>
    </row>
    <row r="215" spans="1:14" x14ac:dyDescent="0.25">
      <c r="A215" s="37"/>
      <c r="B215" s="37"/>
      <c r="C215" s="37"/>
      <c r="D215" s="37" t="s">
        <v>114</v>
      </c>
      <c r="E215" s="37"/>
      <c r="F215" s="38">
        <v>44210</v>
      </c>
      <c r="G215" s="37"/>
      <c r="H215" s="37" t="s">
        <v>190</v>
      </c>
      <c r="I215" s="37"/>
      <c r="J215" s="37" t="s">
        <v>490</v>
      </c>
      <c r="K215" s="37"/>
      <c r="L215" s="37" t="s">
        <v>628</v>
      </c>
      <c r="M215" s="37"/>
      <c r="N215" s="39">
        <v>-233.23</v>
      </c>
    </row>
    <row r="216" spans="1:14" x14ac:dyDescent="0.25">
      <c r="A216" s="37"/>
      <c r="B216" s="37"/>
      <c r="C216" s="37"/>
      <c r="D216" s="37" t="s">
        <v>114</v>
      </c>
      <c r="E216" s="37"/>
      <c r="F216" s="38">
        <v>44210</v>
      </c>
      <c r="G216" s="37"/>
      <c r="H216" s="37" t="s">
        <v>191</v>
      </c>
      <c r="I216" s="37"/>
      <c r="J216" s="37" t="s">
        <v>507</v>
      </c>
      <c r="K216" s="37"/>
      <c r="L216" s="37"/>
      <c r="M216" s="37"/>
      <c r="N216" s="39">
        <v>-221.33</v>
      </c>
    </row>
    <row r="217" spans="1:14" x14ac:dyDescent="0.25">
      <c r="A217" s="37"/>
      <c r="B217" s="37"/>
      <c r="C217" s="37"/>
      <c r="D217" s="37" t="s">
        <v>114</v>
      </c>
      <c r="E217" s="37"/>
      <c r="F217" s="38">
        <v>44210</v>
      </c>
      <c r="G217" s="37"/>
      <c r="H217" s="37" t="s">
        <v>192</v>
      </c>
      <c r="I217" s="37"/>
      <c r="J217" s="37" t="s">
        <v>508</v>
      </c>
      <c r="K217" s="37"/>
      <c r="L217" s="37"/>
      <c r="M217" s="37"/>
      <c r="N217" s="39">
        <v>-100</v>
      </c>
    </row>
    <row r="218" spans="1:14" x14ac:dyDescent="0.25">
      <c r="A218" s="37"/>
      <c r="B218" s="37"/>
      <c r="C218" s="37"/>
      <c r="D218" s="37" t="s">
        <v>114</v>
      </c>
      <c r="E218" s="37"/>
      <c r="F218" s="38">
        <v>44210</v>
      </c>
      <c r="G218" s="37"/>
      <c r="H218" s="37" t="s">
        <v>193</v>
      </c>
      <c r="I218" s="37"/>
      <c r="J218" s="37" t="s">
        <v>509</v>
      </c>
      <c r="K218" s="37"/>
      <c r="L218" s="37"/>
      <c r="M218" s="37"/>
      <c r="N218" s="39">
        <v>-55.2</v>
      </c>
    </row>
    <row r="219" spans="1:14" x14ac:dyDescent="0.25">
      <c r="A219" s="37"/>
      <c r="B219" s="37"/>
      <c r="C219" s="37"/>
      <c r="D219" s="37" t="s">
        <v>114</v>
      </c>
      <c r="E219" s="37"/>
      <c r="F219" s="38">
        <v>44210</v>
      </c>
      <c r="G219" s="37"/>
      <c r="H219" s="37" t="s">
        <v>194</v>
      </c>
      <c r="I219" s="37"/>
      <c r="J219" s="37" t="s">
        <v>510</v>
      </c>
      <c r="K219" s="37"/>
      <c r="L219" s="37" t="s">
        <v>629</v>
      </c>
      <c r="M219" s="37"/>
      <c r="N219" s="39">
        <v>-133.83000000000001</v>
      </c>
    </row>
    <row r="220" spans="1:14" x14ac:dyDescent="0.25">
      <c r="A220" s="37"/>
      <c r="B220" s="37"/>
      <c r="C220" s="37"/>
      <c r="D220" s="37" t="s">
        <v>114</v>
      </c>
      <c r="E220" s="37"/>
      <c r="F220" s="38">
        <v>44211</v>
      </c>
      <c r="G220" s="37"/>
      <c r="H220" s="37" t="s">
        <v>195</v>
      </c>
      <c r="I220" s="37"/>
      <c r="J220" s="37" t="s">
        <v>511</v>
      </c>
      <c r="K220" s="37"/>
      <c r="L220" s="37"/>
      <c r="M220" s="37"/>
      <c r="N220" s="39">
        <v>-54</v>
      </c>
    </row>
    <row r="221" spans="1:14" x14ac:dyDescent="0.25">
      <c r="A221" s="37"/>
      <c r="B221" s="37"/>
      <c r="C221" s="37"/>
      <c r="D221" s="37" t="s">
        <v>114</v>
      </c>
      <c r="E221" s="37"/>
      <c r="F221" s="38">
        <v>44211</v>
      </c>
      <c r="G221" s="37"/>
      <c r="H221" s="37" t="s">
        <v>196</v>
      </c>
      <c r="I221" s="37"/>
      <c r="J221" s="37" t="s">
        <v>512</v>
      </c>
      <c r="K221" s="37"/>
      <c r="L221" s="37"/>
      <c r="M221" s="37"/>
      <c r="N221" s="39">
        <v>-66</v>
      </c>
    </row>
    <row r="222" spans="1:14" x14ac:dyDescent="0.25">
      <c r="A222" s="37"/>
      <c r="B222" s="37"/>
      <c r="C222" s="37"/>
      <c r="D222" s="37" t="s">
        <v>114</v>
      </c>
      <c r="E222" s="37"/>
      <c r="F222" s="38">
        <v>44211</v>
      </c>
      <c r="G222" s="37"/>
      <c r="H222" s="37" t="s">
        <v>197</v>
      </c>
      <c r="I222" s="37"/>
      <c r="J222" s="37" t="s">
        <v>513</v>
      </c>
      <c r="K222" s="37"/>
      <c r="L222" s="37"/>
      <c r="M222" s="37"/>
      <c r="N222" s="39">
        <v>-66</v>
      </c>
    </row>
    <row r="223" spans="1:14" x14ac:dyDescent="0.25">
      <c r="A223" s="37"/>
      <c r="B223" s="37"/>
      <c r="C223" s="37"/>
      <c r="D223" s="37" t="s">
        <v>114</v>
      </c>
      <c r="E223" s="37"/>
      <c r="F223" s="38">
        <v>44211</v>
      </c>
      <c r="G223" s="37"/>
      <c r="H223" s="37" t="s">
        <v>198</v>
      </c>
      <c r="I223" s="37"/>
      <c r="J223" s="37" t="s">
        <v>514</v>
      </c>
      <c r="K223" s="37"/>
      <c r="L223" s="37"/>
      <c r="M223" s="37"/>
      <c r="N223" s="39">
        <v>-54</v>
      </c>
    </row>
    <row r="224" spans="1:14" x14ac:dyDescent="0.25">
      <c r="A224" s="37"/>
      <c r="B224" s="37"/>
      <c r="C224" s="37"/>
      <c r="D224" s="37" t="s">
        <v>114</v>
      </c>
      <c r="E224" s="37"/>
      <c r="F224" s="38">
        <v>44211</v>
      </c>
      <c r="G224" s="37"/>
      <c r="H224" s="37" t="s">
        <v>199</v>
      </c>
      <c r="I224" s="37"/>
      <c r="J224" s="37" t="s">
        <v>505</v>
      </c>
      <c r="K224" s="37"/>
      <c r="L224" s="37"/>
      <c r="M224" s="37"/>
      <c r="N224" s="39">
        <v>-33</v>
      </c>
    </row>
    <row r="225" spans="1:14" x14ac:dyDescent="0.25">
      <c r="A225" s="37"/>
      <c r="B225" s="37"/>
      <c r="C225" s="37"/>
      <c r="D225" s="37" t="s">
        <v>114</v>
      </c>
      <c r="E225" s="37"/>
      <c r="F225" s="38">
        <v>44211</v>
      </c>
      <c r="G225" s="37"/>
      <c r="H225" s="37" t="s">
        <v>200</v>
      </c>
      <c r="I225" s="37"/>
      <c r="J225" s="37" t="s">
        <v>511</v>
      </c>
      <c r="K225" s="37"/>
      <c r="L225" s="37"/>
      <c r="M225" s="37"/>
      <c r="N225" s="39">
        <v>-411.73</v>
      </c>
    </row>
    <row r="226" spans="1:14" x14ac:dyDescent="0.25">
      <c r="A226" s="37"/>
      <c r="B226" s="37"/>
      <c r="C226" s="37"/>
      <c r="D226" s="37" t="s">
        <v>114</v>
      </c>
      <c r="E226" s="37"/>
      <c r="F226" s="38">
        <v>44211</v>
      </c>
      <c r="G226" s="37"/>
      <c r="H226" s="37" t="s">
        <v>201</v>
      </c>
      <c r="I226" s="37"/>
      <c r="J226" s="37" t="s">
        <v>512</v>
      </c>
      <c r="K226" s="37"/>
      <c r="L226" s="37"/>
      <c r="M226" s="37"/>
      <c r="N226" s="39">
        <v>-303.38</v>
      </c>
    </row>
    <row r="227" spans="1:14" x14ac:dyDescent="0.25">
      <c r="A227" s="37"/>
      <c r="B227" s="37"/>
      <c r="C227" s="37"/>
      <c r="D227" s="37" t="s">
        <v>114</v>
      </c>
      <c r="E227" s="37"/>
      <c r="F227" s="38">
        <v>44211</v>
      </c>
      <c r="G227" s="37"/>
      <c r="H227" s="37" t="s">
        <v>202</v>
      </c>
      <c r="I227" s="37"/>
      <c r="J227" s="37" t="s">
        <v>513</v>
      </c>
      <c r="K227" s="37"/>
      <c r="L227" s="37"/>
      <c r="M227" s="37"/>
      <c r="N227" s="39">
        <v>-303.38</v>
      </c>
    </row>
    <row r="228" spans="1:14" x14ac:dyDescent="0.25">
      <c r="A228" s="37"/>
      <c r="B228" s="37"/>
      <c r="C228" s="37"/>
      <c r="D228" s="37" t="s">
        <v>114</v>
      </c>
      <c r="E228" s="37"/>
      <c r="F228" s="38">
        <v>44211</v>
      </c>
      <c r="G228" s="37"/>
      <c r="H228" s="37" t="s">
        <v>203</v>
      </c>
      <c r="I228" s="37"/>
      <c r="J228" s="37" t="s">
        <v>514</v>
      </c>
      <c r="K228" s="37"/>
      <c r="L228" s="37"/>
      <c r="M228" s="37"/>
      <c r="N228" s="39">
        <v>-411.73</v>
      </c>
    </row>
    <row r="229" spans="1:14" x14ac:dyDescent="0.25">
      <c r="A229" s="37"/>
      <c r="B229" s="37"/>
      <c r="C229" s="37"/>
      <c r="D229" s="37" t="s">
        <v>114</v>
      </c>
      <c r="E229" s="37"/>
      <c r="F229" s="38">
        <v>44211</v>
      </c>
      <c r="G229" s="37"/>
      <c r="H229" s="37" t="s">
        <v>204</v>
      </c>
      <c r="I229" s="37"/>
      <c r="J229" s="37" t="s">
        <v>505</v>
      </c>
      <c r="K229" s="37"/>
      <c r="L229" s="37"/>
      <c r="M229" s="37"/>
      <c r="N229" s="39">
        <v>-238.37</v>
      </c>
    </row>
    <row r="230" spans="1:14" x14ac:dyDescent="0.25">
      <c r="A230" s="37"/>
      <c r="B230" s="37"/>
      <c r="C230" s="37"/>
      <c r="D230" s="37" t="s">
        <v>115</v>
      </c>
      <c r="E230" s="37"/>
      <c r="F230" s="38">
        <v>44211</v>
      </c>
      <c r="G230" s="37"/>
      <c r="H230" s="37" t="s">
        <v>205</v>
      </c>
      <c r="I230" s="37"/>
      <c r="J230" s="37" t="s">
        <v>515</v>
      </c>
      <c r="K230" s="37"/>
      <c r="L230" s="37"/>
      <c r="M230" s="37"/>
      <c r="N230" s="39">
        <v>-1200.26</v>
      </c>
    </row>
    <row r="231" spans="1:14" x14ac:dyDescent="0.25">
      <c r="A231" s="37"/>
      <c r="B231" s="37"/>
      <c r="C231" s="37"/>
      <c r="D231" s="37" t="s">
        <v>114</v>
      </c>
      <c r="E231" s="37"/>
      <c r="F231" s="38">
        <v>44210</v>
      </c>
      <c r="G231" s="37"/>
      <c r="H231" s="37" t="s">
        <v>206</v>
      </c>
      <c r="I231" s="37"/>
      <c r="J231" s="37" t="s">
        <v>516</v>
      </c>
      <c r="K231" s="37"/>
      <c r="L231" s="37" t="s">
        <v>630</v>
      </c>
      <c r="M231" s="37"/>
      <c r="N231" s="39">
        <v>-108.49</v>
      </c>
    </row>
    <row r="232" spans="1:14" x14ac:dyDescent="0.25">
      <c r="A232" s="37"/>
      <c r="B232" s="37"/>
      <c r="C232" s="37"/>
      <c r="D232" s="37" t="s">
        <v>114</v>
      </c>
      <c r="E232" s="37"/>
      <c r="F232" s="38">
        <v>44211</v>
      </c>
      <c r="G232" s="37"/>
      <c r="H232" s="37" t="s">
        <v>207</v>
      </c>
      <c r="I232" s="37"/>
      <c r="J232" s="37" t="s">
        <v>517</v>
      </c>
      <c r="K232" s="37"/>
      <c r="L232" s="37"/>
      <c r="M232" s="37"/>
      <c r="N232" s="39">
        <v>-3646</v>
      </c>
    </row>
    <row r="233" spans="1:14" x14ac:dyDescent="0.25">
      <c r="A233" s="37"/>
      <c r="B233" s="37"/>
      <c r="C233" s="37"/>
      <c r="D233" s="37" t="s">
        <v>114</v>
      </c>
      <c r="E233" s="37"/>
      <c r="F233" s="38">
        <v>44211</v>
      </c>
      <c r="G233" s="37"/>
      <c r="H233" s="37" t="s">
        <v>208</v>
      </c>
      <c r="I233" s="37"/>
      <c r="J233" s="37" t="s">
        <v>503</v>
      </c>
      <c r="K233" s="37"/>
      <c r="L233" s="37"/>
      <c r="M233" s="37"/>
      <c r="N233" s="39">
        <v>-1471.3</v>
      </c>
    </row>
    <row r="234" spans="1:14" x14ac:dyDescent="0.25">
      <c r="A234" s="37"/>
      <c r="B234" s="37"/>
      <c r="C234" s="37"/>
      <c r="D234" s="37" t="s">
        <v>114</v>
      </c>
      <c r="E234" s="37"/>
      <c r="F234" s="38">
        <v>44211</v>
      </c>
      <c r="G234" s="37"/>
      <c r="H234" s="37" t="s">
        <v>209</v>
      </c>
      <c r="I234" s="37"/>
      <c r="J234" s="37" t="s">
        <v>503</v>
      </c>
      <c r="K234" s="37"/>
      <c r="L234" s="37"/>
      <c r="M234" s="37"/>
      <c r="N234" s="39">
        <v>-3426.75</v>
      </c>
    </row>
    <row r="235" spans="1:14" x14ac:dyDescent="0.25">
      <c r="A235" s="37"/>
      <c r="B235" s="37"/>
      <c r="C235" s="37"/>
      <c r="D235" s="37" t="s">
        <v>114</v>
      </c>
      <c r="E235" s="37"/>
      <c r="F235" s="38">
        <v>44211</v>
      </c>
      <c r="G235" s="37"/>
      <c r="H235" s="37" t="s">
        <v>210</v>
      </c>
      <c r="I235" s="37"/>
      <c r="J235" s="37" t="s">
        <v>513</v>
      </c>
      <c r="K235" s="37"/>
      <c r="L235" s="37"/>
      <c r="M235" s="37"/>
      <c r="N235" s="39">
        <v>-394.08</v>
      </c>
    </row>
    <row r="236" spans="1:14" x14ac:dyDescent="0.25">
      <c r="A236" s="37"/>
      <c r="B236" s="37"/>
      <c r="C236" s="37"/>
      <c r="D236" s="37" t="s">
        <v>114</v>
      </c>
      <c r="E236" s="37"/>
      <c r="F236" s="38">
        <v>44211</v>
      </c>
      <c r="G236" s="37"/>
      <c r="H236" s="37" t="s">
        <v>211</v>
      </c>
      <c r="I236" s="37"/>
      <c r="J236" s="37" t="s">
        <v>518</v>
      </c>
      <c r="K236" s="37"/>
      <c r="L236" s="37"/>
      <c r="M236" s="37"/>
      <c r="N236" s="39">
        <v>-89.5</v>
      </c>
    </row>
    <row r="237" spans="1:14" x14ac:dyDescent="0.25">
      <c r="A237" s="37"/>
      <c r="B237" s="37"/>
      <c r="C237" s="37"/>
      <c r="D237" s="37" t="s">
        <v>114</v>
      </c>
      <c r="E237" s="37"/>
      <c r="F237" s="38">
        <v>44218</v>
      </c>
      <c r="G237" s="37"/>
      <c r="H237" s="37" t="s">
        <v>212</v>
      </c>
      <c r="I237" s="37"/>
      <c r="J237" s="37" t="s">
        <v>512</v>
      </c>
      <c r="K237" s="37"/>
      <c r="L237" s="37"/>
      <c r="M237" s="37"/>
      <c r="N237" s="39">
        <v>-60.28</v>
      </c>
    </row>
    <row r="238" spans="1:14" x14ac:dyDescent="0.25">
      <c r="A238" s="37"/>
      <c r="B238" s="37"/>
      <c r="C238" s="37"/>
      <c r="D238" s="37" t="s">
        <v>114</v>
      </c>
      <c r="E238" s="37"/>
      <c r="F238" s="38">
        <v>44218</v>
      </c>
      <c r="G238" s="37"/>
      <c r="H238" s="37" t="s">
        <v>213</v>
      </c>
      <c r="I238" s="37"/>
      <c r="J238" s="37" t="s">
        <v>519</v>
      </c>
      <c r="K238" s="37"/>
      <c r="L238" s="37"/>
      <c r="M238" s="37"/>
      <c r="N238" s="39">
        <v>-28.99</v>
      </c>
    </row>
    <row r="239" spans="1:14" x14ac:dyDescent="0.25">
      <c r="A239" s="37"/>
      <c r="B239" s="37"/>
      <c r="C239" s="37"/>
      <c r="D239" s="37" t="s">
        <v>114</v>
      </c>
      <c r="E239" s="37"/>
      <c r="F239" s="38">
        <v>44218</v>
      </c>
      <c r="G239" s="37"/>
      <c r="H239" s="37" t="s">
        <v>214</v>
      </c>
      <c r="I239" s="37"/>
      <c r="J239" s="37" t="s">
        <v>520</v>
      </c>
      <c r="K239" s="37"/>
      <c r="L239" s="37"/>
      <c r="M239" s="37"/>
      <c r="N239" s="39">
        <v>-2677.92</v>
      </c>
    </row>
    <row r="240" spans="1:14" x14ac:dyDescent="0.25">
      <c r="A240" s="37"/>
      <c r="B240" s="37"/>
      <c r="C240" s="37"/>
      <c r="D240" s="37" t="s">
        <v>114</v>
      </c>
      <c r="E240" s="37"/>
      <c r="F240" s="38">
        <v>44218</v>
      </c>
      <c r="G240" s="37"/>
      <c r="H240" s="37" t="s">
        <v>215</v>
      </c>
      <c r="I240" s="37"/>
      <c r="J240" s="37" t="s">
        <v>521</v>
      </c>
      <c r="K240" s="37"/>
      <c r="L240" s="37" t="s">
        <v>631</v>
      </c>
      <c r="M240" s="37"/>
      <c r="N240" s="39">
        <v>-566</v>
      </c>
    </row>
    <row r="241" spans="1:14" x14ac:dyDescent="0.25">
      <c r="A241" s="37"/>
      <c r="B241" s="37"/>
      <c r="C241" s="37"/>
      <c r="D241" s="37" t="s">
        <v>114</v>
      </c>
      <c r="E241" s="37"/>
      <c r="F241" s="38">
        <v>44218</v>
      </c>
      <c r="G241" s="37"/>
      <c r="H241" s="37" t="s">
        <v>216</v>
      </c>
      <c r="I241" s="37"/>
      <c r="J241" s="37" t="s">
        <v>503</v>
      </c>
      <c r="K241" s="37"/>
      <c r="L241" s="37"/>
      <c r="M241" s="37"/>
      <c r="N241" s="39">
        <v>-14260.01</v>
      </c>
    </row>
    <row r="242" spans="1:14" x14ac:dyDescent="0.25">
      <c r="A242" s="37"/>
      <c r="B242" s="37"/>
      <c r="C242" s="37"/>
      <c r="D242" s="37" t="s">
        <v>114</v>
      </c>
      <c r="E242" s="37"/>
      <c r="F242" s="38">
        <v>44218</v>
      </c>
      <c r="G242" s="37"/>
      <c r="H242" s="37" t="s">
        <v>217</v>
      </c>
      <c r="I242" s="37"/>
      <c r="J242" s="37" t="s">
        <v>522</v>
      </c>
      <c r="K242" s="37"/>
      <c r="L242" s="37"/>
      <c r="M242" s="37"/>
      <c r="N242" s="39">
        <v>-60.28</v>
      </c>
    </row>
    <row r="243" spans="1:14" x14ac:dyDescent="0.25">
      <c r="A243" s="37"/>
      <c r="B243" s="37"/>
      <c r="C243" s="37"/>
      <c r="D243" s="37" t="s">
        <v>114</v>
      </c>
      <c r="E243" s="37"/>
      <c r="F243" s="38">
        <v>44218</v>
      </c>
      <c r="G243" s="37"/>
      <c r="H243" s="37" t="s">
        <v>218</v>
      </c>
      <c r="I243" s="37"/>
      <c r="J243" s="37" t="s">
        <v>505</v>
      </c>
      <c r="K243" s="37"/>
      <c r="L243" s="37"/>
      <c r="M243" s="37"/>
      <c r="N243" s="39">
        <v>-60.28</v>
      </c>
    </row>
    <row r="244" spans="1:14" x14ac:dyDescent="0.25">
      <c r="A244" s="37"/>
      <c r="B244" s="37"/>
      <c r="C244" s="37"/>
      <c r="D244" s="37" t="s">
        <v>114</v>
      </c>
      <c r="E244" s="37"/>
      <c r="F244" s="38">
        <v>44218</v>
      </c>
      <c r="G244" s="37"/>
      <c r="H244" s="37" t="s">
        <v>219</v>
      </c>
      <c r="I244" s="37"/>
      <c r="J244" s="37" t="s">
        <v>523</v>
      </c>
      <c r="K244" s="37"/>
      <c r="L244" s="37"/>
      <c r="M244" s="37"/>
      <c r="N244" s="39">
        <v>-784.8</v>
      </c>
    </row>
    <row r="245" spans="1:14" x14ac:dyDescent="0.25">
      <c r="A245" s="37"/>
      <c r="B245" s="37"/>
      <c r="C245" s="37"/>
      <c r="D245" s="37" t="s">
        <v>114</v>
      </c>
      <c r="E245" s="37"/>
      <c r="F245" s="38">
        <v>44218</v>
      </c>
      <c r="G245" s="37"/>
      <c r="H245" s="37" t="s">
        <v>220</v>
      </c>
      <c r="I245" s="37"/>
      <c r="J245" s="37" t="s">
        <v>516</v>
      </c>
      <c r="K245" s="37"/>
      <c r="L245" s="37" t="s">
        <v>630</v>
      </c>
      <c r="M245" s="37"/>
      <c r="N245" s="39">
        <v>-25.74</v>
      </c>
    </row>
    <row r="246" spans="1:14" x14ac:dyDescent="0.25">
      <c r="A246" s="37"/>
      <c r="B246" s="37"/>
      <c r="C246" s="37"/>
      <c r="D246" s="37" t="s">
        <v>114</v>
      </c>
      <c r="E246" s="37"/>
      <c r="F246" s="38">
        <v>44218</v>
      </c>
      <c r="G246" s="37"/>
      <c r="H246" s="37" t="s">
        <v>221</v>
      </c>
      <c r="I246" s="37"/>
      <c r="J246" s="37" t="s">
        <v>512</v>
      </c>
      <c r="K246" s="37"/>
      <c r="L246" s="37"/>
      <c r="M246" s="37"/>
      <c r="N246" s="39">
        <v>-9.15</v>
      </c>
    </row>
    <row r="247" spans="1:14" x14ac:dyDescent="0.25">
      <c r="A247" s="37"/>
      <c r="B247" s="37"/>
      <c r="C247" s="37"/>
      <c r="D247" s="37" t="s">
        <v>114</v>
      </c>
      <c r="E247" s="37"/>
      <c r="F247" s="38">
        <v>44218</v>
      </c>
      <c r="G247" s="37"/>
      <c r="H247" s="37" t="s">
        <v>222</v>
      </c>
      <c r="I247" s="37"/>
      <c r="J247" s="37" t="s">
        <v>503</v>
      </c>
      <c r="K247" s="37"/>
      <c r="L247" s="37"/>
      <c r="M247" s="37"/>
      <c r="N247" s="39">
        <v>-3750.25</v>
      </c>
    </row>
    <row r="248" spans="1:14" x14ac:dyDescent="0.25">
      <c r="A248" s="37"/>
      <c r="B248" s="37"/>
      <c r="C248" s="37"/>
      <c r="D248" s="37" t="s">
        <v>114</v>
      </c>
      <c r="E248" s="37"/>
      <c r="F248" s="38">
        <v>44218</v>
      </c>
      <c r="G248" s="37"/>
      <c r="H248" s="37" t="s">
        <v>223</v>
      </c>
      <c r="I248" s="37"/>
      <c r="J248" s="37" t="s">
        <v>522</v>
      </c>
      <c r="K248" s="37"/>
      <c r="L248" s="37"/>
      <c r="M248" s="37"/>
      <c r="N248" s="39">
        <v>-9.15</v>
      </c>
    </row>
    <row r="249" spans="1:14" x14ac:dyDescent="0.25">
      <c r="A249" s="37"/>
      <c r="B249" s="37"/>
      <c r="C249" s="37"/>
      <c r="D249" s="37" t="s">
        <v>114</v>
      </c>
      <c r="E249" s="37"/>
      <c r="F249" s="38">
        <v>44218</v>
      </c>
      <c r="G249" s="37"/>
      <c r="H249" s="37" t="s">
        <v>224</v>
      </c>
      <c r="I249" s="37"/>
      <c r="J249" s="37" t="s">
        <v>505</v>
      </c>
      <c r="K249" s="37"/>
      <c r="L249" s="37"/>
      <c r="M249" s="37"/>
      <c r="N249" s="39">
        <v>-9.15</v>
      </c>
    </row>
    <row r="250" spans="1:14" x14ac:dyDescent="0.25">
      <c r="A250" s="37"/>
      <c r="B250" s="37"/>
      <c r="C250" s="37"/>
      <c r="D250" s="37" t="s">
        <v>115</v>
      </c>
      <c r="E250" s="37"/>
      <c r="F250" s="38">
        <v>44225</v>
      </c>
      <c r="G250" s="37"/>
      <c r="H250" s="37" t="s">
        <v>225</v>
      </c>
      <c r="I250" s="37"/>
      <c r="J250" s="37" t="s">
        <v>515</v>
      </c>
      <c r="K250" s="37"/>
      <c r="L250" s="37" t="s">
        <v>632</v>
      </c>
      <c r="M250" s="37"/>
      <c r="N250" s="39">
        <v>-505.26</v>
      </c>
    </row>
    <row r="251" spans="1:14" x14ac:dyDescent="0.25">
      <c r="A251" s="37"/>
      <c r="B251" s="37"/>
      <c r="C251" s="37"/>
      <c r="D251" s="37" t="s">
        <v>114</v>
      </c>
      <c r="E251" s="37"/>
      <c r="F251" s="38">
        <v>44223</v>
      </c>
      <c r="G251" s="37"/>
      <c r="H251" s="37" t="s">
        <v>226</v>
      </c>
      <c r="I251" s="37"/>
      <c r="J251" s="37" t="s">
        <v>524</v>
      </c>
      <c r="K251" s="37"/>
      <c r="L251" s="37"/>
      <c r="M251" s="37"/>
      <c r="N251" s="39">
        <v>-725.94</v>
      </c>
    </row>
    <row r="252" spans="1:14" x14ac:dyDescent="0.25">
      <c r="A252" s="37"/>
      <c r="B252" s="37"/>
      <c r="C252" s="37"/>
      <c r="D252" s="37" t="s">
        <v>114</v>
      </c>
      <c r="E252" s="37"/>
      <c r="F252" s="38">
        <v>44223</v>
      </c>
      <c r="G252" s="37"/>
      <c r="H252" s="37" t="s">
        <v>227</v>
      </c>
      <c r="I252" s="37"/>
      <c r="J252" s="37" t="s">
        <v>525</v>
      </c>
      <c r="K252" s="37"/>
      <c r="L252" s="37"/>
      <c r="M252" s="37"/>
      <c r="N252" s="39">
        <v>-100</v>
      </c>
    </row>
    <row r="253" spans="1:14" x14ac:dyDescent="0.25">
      <c r="A253" s="37"/>
      <c r="B253" s="37"/>
      <c r="C253" s="37"/>
      <c r="D253" s="37" t="s">
        <v>114</v>
      </c>
      <c r="E253" s="37"/>
      <c r="F253" s="38">
        <v>44223</v>
      </c>
      <c r="G253" s="37"/>
      <c r="H253" s="37" t="s">
        <v>228</v>
      </c>
      <c r="I253" s="37"/>
      <c r="J253" s="37" t="s">
        <v>526</v>
      </c>
      <c r="K253" s="37"/>
      <c r="L253" s="37"/>
      <c r="M253" s="37"/>
      <c r="N253" s="39">
        <v>-61.5</v>
      </c>
    </row>
    <row r="254" spans="1:14" x14ac:dyDescent="0.25">
      <c r="A254" s="37"/>
      <c r="B254" s="37"/>
      <c r="C254" s="37"/>
      <c r="D254" s="37" t="s">
        <v>114</v>
      </c>
      <c r="E254" s="37"/>
      <c r="F254" s="38">
        <v>44223</v>
      </c>
      <c r="G254" s="37"/>
      <c r="H254" s="37" t="s">
        <v>229</v>
      </c>
      <c r="I254" s="37"/>
      <c r="J254" s="37" t="s">
        <v>527</v>
      </c>
      <c r="K254" s="37"/>
      <c r="L254" s="37" t="s">
        <v>633</v>
      </c>
      <c r="M254" s="37"/>
      <c r="N254" s="39">
        <v>-175</v>
      </c>
    </row>
    <row r="255" spans="1:14" x14ac:dyDescent="0.25">
      <c r="A255" s="37"/>
      <c r="B255" s="37"/>
      <c r="C255" s="37"/>
      <c r="D255" s="37" t="s">
        <v>115</v>
      </c>
      <c r="E255" s="37"/>
      <c r="F255" s="38">
        <v>44225</v>
      </c>
      <c r="G255" s="37"/>
      <c r="H255" s="37" t="s">
        <v>230</v>
      </c>
      <c r="I255" s="37"/>
      <c r="J255" s="37" t="s">
        <v>528</v>
      </c>
      <c r="K255" s="37"/>
      <c r="L255" s="37"/>
      <c r="M255" s="37"/>
      <c r="N255" s="39">
        <v>-1910.44</v>
      </c>
    </row>
    <row r="256" spans="1:14" x14ac:dyDescent="0.25">
      <c r="A256" s="37"/>
      <c r="B256" s="37"/>
      <c r="C256" s="37"/>
      <c r="D256" s="37" t="s">
        <v>115</v>
      </c>
      <c r="E256" s="37"/>
      <c r="F256" s="38">
        <v>44225</v>
      </c>
      <c r="G256" s="37"/>
      <c r="H256" s="37" t="s">
        <v>231</v>
      </c>
      <c r="I256" s="37"/>
      <c r="J256" s="37" t="s">
        <v>515</v>
      </c>
      <c r="K256" s="37"/>
      <c r="L256" s="37"/>
      <c r="M256" s="37"/>
      <c r="N256" s="39">
        <v>-2344.59</v>
      </c>
    </row>
    <row r="257" spans="1:14" x14ac:dyDescent="0.25">
      <c r="A257" s="37"/>
      <c r="B257" s="37"/>
      <c r="C257" s="37"/>
      <c r="D257" s="37" t="s">
        <v>115</v>
      </c>
      <c r="E257" s="37"/>
      <c r="F257" s="38">
        <v>44225</v>
      </c>
      <c r="G257" s="37"/>
      <c r="H257" s="37" t="s">
        <v>232</v>
      </c>
      <c r="I257" s="37"/>
      <c r="J257" s="37" t="s">
        <v>515</v>
      </c>
      <c r="K257" s="37"/>
      <c r="L257" s="37"/>
      <c r="M257" s="37"/>
      <c r="N257" s="39">
        <v>-1160</v>
      </c>
    </row>
    <row r="258" spans="1:14" x14ac:dyDescent="0.25">
      <c r="A258" s="37"/>
      <c r="B258" s="37"/>
      <c r="C258" s="37"/>
      <c r="D258" s="37" t="s">
        <v>114</v>
      </c>
      <c r="E258" s="37"/>
      <c r="F258" s="38">
        <v>44225</v>
      </c>
      <c r="G258" s="37"/>
      <c r="H258" s="37" t="s">
        <v>233</v>
      </c>
      <c r="I258" s="37"/>
      <c r="J258" s="37" t="s">
        <v>529</v>
      </c>
      <c r="K258" s="37"/>
      <c r="L258" s="37"/>
      <c r="M258" s="37"/>
      <c r="N258" s="39">
        <v>-200</v>
      </c>
    </row>
    <row r="259" spans="1:14" x14ac:dyDescent="0.25">
      <c r="A259" s="37"/>
      <c r="B259" s="37"/>
      <c r="C259" s="37"/>
      <c r="D259" s="37" t="s">
        <v>114</v>
      </c>
      <c r="E259" s="37"/>
      <c r="F259" s="38">
        <v>44225</v>
      </c>
      <c r="G259" s="37"/>
      <c r="H259" s="37" t="s">
        <v>234</v>
      </c>
      <c r="I259" s="37"/>
      <c r="J259" s="37" t="s">
        <v>504</v>
      </c>
      <c r="K259" s="37"/>
      <c r="L259" s="37"/>
      <c r="M259" s="37"/>
      <c r="N259" s="39">
        <v>-142.66</v>
      </c>
    </row>
    <row r="260" spans="1:14" x14ac:dyDescent="0.25">
      <c r="A260" s="37"/>
      <c r="B260" s="37"/>
      <c r="C260" s="37"/>
      <c r="D260" s="37" t="s">
        <v>114</v>
      </c>
      <c r="E260" s="37"/>
      <c r="F260" s="38">
        <v>44225</v>
      </c>
      <c r="G260" s="37"/>
      <c r="H260" s="37" t="s">
        <v>235</v>
      </c>
      <c r="I260" s="37"/>
      <c r="J260" s="37" t="s">
        <v>507</v>
      </c>
      <c r="K260" s="37"/>
      <c r="L260" s="37"/>
      <c r="M260" s="37"/>
      <c r="N260" s="39">
        <v>-231.91</v>
      </c>
    </row>
    <row r="261" spans="1:14" x14ac:dyDescent="0.25">
      <c r="A261" s="37"/>
      <c r="B261" s="37"/>
      <c r="C261" s="37"/>
      <c r="D261" s="37" t="s">
        <v>114</v>
      </c>
      <c r="E261" s="37"/>
      <c r="F261" s="38">
        <v>44232</v>
      </c>
      <c r="G261" s="37"/>
      <c r="H261" s="37" t="s">
        <v>236</v>
      </c>
      <c r="I261" s="37"/>
      <c r="J261" s="37" t="s">
        <v>497</v>
      </c>
      <c r="K261" s="37"/>
      <c r="L261" s="37" t="s">
        <v>626</v>
      </c>
      <c r="M261" s="37"/>
      <c r="N261" s="39">
        <v>-227.62</v>
      </c>
    </row>
    <row r="262" spans="1:14" x14ac:dyDescent="0.25">
      <c r="A262" s="37"/>
      <c r="B262" s="37"/>
      <c r="C262" s="37"/>
      <c r="D262" s="37" t="s">
        <v>114</v>
      </c>
      <c r="E262" s="37"/>
      <c r="F262" s="38">
        <v>44232</v>
      </c>
      <c r="G262" s="37"/>
      <c r="H262" s="37" t="s">
        <v>237</v>
      </c>
      <c r="I262" s="37"/>
      <c r="J262" s="37" t="s">
        <v>498</v>
      </c>
      <c r="K262" s="37"/>
      <c r="L262" s="37" t="s">
        <v>626</v>
      </c>
      <c r="M262" s="37"/>
      <c r="N262" s="39">
        <v>-36.93</v>
      </c>
    </row>
    <row r="263" spans="1:14" x14ac:dyDescent="0.25">
      <c r="A263" s="37"/>
      <c r="B263" s="37"/>
      <c r="C263" s="37"/>
      <c r="D263" s="37" t="s">
        <v>114</v>
      </c>
      <c r="E263" s="37"/>
      <c r="F263" s="38">
        <v>44232</v>
      </c>
      <c r="G263" s="37"/>
      <c r="H263" s="37" t="s">
        <v>238</v>
      </c>
      <c r="I263" s="37"/>
      <c r="J263" s="37" t="s">
        <v>530</v>
      </c>
      <c r="K263" s="37"/>
      <c r="L263" s="37" t="s">
        <v>634</v>
      </c>
      <c r="M263" s="37"/>
      <c r="N263" s="39">
        <v>-313.56</v>
      </c>
    </row>
    <row r="264" spans="1:14" x14ac:dyDescent="0.25">
      <c r="A264" s="37"/>
      <c r="B264" s="37"/>
      <c r="C264" s="37"/>
      <c r="D264" s="37" t="s">
        <v>114</v>
      </c>
      <c r="E264" s="37"/>
      <c r="F264" s="38">
        <v>44232</v>
      </c>
      <c r="G264" s="37"/>
      <c r="H264" s="37" t="s">
        <v>239</v>
      </c>
      <c r="I264" s="37"/>
      <c r="J264" s="37" t="s">
        <v>531</v>
      </c>
      <c r="K264" s="37"/>
      <c r="L264" s="37"/>
      <c r="M264" s="37"/>
      <c r="N264" s="39">
        <v>-550</v>
      </c>
    </row>
    <row r="265" spans="1:14" x14ac:dyDescent="0.25">
      <c r="A265" s="37"/>
      <c r="B265" s="37"/>
      <c r="C265" s="37"/>
      <c r="D265" s="37" t="s">
        <v>114</v>
      </c>
      <c r="E265" s="37"/>
      <c r="F265" s="38">
        <v>44232</v>
      </c>
      <c r="G265" s="37"/>
      <c r="H265" s="37" t="s">
        <v>240</v>
      </c>
      <c r="I265" s="37"/>
      <c r="J265" s="37" t="s">
        <v>532</v>
      </c>
      <c r="K265" s="37"/>
      <c r="L265" s="37"/>
      <c r="M265" s="37"/>
      <c r="N265" s="39">
        <v>-527.57000000000005</v>
      </c>
    </row>
    <row r="266" spans="1:14" x14ac:dyDescent="0.25">
      <c r="A266" s="37"/>
      <c r="B266" s="37"/>
      <c r="C266" s="37"/>
      <c r="D266" s="37" t="s">
        <v>114</v>
      </c>
      <c r="E266" s="37"/>
      <c r="F266" s="38">
        <v>44232</v>
      </c>
      <c r="G266" s="37"/>
      <c r="H266" s="37" t="s">
        <v>241</v>
      </c>
      <c r="I266" s="37"/>
      <c r="J266" s="37" t="s">
        <v>506</v>
      </c>
      <c r="K266" s="37"/>
      <c r="L266" s="37" t="s">
        <v>627</v>
      </c>
      <c r="M266" s="37"/>
      <c r="N266" s="39">
        <v>-752</v>
      </c>
    </row>
    <row r="267" spans="1:14" x14ac:dyDescent="0.25">
      <c r="A267" s="37"/>
      <c r="B267" s="37"/>
      <c r="C267" s="37"/>
      <c r="D267" s="37" t="s">
        <v>114</v>
      </c>
      <c r="E267" s="37"/>
      <c r="F267" s="38">
        <v>44232</v>
      </c>
      <c r="G267" s="37"/>
      <c r="H267" s="37" t="s">
        <v>242</v>
      </c>
      <c r="I267" s="37"/>
      <c r="J267" s="37" t="s">
        <v>507</v>
      </c>
      <c r="K267" s="37"/>
      <c r="L267" s="37"/>
      <c r="M267" s="37"/>
      <c r="N267" s="39">
        <v>-230.87</v>
      </c>
    </row>
    <row r="268" spans="1:14" x14ac:dyDescent="0.25">
      <c r="A268" s="37"/>
      <c r="B268" s="37"/>
      <c r="C268" s="37"/>
      <c r="D268" s="37" t="s">
        <v>114</v>
      </c>
      <c r="E268" s="37"/>
      <c r="F268" s="38">
        <v>44236</v>
      </c>
      <c r="G268" s="37"/>
      <c r="H268" s="37" t="s">
        <v>243</v>
      </c>
      <c r="I268" s="37"/>
      <c r="J268" s="37" t="s">
        <v>517</v>
      </c>
      <c r="K268" s="37"/>
      <c r="L268" s="37"/>
      <c r="M268" s="37"/>
      <c r="N268" s="39">
        <v>-1099.6400000000001</v>
      </c>
    </row>
    <row r="269" spans="1:14" x14ac:dyDescent="0.25">
      <c r="A269" s="37"/>
      <c r="B269" s="37"/>
      <c r="C269" s="37"/>
      <c r="D269" s="37" t="s">
        <v>114</v>
      </c>
      <c r="E269" s="37"/>
      <c r="F269" s="38">
        <v>44236</v>
      </c>
      <c r="G269" s="37"/>
      <c r="H269" s="37" t="s">
        <v>244</v>
      </c>
      <c r="I269" s="37"/>
      <c r="J269" s="37" t="s">
        <v>533</v>
      </c>
      <c r="K269" s="37"/>
      <c r="L269" s="37"/>
      <c r="M269" s="37"/>
      <c r="N269" s="39">
        <v>-30</v>
      </c>
    </row>
    <row r="270" spans="1:14" x14ac:dyDescent="0.25">
      <c r="A270" s="37"/>
      <c r="B270" s="37"/>
      <c r="C270" s="37"/>
      <c r="D270" s="37" t="s">
        <v>114</v>
      </c>
      <c r="E270" s="37"/>
      <c r="F270" s="38">
        <v>44236</v>
      </c>
      <c r="G270" s="37"/>
      <c r="H270" s="37" t="s">
        <v>245</v>
      </c>
      <c r="I270" s="37"/>
      <c r="J270" s="37" t="s">
        <v>504</v>
      </c>
      <c r="K270" s="37"/>
      <c r="L270" s="37"/>
      <c r="M270" s="37"/>
      <c r="N270" s="39">
        <v>-167.56</v>
      </c>
    </row>
    <row r="271" spans="1:14" x14ac:dyDescent="0.25">
      <c r="A271" s="37"/>
      <c r="B271" s="37"/>
      <c r="C271" s="37"/>
      <c r="D271" s="37" t="s">
        <v>114</v>
      </c>
      <c r="E271" s="37"/>
      <c r="F271" s="38">
        <v>44236</v>
      </c>
      <c r="G271" s="37"/>
      <c r="H271" s="37" t="s">
        <v>246</v>
      </c>
      <c r="I271" s="37"/>
      <c r="J271" s="37" t="s">
        <v>534</v>
      </c>
      <c r="K271" s="37"/>
      <c r="L271" s="37"/>
      <c r="M271" s="37"/>
      <c r="N271" s="39">
        <v>-12.92</v>
      </c>
    </row>
    <row r="272" spans="1:14" x14ac:dyDescent="0.25">
      <c r="A272" s="37"/>
      <c r="B272" s="37"/>
      <c r="C272" s="37"/>
      <c r="D272" s="37" t="s">
        <v>114</v>
      </c>
      <c r="E272" s="37"/>
      <c r="F272" s="38">
        <v>44245</v>
      </c>
      <c r="G272" s="37"/>
      <c r="H272" s="37" t="s">
        <v>247</v>
      </c>
      <c r="I272" s="37"/>
      <c r="J272" s="37" t="s">
        <v>499</v>
      </c>
      <c r="K272" s="37"/>
      <c r="L272" s="37"/>
      <c r="M272" s="37"/>
      <c r="N272" s="39">
        <v>-552.16</v>
      </c>
    </row>
    <row r="273" spans="1:14" x14ac:dyDescent="0.25">
      <c r="A273" s="37"/>
      <c r="B273" s="37"/>
      <c r="C273" s="37"/>
      <c r="D273" s="37" t="s">
        <v>114</v>
      </c>
      <c r="E273" s="37"/>
      <c r="F273" s="38">
        <v>44245</v>
      </c>
      <c r="G273" s="37"/>
      <c r="H273" s="37" t="s">
        <v>248</v>
      </c>
      <c r="I273" s="37"/>
      <c r="J273" s="37" t="s">
        <v>520</v>
      </c>
      <c r="K273" s="37"/>
      <c r="L273" s="37"/>
      <c r="M273" s="37"/>
      <c r="N273" s="39">
        <v>-1949.51</v>
      </c>
    </row>
    <row r="274" spans="1:14" x14ac:dyDescent="0.25">
      <c r="A274" s="37"/>
      <c r="B274" s="37"/>
      <c r="C274" s="37"/>
      <c r="D274" s="37" t="s">
        <v>114</v>
      </c>
      <c r="E274" s="37"/>
      <c r="F274" s="38">
        <v>44245</v>
      </c>
      <c r="G274" s="37"/>
      <c r="H274" s="37" t="s">
        <v>249</v>
      </c>
      <c r="I274" s="37"/>
      <c r="J274" s="37" t="s">
        <v>501</v>
      </c>
      <c r="K274" s="37"/>
      <c r="L274" s="37"/>
      <c r="M274" s="37"/>
      <c r="N274" s="39">
        <v>-1450</v>
      </c>
    </row>
    <row r="275" spans="1:14" x14ac:dyDescent="0.25">
      <c r="A275" s="37"/>
      <c r="B275" s="37"/>
      <c r="C275" s="37"/>
      <c r="D275" s="37" t="s">
        <v>114</v>
      </c>
      <c r="E275" s="37"/>
      <c r="F275" s="38">
        <v>44245</v>
      </c>
      <c r="G275" s="37"/>
      <c r="H275" s="37" t="s">
        <v>250</v>
      </c>
      <c r="I275" s="37"/>
      <c r="J275" s="37" t="s">
        <v>535</v>
      </c>
      <c r="K275" s="37"/>
      <c r="L275" s="37"/>
      <c r="M275" s="37"/>
      <c r="N275" s="39">
        <v>-472.99</v>
      </c>
    </row>
    <row r="276" spans="1:14" x14ac:dyDescent="0.25">
      <c r="A276" s="37"/>
      <c r="B276" s="37"/>
      <c r="C276" s="37"/>
      <c r="D276" s="37" t="s">
        <v>114</v>
      </c>
      <c r="E276" s="37"/>
      <c r="F276" s="38">
        <v>44245</v>
      </c>
      <c r="G276" s="37"/>
      <c r="H276" s="37" t="s">
        <v>251</v>
      </c>
      <c r="I276" s="37"/>
      <c r="J276" s="37" t="s">
        <v>508</v>
      </c>
      <c r="K276" s="37"/>
      <c r="L276" s="37"/>
      <c r="M276" s="37"/>
      <c r="N276" s="39">
        <v>-100</v>
      </c>
    </row>
    <row r="277" spans="1:14" x14ac:dyDescent="0.25">
      <c r="A277" s="37"/>
      <c r="B277" s="37"/>
      <c r="C277" s="37"/>
      <c r="D277" s="37" t="s">
        <v>114</v>
      </c>
      <c r="E277" s="37"/>
      <c r="F277" s="38">
        <v>44245</v>
      </c>
      <c r="G277" s="37"/>
      <c r="H277" s="37" t="s">
        <v>252</v>
      </c>
      <c r="I277" s="37"/>
      <c r="J277" s="37" t="s">
        <v>509</v>
      </c>
      <c r="K277" s="37"/>
      <c r="L277" s="37"/>
      <c r="M277" s="37"/>
      <c r="N277" s="39">
        <v>-55.2</v>
      </c>
    </row>
    <row r="278" spans="1:14" x14ac:dyDescent="0.25">
      <c r="A278" s="37"/>
      <c r="B278" s="37"/>
      <c r="C278" s="37"/>
      <c r="D278" s="37" t="s">
        <v>114</v>
      </c>
      <c r="E278" s="37"/>
      <c r="F278" s="38">
        <v>44251</v>
      </c>
      <c r="G278" s="37"/>
      <c r="H278" s="37" t="s">
        <v>253</v>
      </c>
      <c r="I278" s="37"/>
      <c r="J278" s="37" t="s">
        <v>532</v>
      </c>
      <c r="K278" s="37"/>
      <c r="L278" s="37"/>
      <c r="M278" s="37"/>
      <c r="N278" s="39">
        <v>-430.9</v>
      </c>
    </row>
    <row r="279" spans="1:14" x14ac:dyDescent="0.25">
      <c r="A279" s="37"/>
      <c r="B279" s="37"/>
      <c r="C279" s="37"/>
      <c r="D279" s="37" t="s">
        <v>114</v>
      </c>
      <c r="E279" s="37"/>
      <c r="F279" s="38">
        <v>44251</v>
      </c>
      <c r="G279" s="37"/>
      <c r="H279" s="37" t="s">
        <v>254</v>
      </c>
      <c r="I279" s="37"/>
      <c r="J279" s="37" t="s">
        <v>533</v>
      </c>
      <c r="K279" s="37"/>
      <c r="L279" s="37"/>
      <c r="M279" s="37"/>
      <c r="N279" s="39">
        <v>-20</v>
      </c>
    </row>
    <row r="280" spans="1:14" x14ac:dyDescent="0.25">
      <c r="A280" s="37"/>
      <c r="B280" s="37"/>
      <c r="C280" s="37"/>
      <c r="D280" s="37" t="s">
        <v>114</v>
      </c>
      <c r="E280" s="37"/>
      <c r="F280" s="38">
        <v>44251</v>
      </c>
      <c r="G280" s="37"/>
      <c r="H280" s="37" t="s">
        <v>255</v>
      </c>
      <c r="I280" s="37"/>
      <c r="J280" s="37" t="s">
        <v>503</v>
      </c>
      <c r="K280" s="37"/>
      <c r="L280" s="37"/>
      <c r="M280" s="37"/>
      <c r="N280" s="39">
        <v>-2516.4699999999998</v>
      </c>
    </row>
    <row r="281" spans="1:14" x14ac:dyDescent="0.25">
      <c r="A281" s="37"/>
      <c r="B281" s="37"/>
      <c r="C281" s="37"/>
      <c r="D281" s="37" t="s">
        <v>114</v>
      </c>
      <c r="E281" s="37"/>
      <c r="F281" s="38">
        <v>44251</v>
      </c>
      <c r="G281" s="37"/>
      <c r="H281" s="37" t="s">
        <v>256</v>
      </c>
      <c r="I281" s="37"/>
      <c r="J281" s="37" t="s">
        <v>536</v>
      </c>
      <c r="K281" s="37"/>
      <c r="L281" s="37" t="s">
        <v>635</v>
      </c>
      <c r="M281" s="37"/>
      <c r="N281" s="39">
        <v>-89.95</v>
      </c>
    </row>
    <row r="282" spans="1:14" x14ac:dyDescent="0.25">
      <c r="A282" s="37"/>
      <c r="B282" s="37"/>
      <c r="C282" s="37"/>
      <c r="D282" s="37" t="s">
        <v>114</v>
      </c>
      <c r="E282" s="37"/>
      <c r="F282" s="38">
        <v>44251</v>
      </c>
      <c r="G282" s="37"/>
      <c r="H282" s="37" t="s">
        <v>257</v>
      </c>
      <c r="I282" s="37"/>
      <c r="J282" s="37" t="s">
        <v>504</v>
      </c>
      <c r="K282" s="37"/>
      <c r="L282" s="37"/>
      <c r="M282" s="37"/>
      <c r="N282" s="39">
        <v>-116.71</v>
      </c>
    </row>
    <row r="283" spans="1:14" x14ac:dyDescent="0.25">
      <c r="A283" s="37"/>
      <c r="B283" s="37"/>
      <c r="C283" s="37"/>
      <c r="D283" s="37" t="s">
        <v>114</v>
      </c>
      <c r="E283" s="37"/>
      <c r="F283" s="38">
        <v>44251</v>
      </c>
      <c r="G283" s="37"/>
      <c r="H283" s="37" t="s">
        <v>258</v>
      </c>
      <c r="I283" s="37"/>
      <c r="J283" s="37" t="s">
        <v>537</v>
      </c>
      <c r="K283" s="37"/>
      <c r="L283" s="37"/>
      <c r="M283" s="37"/>
      <c r="N283" s="39">
        <v>-13.08</v>
      </c>
    </row>
    <row r="284" spans="1:14" x14ac:dyDescent="0.25">
      <c r="A284" s="37"/>
      <c r="B284" s="37"/>
      <c r="C284" s="37"/>
      <c r="D284" s="37" t="s">
        <v>114</v>
      </c>
      <c r="E284" s="37"/>
      <c r="F284" s="38">
        <v>44251</v>
      </c>
      <c r="G284" s="37"/>
      <c r="H284" s="37" t="s">
        <v>259</v>
      </c>
      <c r="I284" s="37"/>
      <c r="J284" s="37" t="s">
        <v>538</v>
      </c>
      <c r="K284" s="37"/>
      <c r="L284" s="37" t="s">
        <v>636</v>
      </c>
      <c r="M284" s="37"/>
      <c r="N284" s="39">
        <v>-100</v>
      </c>
    </row>
    <row r="285" spans="1:14" x14ac:dyDescent="0.25">
      <c r="A285" s="37"/>
      <c r="B285" s="37"/>
      <c r="C285" s="37"/>
      <c r="D285" s="37" t="s">
        <v>115</v>
      </c>
      <c r="E285" s="37"/>
      <c r="F285" s="38">
        <v>44253</v>
      </c>
      <c r="G285" s="37"/>
      <c r="H285" s="37" t="s">
        <v>260</v>
      </c>
      <c r="I285" s="37"/>
      <c r="J285" s="37" t="s">
        <v>515</v>
      </c>
      <c r="K285" s="37"/>
      <c r="L285" s="37" t="s">
        <v>637</v>
      </c>
      <c r="M285" s="37"/>
      <c r="N285" s="39">
        <v>-354.67</v>
      </c>
    </row>
    <row r="286" spans="1:14" x14ac:dyDescent="0.25">
      <c r="A286" s="37"/>
      <c r="B286" s="37"/>
      <c r="C286" s="37"/>
      <c r="D286" s="37" t="s">
        <v>116</v>
      </c>
      <c r="E286" s="37"/>
      <c r="F286" s="38">
        <v>44253</v>
      </c>
      <c r="G286" s="37"/>
      <c r="H286" s="37" t="s">
        <v>261</v>
      </c>
      <c r="I286" s="37"/>
      <c r="J286" s="37" t="s">
        <v>528</v>
      </c>
      <c r="K286" s="37"/>
      <c r="L286" s="37" t="s">
        <v>638</v>
      </c>
      <c r="M286" s="37"/>
      <c r="N286" s="39">
        <v>0</v>
      </c>
    </row>
    <row r="287" spans="1:14" x14ac:dyDescent="0.25">
      <c r="A287" s="37"/>
      <c r="B287" s="37"/>
      <c r="C287" s="37"/>
      <c r="D287" s="37" t="s">
        <v>115</v>
      </c>
      <c r="E287" s="37"/>
      <c r="F287" s="38">
        <v>44253</v>
      </c>
      <c r="G287" s="37"/>
      <c r="H287" s="37" t="s">
        <v>262</v>
      </c>
      <c r="I287" s="37"/>
      <c r="J287" s="37" t="s">
        <v>515</v>
      </c>
      <c r="K287" s="37"/>
      <c r="L287" s="37"/>
      <c r="M287" s="37"/>
      <c r="N287" s="39">
        <v>-3250.29</v>
      </c>
    </row>
    <row r="288" spans="1:14" x14ac:dyDescent="0.25">
      <c r="A288" s="37"/>
      <c r="B288" s="37"/>
      <c r="C288" s="37"/>
      <c r="D288" s="37" t="s">
        <v>115</v>
      </c>
      <c r="E288" s="37"/>
      <c r="F288" s="38">
        <v>44253</v>
      </c>
      <c r="G288" s="37"/>
      <c r="H288" s="37" t="s">
        <v>263</v>
      </c>
      <c r="I288" s="37"/>
      <c r="J288" s="37" t="s">
        <v>515</v>
      </c>
      <c r="K288" s="37"/>
      <c r="L288" s="37"/>
      <c r="M288" s="37"/>
      <c r="N288" s="39">
        <v>-8497.01</v>
      </c>
    </row>
    <row r="289" spans="1:14" x14ac:dyDescent="0.25">
      <c r="A289" s="37"/>
      <c r="B289" s="37"/>
      <c r="C289" s="37"/>
      <c r="D289" s="37" t="s">
        <v>114</v>
      </c>
      <c r="E289" s="37"/>
      <c r="F289" s="38">
        <v>44251</v>
      </c>
      <c r="G289" s="37"/>
      <c r="H289" s="37" t="s">
        <v>264</v>
      </c>
      <c r="I289" s="37"/>
      <c r="J289" s="37" t="s">
        <v>503</v>
      </c>
      <c r="K289" s="37"/>
      <c r="L289" s="37"/>
      <c r="M289" s="37"/>
      <c r="N289" s="39">
        <v>-661.81</v>
      </c>
    </row>
    <row r="290" spans="1:14" x14ac:dyDescent="0.25">
      <c r="A290" s="37"/>
      <c r="B290" s="37"/>
      <c r="C290" s="37"/>
      <c r="D290" s="37" t="s">
        <v>113</v>
      </c>
      <c r="E290" s="37"/>
      <c r="F290" s="38">
        <v>44253</v>
      </c>
      <c r="G290" s="37"/>
      <c r="H290" s="37" t="s">
        <v>265</v>
      </c>
      <c r="I290" s="37"/>
      <c r="J290" s="37" t="s">
        <v>539</v>
      </c>
      <c r="K290" s="37"/>
      <c r="L290" s="37" t="s">
        <v>639</v>
      </c>
      <c r="M290" s="37"/>
      <c r="N290" s="39">
        <v>0</v>
      </c>
    </row>
    <row r="291" spans="1:14" x14ac:dyDescent="0.25">
      <c r="A291" s="37"/>
      <c r="B291" s="37"/>
      <c r="C291" s="37"/>
      <c r="D291" s="37" t="s">
        <v>115</v>
      </c>
      <c r="E291" s="37"/>
      <c r="F291" s="38">
        <v>44253</v>
      </c>
      <c r="G291" s="37"/>
      <c r="H291" s="37" t="s">
        <v>266</v>
      </c>
      <c r="I291" s="37"/>
      <c r="J291" s="37" t="s">
        <v>528</v>
      </c>
      <c r="K291" s="37"/>
      <c r="L291" s="37"/>
      <c r="M291" s="37"/>
      <c r="N291" s="39">
        <v>-1568.37</v>
      </c>
    </row>
    <row r="292" spans="1:14" x14ac:dyDescent="0.25">
      <c r="A292" s="37"/>
      <c r="B292" s="37"/>
      <c r="C292" s="37"/>
      <c r="D292" s="37" t="s">
        <v>113</v>
      </c>
      <c r="E292" s="37"/>
      <c r="F292" s="38">
        <v>44253</v>
      </c>
      <c r="G292" s="37"/>
      <c r="H292" s="37" t="s">
        <v>267</v>
      </c>
      <c r="I292" s="37"/>
      <c r="J292" s="37" t="s">
        <v>539</v>
      </c>
      <c r="K292" s="37"/>
      <c r="L292" s="37" t="s">
        <v>640</v>
      </c>
      <c r="M292" s="37"/>
      <c r="N292" s="39">
        <v>-392.09</v>
      </c>
    </row>
    <row r="293" spans="1:14" x14ac:dyDescent="0.25">
      <c r="A293" s="37"/>
      <c r="B293" s="37"/>
      <c r="C293" s="37"/>
      <c r="D293" s="37" t="s">
        <v>115</v>
      </c>
      <c r="E293" s="37"/>
      <c r="F293" s="38">
        <v>44258</v>
      </c>
      <c r="G293" s="37"/>
      <c r="H293" s="37" t="s">
        <v>268</v>
      </c>
      <c r="I293" s="37"/>
      <c r="J293" s="37" t="s">
        <v>515</v>
      </c>
      <c r="K293" s="37"/>
      <c r="L293" s="37"/>
      <c r="M293" s="37"/>
      <c r="N293" s="39">
        <v>-1603.92</v>
      </c>
    </row>
    <row r="294" spans="1:14" x14ac:dyDescent="0.25">
      <c r="A294" s="37"/>
      <c r="B294" s="37"/>
      <c r="C294" s="37"/>
      <c r="D294" s="37" t="s">
        <v>114</v>
      </c>
      <c r="E294" s="37"/>
      <c r="F294" s="38">
        <v>44259</v>
      </c>
      <c r="G294" s="37"/>
      <c r="H294" s="37" t="s">
        <v>269</v>
      </c>
      <c r="I294" s="37"/>
      <c r="J294" s="37" t="s">
        <v>497</v>
      </c>
      <c r="K294" s="37"/>
      <c r="L294" s="37" t="s">
        <v>626</v>
      </c>
      <c r="M294" s="37"/>
      <c r="N294" s="39">
        <v>-106.16</v>
      </c>
    </row>
    <row r="295" spans="1:14" x14ac:dyDescent="0.25">
      <c r="A295" s="37"/>
      <c r="B295" s="37"/>
      <c r="C295" s="37"/>
      <c r="D295" s="37" t="s">
        <v>114</v>
      </c>
      <c r="E295" s="37"/>
      <c r="F295" s="38">
        <v>44259</v>
      </c>
      <c r="G295" s="37"/>
      <c r="H295" s="37" t="s">
        <v>270</v>
      </c>
      <c r="I295" s="37"/>
      <c r="J295" s="37" t="s">
        <v>524</v>
      </c>
      <c r="K295" s="37"/>
      <c r="L295" s="37"/>
      <c r="M295" s="37"/>
      <c r="N295" s="39">
        <v>-573.52</v>
      </c>
    </row>
    <row r="296" spans="1:14" x14ac:dyDescent="0.25">
      <c r="A296" s="37"/>
      <c r="B296" s="37"/>
      <c r="C296" s="37"/>
      <c r="D296" s="37" t="s">
        <v>114</v>
      </c>
      <c r="E296" s="37"/>
      <c r="F296" s="38">
        <v>44259</v>
      </c>
      <c r="G296" s="37"/>
      <c r="H296" s="37" t="s">
        <v>271</v>
      </c>
      <c r="I296" s="37"/>
      <c r="J296" s="37" t="s">
        <v>498</v>
      </c>
      <c r="K296" s="37"/>
      <c r="L296" s="37" t="s">
        <v>626</v>
      </c>
      <c r="M296" s="37"/>
      <c r="N296" s="39">
        <v>-26.51</v>
      </c>
    </row>
    <row r="297" spans="1:14" x14ac:dyDescent="0.25">
      <c r="A297" s="37"/>
      <c r="B297" s="37"/>
      <c r="C297" s="37"/>
      <c r="D297" s="37" t="s">
        <v>114</v>
      </c>
      <c r="E297" s="37"/>
      <c r="F297" s="38">
        <v>44259</v>
      </c>
      <c r="G297" s="37"/>
      <c r="H297" s="37" t="s">
        <v>272</v>
      </c>
      <c r="I297" s="37"/>
      <c r="J297" s="37" t="s">
        <v>530</v>
      </c>
      <c r="K297" s="37"/>
      <c r="L297" s="37"/>
      <c r="M297" s="37"/>
      <c r="N297" s="39">
        <v>-773.87</v>
      </c>
    </row>
    <row r="298" spans="1:14" x14ac:dyDescent="0.25">
      <c r="A298" s="37"/>
      <c r="B298" s="37"/>
      <c r="C298" s="37"/>
      <c r="D298" s="37" t="s">
        <v>114</v>
      </c>
      <c r="E298" s="37"/>
      <c r="F298" s="38">
        <v>44259</v>
      </c>
      <c r="G298" s="37"/>
      <c r="H298" s="37" t="s">
        <v>273</v>
      </c>
      <c r="I298" s="37"/>
      <c r="J298" s="37" t="s">
        <v>532</v>
      </c>
      <c r="K298" s="37"/>
      <c r="L298" s="37"/>
      <c r="M298" s="37"/>
      <c r="N298" s="39">
        <v>-219.83</v>
      </c>
    </row>
    <row r="299" spans="1:14" x14ac:dyDescent="0.25">
      <c r="A299" s="37"/>
      <c r="B299" s="37"/>
      <c r="C299" s="37"/>
      <c r="D299" s="37" t="s">
        <v>114</v>
      </c>
      <c r="E299" s="37"/>
      <c r="F299" s="38">
        <v>44259</v>
      </c>
      <c r="G299" s="37"/>
      <c r="H299" s="37" t="s">
        <v>274</v>
      </c>
      <c r="I299" s="37"/>
      <c r="J299" s="37" t="s">
        <v>540</v>
      </c>
      <c r="K299" s="37"/>
      <c r="L299" s="37"/>
      <c r="M299" s="37"/>
      <c r="N299" s="39">
        <v>-727</v>
      </c>
    </row>
    <row r="300" spans="1:14" x14ac:dyDescent="0.25">
      <c r="A300" s="37"/>
      <c r="B300" s="37"/>
      <c r="C300" s="37"/>
      <c r="D300" s="37" t="s">
        <v>114</v>
      </c>
      <c r="E300" s="37"/>
      <c r="F300" s="38">
        <v>44259</v>
      </c>
      <c r="G300" s="37"/>
      <c r="H300" s="37" t="s">
        <v>275</v>
      </c>
      <c r="I300" s="37"/>
      <c r="J300" s="37" t="s">
        <v>541</v>
      </c>
      <c r="K300" s="37"/>
      <c r="L300" s="37"/>
      <c r="M300" s="37"/>
      <c r="N300" s="39">
        <v>-9.99</v>
      </c>
    </row>
    <row r="301" spans="1:14" x14ac:dyDescent="0.25">
      <c r="A301" s="37"/>
      <c r="B301" s="37"/>
      <c r="C301" s="37"/>
      <c r="D301" s="37" t="s">
        <v>114</v>
      </c>
      <c r="E301" s="37"/>
      <c r="F301" s="38">
        <v>44259</v>
      </c>
      <c r="G301" s="37"/>
      <c r="H301" s="37" t="s">
        <v>276</v>
      </c>
      <c r="I301" s="37"/>
      <c r="J301" s="37" t="s">
        <v>506</v>
      </c>
      <c r="K301" s="37"/>
      <c r="L301" s="37" t="s">
        <v>627</v>
      </c>
      <c r="M301" s="37"/>
      <c r="N301" s="39">
        <v>-234</v>
      </c>
    </row>
    <row r="302" spans="1:14" x14ac:dyDescent="0.25">
      <c r="A302" s="37"/>
      <c r="B302" s="37"/>
      <c r="C302" s="37"/>
      <c r="D302" s="37" t="s">
        <v>114</v>
      </c>
      <c r="E302" s="37"/>
      <c r="F302" s="38">
        <v>44259</v>
      </c>
      <c r="G302" s="37"/>
      <c r="H302" s="37" t="s">
        <v>277</v>
      </c>
      <c r="I302" s="37"/>
      <c r="J302" s="37" t="s">
        <v>542</v>
      </c>
      <c r="K302" s="37"/>
      <c r="L302" s="37"/>
      <c r="M302" s="37"/>
      <c r="N302" s="39">
        <v>-5567.2</v>
      </c>
    </row>
    <row r="303" spans="1:14" x14ac:dyDescent="0.25">
      <c r="A303" s="37"/>
      <c r="B303" s="37"/>
      <c r="C303" s="37"/>
      <c r="D303" s="37" t="s">
        <v>114</v>
      </c>
      <c r="E303" s="37"/>
      <c r="F303" s="38">
        <v>44259</v>
      </c>
      <c r="G303" s="37"/>
      <c r="H303" s="37" t="s">
        <v>278</v>
      </c>
      <c r="I303" s="37"/>
      <c r="J303" s="37" t="s">
        <v>508</v>
      </c>
      <c r="K303" s="37"/>
      <c r="L303" s="37"/>
      <c r="M303" s="37"/>
      <c r="N303" s="39">
        <v>-180</v>
      </c>
    </row>
    <row r="304" spans="1:14" x14ac:dyDescent="0.25">
      <c r="A304" s="37"/>
      <c r="B304" s="37"/>
      <c r="C304" s="37"/>
      <c r="D304" s="37" t="s">
        <v>114</v>
      </c>
      <c r="E304" s="37"/>
      <c r="F304" s="38">
        <v>44260</v>
      </c>
      <c r="G304" s="37"/>
      <c r="H304" s="37" t="s">
        <v>279</v>
      </c>
      <c r="I304" s="37"/>
      <c r="J304" s="37" t="s">
        <v>535</v>
      </c>
      <c r="K304" s="37"/>
      <c r="L304" s="37"/>
      <c r="M304" s="37"/>
      <c r="N304" s="39">
        <v>-466.53</v>
      </c>
    </row>
    <row r="305" spans="1:14" x14ac:dyDescent="0.25">
      <c r="A305" s="37"/>
      <c r="B305" s="37"/>
      <c r="C305" s="37"/>
      <c r="D305" s="37" t="s">
        <v>114</v>
      </c>
      <c r="E305" s="37"/>
      <c r="F305" s="38">
        <v>44260</v>
      </c>
      <c r="G305" s="37"/>
      <c r="H305" s="37" t="s">
        <v>280</v>
      </c>
      <c r="I305" s="37"/>
      <c r="J305" s="37" t="s">
        <v>532</v>
      </c>
      <c r="K305" s="37"/>
      <c r="L305" s="37"/>
      <c r="M305" s="37"/>
      <c r="N305" s="39">
        <v>-108.8</v>
      </c>
    </row>
    <row r="306" spans="1:14" x14ac:dyDescent="0.25">
      <c r="A306" s="37"/>
      <c r="B306" s="37"/>
      <c r="C306" s="37"/>
      <c r="D306" s="37" t="s">
        <v>114</v>
      </c>
      <c r="E306" s="37"/>
      <c r="F306" s="38">
        <v>44265</v>
      </c>
      <c r="G306" s="37"/>
      <c r="H306" s="37" t="s">
        <v>281</v>
      </c>
      <c r="I306" s="37"/>
      <c r="J306" s="37" t="s">
        <v>543</v>
      </c>
      <c r="K306" s="37"/>
      <c r="L306" s="37"/>
      <c r="M306" s="37"/>
      <c r="N306" s="39">
        <v>-80</v>
      </c>
    </row>
    <row r="307" spans="1:14" x14ac:dyDescent="0.25">
      <c r="A307" s="37"/>
      <c r="B307" s="37"/>
      <c r="C307" s="37"/>
      <c r="D307" s="37" t="s">
        <v>114</v>
      </c>
      <c r="E307" s="37"/>
      <c r="F307" s="38">
        <v>44265</v>
      </c>
      <c r="G307" s="37"/>
      <c r="H307" s="37" t="s">
        <v>282</v>
      </c>
      <c r="I307" s="37"/>
      <c r="J307" s="37" t="s">
        <v>520</v>
      </c>
      <c r="K307" s="37"/>
      <c r="L307" s="37"/>
      <c r="M307" s="37"/>
      <c r="N307" s="39">
        <v>-1948.82</v>
      </c>
    </row>
    <row r="308" spans="1:14" x14ac:dyDescent="0.25">
      <c r="A308" s="37"/>
      <c r="B308" s="37"/>
      <c r="C308" s="37"/>
      <c r="D308" s="37" t="s">
        <v>114</v>
      </c>
      <c r="E308" s="37"/>
      <c r="F308" s="38">
        <v>44265</v>
      </c>
      <c r="G308" s="37"/>
      <c r="H308" s="37" t="s">
        <v>283</v>
      </c>
      <c r="I308" s="37"/>
      <c r="J308" s="37" t="s">
        <v>533</v>
      </c>
      <c r="K308" s="37"/>
      <c r="L308" s="37"/>
      <c r="M308" s="37"/>
      <c r="N308" s="39">
        <v>-50</v>
      </c>
    </row>
    <row r="309" spans="1:14" x14ac:dyDescent="0.25">
      <c r="A309" s="37"/>
      <c r="B309" s="37"/>
      <c r="C309" s="37"/>
      <c r="D309" s="37" t="s">
        <v>114</v>
      </c>
      <c r="E309" s="37"/>
      <c r="F309" s="38">
        <v>44265</v>
      </c>
      <c r="G309" s="37"/>
      <c r="H309" s="37" t="s">
        <v>284</v>
      </c>
      <c r="I309" s="37"/>
      <c r="J309" s="37" t="s">
        <v>501</v>
      </c>
      <c r="K309" s="37"/>
      <c r="L309" s="37"/>
      <c r="M309" s="37"/>
      <c r="N309" s="39">
        <v>-1450</v>
      </c>
    </row>
    <row r="310" spans="1:14" x14ac:dyDescent="0.25">
      <c r="A310" s="37"/>
      <c r="B310" s="37"/>
      <c r="C310" s="37"/>
      <c r="D310" s="37" t="s">
        <v>114</v>
      </c>
      <c r="E310" s="37"/>
      <c r="F310" s="38">
        <v>44265</v>
      </c>
      <c r="G310" s="37"/>
      <c r="H310" s="37" t="s">
        <v>285</v>
      </c>
      <c r="I310" s="37"/>
      <c r="J310" s="37" t="s">
        <v>507</v>
      </c>
      <c r="K310" s="37"/>
      <c r="L310" s="37"/>
      <c r="M310" s="37"/>
      <c r="N310" s="39">
        <v>-261.52</v>
      </c>
    </row>
    <row r="311" spans="1:14" x14ac:dyDescent="0.25">
      <c r="A311" s="37"/>
      <c r="B311" s="37"/>
      <c r="C311" s="37"/>
      <c r="D311" s="37" t="s">
        <v>114</v>
      </c>
      <c r="E311" s="37"/>
      <c r="F311" s="38">
        <v>44265</v>
      </c>
      <c r="G311" s="37"/>
      <c r="H311" s="37" t="s">
        <v>286</v>
      </c>
      <c r="I311" s="37"/>
      <c r="J311" s="37" t="s">
        <v>544</v>
      </c>
      <c r="K311" s="37"/>
      <c r="L311" s="37" t="s">
        <v>641</v>
      </c>
      <c r="M311" s="37"/>
      <c r="N311" s="39">
        <v>0</v>
      </c>
    </row>
    <row r="312" spans="1:14" x14ac:dyDescent="0.25">
      <c r="A312" s="37"/>
      <c r="B312" s="37"/>
      <c r="C312" s="37"/>
      <c r="D312" s="37" t="s">
        <v>114</v>
      </c>
      <c r="E312" s="37"/>
      <c r="F312" s="38">
        <v>44265</v>
      </c>
      <c r="G312" s="37"/>
      <c r="H312" s="37" t="s">
        <v>287</v>
      </c>
      <c r="I312" s="37"/>
      <c r="J312" s="37" t="s">
        <v>544</v>
      </c>
      <c r="K312" s="37"/>
      <c r="L312" s="37"/>
      <c r="M312" s="37"/>
      <c r="N312" s="39">
        <v>-537.22</v>
      </c>
    </row>
    <row r="313" spans="1:14" x14ac:dyDescent="0.25">
      <c r="A313" s="37"/>
      <c r="B313" s="37"/>
      <c r="C313" s="37"/>
      <c r="D313" s="37" t="s">
        <v>114</v>
      </c>
      <c r="E313" s="37"/>
      <c r="F313" s="38">
        <v>44265</v>
      </c>
      <c r="G313" s="37"/>
      <c r="H313" s="37" t="s">
        <v>288</v>
      </c>
      <c r="I313" s="37"/>
      <c r="J313" s="37" t="s">
        <v>519</v>
      </c>
      <c r="K313" s="37"/>
      <c r="L313" s="37"/>
      <c r="M313" s="37"/>
      <c r="N313" s="39">
        <v>-13.98</v>
      </c>
    </row>
    <row r="314" spans="1:14" x14ac:dyDescent="0.25">
      <c r="A314" s="37"/>
      <c r="B314" s="37"/>
      <c r="C314" s="37"/>
      <c r="D314" s="37" t="s">
        <v>114</v>
      </c>
      <c r="E314" s="37"/>
      <c r="F314" s="38">
        <v>44274</v>
      </c>
      <c r="G314" s="37"/>
      <c r="H314" s="37" t="s">
        <v>289</v>
      </c>
      <c r="I314" s="37"/>
      <c r="J314" s="37" t="s">
        <v>543</v>
      </c>
      <c r="K314" s="37"/>
      <c r="L314" s="37"/>
      <c r="M314" s="37"/>
      <c r="N314" s="39">
        <v>-80</v>
      </c>
    </row>
    <row r="315" spans="1:14" x14ac:dyDescent="0.25">
      <c r="A315" s="37"/>
      <c r="B315" s="37"/>
      <c r="C315" s="37"/>
      <c r="D315" s="37" t="s">
        <v>114</v>
      </c>
      <c r="E315" s="37"/>
      <c r="F315" s="38">
        <v>44274</v>
      </c>
      <c r="G315" s="37"/>
      <c r="H315" s="37" t="s">
        <v>290</v>
      </c>
      <c r="I315" s="37"/>
      <c r="J315" s="37" t="s">
        <v>532</v>
      </c>
      <c r="K315" s="37"/>
      <c r="L315" s="37"/>
      <c r="M315" s="37"/>
      <c r="N315" s="39">
        <v>-256.99</v>
      </c>
    </row>
    <row r="316" spans="1:14" x14ac:dyDescent="0.25">
      <c r="A316" s="37"/>
      <c r="B316" s="37"/>
      <c r="C316" s="37"/>
      <c r="D316" s="37" t="s">
        <v>114</v>
      </c>
      <c r="E316" s="37"/>
      <c r="F316" s="38">
        <v>44274</v>
      </c>
      <c r="G316" s="37"/>
      <c r="H316" s="37" t="s">
        <v>291</v>
      </c>
      <c r="I316" s="37"/>
      <c r="J316" s="37" t="s">
        <v>499</v>
      </c>
      <c r="K316" s="37"/>
      <c r="L316" s="37"/>
      <c r="M316" s="37"/>
      <c r="N316" s="39">
        <v>-553.91</v>
      </c>
    </row>
    <row r="317" spans="1:14" x14ac:dyDescent="0.25">
      <c r="A317" s="37"/>
      <c r="B317" s="37"/>
      <c r="C317" s="37"/>
      <c r="D317" s="37" t="s">
        <v>114</v>
      </c>
      <c r="E317" s="37"/>
      <c r="F317" s="38">
        <v>44274</v>
      </c>
      <c r="G317" s="37"/>
      <c r="H317" s="37" t="s">
        <v>292</v>
      </c>
      <c r="I317" s="37"/>
      <c r="J317" s="37" t="s">
        <v>533</v>
      </c>
      <c r="K317" s="37"/>
      <c r="L317" s="37"/>
      <c r="M317" s="37"/>
      <c r="N317" s="39">
        <v>-20</v>
      </c>
    </row>
    <row r="318" spans="1:14" x14ac:dyDescent="0.25">
      <c r="A318" s="37"/>
      <c r="B318" s="37"/>
      <c r="C318" s="37"/>
      <c r="D318" s="37" t="s">
        <v>114</v>
      </c>
      <c r="E318" s="37"/>
      <c r="F318" s="38">
        <v>44274</v>
      </c>
      <c r="G318" s="37"/>
      <c r="H318" s="37" t="s">
        <v>293</v>
      </c>
      <c r="I318" s="37"/>
      <c r="J318" s="37" t="s">
        <v>501</v>
      </c>
      <c r="K318" s="37"/>
      <c r="L318" s="37"/>
      <c r="M318" s="37"/>
      <c r="N318" s="39">
        <v>-2695</v>
      </c>
    </row>
    <row r="319" spans="1:14" x14ac:dyDescent="0.25">
      <c r="A319" s="37"/>
      <c r="B319" s="37"/>
      <c r="C319" s="37"/>
      <c r="D319" s="37" t="s">
        <v>114</v>
      </c>
      <c r="E319" s="37"/>
      <c r="F319" s="38">
        <v>44274</v>
      </c>
      <c r="G319" s="37"/>
      <c r="H319" s="37" t="s">
        <v>294</v>
      </c>
      <c r="I319" s="37"/>
      <c r="J319" s="37" t="s">
        <v>504</v>
      </c>
      <c r="K319" s="37"/>
      <c r="L319" s="37"/>
      <c r="M319" s="37"/>
      <c r="N319" s="39">
        <v>-146.6</v>
      </c>
    </row>
    <row r="320" spans="1:14" x14ac:dyDescent="0.25">
      <c r="A320" s="37"/>
      <c r="B320" s="37"/>
      <c r="C320" s="37"/>
      <c r="D320" s="37" t="s">
        <v>114</v>
      </c>
      <c r="E320" s="37"/>
      <c r="F320" s="38">
        <v>44274</v>
      </c>
      <c r="G320" s="37"/>
      <c r="H320" s="37" t="s">
        <v>295</v>
      </c>
      <c r="I320" s="37"/>
      <c r="J320" s="37" t="s">
        <v>537</v>
      </c>
      <c r="K320" s="37"/>
      <c r="L320" s="37"/>
      <c r="M320" s="37"/>
      <c r="N320" s="39">
        <v>-153.38999999999999</v>
      </c>
    </row>
    <row r="321" spans="1:14" x14ac:dyDescent="0.25">
      <c r="A321" s="37"/>
      <c r="B321" s="37"/>
      <c r="C321" s="37"/>
      <c r="D321" s="37" t="s">
        <v>114</v>
      </c>
      <c r="E321" s="37"/>
      <c r="F321" s="38">
        <v>44274</v>
      </c>
      <c r="G321" s="37"/>
      <c r="H321" s="37" t="s">
        <v>296</v>
      </c>
      <c r="I321" s="37"/>
      <c r="J321" s="37" t="s">
        <v>535</v>
      </c>
      <c r="K321" s="37"/>
      <c r="L321" s="37"/>
      <c r="M321" s="37"/>
      <c r="N321" s="39">
        <v>-61.24</v>
      </c>
    </row>
    <row r="322" spans="1:14" x14ac:dyDescent="0.25">
      <c r="A322" s="37"/>
      <c r="B322" s="37"/>
      <c r="C322" s="37"/>
      <c r="D322" s="37" t="s">
        <v>114</v>
      </c>
      <c r="E322" s="37"/>
      <c r="F322" s="38">
        <v>44274</v>
      </c>
      <c r="G322" s="37"/>
      <c r="H322" s="37" t="s">
        <v>297</v>
      </c>
      <c r="I322" s="37"/>
      <c r="J322" s="37" t="s">
        <v>507</v>
      </c>
      <c r="K322" s="37"/>
      <c r="L322" s="37"/>
      <c r="M322" s="37"/>
      <c r="N322" s="39">
        <v>-249.98</v>
      </c>
    </row>
    <row r="323" spans="1:14" x14ac:dyDescent="0.25">
      <c r="A323" s="37"/>
      <c r="B323" s="37"/>
      <c r="C323" s="37"/>
      <c r="D323" s="37" t="s">
        <v>114</v>
      </c>
      <c r="E323" s="37"/>
      <c r="F323" s="38">
        <v>44274</v>
      </c>
      <c r="G323" s="37"/>
      <c r="H323" s="37" t="s">
        <v>298</v>
      </c>
      <c r="I323" s="37"/>
      <c r="J323" s="37" t="s">
        <v>508</v>
      </c>
      <c r="K323" s="37"/>
      <c r="L323" s="37"/>
      <c r="M323" s="37"/>
      <c r="N323" s="39">
        <v>-200</v>
      </c>
    </row>
    <row r="324" spans="1:14" x14ac:dyDescent="0.25">
      <c r="A324" s="37"/>
      <c r="B324" s="37"/>
      <c r="C324" s="37"/>
      <c r="D324" s="37" t="s">
        <v>114</v>
      </c>
      <c r="E324" s="37"/>
      <c r="F324" s="38">
        <v>44274</v>
      </c>
      <c r="G324" s="37"/>
      <c r="H324" s="37" t="s">
        <v>299</v>
      </c>
      <c r="I324" s="37"/>
      <c r="J324" s="37" t="s">
        <v>510</v>
      </c>
      <c r="K324" s="37"/>
      <c r="L324" s="37" t="s">
        <v>629</v>
      </c>
      <c r="M324" s="37"/>
      <c r="N324" s="39">
        <v>-127.28</v>
      </c>
    </row>
    <row r="325" spans="1:14" x14ac:dyDescent="0.25">
      <c r="A325" s="37"/>
      <c r="B325" s="37"/>
      <c r="C325" s="37"/>
      <c r="D325" s="37" t="s">
        <v>114</v>
      </c>
      <c r="E325" s="37"/>
      <c r="F325" s="38">
        <v>44281</v>
      </c>
      <c r="G325" s="37"/>
      <c r="H325" s="37" t="s">
        <v>300</v>
      </c>
      <c r="I325" s="37"/>
      <c r="J325" s="37" t="s">
        <v>524</v>
      </c>
      <c r="K325" s="37"/>
      <c r="L325" s="37"/>
      <c r="M325" s="37"/>
      <c r="N325" s="39">
        <v>-513.02</v>
      </c>
    </row>
    <row r="326" spans="1:14" x14ac:dyDescent="0.25">
      <c r="A326" s="37"/>
      <c r="B326" s="37"/>
      <c r="C326" s="37"/>
      <c r="D326" s="37" t="s">
        <v>114</v>
      </c>
      <c r="E326" s="37"/>
      <c r="F326" s="38">
        <v>44281</v>
      </c>
      <c r="G326" s="37"/>
      <c r="H326" s="37" t="s">
        <v>301</v>
      </c>
      <c r="I326" s="37"/>
      <c r="J326" s="37" t="s">
        <v>545</v>
      </c>
      <c r="K326" s="37"/>
      <c r="L326" s="37"/>
      <c r="M326" s="37"/>
      <c r="N326" s="39">
        <v>-279.95</v>
      </c>
    </row>
    <row r="327" spans="1:14" x14ac:dyDescent="0.25">
      <c r="A327" s="37"/>
      <c r="B327" s="37"/>
      <c r="C327" s="37"/>
      <c r="D327" s="37" t="s">
        <v>114</v>
      </c>
      <c r="E327" s="37"/>
      <c r="F327" s="38">
        <v>44281</v>
      </c>
      <c r="G327" s="37"/>
      <c r="H327" s="37" t="s">
        <v>302</v>
      </c>
      <c r="I327" s="37"/>
      <c r="J327" s="37" t="s">
        <v>537</v>
      </c>
      <c r="K327" s="37"/>
      <c r="L327" s="37"/>
      <c r="M327" s="37"/>
      <c r="N327" s="39">
        <v>-365.34</v>
      </c>
    </row>
    <row r="328" spans="1:14" x14ac:dyDescent="0.25">
      <c r="A328" s="37"/>
      <c r="B328" s="37"/>
      <c r="C328" s="37"/>
      <c r="D328" s="37" t="s">
        <v>114</v>
      </c>
      <c r="E328" s="37"/>
      <c r="F328" s="38">
        <v>44281</v>
      </c>
      <c r="G328" s="37"/>
      <c r="H328" s="37" t="s">
        <v>303</v>
      </c>
      <c r="I328" s="37"/>
      <c r="J328" s="37" t="s">
        <v>546</v>
      </c>
      <c r="K328" s="37"/>
      <c r="L328" s="37"/>
      <c r="M328" s="37"/>
      <c r="N328" s="39">
        <v>-693.85</v>
      </c>
    </row>
    <row r="329" spans="1:14" x14ac:dyDescent="0.25">
      <c r="A329" s="37"/>
      <c r="B329" s="37"/>
      <c r="C329" s="37"/>
      <c r="D329" s="37" t="s">
        <v>114</v>
      </c>
      <c r="E329" s="37"/>
      <c r="F329" s="38">
        <v>44281</v>
      </c>
      <c r="G329" s="37"/>
      <c r="H329" s="37" t="s">
        <v>304</v>
      </c>
      <c r="I329" s="37"/>
      <c r="J329" s="37" t="s">
        <v>509</v>
      </c>
      <c r="K329" s="37"/>
      <c r="L329" s="37"/>
      <c r="M329" s="37"/>
      <c r="N329" s="39">
        <v>-55.2</v>
      </c>
    </row>
    <row r="330" spans="1:14" x14ac:dyDescent="0.25">
      <c r="A330" s="37"/>
      <c r="B330" s="37"/>
      <c r="C330" s="37"/>
      <c r="D330" s="37" t="s">
        <v>115</v>
      </c>
      <c r="E330" s="37"/>
      <c r="F330" s="38">
        <v>44286</v>
      </c>
      <c r="G330" s="37"/>
      <c r="H330" s="37" t="s">
        <v>305</v>
      </c>
      <c r="I330" s="37"/>
      <c r="J330" s="37" t="s">
        <v>528</v>
      </c>
      <c r="K330" s="37"/>
      <c r="L330" s="37"/>
      <c r="M330" s="37"/>
      <c r="N330" s="39">
        <v>-1748.67</v>
      </c>
    </row>
    <row r="331" spans="1:14" x14ac:dyDescent="0.25">
      <c r="A331" s="37"/>
      <c r="B331" s="37"/>
      <c r="C331" s="37"/>
      <c r="D331" s="37" t="s">
        <v>113</v>
      </c>
      <c r="E331" s="37"/>
      <c r="F331" s="38">
        <v>44286</v>
      </c>
      <c r="G331" s="37"/>
      <c r="H331" s="37" t="s">
        <v>306</v>
      </c>
      <c r="I331" s="37"/>
      <c r="J331" s="37" t="s">
        <v>539</v>
      </c>
      <c r="K331" s="37"/>
      <c r="L331" s="37" t="s">
        <v>642</v>
      </c>
      <c r="M331" s="37"/>
      <c r="N331" s="39">
        <v>-437.17</v>
      </c>
    </row>
    <row r="332" spans="1:14" x14ac:dyDescent="0.25">
      <c r="A332" s="37"/>
      <c r="B332" s="37"/>
      <c r="C332" s="37"/>
      <c r="D332" s="37" t="s">
        <v>114</v>
      </c>
      <c r="E332" s="37"/>
      <c r="F332" s="38">
        <v>44287</v>
      </c>
      <c r="G332" s="37"/>
      <c r="H332" s="37" t="s">
        <v>307</v>
      </c>
      <c r="I332" s="37"/>
      <c r="J332" s="37" t="s">
        <v>532</v>
      </c>
      <c r="K332" s="37"/>
      <c r="L332" s="37"/>
      <c r="M332" s="37"/>
      <c r="N332" s="39">
        <v>-34.17</v>
      </c>
    </row>
    <row r="333" spans="1:14" x14ac:dyDescent="0.25">
      <c r="A333" s="37"/>
      <c r="B333" s="37"/>
      <c r="C333" s="37"/>
      <c r="D333" s="37" t="s">
        <v>114</v>
      </c>
      <c r="E333" s="37"/>
      <c r="F333" s="38">
        <v>44287</v>
      </c>
      <c r="G333" s="37"/>
      <c r="H333" s="37" t="s">
        <v>308</v>
      </c>
      <c r="I333" s="37"/>
      <c r="J333" s="37" t="s">
        <v>533</v>
      </c>
      <c r="K333" s="37"/>
      <c r="L333" s="37"/>
      <c r="M333" s="37"/>
      <c r="N333" s="39">
        <v>-150</v>
      </c>
    </row>
    <row r="334" spans="1:14" x14ac:dyDescent="0.25">
      <c r="A334" s="37"/>
      <c r="B334" s="37"/>
      <c r="C334" s="37"/>
      <c r="D334" s="37" t="s">
        <v>114</v>
      </c>
      <c r="E334" s="37"/>
      <c r="F334" s="38">
        <v>44287</v>
      </c>
      <c r="G334" s="37"/>
      <c r="H334" s="37" t="s">
        <v>309</v>
      </c>
      <c r="I334" s="37"/>
      <c r="J334" s="37" t="s">
        <v>547</v>
      </c>
      <c r="K334" s="37"/>
      <c r="L334" s="37"/>
      <c r="M334" s="37"/>
      <c r="N334" s="39">
        <v>-37500</v>
      </c>
    </row>
    <row r="335" spans="1:14" x14ac:dyDescent="0.25">
      <c r="A335" s="37"/>
      <c r="B335" s="37"/>
      <c r="C335" s="37"/>
      <c r="D335" s="37" t="s">
        <v>114</v>
      </c>
      <c r="E335" s="37"/>
      <c r="F335" s="38">
        <v>44287</v>
      </c>
      <c r="G335" s="37"/>
      <c r="H335" s="37" t="s">
        <v>310</v>
      </c>
      <c r="I335" s="37"/>
      <c r="J335" s="37" t="s">
        <v>548</v>
      </c>
      <c r="K335" s="37"/>
      <c r="L335" s="37"/>
      <c r="M335" s="37"/>
      <c r="N335" s="39">
        <v>-270</v>
      </c>
    </row>
    <row r="336" spans="1:14" x14ac:dyDescent="0.25">
      <c r="A336" s="37"/>
      <c r="B336" s="37"/>
      <c r="C336" s="37"/>
      <c r="D336" s="37" t="s">
        <v>114</v>
      </c>
      <c r="E336" s="37"/>
      <c r="F336" s="38">
        <v>44287</v>
      </c>
      <c r="G336" s="37"/>
      <c r="H336" s="37" t="s">
        <v>311</v>
      </c>
      <c r="I336" s="37"/>
      <c r="J336" s="37" t="s">
        <v>506</v>
      </c>
      <c r="K336" s="37"/>
      <c r="L336" s="37" t="s">
        <v>627</v>
      </c>
      <c r="M336" s="37"/>
      <c r="N336" s="39">
        <v>-696.5</v>
      </c>
    </row>
    <row r="337" spans="1:14" x14ac:dyDescent="0.25">
      <c r="A337" s="37"/>
      <c r="B337" s="37"/>
      <c r="C337" s="37"/>
      <c r="D337" s="37" t="s">
        <v>114</v>
      </c>
      <c r="E337" s="37"/>
      <c r="F337" s="38">
        <v>44287</v>
      </c>
      <c r="G337" s="37"/>
      <c r="H337" s="37" t="s">
        <v>312</v>
      </c>
      <c r="I337" s="37"/>
      <c r="J337" s="37" t="s">
        <v>508</v>
      </c>
      <c r="K337" s="37"/>
      <c r="L337" s="37"/>
      <c r="M337" s="37"/>
      <c r="N337" s="39">
        <v>-180</v>
      </c>
    </row>
    <row r="338" spans="1:14" x14ac:dyDescent="0.25">
      <c r="A338" s="37"/>
      <c r="B338" s="37"/>
      <c r="C338" s="37"/>
      <c r="D338" s="37" t="s">
        <v>114</v>
      </c>
      <c r="E338" s="37"/>
      <c r="F338" s="38">
        <v>44295</v>
      </c>
      <c r="G338" s="37"/>
      <c r="H338" s="37" t="s">
        <v>313</v>
      </c>
      <c r="I338" s="37"/>
      <c r="J338" s="37" t="s">
        <v>497</v>
      </c>
      <c r="K338" s="37"/>
      <c r="L338" s="37" t="s">
        <v>626</v>
      </c>
      <c r="M338" s="37"/>
      <c r="N338" s="39">
        <v>-992.75</v>
      </c>
    </row>
    <row r="339" spans="1:14" x14ac:dyDescent="0.25">
      <c r="A339" s="37"/>
      <c r="B339" s="37"/>
      <c r="C339" s="37"/>
      <c r="D339" s="37" t="s">
        <v>114</v>
      </c>
      <c r="E339" s="37"/>
      <c r="F339" s="38">
        <v>44295</v>
      </c>
      <c r="G339" s="37"/>
      <c r="H339" s="37" t="s">
        <v>314</v>
      </c>
      <c r="I339" s="37"/>
      <c r="J339" s="37" t="s">
        <v>498</v>
      </c>
      <c r="K339" s="37"/>
      <c r="L339" s="37" t="s">
        <v>626</v>
      </c>
      <c r="M339" s="37"/>
      <c r="N339" s="39">
        <v>-252.9</v>
      </c>
    </row>
    <row r="340" spans="1:14" x14ac:dyDescent="0.25">
      <c r="A340" s="37"/>
      <c r="B340" s="37"/>
      <c r="C340" s="37"/>
      <c r="D340" s="37" t="s">
        <v>114</v>
      </c>
      <c r="E340" s="37"/>
      <c r="F340" s="38">
        <v>44295</v>
      </c>
      <c r="G340" s="37"/>
      <c r="H340" s="37" t="s">
        <v>315</v>
      </c>
      <c r="I340" s="37"/>
      <c r="J340" s="37" t="s">
        <v>530</v>
      </c>
      <c r="K340" s="37"/>
      <c r="L340" s="37"/>
      <c r="M340" s="37"/>
      <c r="N340" s="39">
        <v>-365.15</v>
      </c>
    </row>
    <row r="341" spans="1:14" x14ac:dyDescent="0.25">
      <c r="A341" s="37"/>
      <c r="B341" s="37"/>
      <c r="C341" s="37"/>
      <c r="D341" s="37" t="s">
        <v>114</v>
      </c>
      <c r="E341" s="37"/>
      <c r="F341" s="38">
        <v>44295</v>
      </c>
      <c r="G341" s="37"/>
      <c r="H341" s="37" t="s">
        <v>316</v>
      </c>
      <c r="I341" s="37"/>
      <c r="J341" s="37" t="s">
        <v>532</v>
      </c>
      <c r="K341" s="37"/>
      <c r="L341" s="37"/>
      <c r="M341" s="37"/>
      <c r="N341" s="39">
        <v>-228.87</v>
      </c>
    </row>
    <row r="342" spans="1:14" x14ac:dyDescent="0.25">
      <c r="A342" s="37"/>
      <c r="B342" s="37"/>
      <c r="C342" s="37"/>
      <c r="D342" s="37" t="s">
        <v>114</v>
      </c>
      <c r="E342" s="37"/>
      <c r="F342" s="38">
        <v>44295</v>
      </c>
      <c r="G342" s="37"/>
      <c r="H342" s="37" t="s">
        <v>317</v>
      </c>
      <c r="I342" s="37"/>
      <c r="J342" s="37" t="s">
        <v>520</v>
      </c>
      <c r="K342" s="37"/>
      <c r="L342" s="37"/>
      <c r="M342" s="37"/>
      <c r="N342" s="39">
        <v>-2416.69</v>
      </c>
    </row>
    <row r="343" spans="1:14" x14ac:dyDescent="0.25">
      <c r="A343" s="37"/>
      <c r="B343" s="37"/>
      <c r="C343" s="37"/>
      <c r="D343" s="37" t="s">
        <v>114</v>
      </c>
      <c r="E343" s="37"/>
      <c r="F343" s="38">
        <v>44295</v>
      </c>
      <c r="G343" s="37"/>
      <c r="H343" s="37" t="s">
        <v>318</v>
      </c>
      <c r="I343" s="37"/>
      <c r="J343" s="37" t="s">
        <v>501</v>
      </c>
      <c r="K343" s="37"/>
      <c r="L343" s="37"/>
      <c r="M343" s="37"/>
      <c r="N343" s="39">
        <v>-1450</v>
      </c>
    </row>
    <row r="344" spans="1:14" x14ac:dyDescent="0.25">
      <c r="A344" s="37"/>
      <c r="B344" s="37"/>
      <c r="C344" s="37"/>
      <c r="D344" s="37" t="s">
        <v>114</v>
      </c>
      <c r="E344" s="37"/>
      <c r="F344" s="38">
        <v>44295</v>
      </c>
      <c r="G344" s="37"/>
      <c r="H344" s="37" t="s">
        <v>319</v>
      </c>
      <c r="I344" s="37"/>
      <c r="J344" s="37" t="s">
        <v>502</v>
      </c>
      <c r="K344" s="37"/>
      <c r="L344" s="37"/>
      <c r="M344" s="37"/>
      <c r="N344" s="39">
        <v>-1395.1</v>
      </c>
    </row>
    <row r="345" spans="1:14" x14ac:dyDescent="0.25">
      <c r="A345" s="37"/>
      <c r="B345" s="37"/>
      <c r="C345" s="37"/>
      <c r="D345" s="37" t="s">
        <v>114</v>
      </c>
      <c r="E345" s="37"/>
      <c r="F345" s="38">
        <v>44295</v>
      </c>
      <c r="G345" s="37"/>
      <c r="H345" s="37" t="s">
        <v>320</v>
      </c>
      <c r="I345" s="37"/>
      <c r="J345" s="37" t="s">
        <v>537</v>
      </c>
      <c r="K345" s="37"/>
      <c r="L345" s="37"/>
      <c r="M345" s="37"/>
      <c r="N345" s="39">
        <v>-171.76</v>
      </c>
    </row>
    <row r="346" spans="1:14" x14ac:dyDescent="0.25">
      <c r="A346" s="37"/>
      <c r="B346" s="37"/>
      <c r="C346" s="37"/>
      <c r="D346" s="37" t="s">
        <v>114</v>
      </c>
      <c r="E346" s="37"/>
      <c r="F346" s="38">
        <v>44295</v>
      </c>
      <c r="G346" s="37"/>
      <c r="H346" s="37" t="s">
        <v>321</v>
      </c>
      <c r="I346" s="37"/>
      <c r="J346" s="37" t="s">
        <v>535</v>
      </c>
      <c r="K346" s="37"/>
      <c r="L346" s="37"/>
      <c r="M346" s="37"/>
      <c r="N346" s="39">
        <v>-26.19</v>
      </c>
    </row>
    <row r="347" spans="1:14" x14ac:dyDescent="0.25">
      <c r="A347" s="37"/>
      <c r="B347" s="37"/>
      <c r="C347" s="37"/>
      <c r="D347" s="37" t="s">
        <v>114</v>
      </c>
      <c r="E347" s="37"/>
      <c r="F347" s="38">
        <v>44295</v>
      </c>
      <c r="G347" s="37"/>
      <c r="H347" s="37" t="s">
        <v>322</v>
      </c>
      <c r="I347" s="37"/>
      <c r="J347" s="37" t="s">
        <v>490</v>
      </c>
      <c r="K347" s="37"/>
      <c r="L347" s="37" t="s">
        <v>643</v>
      </c>
      <c r="M347" s="37"/>
      <c r="N347" s="39">
        <v>-3854.87</v>
      </c>
    </row>
    <row r="348" spans="1:14" x14ac:dyDescent="0.25">
      <c r="A348" s="37"/>
      <c r="B348" s="37"/>
      <c r="C348" s="37"/>
      <c r="D348" s="37" t="s">
        <v>114</v>
      </c>
      <c r="E348" s="37"/>
      <c r="F348" s="38">
        <v>44295</v>
      </c>
      <c r="G348" s="37"/>
      <c r="H348" s="37" t="s">
        <v>323</v>
      </c>
      <c r="I348" s="37"/>
      <c r="J348" s="37" t="s">
        <v>549</v>
      </c>
      <c r="K348" s="37"/>
      <c r="L348" s="37"/>
      <c r="M348" s="37"/>
      <c r="N348" s="39">
        <v>-1050</v>
      </c>
    </row>
    <row r="349" spans="1:14" x14ac:dyDescent="0.25">
      <c r="A349" s="37"/>
      <c r="B349" s="37"/>
      <c r="C349" s="37"/>
      <c r="D349" s="37" t="s">
        <v>114</v>
      </c>
      <c r="E349" s="37"/>
      <c r="F349" s="38">
        <v>44295</v>
      </c>
      <c r="G349" s="37"/>
      <c r="H349" s="37" t="s">
        <v>324</v>
      </c>
      <c r="I349" s="37"/>
      <c r="J349" s="37" t="s">
        <v>516</v>
      </c>
      <c r="K349" s="37"/>
      <c r="L349" s="37" t="s">
        <v>630</v>
      </c>
      <c r="M349" s="37"/>
      <c r="N349" s="39">
        <v>-81.510000000000005</v>
      </c>
    </row>
    <row r="350" spans="1:14" x14ac:dyDescent="0.25">
      <c r="A350" s="37"/>
      <c r="B350" s="37"/>
      <c r="C350" s="37"/>
      <c r="D350" s="37" t="s">
        <v>114</v>
      </c>
      <c r="E350" s="37"/>
      <c r="F350" s="38">
        <v>44295</v>
      </c>
      <c r="G350" s="37"/>
      <c r="H350" s="37" t="s">
        <v>325</v>
      </c>
      <c r="I350" s="37"/>
      <c r="J350" s="37" t="s">
        <v>484</v>
      </c>
      <c r="K350" s="37"/>
      <c r="L350" s="37" t="s">
        <v>603</v>
      </c>
      <c r="M350" s="37"/>
      <c r="N350" s="39">
        <v>-999</v>
      </c>
    </row>
    <row r="351" spans="1:14" x14ac:dyDescent="0.25">
      <c r="A351" s="37"/>
      <c r="B351" s="37"/>
      <c r="C351" s="37"/>
      <c r="D351" s="37" t="s">
        <v>114</v>
      </c>
      <c r="E351" s="37"/>
      <c r="F351" s="38">
        <v>44295</v>
      </c>
      <c r="G351" s="37"/>
      <c r="H351" s="37" t="s">
        <v>326</v>
      </c>
      <c r="I351" s="37"/>
      <c r="J351" s="37" t="s">
        <v>514</v>
      </c>
      <c r="K351" s="37"/>
      <c r="L351" s="37"/>
      <c r="M351" s="37"/>
      <c r="N351" s="39">
        <v>-1174.92</v>
      </c>
    </row>
    <row r="352" spans="1:14" x14ac:dyDescent="0.25">
      <c r="A352" s="37"/>
      <c r="B352" s="37"/>
      <c r="C352" s="37"/>
      <c r="D352" s="37" t="s">
        <v>114</v>
      </c>
      <c r="E352" s="37"/>
      <c r="F352" s="38">
        <v>44315</v>
      </c>
      <c r="G352" s="37"/>
      <c r="H352" s="37" t="s">
        <v>327</v>
      </c>
      <c r="I352" s="37"/>
      <c r="J352" s="37" t="s">
        <v>524</v>
      </c>
      <c r="K352" s="37"/>
      <c r="L352" s="37"/>
      <c r="M352" s="37"/>
      <c r="N352" s="39">
        <v>-487.52</v>
      </c>
    </row>
    <row r="353" spans="1:14" x14ac:dyDescent="0.25">
      <c r="A353" s="37"/>
      <c r="B353" s="37"/>
      <c r="C353" s="37"/>
      <c r="D353" s="37" t="s">
        <v>114</v>
      </c>
      <c r="E353" s="37"/>
      <c r="F353" s="38">
        <v>44315</v>
      </c>
      <c r="G353" s="37"/>
      <c r="H353" s="37" t="s">
        <v>328</v>
      </c>
      <c r="I353" s="37"/>
      <c r="J353" s="37" t="s">
        <v>550</v>
      </c>
      <c r="K353" s="37"/>
      <c r="L353" s="37"/>
      <c r="M353" s="37"/>
      <c r="N353" s="39">
        <v>-670.81</v>
      </c>
    </row>
    <row r="354" spans="1:14" x14ac:dyDescent="0.25">
      <c r="A354" s="37"/>
      <c r="B354" s="37"/>
      <c r="C354" s="37"/>
      <c r="D354" s="37" t="s">
        <v>114</v>
      </c>
      <c r="E354" s="37"/>
      <c r="F354" s="38">
        <v>44315</v>
      </c>
      <c r="G354" s="37"/>
      <c r="H354" s="37" t="s">
        <v>329</v>
      </c>
      <c r="I354" s="37"/>
      <c r="J354" s="37" t="s">
        <v>551</v>
      </c>
      <c r="K354" s="37"/>
      <c r="L354" s="37"/>
      <c r="M354" s="37"/>
      <c r="N354" s="39">
        <v>-2650</v>
      </c>
    </row>
    <row r="355" spans="1:14" x14ac:dyDescent="0.25">
      <c r="A355" s="37"/>
      <c r="B355" s="37"/>
      <c r="C355" s="37"/>
      <c r="D355" s="37" t="s">
        <v>114</v>
      </c>
      <c r="E355" s="37"/>
      <c r="F355" s="38">
        <v>44315</v>
      </c>
      <c r="G355" s="37"/>
      <c r="H355" s="37" t="s">
        <v>330</v>
      </c>
      <c r="I355" s="37"/>
      <c r="J355" s="37" t="s">
        <v>532</v>
      </c>
      <c r="K355" s="37"/>
      <c r="L355" s="37"/>
      <c r="M355" s="37"/>
      <c r="N355" s="39">
        <v>-369.95</v>
      </c>
    </row>
    <row r="356" spans="1:14" x14ac:dyDescent="0.25">
      <c r="A356" s="37"/>
      <c r="B356" s="37"/>
      <c r="C356" s="37"/>
      <c r="D356" s="37" t="s">
        <v>114</v>
      </c>
      <c r="E356" s="37"/>
      <c r="F356" s="38">
        <v>44315</v>
      </c>
      <c r="G356" s="37"/>
      <c r="H356" s="37" t="s">
        <v>331</v>
      </c>
      <c r="I356" s="37"/>
      <c r="J356" s="37" t="s">
        <v>499</v>
      </c>
      <c r="K356" s="37"/>
      <c r="L356" s="37"/>
      <c r="M356" s="37"/>
      <c r="N356" s="39">
        <v>-554.12</v>
      </c>
    </row>
    <row r="357" spans="1:14" x14ac:dyDescent="0.25">
      <c r="A357" s="37"/>
      <c r="B357" s="37"/>
      <c r="C357" s="37"/>
      <c r="D357" s="37" t="s">
        <v>114</v>
      </c>
      <c r="E357" s="37"/>
      <c r="F357" s="38">
        <v>44315</v>
      </c>
      <c r="G357" s="37"/>
      <c r="H357" s="37" t="s">
        <v>332</v>
      </c>
      <c r="I357" s="37"/>
      <c r="J357" s="37" t="s">
        <v>552</v>
      </c>
      <c r="K357" s="37"/>
      <c r="L357" s="37"/>
      <c r="M357" s="37"/>
      <c r="N357" s="39">
        <v>-42.28</v>
      </c>
    </row>
    <row r="358" spans="1:14" x14ac:dyDescent="0.25">
      <c r="A358" s="37"/>
      <c r="B358" s="37"/>
      <c r="C358" s="37"/>
      <c r="D358" s="37" t="s">
        <v>114</v>
      </c>
      <c r="E358" s="37"/>
      <c r="F358" s="38">
        <v>44315</v>
      </c>
      <c r="G358" s="37"/>
      <c r="H358" s="37" t="s">
        <v>333</v>
      </c>
      <c r="I358" s="37"/>
      <c r="J358" s="37" t="s">
        <v>501</v>
      </c>
      <c r="K358" s="37"/>
      <c r="L358" s="37"/>
      <c r="M358" s="37"/>
      <c r="N358" s="39">
        <v>-605</v>
      </c>
    </row>
    <row r="359" spans="1:14" x14ac:dyDescent="0.25">
      <c r="A359" s="37"/>
      <c r="B359" s="37"/>
      <c r="C359" s="37"/>
      <c r="D359" s="37" t="s">
        <v>114</v>
      </c>
      <c r="E359" s="37"/>
      <c r="F359" s="38">
        <v>44315</v>
      </c>
      <c r="G359" s="37"/>
      <c r="H359" s="37" t="s">
        <v>334</v>
      </c>
      <c r="I359" s="37"/>
      <c r="J359" s="37" t="s">
        <v>502</v>
      </c>
      <c r="K359" s="37"/>
      <c r="L359" s="37"/>
      <c r="M359" s="37"/>
      <c r="N359" s="39">
        <v>-386.92</v>
      </c>
    </row>
    <row r="360" spans="1:14" x14ac:dyDescent="0.25">
      <c r="A360" s="37"/>
      <c r="B360" s="37"/>
      <c r="C360" s="37"/>
      <c r="D360" s="37" t="s">
        <v>114</v>
      </c>
      <c r="E360" s="37"/>
      <c r="F360" s="38">
        <v>44315</v>
      </c>
      <c r="G360" s="37"/>
      <c r="H360" s="37" t="s">
        <v>335</v>
      </c>
      <c r="I360" s="37"/>
      <c r="J360" s="37" t="s">
        <v>553</v>
      </c>
      <c r="K360" s="37"/>
      <c r="L360" s="37"/>
      <c r="M360" s="37"/>
      <c r="N360" s="39">
        <v>-113</v>
      </c>
    </row>
    <row r="361" spans="1:14" x14ac:dyDescent="0.25">
      <c r="A361" s="37"/>
      <c r="B361" s="37"/>
      <c r="C361" s="37"/>
      <c r="D361" s="37" t="s">
        <v>114</v>
      </c>
      <c r="E361" s="37"/>
      <c r="F361" s="38">
        <v>44315</v>
      </c>
      <c r="G361" s="37"/>
      <c r="H361" s="37" t="s">
        <v>336</v>
      </c>
      <c r="I361" s="37"/>
      <c r="J361" s="37" t="s">
        <v>504</v>
      </c>
      <c r="K361" s="37"/>
      <c r="L361" s="37"/>
      <c r="M361" s="37"/>
      <c r="N361" s="39">
        <v>-112.7</v>
      </c>
    </row>
    <row r="362" spans="1:14" x14ac:dyDescent="0.25">
      <c r="A362" s="37"/>
      <c r="B362" s="37"/>
      <c r="C362" s="37"/>
      <c r="D362" s="37" t="s">
        <v>114</v>
      </c>
      <c r="E362" s="37"/>
      <c r="F362" s="38">
        <v>44315</v>
      </c>
      <c r="G362" s="37"/>
      <c r="H362" s="37" t="s">
        <v>337</v>
      </c>
      <c r="I362" s="37"/>
      <c r="J362" s="37" t="s">
        <v>554</v>
      </c>
      <c r="K362" s="37"/>
      <c r="L362" s="37"/>
      <c r="M362" s="37"/>
      <c r="N362" s="39">
        <v>-78</v>
      </c>
    </row>
    <row r="363" spans="1:14" x14ac:dyDescent="0.25">
      <c r="A363" s="37"/>
      <c r="B363" s="37"/>
      <c r="C363" s="37"/>
      <c r="D363" s="37" t="s">
        <v>114</v>
      </c>
      <c r="E363" s="37"/>
      <c r="F363" s="38">
        <v>44315</v>
      </c>
      <c r="G363" s="37"/>
      <c r="H363" s="37" t="s">
        <v>338</v>
      </c>
      <c r="I363" s="37"/>
      <c r="J363" s="37" t="s">
        <v>555</v>
      </c>
      <c r="K363" s="37"/>
      <c r="L363" s="37"/>
      <c r="M363" s="37"/>
      <c r="N363" s="39">
        <v>-909.59</v>
      </c>
    </row>
    <row r="364" spans="1:14" x14ac:dyDescent="0.25">
      <c r="A364" s="37"/>
      <c r="B364" s="37"/>
      <c r="C364" s="37"/>
      <c r="D364" s="37" t="s">
        <v>114</v>
      </c>
      <c r="E364" s="37"/>
      <c r="F364" s="38">
        <v>44315</v>
      </c>
      <c r="G364" s="37"/>
      <c r="H364" s="37" t="s">
        <v>339</v>
      </c>
      <c r="I364" s="37"/>
      <c r="J364" s="37" t="s">
        <v>544</v>
      </c>
      <c r="K364" s="37"/>
      <c r="L364" s="37"/>
      <c r="M364" s="37"/>
      <c r="N364" s="39">
        <v>-34.49</v>
      </c>
    </row>
    <row r="365" spans="1:14" x14ac:dyDescent="0.25">
      <c r="A365" s="37"/>
      <c r="B365" s="37"/>
      <c r="C365" s="37"/>
      <c r="D365" s="37" t="s">
        <v>114</v>
      </c>
      <c r="E365" s="37"/>
      <c r="F365" s="38">
        <v>44315</v>
      </c>
      <c r="G365" s="37"/>
      <c r="H365" s="37" t="s">
        <v>340</v>
      </c>
      <c r="I365" s="37"/>
      <c r="J365" s="37" t="s">
        <v>510</v>
      </c>
      <c r="K365" s="37"/>
      <c r="L365" s="37" t="s">
        <v>629</v>
      </c>
      <c r="M365" s="37"/>
      <c r="N365" s="39">
        <v>-152.38999999999999</v>
      </c>
    </row>
    <row r="366" spans="1:14" x14ac:dyDescent="0.25">
      <c r="A366" s="37"/>
      <c r="B366" s="37"/>
      <c r="C366" s="37"/>
      <c r="D366" s="37" t="s">
        <v>114</v>
      </c>
      <c r="E366" s="37"/>
      <c r="F366" s="38">
        <v>44315</v>
      </c>
      <c r="G366" s="37"/>
      <c r="H366" s="37" t="s">
        <v>341</v>
      </c>
      <c r="I366" s="37"/>
      <c r="J366" s="37" t="s">
        <v>538</v>
      </c>
      <c r="K366" s="37"/>
      <c r="L366" s="37" t="s">
        <v>644</v>
      </c>
      <c r="M366" s="37"/>
      <c r="N366" s="39">
        <v>-17740</v>
      </c>
    </row>
    <row r="367" spans="1:14" x14ac:dyDescent="0.25">
      <c r="A367" s="37"/>
      <c r="B367" s="37"/>
      <c r="C367" s="37"/>
      <c r="D367" s="37" t="s">
        <v>113</v>
      </c>
      <c r="E367" s="37"/>
      <c r="F367" s="38">
        <v>44316</v>
      </c>
      <c r="G367" s="37"/>
      <c r="H367" s="37" t="s">
        <v>342</v>
      </c>
      <c r="I367" s="37"/>
      <c r="J367" s="37" t="s">
        <v>539</v>
      </c>
      <c r="K367" s="37"/>
      <c r="L367" s="37" t="s">
        <v>642</v>
      </c>
      <c r="M367" s="37"/>
      <c r="N367" s="39">
        <v>-408.16</v>
      </c>
    </row>
    <row r="368" spans="1:14" x14ac:dyDescent="0.25">
      <c r="A368" s="37"/>
      <c r="B368" s="37"/>
      <c r="C368" s="37"/>
      <c r="D368" s="37" t="s">
        <v>114</v>
      </c>
      <c r="E368" s="37"/>
      <c r="F368" s="38">
        <v>44315</v>
      </c>
      <c r="G368" s="37"/>
      <c r="H368" s="37" t="s">
        <v>343</v>
      </c>
      <c r="I368" s="37"/>
      <c r="J368" s="37" t="s">
        <v>490</v>
      </c>
      <c r="K368" s="37"/>
      <c r="L368" s="37" t="s">
        <v>645</v>
      </c>
      <c r="M368" s="37"/>
      <c r="N368" s="39">
        <v>-280</v>
      </c>
    </row>
    <row r="369" spans="1:14" x14ac:dyDescent="0.25">
      <c r="A369" s="37"/>
      <c r="B369" s="37"/>
      <c r="C369" s="37"/>
      <c r="D369" s="37" t="s">
        <v>115</v>
      </c>
      <c r="E369" s="37"/>
      <c r="F369" s="38">
        <v>44316</v>
      </c>
      <c r="G369" s="37"/>
      <c r="H369" s="37" t="s">
        <v>344</v>
      </c>
      <c r="I369" s="37"/>
      <c r="J369" s="37" t="s">
        <v>528</v>
      </c>
      <c r="K369" s="37"/>
      <c r="L369" s="37"/>
      <c r="M369" s="37"/>
      <c r="N369" s="39">
        <v>-1632.65</v>
      </c>
    </row>
    <row r="370" spans="1:14" x14ac:dyDescent="0.25">
      <c r="A370" s="37"/>
      <c r="B370" s="37"/>
      <c r="C370" s="37"/>
      <c r="D370" s="37" t="s">
        <v>114</v>
      </c>
      <c r="E370" s="37"/>
      <c r="F370" s="38">
        <v>44330</v>
      </c>
      <c r="G370" s="37"/>
      <c r="H370" s="37" t="s">
        <v>345</v>
      </c>
      <c r="I370" s="37"/>
      <c r="J370" s="37" t="s">
        <v>497</v>
      </c>
      <c r="K370" s="37"/>
      <c r="L370" s="37" t="s">
        <v>626</v>
      </c>
      <c r="M370" s="37"/>
      <c r="N370" s="39">
        <v>-398.77</v>
      </c>
    </row>
    <row r="371" spans="1:14" x14ac:dyDescent="0.25">
      <c r="A371" s="37"/>
      <c r="B371" s="37"/>
      <c r="C371" s="37"/>
      <c r="D371" s="37" t="s">
        <v>114</v>
      </c>
      <c r="E371" s="37"/>
      <c r="F371" s="38">
        <v>44330</v>
      </c>
      <c r="G371" s="37"/>
      <c r="H371" s="37" t="s">
        <v>346</v>
      </c>
      <c r="I371" s="37"/>
      <c r="J371" s="37" t="s">
        <v>498</v>
      </c>
      <c r="K371" s="37"/>
      <c r="L371" s="37" t="s">
        <v>626</v>
      </c>
      <c r="M371" s="37"/>
      <c r="N371" s="39">
        <v>-49.2</v>
      </c>
    </row>
    <row r="372" spans="1:14" x14ac:dyDescent="0.25">
      <c r="A372" s="37"/>
      <c r="B372" s="37"/>
      <c r="C372" s="37"/>
      <c r="D372" s="37" t="s">
        <v>114</v>
      </c>
      <c r="E372" s="37"/>
      <c r="F372" s="38">
        <v>44330</v>
      </c>
      <c r="G372" s="37"/>
      <c r="H372" s="37" t="s">
        <v>347</v>
      </c>
      <c r="I372" s="37"/>
      <c r="J372" s="37" t="s">
        <v>520</v>
      </c>
      <c r="K372" s="37"/>
      <c r="L372" s="37"/>
      <c r="M372" s="37"/>
      <c r="N372" s="39">
        <v>-1639.95</v>
      </c>
    </row>
    <row r="373" spans="1:14" x14ac:dyDescent="0.25">
      <c r="A373" s="37"/>
      <c r="B373" s="37"/>
      <c r="C373" s="37"/>
      <c r="D373" s="37" t="s">
        <v>114</v>
      </c>
      <c r="E373" s="37"/>
      <c r="F373" s="38">
        <v>44330</v>
      </c>
      <c r="G373" s="37"/>
      <c r="H373" s="37" t="s">
        <v>348</v>
      </c>
      <c r="I373" s="37"/>
      <c r="J373" s="37" t="s">
        <v>506</v>
      </c>
      <c r="K373" s="37"/>
      <c r="L373" s="37" t="s">
        <v>627</v>
      </c>
      <c r="M373" s="37"/>
      <c r="N373" s="39">
        <v>-390</v>
      </c>
    </row>
    <row r="374" spans="1:14" x14ac:dyDescent="0.25">
      <c r="A374" s="37"/>
      <c r="B374" s="37"/>
      <c r="C374" s="37"/>
      <c r="D374" s="37" t="s">
        <v>114</v>
      </c>
      <c r="E374" s="37"/>
      <c r="F374" s="38">
        <v>44330</v>
      </c>
      <c r="G374" s="37"/>
      <c r="H374" s="37" t="s">
        <v>349</v>
      </c>
      <c r="I374" s="37"/>
      <c r="J374" s="37" t="s">
        <v>556</v>
      </c>
      <c r="K374" s="37"/>
      <c r="L374" s="37" t="s">
        <v>646</v>
      </c>
      <c r="M374" s="37"/>
      <c r="N374" s="39">
        <v>0</v>
      </c>
    </row>
    <row r="375" spans="1:14" x14ac:dyDescent="0.25">
      <c r="A375" s="37"/>
      <c r="B375" s="37"/>
      <c r="C375" s="37"/>
      <c r="D375" s="37" t="s">
        <v>114</v>
      </c>
      <c r="E375" s="37"/>
      <c r="F375" s="38">
        <v>44330</v>
      </c>
      <c r="G375" s="37"/>
      <c r="H375" s="37" t="s">
        <v>350</v>
      </c>
      <c r="I375" s="37"/>
      <c r="J375" s="37" t="s">
        <v>535</v>
      </c>
      <c r="K375" s="37"/>
      <c r="L375" s="37"/>
      <c r="M375" s="37"/>
      <c r="N375" s="39">
        <v>-304.52999999999997</v>
      </c>
    </row>
    <row r="376" spans="1:14" x14ac:dyDescent="0.25">
      <c r="A376" s="37"/>
      <c r="B376" s="37"/>
      <c r="C376" s="37"/>
      <c r="D376" s="37" t="s">
        <v>114</v>
      </c>
      <c r="E376" s="37"/>
      <c r="F376" s="38">
        <v>44330</v>
      </c>
      <c r="G376" s="37"/>
      <c r="H376" s="37" t="s">
        <v>351</v>
      </c>
      <c r="I376" s="37"/>
      <c r="J376" s="37" t="s">
        <v>535</v>
      </c>
      <c r="K376" s="37"/>
      <c r="L376" s="37" t="s">
        <v>647</v>
      </c>
      <c r="M376" s="37"/>
      <c r="N376" s="39">
        <v>0</v>
      </c>
    </row>
    <row r="377" spans="1:14" x14ac:dyDescent="0.25">
      <c r="A377" s="37"/>
      <c r="B377" s="37"/>
      <c r="C377" s="37"/>
      <c r="D377" s="37" t="s">
        <v>114</v>
      </c>
      <c r="E377" s="37"/>
      <c r="F377" s="38">
        <v>44330</v>
      </c>
      <c r="G377" s="37"/>
      <c r="H377" s="37" t="s">
        <v>352</v>
      </c>
      <c r="I377" s="37"/>
      <c r="J377" s="37" t="s">
        <v>557</v>
      </c>
      <c r="K377" s="37"/>
      <c r="L377" s="37"/>
      <c r="M377" s="37"/>
      <c r="N377" s="39">
        <v>-196</v>
      </c>
    </row>
    <row r="378" spans="1:14" x14ac:dyDescent="0.25">
      <c r="A378" s="37"/>
      <c r="B378" s="37"/>
      <c r="C378" s="37"/>
      <c r="D378" s="37" t="s">
        <v>114</v>
      </c>
      <c r="E378" s="37"/>
      <c r="F378" s="38">
        <v>44330</v>
      </c>
      <c r="G378" s="37"/>
      <c r="H378" s="37" t="s">
        <v>353</v>
      </c>
      <c r="I378" s="37"/>
      <c r="J378" s="37" t="s">
        <v>558</v>
      </c>
      <c r="K378" s="37"/>
      <c r="L378" s="37" t="s">
        <v>647</v>
      </c>
      <c r="M378" s="37"/>
      <c r="N378" s="39">
        <v>0</v>
      </c>
    </row>
    <row r="379" spans="1:14" x14ac:dyDescent="0.25">
      <c r="A379" s="37"/>
      <c r="B379" s="37"/>
      <c r="C379" s="37"/>
      <c r="D379" s="37" t="s">
        <v>114</v>
      </c>
      <c r="E379" s="37"/>
      <c r="F379" s="38">
        <v>44330</v>
      </c>
      <c r="G379" s="37"/>
      <c r="H379" s="37" t="s">
        <v>354</v>
      </c>
      <c r="I379" s="37"/>
      <c r="J379" s="37" t="s">
        <v>509</v>
      </c>
      <c r="K379" s="37"/>
      <c r="L379" s="37"/>
      <c r="M379" s="37"/>
      <c r="N379" s="39">
        <v>-55.2</v>
      </c>
    </row>
    <row r="380" spans="1:14" x14ac:dyDescent="0.25">
      <c r="A380" s="37"/>
      <c r="B380" s="37"/>
      <c r="C380" s="37"/>
      <c r="D380" s="37" t="s">
        <v>114</v>
      </c>
      <c r="E380" s="37"/>
      <c r="F380" s="38">
        <v>44330</v>
      </c>
      <c r="G380" s="37"/>
      <c r="H380" s="37" t="s">
        <v>355</v>
      </c>
      <c r="I380" s="37"/>
      <c r="J380" s="37" t="s">
        <v>510</v>
      </c>
      <c r="K380" s="37"/>
      <c r="L380" s="37" t="s">
        <v>629</v>
      </c>
      <c r="M380" s="37"/>
      <c r="N380" s="39">
        <v>-135.72</v>
      </c>
    </row>
    <row r="381" spans="1:14" x14ac:dyDescent="0.25">
      <c r="A381" s="37"/>
      <c r="B381" s="37"/>
      <c r="C381" s="37"/>
      <c r="D381" s="37" t="s">
        <v>114</v>
      </c>
      <c r="E381" s="37"/>
      <c r="F381" s="38">
        <v>44330</v>
      </c>
      <c r="G381" s="37"/>
      <c r="H381" s="37" t="s">
        <v>356</v>
      </c>
      <c r="I381" s="37"/>
      <c r="J381" s="37" t="s">
        <v>516</v>
      </c>
      <c r="K381" s="37"/>
      <c r="L381" s="37" t="s">
        <v>630</v>
      </c>
      <c r="M381" s="37"/>
      <c r="N381" s="39">
        <v>-24.5</v>
      </c>
    </row>
    <row r="382" spans="1:14" x14ac:dyDescent="0.25">
      <c r="A382" s="37"/>
      <c r="B382" s="37"/>
      <c r="C382" s="37"/>
      <c r="D382" s="37" t="s">
        <v>114</v>
      </c>
      <c r="E382" s="37"/>
      <c r="F382" s="38">
        <v>44330</v>
      </c>
      <c r="G382" s="37"/>
      <c r="H382" s="37" t="s">
        <v>357</v>
      </c>
      <c r="I382" s="37"/>
      <c r="J382" s="37" t="s">
        <v>556</v>
      </c>
      <c r="K382" s="37"/>
      <c r="L382" s="37"/>
      <c r="M382" s="37"/>
      <c r="N382" s="39">
        <v>-42.34</v>
      </c>
    </row>
    <row r="383" spans="1:14" x14ac:dyDescent="0.25">
      <c r="A383" s="37"/>
      <c r="B383" s="37"/>
      <c r="C383" s="37"/>
      <c r="D383" s="37" t="s">
        <v>114</v>
      </c>
      <c r="E383" s="37"/>
      <c r="F383" s="38">
        <v>44330</v>
      </c>
      <c r="G383" s="37"/>
      <c r="H383" s="37" t="s">
        <v>358</v>
      </c>
      <c r="I383" s="37"/>
      <c r="J383" s="37" t="s">
        <v>558</v>
      </c>
      <c r="K383" s="37"/>
      <c r="L383" s="37"/>
      <c r="M383" s="37"/>
      <c r="N383" s="39">
        <v>-57405.64</v>
      </c>
    </row>
    <row r="384" spans="1:14" x14ac:dyDescent="0.25">
      <c r="A384" s="37"/>
      <c r="B384" s="37"/>
      <c r="C384" s="37"/>
      <c r="D384" s="37" t="s">
        <v>114</v>
      </c>
      <c r="E384" s="37"/>
      <c r="F384" s="38">
        <v>44335</v>
      </c>
      <c r="G384" s="37"/>
      <c r="H384" s="37" t="s">
        <v>359</v>
      </c>
      <c r="I384" s="37"/>
      <c r="J384" s="37" t="s">
        <v>499</v>
      </c>
      <c r="K384" s="37"/>
      <c r="L384" s="37"/>
      <c r="M384" s="37"/>
      <c r="N384" s="39">
        <v>-555.22</v>
      </c>
    </row>
    <row r="385" spans="1:14" x14ac:dyDescent="0.25">
      <c r="A385" s="37"/>
      <c r="B385" s="37"/>
      <c r="C385" s="37"/>
      <c r="D385" s="37" t="s">
        <v>114</v>
      </c>
      <c r="E385" s="37"/>
      <c r="F385" s="38">
        <v>44335</v>
      </c>
      <c r="G385" s="37"/>
      <c r="H385" s="37" t="s">
        <v>360</v>
      </c>
      <c r="I385" s="37"/>
      <c r="J385" s="37" t="s">
        <v>501</v>
      </c>
      <c r="K385" s="37"/>
      <c r="L385" s="37"/>
      <c r="M385" s="37"/>
      <c r="N385" s="39">
        <v>-1450</v>
      </c>
    </row>
    <row r="386" spans="1:14" x14ac:dyDescent="0.25">
      <c r="A386" s="37"/>
      <c r="B386" s="37"/>
      <c r="C386" s="37"/>
      <c r="D386" s="37" t="s">
        <v>114</v>
      </c>
      <c r="E386" s="37"/>
      <c r="F386" s="38">
        <v>44335</v>
      </c>
      <c r="G386" s="37"/>
      <c r="H386" s="37" t="s">
        <v>361</v>
      </c>
      <c r="I386" s="37"/>
      <c r="J386" s="37" t="s">
        <v>504</v>
      </c>
      <c r="K386" s="37"/>
      <c r="L386" s="37"/>
      <c r="M386" s="37"/>
      <c r="N386" s="39">
        <v>-109.06</v>
      </c>
    </row>
    <row r="387" spans="1:14" x14ac:dyDescent="0.25">
      <c r="A387" s="37"/>
      <c r="B387" s="37"/>
      <c r="C387" s="37"/>
      <c r="D387" s="37" t="s">
        <v>114</v>
      </c>
      <c r="E387" s="37"/>
      <c r="F387" s="38">
        <v>44335</v>
      </c>
      <c r="G387" s="37"/>
      <c r="H387" s="37" t="s">
        <v>362</v>
      </c>
      <c r="I387" s="37"/>
      <c r="J387" s="37" t="s">
        <v>559</v>
      </c>
      <c r="K387" s="37"/>
      <c r="L387" s="37"/>
      <c r="M387" s="37"/>
      <c r="N387" s="39">
        <v>-4613.1099999999997</v>
      </c>
    </row>
    <row r="388" spans="1:14" x14ac:dyDescent="0.25">
      <c r="A388" s="37"/>
      <c r="B388" s="37"/>
      <c r="C388" s="37"/>
      <c r="D388" s="37" t="s">
        <v>114</v>
      </c>
      <c r="E388" s="37"/>
      <c r="F388" s="38">
        <v>44335</v>
      </c>
      <c r="G388" s="37"/>
      <c r="H388" s="37" t="s">
        <v>363</v>
      </c>
      <c r="I388" s="37"/>
      <c r="J388" s="37" t="s">
        <v>560</v>
      </c>
      <c r="K388" s="37"/>
      <c r="L388" s="37"/>
      <c r="M388" s="37"/>
      <c r="N388" s="39">
        <v>-1075.29</v>
      </c>
    </row>
    <row r="389" spans="1:14" x14ac:dyDescent="0.25">
      <c r="A389" s="37"/>
      <c r="B389" s="37"/>
      <c r="C389" s="37"/>
      <c r="D389" s="37" t="s">
        <v>114</v>
      </c>
      <c r="E389" s="37"/>
      <c r="F389" s="38">
        <v>44335</v>
      </c>
      <c r="G389" s="37"/>
      <c r="H389" s="37" t="s">
        <v>364</v>
      </c>
      <c r="I389" s="37"/>
      <c r="J389" s="37" t="s">
        <v>535</v>
      </c>
      <c r="K389" s="37"/>
      <c r="L389" s="37"/>
      <c r="M389" s="37"/>
      <c r="N389" s="39">
        <v>-37.950000000000003</v>
      </c>
    </row>
    <row r="390" spans="1:14" x14ac:dyDescent="0.25">
      <c r="A390" s="37"/>
      <c r="B390" s="37"/>
      <c r="C390" s="37"/>
      <c r="D390" s="37" t="s">
        <v>114</v>
      </c>
      <c r="E390" s="37"/>
      <c r="F390" s="38">
        <v>44335</v>
      </c>
      <c r="G390" s="37"/>
      <c r="H390" s="37" t="s">
        <v>365</v>
      </c>
      <c r="I390" s="37"/>
      <c r="J390" s="37" t="s">
        <v>538</v>
      </c>
      <c r="K390" s="37"/>
      <c r="L390" s="37" t="s">
        <v>644</v>
      </c>
      <c r="M390" s="37"/>
      <c r="N390" s="39">
        <v>-63</v>
      </c>
    </row>
    <row r="391" spans="1:14" x14ac:dyDescent="0.25">
      <c r="A391" s="37"/>
      <c r="B391" s="37"/>
      <c r="C391" s="37"/>
      <c r="D391" s="37" t="s">
        <v>114</v>
      </c>
      <c r="E391" s="37"/>
      <c r="F391" s="38">
        <v>44335</v>
      </c>
      <c r="G391" s="37"/>
      <c r="H391" s="37" t="s">
        <v>366</v>
      </c>
      <c r="I391" s="37"/>
      <c r="J391" s="37" t="s">
        <v>511</v>
      </c>
      <c r="K391" s="37"/>
      <c r="L391" s="37"/>
      <c r="M391" s="37"/>
      <c r="N391" s="39">
        <v>-43.83</v>
      </c>
    </row>
    <row r="392" spans="1:14" x14ac:dyDescent="0.25">
      <c r="A392" s="37"/>
      <c r="B392" s="37"/>
      <c r="C392" s="37"/>
      <c r="D392" s="37" t="s">
        <v>114</v>
      </c>
      <c r="E392" s="37"/>
      <c r="F392" s="38">
        <v>44335</v>
      </c>
      <c r="G392" s="37"/>
      <c r="H392" s="37" t="s">
        <v>367</v>
      </c>
      <c r="I392" s="37"/>
      <c r="J392" s="37" t="s">
        <v>512</v>
      </c>
      <c r="K392" s="37"/>
      <c r="L392" s="37"/>
      <c r="M392" s="37"/>
      <c r="N392" s="39">
        <v>-125.25</v>
      </c>
    </row>
    <row r="393" spans="1:14" x14ac:dyDescent="0.25">
      <c r="A393" s="37"/>
      <c r="B393" s="37"/>
      <c r="C393" s="37"/>
      <c r="D393" s="37" t="s">
        <v>114</v>
      </c>
      <c r="E393" s="37"/>
      <c r="F393" s="38">
        <v>44335</v>
      </c>
      <c r="G393" s="37"/>
      <c r="H393" s="37" t="s">
        <v>368</v>
      </c>
      <c r="I393" s="37"/>
      <c r="J393" s="37" t="s">
        <v>561</v>
      </c>
      <c r="K393" s="37"/>
      <c r="L393" s="37"/>
      <c r="M393" s="37"/>
      <c r="N393" s="39">
        <v>-62.62</v>
      </c>
    </row>
    <row r="394" spans="1:14" x14ac:dyDescent="0.25">
      <c r="A394" s="37"/>
      <c r="B394" s="37"/>
      <c r="C394" s="37"/>
      <c r="D394" s="37" t="s">
        <v>114</v>
      </c>
      <c r="E394" s="37"/>
      <c r="F394" s="38">
        <v>44335</v>
      </c>
      <c r="G394" s="37"/>
      <c r="H394" s="37" t="s">
        <v>369</v>
      </c>
      <c r="I394" s="37"/>
      <c r="J394" s="37" t="s">
        <v>513</v>
      </c>
      <c r="K394" s="37"/>
      <c r="L394" s="37"/>
      <c r="M394" s="37"/>
      <c r="N394" s="39">
        <v>-107.92</v>
      </c>
    </row>
    <row r="395" spans="1:14" x14ac:dyDescent="0.25">
      <c r="A395" s="37"/>
      <c r="B395" s="37"/>
      <c r="C395" s="37"/>
      <c r="D395" s="37" t="s">
        <v>114</v>
      </c>
      <c r="E395" s="37"/>
      <c r="F395" s="38">
        <v>44335</v>
      </c>
      <c r="G395" s="37"/>
      <c r="H395" s="37" t="s">
        <v>370</v>
      </c>
      <c r="I395" s="37"/>
      <c r="J395" s="37" t="s">
        <v>562</v>
      </c>
      <c r="K395" s="37"/>
      <c r="L395" s="37"/>
      <c r="M395" s="37"/>
      <c r="N395" s="39">
        <v>-60.27</v>
      </c>
    </row>
    <row r="396" spans="1:14" x14ac:dyDescent="0.25">
      <c r="A396" s="37"/>
      <c r="B396" s="37"/>
      <c r="C396" s="37"/>
      <c r="D396" s="37" t="s">
        <v>114</v>
      </c>
      <c r="E396" s="37"/>
      <c r="F396" s="38">
        <v>44335</v>
      </c>
      <c r="G396" s="37"/>
      <c r="H396" s="37" t="s">
        <v>371</v>
      </c>
      <c r="I396" s="37"/>
      <c r="J396" s="37" t="s">
        <v>505</v>
      </c>
      <c r="K396" s="37"/>
      <c r="L396" s="37" t="s">
        <v>648</v>
      </c>
      <c r="M396" s="37"/>
      <c r="N396" s="39">
        <v>0</v>
      </c>
    </row>
    <row r="397" spans="1:14" x14ac:dyDescent="0.25">
      <c r="A397" s="37"/>
      <c r="B397" s="37"/>
      <c r="C397" s="37"/>
      <c r="D397" s="37" t="s">
        <v>114</v>
      </c>
      <c r="E397" s="37"/>
      <c r="F397" s="38">
        <v>44335</v>
      </c>
      <c r="G397" s="37"/>
      <c r="H397" s="37" t="s">
        <v>372</v>
      </c>
      <c r="I397" s="37"/>
      <c r="J397" s="37" t="s">
        <v>563</v>
      </c>
      <c r="K397" s="37"/>
      <c r="L397" s="37"/>
      <c r="M397" s="37"/>
      <c r="N397" s="39">
        <v>-43.83</v>
      </c>
    </row>
    <row r="398" spans="1:14" x14ac:dyDescent="0.25">
      <c r="A398" s="37"/>
      <c r="B398" s="37"/>
      <c r="C398" s="37"/>
      <c r="D398" s="37" t="s">
        <v>114</v>
      </c>
      <c r="E398" s="37"/>
      <c r="F398" s="38">
        <v>44335</v>
      </c>
      <c r="G398" s="37"/>
      <c r="H398" s="37" t="s">
        <v>373</v>
      </c>
      <c r="I398" s="37"/>
      <c r="J398" s="37" t="s">
        <v>545</v>
      </c>
      <c r="K398" s="37"/>
      <c r="L398" s="37"/>
      <c r="M398" s="37"/>
      <c r="N398" s="39">
        <v>-187.87</v>
      </c>
    </row>
    <row r="399" spans="1:14" x14ac:dyDescent="0.25">
      <c r="A399" s="37"/>
      <c r="B399" s="37"/>
      <c r="C399" s="37"/>
      <c r="D399" s="37" t="s">
        <v>114</v>
      </c>
      <c r="E399" s="37"/>
      <c r="F399" s="38">
        <v>44335</v>
      </c>
      <c r="G399" s="37"/>
      <c r="H399" s="37" t="s">
        <v>374</v>
      </c>
      <c r="I399" s="37"/>
      <c r="J399" s="37" t="s">
        <v>564</v>
      </c>
      <c r="K399" s="37"/>
      <c r="L399" s="37"/>
      <c r="M399" s="37"/>
      <c r="N399" s="39">
        <v>-122.9</v>
      </c>
    </row>
    <row r="400" spans="1:14" x14ac:dyDescent="0.25">
      <c r="A400" s="37"/>
      <c r="B400" s="37"/>
      <c r="C400" s="37"/>
      <c r="D400" s="37" t="s">
        <v>114</v>
      </c>
      <c r="E400" s="37"/>
      <c r="F400" s="38">
        <v>44335</v>
      </c>
      <c r="G400" s="37"/>
      <c r="H400" s="37" t="s">
        <v>375</v>
      </c>
      <c r="I400" s="37"/>
      <c r="J400" s="37" t="s">
        <v>565</v>
      </c>
      <c r="K400" s="37"/>
      <c r="L400" s="37"/>
      <c r="M400" s="37"/>
      <c r="N400" s="39">
        <v>-116.63</v>
      </c>
    </row>
    <row r="401" spans="1:14" x14ac:dyDescent="0.25">
      <c r="A401" s="37"/>
      <c r="B401" s="37"/>
      <c r="C401" s="37"/>
      <c r="D401" s="37" t="s">
        <v>114</v>
      </c>
      <c r="E401" s="37"/>
      <c r="F401" s="38">
        <v>44335</v>
      </c>
      <c r="G401" s="37"/>
      <c r="H401" s="37" t="s">
        <v>376</v>
      </c>
      <c r="I401" s="37"/>
      <c r="J401" s="37" t="s">
        <v>505</v>
      </c>
      <c r="K401" s="37"/>
      <c r="L401" s="37"/>
      <c r="M401" s="37"/>
      <c r="N401" s="39">
        <v>-171.43</v>
      </c>
    </row>
    <row r="402" spans="1:14" x14ac:dyDescent="0.25">
      <c r="A402" s="37"/>
      <c r="B402" s="37"/>
      <c r="C402" s="37"/>
      <c r="D402" s="37" t="s">
        <v>114</v>
      </c>
      <c r="E402" s="37"/>
      <c r="F402" s="38">
        <v>44342</v>
      </c>
      <c r="G402" s="37"/>
      <c r="H402" s="37" t="s">
        <v>377</v>
      </c>
      <c r="I402" s="37"/>
      <c r="J402" s="37" t="s">
        <v>524</v>
      </c>
      <c r="K402" s="37"/>
      <c r="L402" s="37"/>
      <c r="M402" s="37"/>
      <c r="N402" s="39">
        <v>-487.48</v>
      </c>
    </row>
    <row r="403" spans="1:14" x14ac:dyDescent="0.25">
      <c r="A403" s="37"/>
      <c r="B403" s="37"/>
      <c r="C403" s="37"/>
      <c r="D403" s="37" t="s">
        <v>114</v>
      </c>
      <c r="E403" s="37"/>
      <c r="F403" s="38">
        <v>44342</v>
      </c>
      <c r="G403" s="37"/>
      <c r="H403" s="37" t="s">
        <v>378</v>
      </c>
      <c r="I403" s="37"/>
      <c r="J403" s="37" t="s">
        <v>550</v>
      </c>
      <c r="K403" s="37"/>
      <c r="L403" s="37"/>
      <c r="M403" s="37"/>
      <c r="N403" s="39">
        <v>-155.19999999999999</v>
      </c>
    </row>
    <row r="404" spans="1:14" x14ac:dyDescent="0.25">
      <c r="A404" s="37"/>
      <c r="B404" s="37"/>
      <c r="C404" s="37"/>
      <c r="D404" s="37" t="s">
        <v>114</v>
      </c>
      <c r="E404" s="37"/>
      <c r="F404" s="38">
        <v>44342</v>
      </c>
      <c r="G404" s="37"/>
      <c r="H404" s="37" t="s">
        <v>379</v>
      </c>
      <c r="I404" s="37"/>
      <c r="J404" s="37" t="s">
        <v>522</v>
      </c>
      <c r="K404" s="37"/>
      <c r="L404" s="37"/>
      <c r="M404" s="37"/>
      <c r="N404" s="39">
        <v>-137.5</v>
      </c>
    </row>
    <row r="405" spans="1:14" x14ac:dyDescent="0.25">
      <c r="A405" s="37"/>
      <c r="B405" s="37"/>
      <c r="C405" s="37"/>
      <c r="D405" s="37" t="s">
        <v>114</v>
      </c>
      <c r="E405" s="37"/>
      <c r="F405" s="38">
        <v>44342</v>
      </c>
      <c r="G405" s="37"/>
      <c r="H405" s="37" t="s">
        <v>380</v>
      </c>
      <c r="I405" s="37"/>
      <c r="J405" s="37" t="s">
        <v>535</v>
      </c>
      <c r="K405" s="37"/>
      <c r="L405" s="37"/>
      <c r="M405" s="37"/>
      <c r="N405" s="39">
        <v>-402.17</v>
      </c>
    </row>
    <row r="406" spans="1:14" x14ac:dyDescent="0.25">
      <c r="A406" s="37"/>
      <c r="B406" s="37"/>
      <c r="C406" s="37"/>
      <c r="D406" s="37" t="s">
        <v>114</v>
      </c>
      <c r="E406" s="37"/>
      <c r="F406" s="38">
        <v>44342</v>
      </c>
      <c r="G406" s="37"/>
      <c r="H406" s="37" t="s">
        <v>381</v>
      </c>
      <c r="I406" s="37"/>
      <c r="J406" s="37" t="s">
        <v>507</v>
      </c>
      <c r="K406" s="37"/>
      <c r="L406" s="37"/>
      <c r="M406" s="37"/>
      <c r="N406" s="39">
        <v>-263.52</v>
      </c>
    </row>
    <row r="407" spans="1:14" x14ac:dyDescent="0.25">
      <c r="A407" s="37"/>
      <c r="B407" s="37"/>
      <c r="C407" s="37"/>
      <c r="D407" s="37" t="s">
        <v>115</v>
      </c>
      <c r="E407" s="37"/>
      <c r="F407" s="38">
        <v>44344</v>
      </c>
      <c r="G407" s="37"/>
      <c r="H407" s="37" t="s">
        <v>382</v>
      </c>
      <c r="I407" s="37"/>
      <c r="J407" s="37" t="s">
        <v>528</v>
      </c>
      <c r="K407" s="37"/>
      <c r="L407" s="37"/>
      <c r="M407" s="37"/>
      <c r="N407" s="39">
        <v>-1529.95</v>
      </c>
    </row>
    <row r="408" spans="1:14" x14ac:dyDescent="0.25">
      <c r="A408" s="37"/>
      <c r="B408" s="37"/>
      <c r="C408" s="37"/>
      <c r="D408" s="37" t="s">
        <v>113</v>
      </c>
      <c r="E408" s="37"/>
      <c r="F408" s="38">
        <v>44348</v>
      </c>
      <c r="G408" s="37"/>
      <c r="H408" s="37" t="s">
        <v>383</v>
      </c>
      <c r="I408" s="37"/>
      <c r="J408" s="37" t="s">
        <v>539</v>
      </c>
      <c r="K408" s="37"/>
      <c r="L408" s="37" t="s">
        <v>642</v>
      </c>
      <c r="M408" s="37"/>
      <c r="N408" s="39">
        <v>-382.49</v>
      </c>
    </row>
    <row r="409" spans="1:14" x14ac:dyDescent="0.25">
      <c r="A409" s="37"/>
      <c r="B409" s="37"/>
      <c r="C409" s="37"/>
      <c r="D409" s="37" t="s">
        <v>114</v>
      </c>
      <c r="E409" s="37"/>
      <c r="F409" s="38">
        <v>44351</v>
      </c>
      <c r="G409" s="37"/>
      <c r="H409" s="37" t="s">
        <v>384</v>
      </c>
      <c r="I409" s="37"/>
      <c r="J409" s="37" t="s">
        <v>497</v>
      </c>
      <c r="K409" s="37"/>
      <c r="L409" s="37" t="s">
        <v>626</v>
      </c>
      <c r="M409" s="37"/>
      <c r="N409" s="39">
        <v>-531.49</v>
      </c>
    </row>
    <row r="410" spans="1:14" x14ac:dyDescent="0.25">
      <c r="A410" s="37"/>
      <c r="B410" s="37"/>
      <c r="C410" s="37"/>
      <c r="D410" s="37" t="s">
        <v>114</v>
      </c>
      <c r="E410" s="37"/>
      <c r="F410" s="38">
        <v>44351</v>
      </c>
      <c r="G410" s="37"/>
      <c r="H410" s="37" t="s">
        <v>385</v>
      </c>
      <c r="I410" s="37"/>
      <c r="J410" s="37" t="s">
        <v>532</v>
      </c>
      <c r="K410" s="37"/>
      <c r="L410" s="37"/>
      <c r="M410" s="37"/>
      <c r="N410" s="39">
        <v>-68.8</v>
      </c>
    </row>
    <row r="411" spans="1:14" x14ac:dyDescent="0.25">
      <c r="A411" s="37"/>
      <c r="B411" s="37"/>
      <c r="C411" s="37"/>
      <c r="D411" s="37" t="s">
        <v>114</v>
      </c>
      <c r="E411" s="37"/>
      <c r="F411" s="38">
        <v>44351</v>
      </c>
      <c r="G411" s="37"/>
      <c r="H411" s="37" t="s">
        <v>386</v>
      </c>
      <c r="I411" s="37"/>
      <c r="J411" s="37" t="s">
        <v>566</v>
      </c>
      <c r="K411" s="37"/>
      <c r="L411" s="37"/>
      <c r="M411" s="37"/>
      <c r="N411" s="39">
        <v>-175</v>
      </c>
    </row>
    <row r="412" spans="1:14" x14ac:dyDescent="0.25">
      <c r="A412" s="37"/>
      <c r="B412" s="37"/>
      <c r="C412" s="37"/>
      <c r="D412" s="37" t="s">
        <v>114</v>
      </c>
      <c r="E412" s="37"/>
      <c r="F412" s="38">
        <v>44351</v>
      </c>
      <c r="G412" s="37"/>
      <c r="H412" s="37" t="s">
        <v>387</v>
      </c>
      <c r="I412" s="37"/>
      <c r="J412" s="37" t="s">
        <v>506</v>
      </c>
      <c r="K412" s="37"/>
      <c r="L412" s="37" t="s">
        <v>627</v>
      </c>
      <c r="M412" s="37"/>
      <c r="N412" s="39">
        <v>-423.5</v>
      </c>
    </row>
    <row r="413" spans="1:14" x14ac:dyDescent="0.25">
      <c r="A413" s="37"/>
      <c r="B413" s="37"/>
      <c r="C413" s="37"/>
      <c r="D413" s="37" t="s">
        <v>114</v>
      </c>
      <c r="E413" s="37"/>
      <c r="F413" s="38">
        <v>44351</v>
      </c>
      <c r="G413" s="37"/>
      <c r="H413" s="37" t="s">
        <v>388</v>
      </c>
      <c r="I413" s="37"/>
      <c r="J413" s="37" t="s">
        <v>490</v>
      </c>
      <c r="K413" s="37"/>
      <c r="L413" s="37" t="s">
        <v>649</v>
      </c>
      <c r="M413" s="37"/>
      <c r="N413" s="39">
        <v>-516.5</v>
      </c>
    </row>
    <row r="414" spans="1:14" x14ac:dyDescent="0.25">
      <c r="A414" s="37"/>
      <c r="B414" s="37"/>
      <c r="C414" s="37"/>
      <c r="D414" s="37" t="s">
        <v>114</v>
      </c>
      <c r="E414" s="37"/>
      <c r="F414" s="38">
        <v>44351</v>
      </c>
      <c r="G414" s="37"/>
      <c r="H414" s="37" t="s">
        <v>389</v>
      </c>
      <c r="I414" s="37"/>
      <c r="J414" s="37" t="s">
        <v>557</v>
      </c>
      <c r="K414" s="37"/>
      <c r="L414" s="37"/>
      <c r="M414" s="37"/>
      <c r="N414" s="39">
        <v>-319</v>
      </c>
    </row>
    <row r="415" spans="1:14" x14ac:dyDescent="0.25">
      <c r="A415" s="37"/>
      <c r="B415" s="37"/>
      <c r="C415" s="37"/>
      <c r="D415" s="37" t="s">
        <v>114</v>
      </c>
      <c r="E415" s="37"/>
      <c r="F415" s="38">
        <v>44357</v>
      </c>
      <c r="G415" s="37"/>
      <c r="H415" s="37" t="s">
        <v>390</v>
      </c>
      <c r="I415" s="37"/>
      <c r="J415" s="37" t="s">
        <v>498</v>
      </c>
      <c r="K415" s="37"/>
      <c r="L415" s="37" t="s">
        <v>626</v>
      </c>
      <c r="M415" s="37"/>
      <c r="N415" s="39">
        <v>-587.97</v>
      </c>
    </row>
    <row r="416" spans="1:14" x14ac:dyDescent="0.25">
      <c r="A416" s="37"/>
      <c r="B416" s="37"/>
      <c r="C416" s="37"/>
      <c r="D416" s="37" t="s">
        <v>114</v>
      </c>
      <c r="E416" s="37"/>
      <c r="F416" s="38">
        <v>44357</v>
      </c>
      <c r="G416" s="37"/>
      <c r="H416" s="37" t="s">
        <v>391</v>
      </c>
      <c r="I416" s="37"/>
      <c r="J416" s="37" t="s">
        <v>530</v>
      </c>
      <c r="K416" s="37"/>
      <c r="L416" s="37"/>
      <c r="M416" s="37"/>
      <c r="N416" s="39">
        <v>-768.36</v>
      </c>
    </row>
    <row r="417" spans="1:14" x14ac:dyDescent="0.25">
      <c r="A417" s="37"/>
      <c r="B417" s="37"/>
      <c r="C417" s="37"/>
      <c r="D417" s="37" t="s">
        <v>114</v>
      </c>
      <c r="E417" s="37"/>
      <c r="F417" s="38">
        <v>44357</v>
      </c>
      <c r="G417" s="37"/>
      <c r="H417" s="37" t="s">
        <v>392</v>
      </c>
      <c r="I417" s="37"/>
      <c r="J417" s="37" t="s">
        <v>532</v>
      </c>
      <c r="K417" s="37"/>
      <c r="L417" s="37"/>
      <c r="M417" s="37"/>
      <c r="N417" s="39">
        <v>-55.5</v>
      </c>
    </row>
    <row r="418" spans="1:14" x14ac:dyDescent="0.25">
      <c r="A418" s="37"/>
      <c r="B418" s="37"/>
      <c r="C418" s="37"/>
      <c r="D418" s="37" t="s">
        <v>114</v>
      </c>
      <c r="E418" s="37"/>
      <c r="F418" s="38">
        <v>44357</v>
      </c>
      <c r="G418" s="37"/>
      <c r="H418" s="37" t="s">
        <v>393</v>
      </c>
      <c r="I418" s="37"/>
      <c r="J418" s="37" t="s">
        <v>504</v>
      </c>
      <c r="K418" s="37"/>
      <c r="L418" s="37"/>
      <c r="M418" s="37"/>
      <c r="N418" s="39">
        <v>-112.7</v>
      </c>
    </row>
    <row r="419" spans="1:14" x14ac:dyDescent="0.25">
      <c r="A419" s="37"/>
      <c r="B419" s="37"/>
      <c r="C419" s="37"/>
      <c r="D419" s="37" t="s">
        <v>114</v>
      </c>
      <c r="E419" s="37"/>
      <c r="F419" s="38">
        <v>44357</v>
      </c>
      <c r="G419" s="37"/>
      <c r="H419" s="37" t="s">
        <v>394</v>
      </c>
      <c r="I419" s="37"/>
      <c r="J419" s="37" t="s">
        <v>567</v>
      </c>
      <c r="K419" s="37"/>
      <c r="L419" s="37"/>
      <c r="M419" s="37"/>
      <c r="N419" s="39">
        <v>-14.33</v>
      </c>
    </row>
    <row r="420" spans="1:14" x14ac:dyDescent="0.25">
      <c r="A420" s="37"/>
      <c r="B420" s="37"/>
      <c r="C420" s="37"/>
      <c r="D420" s="37" t="s">
        <v>114</v>
      </c>
      <c r="E420" s="37"/>
      <c r="F420" s="38">
        <v>44357</v>
      </c>
      <c r="G420" s="37"/>
      <c r="H420" s="37" t="s">
        <v>395</v>
      </c>
      <c r="I420" s="37"/>
      <c r="J420" s="37" t="s">
        <v>510</v>
      </c>
      <c r="K420" s="37"/>
      <c r="L420" s="37" t="s">
        <v>629</v>
      </c>
      <c r="M420" s="37"/>
      <c r="N420" s="39">
        <v>-116.65</v>
      </c>
    </row>
    <row r="421" spans="1:14" x14ac:dyDescent="0.25">
      <c r="A421" s="37"/>
      <c r="B421" s="37"/>
      <c r="C421" s="37"/>
      <c r="D421" s="37" t="s">
        <v>114</v>
      </c>
      <c r="E421" s="37"/>
      <c r="F421" s="38">
        <v>44357</v>
      </c>
      <c r="G421" s="37"/>
      <c r="H421" s="37" t="s">
        <v>396</v>
      </c>
      <c r="I421" s="37"/>
      <c r="J421" s="37" t="s">
        <v>516</v>
      </c>
      <c r="K421" s="37"/>
      <c r="L421" s="37" t="s">
        <v>630</v>
      </c>
      <c r="M421" s="37"/>
      <c r="N421" s="39">
        <v>-82.75</v>
      </c>
    </row>
    <row r="422" spans="1:14" x14ac:dyDescent="0.25">
      <c r="A422" s="37"/>
      <c r="B422" s="37"/>
      <c r="C422" s="37"/>
      <c r="D422" s="37" t="s">
        <v>114</v>
      </c>
      <c r="E422" s="37"/>
      <c r="F422" s="38">
        <v>44364</v>
      </c>
      <c r="G422" s="37"/>
      <c r="H422" s="37" t="s">
        <v>397</v>
      </c>
      <c r="I422" s="37"/>
      <c r="J422" s="37" t="s">
        <v>499</v>
      </c>
      <c r="K422" s="37"/>
      <c r="L422" s="37"/>
      <c r="M422" s="37"/>
      <c r="N422" s="39">
        <v>-555.22</v>
      </c>
    </row>
    <row r="423" spans="1:14" x14ac:dyDescent="0.25">
      <c r="A423" s="37"/>
      <c r="B423" s="37"/>
      <c r="C423" s="37"/>
      <c r="D423" s="37" t="s">
        <v>114</v>
      </c>
      <c r="E423" s="37"/>
      <c r="F423" s="38">
        <v>44364</v>
      </c>
      <c r="G423" s="37"/>
      <c r="H423" s="37" t="s">
        <v>398</v>
      </c>
      <c r="I423" s="37"/>
      <c r="J423" s="37" t="s">
        <v>520</v>
      </c>
      <c r="K423" s="37"/>
      <c r="L423" s="37"/>
      <c r="M423" s="37"/>
      <c r="N423" s="39">
        <v>-7036.92</v>
      </c>
    </row>
    <row r="424" spans="1:14" x14ac:dyDescent="0.25">
      <c r="A424" s="37"/>
      <c r="B424" s="37"/>
      <c r="C424" s="37"/>
      <c r="D424" s="37" t="s">
        <v>116</v>
      </c>
      <c r="E424" s="37"/>
      <c r="F424" s="38">
        <v>44375</v>
      </c>
      <c r="G424" s="37"/>
      <c r="H424" s="37" t="s">
        <v>399</v>
      </c>
      <c r="I424" s="37"/>
      <c r="J424" s="37" t="s">
        <v>568</v>
      </c>
      <c r="K424" s="37"/>
      <c r="L424" s="37" t="s">
        <v>650</v>
      </c>
      <c r="M424" s="37"/>
      <c r="N424" s="39">
        <v>0</v>
      </c>
    </row>
    <row r="425" spans="1:14" x14ac:dyDescent="0.25">
      <c r="A425" s="37"/>
      <c r="B425" s="37"/>
      <c r="C425" s="37"/>
      <c r="D425" s="37" t="s">
        <v>114</v>
      </c>
      <c r="E425" s="37"/>
      <c r="F425" s="38">
        <v>44375</v>
      </c>
      <c r="G425" s="37"/>
      <c r="H425" s="37" t="s">
        <v>400</v>
      </c>
      <c r="I425" s="37"/>
      <c r="J425" s="37" t="s">
        <v>524</v>
      </c>
      <c r="K425" s="37"/>
      <c r="L425" s="37"/>
      <c r="M425" s="37"/>
      <c r="N425" s="39">
        <v>-487.48</v>
      </c>
    </row>
    <row r="426" spans="1:14" x14ac:dyDescent="0.25">
      <c r="A426" s="37"/>
      <c r="B426" s="37"/>
      <c r="C426" s="37"/>
      <c r="D426" s="37" t="s">
        <v>114</v>
      </c>
      <c r="E426" s="37"/>
      <c r="F426" s="38">
        <v>44375</v>
      </c>
      <c r="G426" s="37"/>
      <c r="H426" s="37" t="s">
        <v>401</v>
      </c>
      <c r="I426" s="37"/>
      <c r="J426" s="37" t="s">
        <v>532</v>
      </c>
      <c r="K426" s="37"/>
      <c r="L426" s="37"/>
      <c r="M426" s="37"/>
      <c r="N426" s="39">
        <v>-555.29</v>
      </c>
    </row>
    <row r="427" spans="1:14" x14ac:dyDescent="0.25">
      <c r="A427" s="37"/>
      <c r="B427" s="37"/>
      <c r="C427" s="37"/>
      <c r="D427" s="37" t="s">
        <v>114</v>
      </c>
      <c r="E427" s="37"/>
      <c r="F427" s="38">
        <v>44375</v>
      </c>
      <c r="G427" s="37"/>
      <c r="H427" s="37" t="s">
        <v>402</v>
      </c>
      <c r="I427" s="37"/>
      <c r="J427" s="37" t="s">
        <v>501</v>
      </c>
      <c r="K427" s="37"/>
      <c r="L427" s="37"/>
      <c r="M427" s="37"/>
      <c r="N427" s="39">
        <v>-1450</v>
      </c>
    </row>
    <row r="428" spans="1:14" x14ac:dyDescent="0.25">
      <c r="A428" s="37"/>
      <c r="B428" s="37"/>
      <c r="C428" s="37"/>
      <c r="D428" s="37" t="s">
        <v>114</v>
      </c>
      <c r="E428" s="37"/>
      <c r="F428" s="38">
        <v>44375</v>
      </c>
      <c r="G428" s="37"/>
      <c r="H428" s="37" t="s">
        <v>403</v>
      </c>
      <c r="I428" s="37"/>
      <c r="J428" s="37" t="s">
        <v>535</v>
      </c>
      <c r="K428" s="37"/>
      <c r="L428" s="37" t="s">
        <v>641</v>
      </c>
      <c r="M428" s="37"/>
      <c r="N428" s="39">
        <v>0</v>
      </c>
    </row>
    <row r="429" spans="1:14" x14ac:dyDescent="0.25">
      <c r="A429" s="37"/>
      <c r="B429" s="37"/>
      <c r="C429" s="37"/>
      <c r="D429" s="37" t="s">
        <v>114</v>
      </c>
      <c r="E429" s="37"/>
      <c r="F429" s="38">
        <v>44375</v>
      </c>
      <c r="G429" s="37"/>
      <c r="H429" s="37" t="s">
        <v>404</v>
      </c>
      <c r="I429" s="37"/>
      <c r="J429" s="37" t="s">
        <v>546</v>
      </c>
      <c r="K429" s="37"/>
      <c r="L429" s="37" t="s">
        <v>641</v>
      </c>
      <c r="M429" s="37"/>
      <c r="N429" s="39">
        <v>0</v>
      </c>
    </row>
    <row r="430" spans="1:14" x14ac:dyDescent="0.25">
      <c r="A430" s="37"/>
      <c r="B430" s="37"/>
      <c r="C430" s="37"/>
      <c r="D430" s="37" t="s">
        <v>114</v>
      </c>
      <c r="E430" s="37"/>
      <c r="F430" s="38">
        <v>44375</v>
      </c>
      <c r="G430" s="37"/>
      <c r="H430" s="37" t="s">
        <v>405</v>
      </c>
      <c r="I430" s="37"/>
      <c r="J430" s="37" t="s">
        <v>490</v>
      </c>
      <c r="K430" s="37"/>
      <c r="L430" s="37" t="s">
        <v>651</v>
      </c>
      <c r="M430" s="37"/>
      <c r="N430" s="39">
        <v>-148.25</v>
      </c>
    </row>
    <row r="431" spans="1:14" x14ac:dyDescent="0.25">
      <c r="A431" s="37"/>
      <c r="B431" s="37"/>
      <c r="C431" s="37"/>
      <c r="D431" s="37" t="s">
        <v>114</v>
      </c>
      <c r="E431" s="37"/>
      <c r="F431" s="38">
        <v>44375</v>
      </c>
      <c r="G431" s="37"/>
      <c r="H431" s="37" t="s">
        <v>406</v>
      </c>
      <c r="I431" s="37"/>
      <c r="J431" s="37" t="s">
        <v>546</v>
      </c>
      <c r="K431" s="37"/>
      <c r="L431" s="37"/>
      <c r="M431" s="37"/>
      <c r="N431" s="39">
        <v>-257.95</v>
      </c>
    </row>
    <row r="432" spans="1:14" x14ac:dyDescent="0.25">
      <c r="A432" s="37"/>
      <c r="B432" s="37"/>
      <c r="C432" s="37"/>
      <c r="D432" s="37" t="s">
        <v>115</v>
      </c>
      <c r="E432" s="37"/>
      <c r="F432" s="38">
        <v>44377</v>
      </c>
      <c r="G432" s="37"/>
      <c r="H432" s="37" t="s">
        <v>407</v>
      </c>
      <c r="I432" s="37"/>
      <c r="J432" s="37" t="s">
        <v>528</v>
      </c>
      <c r="K432" s="37"/>
      <c r="L432" s="37"/>
      <c r="M432" s="37"/>
      <c r="N432" s="39">
        <v>-1696.92</v>
      </c>
    </row>
    <row r="433" spans="1:14" x14ac:dyDescent="0.25">
      <c r="A433" s="37"/>
      <c r="B433" s="37"/>
      <c r="C433" s="37"/>
      <c r="D433" s="37" t="s">
        <v>113</v>
      </c>
      <c r="E433" s="37"/>
      <c r="F433" s="38">
        <v>44378</v>
      </c>
      <c r="G433" s="37"/>
      <c r="H433" s="37" t="s">
        <v>408</v>
      </c>
      <c r="I433" s="37"/>
      <c r="J433" s="37" t="s">
        <v>539</v>
      </c>
      <c r="K433" s="37"/>
      <c r="L433" s="37" t="s">
        <v>642</v>
      </c>
      <c r="M433" s="37"/>
      <c r="N433" s="39">
        <v>-424.23</v>
      </c>
    </row>
    <row r="434" spans="1:14" x14ac:dyDescent="0.25">
      <c r="A434" s="37"/>
      <c r="B434" s="37"/>
      <c r="C434" s="37"/>
      <c r="D434" s="37" t="s">
        <v>114</v>
      </c>
      <c r="E434" s="37"/>
      <c r="F434" s="38">
        <v>44384</v>
      </c>
      <c r="G434" s="37"/>
      <c r="H434" s="37" t="s">
        <v>409</v>
      </c>
      <c r="I434" s="37"/>
      <c r="J434" s="37" t="s">
        <v>497</v>
      </c>
      <c r="K434" s="37"/>
      <c r="L434" s="37" t="s">
        <v>626</v>
      </c>
      <c r="M434" s="37"/>
      <c r="N434" s="39">
        <v>-165.72</v>
      </c>
    </row>
    <row r="435" spans="1:14" x14ac:dyDescent="0.25">
      <c r="A435" s="37"/>
      <c r="B435" s="37"/>
      <c r="C435" s="37"/>
      <c r="D435" s="37" t="s">
        <v>114</v>
      </c>
      <c r="E435" s="37"/>
      <c r="F435" s="38">
        <v>44384</v>
      </c>
      <c r="G435" s="37"/>
      <c r="H435" s="37" t="s">
        <v>410</v>
      </c>
      <c r="I435" s="37"/>
      <c r="J435" s="37" t="s">
        <v>498</v>
      </c>
      <c r="K435" s="37"/>
      <c r="L435" s="37" t="s">
        <v>626</v>
      </c>
      <c r="M435" s="37"/>
      <c r="N435" s="39">
        <v>-28.66</v>
      </c>
    </row>
    <row r="436" spans="1:14" x14ac:dyDescent="0.25">
      <c r="A436" s="37"/>
      <c r="B436" s="37"/>
      <c r="C436" s="37"/>
      <c r="D436" s="37" t="s">
        <v>114</v>
      </c>
      <c r="E436" s="37"/>
      <c r="F436" s="38">
        <v>44384</v>
      </c>
      <c r="G436" s="37"/>
      <c r="H436" s="37" t="s">
        <v>411</v>
      </c>
      <c r="I436" s="37"/>
      <c r="J436" s="37" t="s">
        <v>556</v>
      </c>
      <c r="K436" s="37"/>
      <c r="L436" s="37"/>
      <c r="M436" s="37"/>
      <c r="N436" s="39">
        <v>-4.59</v>
      </c>
    </row>
    <row r="437" spans="1:14" x14ac:dyDescent="0.25">
      <c r="A437" s="37"/>
      <c r="B437" s="37"/>
      <c r="C437" s="37"/>
      <c r="D437" s="37" t="s">
        <v>114</v>
      </c>
      <c r="E437" s="37"/>
      <c r="F437" s="38">
        <v>44384</v>
      </c>
      <c r="G437" s="37"/>
      <c r="H437" s="37" t="s">
        <v>412</v>
      </c>
      <c r="I437" s="37"/>
      <c r="J437" s="37" t="s">
        <v>484</v>
      </c>
      <c r="K437" s="37"/>
      <c r="L437" s="37" t="s">
        <v>652</v>
      </c>
      <c r="M437" s="37"/>
      <c r="N437" s="39">
        <v>0</v>
      </c>
    </row>
    <row r="438" spans="1:14" x14ac:dyDescent="0.25">
      <c r="A438" s="37"/>
      <c r="B438" s="37"/>
      <c r="C438" s="37"/>
      <c r="D438" s="37" t="s">
        <v>114</v>
      </c>
      <c r="E438" s="37"/>
      <c r="F438" s="38">
        <v>44384</v>
      </c>
      <c r="G438" s="37"/>
      <c r="H438" s="37" t="s">
        <v>413</v>
      </c>
      <c r="I438" s="37"/>
      <c r="J438" s="37" t="s">
        <v>510</v>
      </c>
      <c r="K438" s="37"/>
      <c r="L438" s="37" t="s">
        <v>629</v>
      </c>
      <c r="M438" s="37"/>
      <c r="N438" s="39">
        <v>-117.06</v>
      </c>
    </row>
    <row r="439" spans="1:14" x14ac:dyDescent="0.25">
      <c r="A439" s="37"/>
      <c r="B439" s="37"/>
      <c r="C439" s="37"/>
      <c r="D439" s="37" t="s">
        <v>114</v>
      </c>
      <c r="E439" s="37"/>
      <c r="F439" s="38">
        <v>44384</v>
      </c>
      <c r="G439" s="37"/>
      <c r="H439" s="37" t="s">
        <v>414</v>
      </c>
      <c r="I439" s="37"/>
      <c r="J439" s="37" t="s">
        <v>535</v>
      </c>
      <c r="K439" s="37"/>
      <c r="L439" s="37"/>
      <c r="M439" s="37"/>
      <c r="N439" s="39">
        <v>-133.75</v>
      </c>
    </row>
    <row r="440" spans="1:14" x14ac:dyDescent="0.25">
      <c r="A440" s="37"/>
      <c r="B440" s="37"/>
      <c r="C440" s="37"/>
      <c r="D440" s="37" t="s">
        <v>114</v>
      </c>
      <c r="E440" s="37"/>
      <c r="F440" s="38">
        <v>44392</v>
      </c>
      <c r="G440" s="37"/>
      <c r="H440" s="37" t="s">
        <v>415</v>
      </c>
      <c r="I440" s="37"/>
      <c r="J440" s="37" t="s">
        <v>499</v>
      </c>
      <c r="K440" s="37"/>
      <c r="L440" s="37"/>
      <c r="M440" s="37"/>
      <c r="N440" s="39">
        <v>-542.05999999999995</v>
      </c>
    </row>
    <row r="441" spans="1:14" x14ac:dyDescent="0.25">
      <c r="A441" s="37"/>
      <c r="B441" s="37"/>
      <c r="C441" s="37"/>
      <c r="D441" s="37" t="s">
        <v>114</v>
      </c>
      <c r="E441" s="37"/>
      <c r="F441" s="38">
        <v>44392</v>
      </c>
      <c r="G441" s="37"/>
      <c r="H441" s="37" t="s">
        <v>416</v>
      </c>
      <c r="I441" s="37"/>
      <c r="J441" s="37" t="s">
        <v>520</v>
      </c>
      <c r="K441" s="37"/>
      <c r="L441" s="37"/>
      <c r="M441" s="37"/>
      <c r="N441" s="39">
        <v>-6140.75</v>
      </c>
    </row>
    <row r="442" spans="1:14" x14ac:dyDescent="0.25">
      <c r="A442" s="37"/>
      <c r="B442" s="37"/>
      <c r="C442" s="37"/>
      <c r="D442" s="37" t="s">
        <v>114</v>
      </c>
      <c r="E442" s="37"/>
      <c r="F442" s="38">
        <v>44392</v>
      </c>
      <c r="G442" s="37"/>
      <c r="H442" s="37" t="s">
        <v>417</v>
      </c>
      <c r="I442" s="37"/>
      <c r="J442" s="37" t="s">
        <v>504</v>
      </c>
      <c r="K442" s="37"/>
      <c r="L442" s="37"/>
      <c r="M442" s="37"/>
      <c r="N442" s="39">
        <v>-109.06</v>
      </c>
    </row>
    <row r="443" spans="1:14" x14ac:dyDescent="0.25">
      <c r="A443" s="37"/>
      <c r="B443" s="37"/>
      <c r="C443" s="37"/>
      <c r="D443" s="37" t="s">
        <v>114</v>
      </c>
      <c r="E443" s="37"/>
      <c r="F443" s="38">
        <v>44392</v>
      </c>
      <c r="G443" s="37"/>
      <c r="H443" s="37" t="s">
        <v>418</v>
      </c>
      <c r="I443" s="37"/>
      <c r="J443" s="37" t="s">
        <v>569</v>
      </c>
      <c r="K443" s="37"/>
      <c r="L443" s="37"/>
      <c r="M443" s="37"/>
      <c r="N443" s="39">
        <v>-2500</v>
      </c>
    </row>
    <row r="444" spans="1:14" x14ac:dyDescent="0.25">
      <c r="A444" s="37"/>
      <c r="B444" s="37"/>
      <c r="C444" s="37"/>
      <c r="D444" s="37" t="s">
        <v>114</v>
      </c>
      <c r="E444" s="37"/>
      <c r="F444" s="38">
        <v>44392</v>
      </c>
      <c r="G444" s="37"/>
      <c r="H444" s="37" t="s">
        <v>419</v>
      </c>
      <c r="I444" s="37"/>
      <c r="J444" s="37" t="s">
        <v>535</v>
      </c>
      <c r="K444" s="37"/>
      <c r="L444" s="37"/>
      <c r="M444" s="37"/>
      <c r="N444" s="39">
        <v>-241.32</v>
      </c>
    </row>
    <row r="445" spans="1:14" x14ac:dyDescent="0.25">
      <c r="A445" s="37"/>
      <c r="B445" s="37"/>
      <c r="C445" s="37"/>
      <c r="D445" s="37" t="s">
        <v>114</v>
      </c>
      <c r="E445" s="37"/>
      <c r="F445" s="38">
        <v>44392</v>
      </c>
      <c r="G445" s="37"/>
      <c r="H445" s="37" t="s">
        <v>420</v>
      </c>
      <c r="I445" s="37"/>
      <c r="J445" s="37" t="s">
        <v>570</v>
      </c>
      <c r="K445" s="37"/>
      <c r="L445" s="37"/>
      <c r="M445" s="37"/>
      <c r="N445" s="39">
        <v>-571.29999999999995</v>
      </c>
    </row>
    <row r="446" spans="1:14" x14ac:dyDescent="0.25">
      <c r="A446" s="37"/>
      <c r="B446" s="37"/>
      <c r="C446" s="37"/>
      <c r="D446" s="37" t="s">
        <v>114</v>
      </c>
      <c r="E446" s="37"/>
      <c r="F446" s="38">
        <v>44392</v>
      </c>
      <c r="G446" s="37"/>
      <c r="H446" s="37" t="s">
        <v>421</v>
      </c>
      <c r="I446" s="37"/>
      <c r="J446" s="37" t="s">
        <v>516</v>
      </c>
      <c r="K446" s="37"/>
      <c r="L446" s="37" t="s">
        <v>630</v>
      </c>
      <c r="M446" s="37"/>
      <c r="N446" s="39">
        <v>-82.75</v>
      </c>
    </row>
    <row r="447" spans="1:14" x14ac:dyDescent="0.25">
      <c r="A447" s="37"/>
      <c r="B447" s="37"/>
      <c r="C447" s="37"/>
      <c r="D447" s="37" t="s">
        <v>114</v>
      </c>
      <c r="E447" s="37"/>
      <c r="F447" s="38">
        <v>44392</v>
      </c>
      <c r="G447" s="37"/>
      <c r="H447" s="37" t="s">
        <v>422</v>
      </c>
      <c r="I447" s="37"/>
      <c r="J447" s="37" t="s">
        <v>519</v>
      </c>
      <c r="K447" s="37"/>
      <c r="L447" s="37"/>
      <c r="M447" s="37"/>
      <c r="N447" s="39">
        <v>-93.99</v>
      </c>
    </row>
    <row r="448" spans="1:14" x14ac:dyDescent="0.25">
      <c r="A448" s="37"/>
      <c r="B448" s="37"/>
      <c r="C448" s="37"/>
      <c r="D448" s="37" t="s">
        <v>114</v>
      </c>
      <c r="E448" s="37"/>
      <c r="F448" s="38">
        <v>44392</v>
      </c>
      <c r="G448" s="37"/>
      <c r="H448" s="37" t="s">
        <v>423</v>
      </c>
      <c r="I448" s="37"/>
      <c r="J448" s="37" t="s">
        <v>530</v>
      </c>
      <c r="K448" s="37"/>
      <c r="L448" s="37"/>
      <c r="M448" s="37"/>
      <c r="N448" s="39">
        <v>-374.95</v>
      </c>
    </row>
    <row r="449" spans="1:14" x14ac:dyDescent="0.25">
      <c r="A449" s="37"/>
      <c r="B449" s="37"/>
      <c r="C449" s="37"/>
      <c r="D449" s="37" t="s">
        <v>114</v>
      </c>
      <c r="E449" s="37"/>
      <c r="F449" s="38">
        <v>44396</v>
      </c>
      <c r="G449" s="37"/>
      <c r="H449" s="37" t="s">
        <v>424</v>
      </c>
      <c r="I449" s="37"/>
      <c r="J449" s="37" t="s">
        <v>501</v>
      </c>
      <c r="K449" s="37"/>
      <c r="L449" s="37"/>
      <c r="M449" s="37"/>
      <c r="N449" s="39">
        <v>-1450</v>
      </c>
    </row>
    <row r="450" spans="1:14" x14ac:dyDescent="0.25">
      <c r="A450" s="37"/>
      <c r="B450" s="37"/>
      <c r="C450" s="37"/>
      <c r="D450" s="37" t="s">
        <v>114</v>
      </c>
      <c r="E450" s="37"/>
      <c r="F450" s="38">
        <v>44405</v>
      </c>
      <c r="G450" s="37"/>
      <c r="H450" s="37" t="s">
        <v>425</v>
      </c>
      <c r="I450" s="37"/>
      <c r="J450" s="37" t="s">
        <v>571</v>
      </c>
      <c r="K450" s="37"/>
      <c r="L450" s="37"/>
      <c r="M450" s="37"/>
      <c r="N450" s="39">
        <v>-170</v>
      </c>
    </row>
    <row r="451" spans="1:14" x14ac:dyDescent="0.25">
      <c r="A451" s="37"/>
      <c r="B451" s="37"/>
      <c r="C451" s="37"/>
      <c r="D451" s="37" t="s">
        <v>114</v>
      </c>
      <c r="E451" s="37"/>
      <c r="F451" s="38">
        <v>44405</v>
      </c>
      <c r="G451" s="37"/>
      <c r="H451" s="37" t="s">
        <v>426</v>
      </c>
      <c r="I451" s="37"/>
      <c r="J451" s="37" t="s">
        <v>524</v>
      </c>
      <c r="K451" s="37"/>
      <c r="L451" s="37"/>
      <c r="M451" s="37"/>
      <c r="N451" s="39">
        <v>-487.29</v>
      </c>
    </row>
    <row r="452" spans="1:14" x14ac:dyDescent="0.25">
      <c r="A452" s="37"/>
      <c r="B452" s="37"/>
      <c r="C452" s="37"/>
      <c r="D452" s="37" t="s">
        <v>114</v>
      </c>
      <c r="E452" s="37"/>
      <c r="F452" s="38">
        <v>44405</v>
      </c>
      <c r="G452" s="37"/>
      <c r="H452" s="37" t="s">
        <v>427</v>
      </c>
      <c r="I452" s="37"/>
      <c r="J452" s="37" t="s">
        <v>572</v>
      </c>
      <c r="K452" s="37"/>
      <c r="L452" s="37"/>
      <c r="M452" s="37"/>
      <c r="N452" s="39">
        <v>-55</v>
      </c>
    </row>
    <row r="453" spans="1:14" x14ac:dyDescent="0.25">
      <c r="A453" s="37"/>
      <c r="B453" s="37"/>
      <c r="C453" s="37"/>
      <c r="D453" s="37" t="s">
        <v>114</v>
      </c>
      <c r="E453" s="37"/>
      <c r="F453" s="38">
        <v>44405</v>
      </c>
      <c r="G453" s="37"/>
      <c r="H453" s="37" t="s">
        <v>428</v>
      </c>
      <c r="I453" s="37"/>
      <c r="J453" s="37" t="s">
        <v>573</v>
      </c>
      <c r="K453" s="37"/>
      <c r="L453" s="37"/>
      <c r="M453" s="37"/>
      <c r="N453" s="39">
        <v>-31.37</v>
      </c>
    </row>
    <row r="454" spans="1:14" x14ac:dyDescent="0.25">
      <c r="A454" s="37"/>
      <c r="B454" s="37"/>
      <c r="C454" s="37"/>
      <c r="D454" s="37" t="s">
        <v>114</v>
      </c>
      <c r="E454" s="37"/>
      <c r="F454" s="38">
        <v>44405</v>
      </c>
      <c r="G454" s="37"/>
      <c r="H454" s="37" t="s">
        <v>429</v>
      </c>
      <c r="I454" s="37"/>
      <c r="J454" s="37" t="s">
        <v>535</v>
      </c>
      <c r="K454" s="37"/>
      <c r="L454" s="37"/>
      <c r="M454" s="37"/>
      <c r="N454" s="39">
        <v>-173.19</v>
      </c>
    </row>
    <row r="455" spans="1:14" x14ac:dyDescent="0.25">
      <c r="A455" s="37"/>
      <c r="B455" s="37"/>
      <c r="C455" s="37"/>
      <c r="D455" s="37" t="s">
        <v>114</v>
      </c>
      <c r="E455" s="37"/>
      <c r="F455" s="38">
        <v>44405</v>
      </c>
      <c r="G455" s="37"/>
      <c r="H455" s="37" t="s">
        <v>430</v>
      </c>
      <c r="I455" s="37"/>
      <c r="J455" s="37" t="s">
        <v>574</v>
      </c>
      <c r="K455" s="37"/>
      <c r="L455" s="37"/>
      <c r="M455" s="37"/>
      <c r="N455" s="39">
        <v>-318.08</v>
      </c>
    </row>
    <row r="456" spans="1:14" x14ac:dyDescent="0.25">
      <c r="A456" s="37"/>
      <c r="B456" s="37"/>
      <c r="C456" s="37"/>
      <c r="D456" s="37" t="s">
        <v>115</v>
      </c>
      <c r="E456" s="37"/>
      <c r="F456" s="38">
        <v>44407</v>
      </c>
      <c r="G456" s="37"/>
      <c r="H456" s="37" t="s">
        <v>431</v>
      </c>
      <c r="I456" s="37"/>
      <c r="J456" s="37" t="s">
        <v>528</v>
      </c>
      <c r="K456" s="37"/>
      <c r="L456" s="37"/>
      <c r="M456" s="37"/>
      <c r="N456" s="39">
        <v>-1684.4</v>
      </c>
    </row>
    <row r="457" spans="1:14" x14ac:dyDescent="0.25">
      <c r="A457" s="37"/>
      <c r="B457" s="37"/>
      <c r="C457" s="37"/>
      <c r="D457" s="37" t="s">
        <v>113</v>
      </c>
      <c r="E457" s="37"/>
      <c r="F457" s="38">
        <v>44407</v>
      </c>
      <c r="G457" s="37"/>
      <c r="H457" s="37" t="s">
        <v>432</v>
      </c>
      <c r="I457" s="37"/>
      <c r="J457" s="37" t="s">
        <v>539</v>
      </c>
      <c r="K457" s="37"/>
      <c r="L457" s="37" t="s">
        <v>642</v>
      </c>
      <c r="M457" s="37"/>
      <c r="N457" s="39">
        <v>-421.1</v>
      </c>
    </row>
    <row r="458" spans="1:14" x14ac:dyDescent="0.25">
      <c r="A458" s="37"/>
      <c r="B458" s="37"/>
      <c r="C458" s="37"/>
      <c r="D458" s="37" t="s">
        <v>114</v>
      </c>
      <c r="E458" s="37"/>
      <c r="F458" s="38">
        <v>44405</v>
      </c>
      <c r="G458" s="37"/>
      <c r="H458" s="37" t="s">
        <v>433</v>
      </c>
      <c r="I458" s="37"/>
      <c r="J458" s="37" t="s">
        <v>575</v>
      </c>
      <c r="K458" s="37"/>
      <c r="L458" s="37"/>
      <c r="M458" s="37"/>
      <c r="N458" s="39">
        <v>-51.73</v>
      </c>
    </row>
    <row r="459" spans="1:14" x14ac:dyDescent="0.25">
      <c r="A459" s="37"/>
      <c r="B459" s="37"/>
      <c r="C459" s="37"/>
      <c r="D459" s="37" t="s">
        <v>114</v>
      </c>
      <c r="E459" s="37"/>
      <c r="F459" s="38">
        <v>44414</v>
      </c>
      <c r="G459" s="37"/>
      <c r="H459" s="37" t="s">
        <v>434</v>
      </c>
      <c r="I459" s="37"/>
      <c r="J459" s="37" t="s">
        <v>497</v>
      </c>
      <c r="K459" s="37"/>
      <c r="L459" s="37" t="s">
        <v>626</v>
      </c>
      <c r="M459" s="37"/>
      <c r="N459" s="39">
        <v>-237.93</v>
      </c>
    </row>
    <row r="460" spans="1:14" x14ac:dyDescent="0.25">
      <c r="A460" s="37"/>
      <c r="B460" s="37"/>
      <c r="C460" s="37"/>
      <c r="D460" s="37" t="s">
        <v>114</v>
      </c>
      <c r="E460" s="37"/>
      <c r="F460" s="38">
        <v>44414</v>
      </c>
      <c r="G460" s="37"/>
      <c r="H460" s="37" t="s">
        <v>435</v>
      </c>
      <c r="I460" s="37"/>
      <c r="J460" s="37" t="s">
        <v>532</v>
      </c>
      <c r="K460" s="37"/>
      <c r="L460" s="37"/>
      <c r="M460" s="37"/>
      <c r="N460" s="39">
        <v>-209.42</v>
      </c>
    </row>
    <row r="461" spans="1:14" x14ac:dyDescent="0.25">
      <c r="A461" s="37"/>
      <c r="B461" s="37"/>
      <c r="C461" s="37"/>
      <c r="D461" s="37" t="s">
        <v>114</v>
      </c>
      <c r="E461" s="37"/>
      <c r="F461" s="38">
        <v>44414</v>
      </c>
      <c r="G461" s="37"/>
      <c r="H461" s="37" t="s">
        <v>436</v>
      </c>
      <c r="I461" s="37"/>
      <c r="J461" s="37" t="s">
        <v>576</v>
      </c>
      <c r="K461" s="37"/>
      <c r="L461" s="37"/>
      <c r="M461" s="37"/>
      <c r="N461" s="39">
        <v>-1948.62</v>
      </c>
    </row>
    <row r="462" spans="1:14" x14ac:dyDescent="0.25">
      <c r="A462" s="37"/>
      <c r="B462" s="37"/>
      <c r="C462" s="37"/>
      <c r="D462" s="37" t="s">
        <v>114</v>
      </c>
      <c r="E462" s="37"/>
      <c r="F462" s="38">
        <v>44414</v>
      </c>
      <c r="G462" s="37"/>
      <c r="H462" s="37" t="s">
        <v>437</v>
      </c>
      <c r="I462" s="37"/>
      <c r="J462" s="37" t="s">
        <v>541</v>
      </c>
      <c r="K462" s="37"/>
      <c r="L462" s="37" t="s">
        <v>653</v>
      </c>
      <c r="M462" s="37"/>
      <c r="N462" s="39">
        <v>-3066.72</v>
      </c>
    </row>
    <row r="463" spans="1:14" x14ac:dyDescent="0.25">
      <c r="A463" s="37"/>
      <c r="B463" s="37"/>
      <c r="C463" s="37"/>
      <c r="D463" s="37" t="s">
        <v>114</v>
      </c>
      <c r="E463" s="37"/>
      <c r="F463" s="38">
        <v>44414</v>
      </c>
      <c r="G463" s="37"/>
      <c r="H463" s="37" t="s">
        <v>438</v>
      </c>
      <c r="I463" s="37"/>
      <c r="J463" s="37" t="s">
        <v>503</v>
      </c>
      <c r="K463" s="37"/>
      <c r="L463" s="37"/>
      <c r="M463" s="37"/>
      <c r="N463" s="39">
        <v>-2335.7600000000002</v>
      </c>
    </row>
    <row r="464" spans="1:14" x14ac:dyDescent="0.25">
      <c r="A464" s="37"/>
      <c r="B464" s="37"/>
      <c r="C464" s="37"/>
      <c r="D464" s="37" t="s">
        <v>114</v>
      </c>
      <c r="E464" s="37"/>
      <c r="F464" s="38">
        <v>44414</v>
      </c>
      <c r="G464" s="37"/>
      <c r="H464" s="37" t="s">
        <v>439</v>
      </c>
      <c r="I464" s="37"/>
      <c r="J464" s="37" t="s">
        <v>490</v>
      </c>
      <c r="K464" s="37"/>
      <c r="L464" s="37" t="s">
        <v>654</v>
      </c>
      <c r="M464" s="37"/>
      <c r="N464" s="39">
        <v>-511</v>
      </c>
    </row>
    <row r="465" spans="1:14" x14ac:dyDescent="0.25">
      <c r="A465" s="37"/>
      <c r="B465" s="37"/>
      <c r="C465" s="37"/>
      <c r="D465" s="37" t="s">
        <v>114</v>
      </c>
      <c r="E465" s="37"/>
      <c r="F465" s="38">
        <v>44414</v>
      </c>
      <c r="G465" s="37"/>
      <c r="H465" s="37" t="s">
        <v>440</v>
      </c>
      <c r="I465" s="37"/>
      <c r="J465" s="37" t="s">
        <v>503</v>
      </c>
      <c r="K465" s="37"/>
      <c r="L465" s="37"/>
      <c r="M465" s="37"/>
      <c r="N465" s="39">
        <v>-7775.64</v>
      </c>
    </row>
    <row r="466" spans="1:14" x14ac:dyDescent="0.25">
      <c r="A466" s="37"/>
      <c r="B466" s="37"/>
      <c r="C466" s="37"/>
      <c r="D466" s="37" t="s">
        <v>114</v>
      </c>
      <c r="E466" s="37"/>
      <c r="F466" s="38">
        <v>44414</v>
      </c>
      <c r="G466" s="37"/>
      <c r="H466" s="37" t="s">
        <v>441</v>
      </c>
      <c r="I466" s="37"/>
      <c r="J466" s="37" t="s">
        <v>535</v>
      </c>
      <c r="K466" s="37"/>
      <c r="L466" s="37"/>
      <c r="M466" s="37"/>
      <c r="N466" s="39">
        <v>-14.1</v>
      </c>
    </row>
    <row r="467" spans="1:14" x14ac:dyDescent="0.25">
      <c r="A467" s="37"/>
      <c r="B467" s="37"/>
      <c r="C467" s="37"/>
      <c r="D467" s="37" t="s">
        <v>114</v>
      </c>
      <c r="E467" s="37"/>
      <c r="F467" s="38">
        <v>44420</v>
      </c>
      <c r="G467" s="37"/>
      <c r="H467" s="37" t="s">
        <v>442</v>
      </c>
      <c r="I467" s="37"/>
      <c r="J467" s="37" t="s">
        <v>498</v>
      </c>
      <c r="K467" s="37"/>
      <c r="L467" s="37" t="s">
        <v>626</v>
      </c>
      <c r="M467" s="37"/>
      <c r="N467" s="39">
        <v>-71.08</v>
      </c>
    </row>
    <row r="468" spans="1:14" x14ac:dyDescent="0.25">
      <c r="A468" s="37"/>
      <c r="B468" s="37"/>
      <c r="C468" s="37"/>
      <c r="D468" s="37" t="s">
        <v>114</v>
      </c>
      <c r="E468" s="37"/>
      <c r="F468" s="38">
        <v>44420</v>
      </c>
      <c r="G468" s="37"/>
      <c r="H468" s="37" t="s">
        <v>443</v>
      </c>
      <c r="I468" s="37"/>
      <c r="J468" s="37" t="s">
        <v>520</v>
      </c>
      <c r="K468" s="37"/>
      <c r="L468" s="37"/>
      <c r="M468" s="37"/>
      <c r="N468" s="39">
        <v>-2201.34</v>
      </c>
    </row>
    <row r="469" spans="1:14" x14ac:dyDescent="0.25">
      <c r="A469" s="37"/>
      <c r="B469" s="37"/>
      <c r="C469" s="37"/>
      <c r="D469" s="37" t="s">
        <v>114</v>
      </c>
      <c r="E469" s="37"/>
      <c r="F469" s="38">
        <v>44420</v>
      </c>
      <c r="G469" s="37"/>
      <c r="H469" s="37" t="s">
        <v>444</v>
      </c>
      <c r="I469" s="37"/>
      <c r="J469" s="37" t="s">
        <v>501</v>
      </c>
      <c r="K469" s="37"/>
      <c r="L469" s="37"/>
      <c r="M469" s="37"/>
      <c r="N469" s="39">
        <v>-1450</v>
      </c>
    </row>
    <row r="470" spans="1:14" x14ac:dyDescent="0.25">
      <c r="A470" s="37"/>
      <c r="B470" s="37"/>
      <c r="C470" s="37"/>
      <c r="D470" s="37" t="s">
        <v>114</v>
      </c>
      <c r="E470" s="37"/>
      <c r="F470" s="38">
        <v>44420</v>
      </c>
      <c r="G470" s="37"/>
      <c r="H470" s="37" t="s">
        <v>445</v>
      </c>
      <c r="I470" s="37"/>
      <c r="J470" s="37" t="s">
        <v>504</v>
      </c>
      <c r="K470" s="37"/>
      <c r="L470" s="37"/>
      <c r="M470" s="37"/>
      <c r="N470" s="39">
        <v>-112.7</v>
      </c>
    </row>
    <row r="471" spans="1:14" x14ac:dyDescent="0.25">
      <c r="A471" s="37"/>
      <c r="B471" s="37"/>
      <c r="C471" s="37"/>
      <c r="D471" s="37" t="s">
        <v>114</v>
      </c>
      <c r="E471" s="37"/>
      <c r="F471" s="38">
        <v>44420</v>
      </c>
      <c r="G471" s="37"/>
      <c r="H471" s="37" t="s">
        <v>446</v>
      </c>
      <c r="I471" s="37"/>
      <c r="J471" s="37" t="s">
        <v>577</v>
      </c>
      <c r="K471" s="37"/>
      <c r="L471" s="37"/>
      <c r="M471" s="37"/>
      <c r="N471" s="39">
        <v>-265</v>
      </c>
    </row>
    <row r="472" spans="1:14" x14ac:dyDescent="0.25">
      <c r="A472" s="37"/>
      <c r="B472" s="37"/>
      <c r="C472" s="37"/>
      <c r="D472" s="37" t="s">
        <v>114</v>
      </c>
      <c r="E472" s="37"/>
      <c r="F472" s="38">
        <v>44420</v>
      </c>
      <c r="G472" s="37"/>
      <c r="H472" s="37" t="s">
        <v>447</v>
      </c>
      <c r="I472" s="37"/>
      <c r="J472" s="37" t="s">
        <v>535</v>
      </c>
      <c r="K472" s="37"/>
      <c r="L472" s="37"/>
      <c r="M472" s="37"/>
      <c r="N472" s="39">
        <v>-21.58</v>
      </c>
    </row>
    <row r="473" spans="1:14" x14ac:dyDescent="0.25">
      <c r="A473" s="37"/>
      <c r="B473" s="37"/>
      <c r="C473" s="37"/>
      <c r="D473" s="37" t="s">
        <v>114</v>
      </c>
      <c r="E473" s="37"/>
      <c r="F473" s="38">
        <v>44420</v>
      </c>
      <c r="G473" s="37"/>
      <c r="H473" s="37" t="s">
        <v>448</v>
      </c>
      <c r="I473" s="37"/>
      <c r="J473" s="37" t="s">
        <v>490</v>
      </c>
      <c r="K473" s="37"/>
      <c r="L473" s="37" t="s">
        <v>655</v>
      </c>
      <c r="M473" s="37"/>
      <c r="N473" s="39">
        <v>-83.58</v>
      </c>
    </row>
    <row r="474" spans="1:14" x14ac:dyDescent="0.25">
      <c r="A474" s="37"/>
      <c r="B474" s="37"/>
      <c r="C474" s="37"/>
      <c r="D474" s="37" t="s">
        <v>114</v>
      </c>
      <c r="E474" s="37"/>
      <c r="F474" s="38">
        <v>44420</v>
      </c>
      <c r="G474" s="37"/>
      <c r="H474" s="37" t="s">
        <v>449</v>
      </c>
      <c r="I474" s="37"/>
      <c r="J474" s="37" t="s">
        <v>574</v>
      </c>
      <c r="K474" s="37"/>
      <c r="L474" s="37"/>
      <c r="M474" s="37"/>
      <c r="N474" s="39">
        <v>-1060.02</v>
      </c>
    </row>
    <row r="475" spans="1:14" x14ac:dyDescent="0.25">
      <c r="A475" s="37"/>
      <c r="B475" s="37"/>
      <c r="C475" s="37"/>
      <c r="D475" s="37" t="s">
        <v>114</v>
      </c>
      <c r="E475" s="37"/>
      <c r="F475" s="38">
        <v>44420</v>
      </c>
      <c r="G475" s="37"/>
      <c r="H475" s="37" t="s">
        <v>450</v>
      </c>
      <c r="I475" s="37"/>
      <c r="J475" s="37" t="s">
        <v>510</v>
      </c>
      <c r="K475" s="37"/>
      <c r="L475" s="37" t="s">
        <v>629</v>
      </c>
      <c r="M475" s="37"/>
      <c r="N475" s="39">
        <v>-116.9</v>
      </c>
    </row>
    <row r="476" spans="1:14" x14ac:dyDescent="0.25">
      <c r="A476" s="37"/>
      <c r="B476" s="37"/>
      <c r="C476" s="37"/>
      <c r="D476" s="37" t="s">
        <v>114</v>
      </c>
      <c r="E476" s="37"/>
      <c r="F476" s="38">
        <v>44420</v>
      </c>
      <c r="G476" s="37"/>
      <c r="H476" s="37" t="s">
        <v>451</v>
      </c>
      <c r="I476" s="37"/>
      <c r="J476" s="37" t="s">
        <v>516</v>
      </c>
      <c r="K476" s="37"/>
      <c r="L476" s="37" t="s">
        <v>630</v>
      </c>
      <c r="M476" s="37"/>
      <c r="N476" s="39">
        <v>-24.5</v>
      </c>
    </row>
    <row r="477" spans="1:14" x14ac:dyDescent="0.25">
      <c r="A477" s="37"/>
      <c r="B477" s="37"/>
      <c r="C477" s="37"/>
      <c r="D477" s="37" t="s">
        <v>114</v>
      </c>
      <c r="E477" s="37"/>
      <c r="F477" s="38">
        <v>44420</v>
      </c>
      <c r="G477" s="37"/>
      <c r="H477" s="37" t="s">
        <v>452</v>
      </c>
      <c r="I477" s="37"/>
      <c r="J477" s="37" t="s">
        <v>499</v>
      </c>
      <c r="K477" s="37"/>
      <c r="L477" s="37"/>
      <c r="M477" s="37"/>
      <c r="N477" s="39">
        <v>-540.96</v>
      </c>
    </row>
    <row r="478" spans="1:14" x14ac:dyDescent="0.25">
      <c r="A478" s="37"/>
      <c r="B478" s="37"/>
      <c r="C478" s="37"/>
      <c r="D478" s="37" t="s">
        <v>114</v>
      </c>
      <c r="E478" s="37"/>
      <c r="F478" s="38">
        <v>44420</v>
      </c>
      <c r="G478" s="37"/>
      <c r="H478" s="37" t="s">
        <v>453</v>
      </c>
      <c r="I478" s="37"/>
      <c r="J478" s="37" t="s">
        <v>576</v>
      </c>
      <c r="K478" s="37"/>
      <c r="L478" s="37"/>
      <c r="M478" s="37"/>
      <c r="N478" s="39">
        <v>-654.71</v>
      </c>
    </row>
    <row r="479" spans="1:14" x14ac:dyDescent="0.25">
      <c r="A479" s="37"/>
      <c r="B479" s="37"/>
      <c r="C479" s="37"/>
      <c r="D479" s="37" t="s">
        <v>114</v>
      </c>
      <c r="E479" s="37"/>
      <c r="F479" s="38">
        <v>44421</v>
      </c>
      <c r="G479" s="37"/>
      <c r="H479" s="37" t="s">
        <v>454</v>
      </c>
      <c r="I479" s="37"/>
      <c r="J479" s="37" t="s">
        <v>578</v>
      </c>
      <c r="K479" s="37"/>
      <c r="L479" s="37"/>
      <c r="M479" s="37"/>
      <c r="N479" s="39">
        <v>-8787.4599999999991</v>
      </c>
    </row>
    <row r="480" spans="1:14" x14ac:dyDescent="0.25">
      <c r="A480" s="37"/>
      <c r="B480" s="37"/>
      <c r="C480" s="37"/>
      <c r="D480" s="37" t="s">
        <v>114</v>
      </c>
      <c r="E480" s="37"/>
      <c r="F480" s="38">
        <v>44435</v>
      </c>
      <c r="G480" s="37"/>
      <c r="H480" s="37" t="s">
        <v>455</v>
      </c>
      <c r="I480" s="37"/>
      <c r="J480" s="37" t="s">
        <v>578</v>
      </c>
      <c r="K480" s="37"/>
      <c r="L480" s="37"/>
      <c r="M480" s="37"/>
      <c r="N480" s="39">
        <v>-452.81</v>
      </c>
    </row>
    <row r="481" spans="1:14" x14ac:dyDescent="0.25">
      <c r="A481" s="37"/>
      <c r="B481" s="37"/>
      <c r="C481" s="37"/>
      <c r="D481" s="37" t="s">
        <v>114</v>
      </c>
      <c r="E481" s="37"/>
      <c r="F481" s="38">
        <v>44435</v>
      </c>
      <c r="G481" s="37"/>
      <c r="H481" s="37" t="s">
        <v>456</v>
      </c>
      <c r="I481" s="37"/>
      <c r="J481" s="37" t="s">
        <v>579</v>
      </c>
      <c r="K481" s="37"/>
      <c r="L481" s="37"/>
      <c r="M481" s="37"/>
      <c r="N481" s="39">
        <v>-198.5</v>
      </c>
    </row>
    <row r="482" spans="1:14" x14ac:dyDescent="0.25">
      <c r="A482" s="37"/>
      <c r="B482" s="37"/>
      <c r="C482" s="37"/>
      <c r="D482" s="37" t="s">
        <v>114</v>
      </c>
      <c r="E482" s="37"/>
      <c r="F482" s="38">
        <v>44435</v>
      </c>
      <c r="G482" s="37"/>
      <c r="H482" s="37" t="s">
        <v>457</v>
      </c>
      <c r="I482" s="37"/>
      <c r="J482" s="37" t="s">
        <v>530</v>
      </c>
      <c r="K482" s="37"/>
      <c r="L482" s="37"/>
      <c r="M482" s="37"/>
      <c r="N482" s="39">
        <v>-685.09</v>
      </c>
    </row>
    <row r="483" spans="1:14" x14ac:dyDescent="0.25">
      <c r="A483" s="37"/>
      <c r="B483" s="37"/>
      <c r="C483" s="37"/>
      <c r="D483" s="37" t="s">
        <v>114</v>
      </c>
      <c r="E483" s="37"/>
      <c r="F483" s="38">
        <v>44435</v>
      </c>
      <c r="G483" s="37"/>
      <c r="H483" s="37" t="s">
        <v>458</v>
      </c>
      <c r="I483" s="37"/>
      <c r="J483" s="37" t="s">
        <v>552</v>
      </c>
      <c r="K483" s="37"/>
      <c r="L483" s="37"/>
      <c r="M483" s="37"/>
      <c r="N483" s="39">
        <v>-27.89</v>
      </c>
    </row>
    <row r="484" spans="1:14" x14ac:dyDescent="0.25">
      <c r="A484" s="37"/>
      <c r="B484" s="37"/>
      <c r="C484" s="37"/>
      <c r="D484" s="37" t="s">
        <v>114</v>
      </c>
      <c r="E484" s="37"/>
      <c r="F484" s="38">
        <v>44435</v>
      </c>
      <c r="G484" s="37"/>
      <c r="H484" s="37" t="s">
        <v>459</v>
      </c>
      <c r="I484" s="37"/>
      <c r="J484" s="37" t="s">
        <v>580</v>
      </c>
      <c r="K484" s="37"/>
      <c r="L484" s="37"/>
      <c r="M484" s="37"/>
      <c r="N484" s="39">
        <v>-1706.53</v>
      </c>
    </row>
    <row r="485" spans="1:14" x14ac:dyDescent="0.25">
      <c r="A485" s="37"/>
      <c r="B485" s="37"/>
      <c r="C485" s="37"/>
      <c r="D485" s="37" t="s">
        <v>114</v>
      </c>
      <c r="E485" s="37"/>
      <c r="F485" s="38">
        <v>44435</v>
      </c>
      <c r="G485" s="37"/>
      <c r="H485" s="37" t="s">
        <v>460</v>
      </c>
      <c r="I485" s="37"/>
      <c r="J485" s="37" t="s">
        <v>554</v>
      </c>
      <c r="K485" s="37"/>
      <c r="L485" s="37"/>
      <c r="M485" s="37"/>
      <c r="N485" s="39">
        <v>-75.599999999999994</v>
      </c>
    </row>
    <row r="486" spans="1:14" x14ac:dyDescent="0.25">
      <c r="A486" s="37"/>
      <c r="B486" s="37"/>
      <c r="C486" s="37"/>
      <c r="D486" s="37" t="s">
        <v>114</v>
      </c>
      <c r="E486" s="37"/>
      <c r="F486" s="38">
        <v>44435</v>
      </c>
      <c r="G486" s="37"/>
      <c r="H486" s="37" t="s">
        <v>461</v>
      </c>
      <c r="I486" s="37"/>
      <c r="J486" s="37" t="s">
        <v>535</v>
      </c>
      <c r="K486" s="37"/>
      <c r="L486" s="37"/>
      <c r="M486" s="37"/>
      <c r="N486" s="39">
        <v>-542.19000000000005</v>
      </c>
    </row>
    <row r="487" spans="1:14" x14ac:dyDescent="0.25">
      <c r="A487" s="37"/>
      <c r="B487" s="37"/>
      <c r="C487" s="37"/>
      <c r="D487" s="37" t="s">
        <v>114</v>
      </c>
      <c r="E487" s="37"/>
      <c r="F487" s="38">
        <v>44435</v>
      </c>
      <c r="G487" s="37"/>
      <c r="H487" s="37" t="s">
        <v>462</v>
      </c>
      <c r="I487" s="37"/>
      <c r="J487" s="37" t="s">
        <v>538</v>
      </c>
      <c r="K487" s="37"/>
      <c r="L487" s="37" t="s">
        <v>656</v>
      </c>
      <c r="M487" s="37"/>
      <c r="N487" s="39">
        <v>-1157.58</v>
      </c>
    </row>
    <row r="488" spans="1:14" x14ac:dyDescent="0.25">
      <c r="A488" s="37"/>
      <c r="B488" s="37"/>
      <c r="C488" s="37"/>
      <c r="D488" s="37" t="s">
        <v>114</v>
      </c>
      <c r="E488" s="37"/>
      <c r="F488" s="38">
        <v>44435</v>
      </c>
      <c r="G488" s="37"/>
      <c r="H488" s="37" t="s">
        <v>463</v>
      </c>
      <c r="I488" s="37"/>
      <c r="J488" s="37" t="s">
        <v>581</v>
      </c>
      <c r="K488" s="37"/>
      <c r="L488" s="37"/>
      <c r="M488" s="37"/>
      <c r="N488" s="39">
        <v>-240</v>
      </c>
    </row>
    <row r="489" spans="1:14" x14ac:dyDescent="0.25">
      <c r="A489" s="37"/>
      <c r="B489" s="37"/>
      <c r="C489" s="37"/>
      <c r="D489" s="37" t="s">
        <v>114</v>
      </c>
      <c r="E489" s="37"/>
      <c r="F489" s="38">
        <v>44435</v>
      </c>
      <c r="G489" s="37"/>
      <c r="H489" s="37" t="s">
        <v>464</v>
      </c>
      <c r="I489" s="37"/>
      <c r="J489" s="37" t="s">
        <v>582</v>
      </c>
      <c r="K489" s="37"/>
      <c r="L489" s="37"/>
      <c r="M489" s="37"/>
      <c r="N489" s="39">
        <v>-329</v>
      </c>
    </row>
    <row r="490" spans="1:14" x14ac:dyDescent="0.25">
      <c r="A490" s="37"/>
      <c r="B490" s="37"/>
      <c r="C490" s="37"/>
      <c r="D490" s="37" t="s">
        <v>114</v>
      </c>
      <c r="E490" s="37"/>
      <c r="F490" s="38">
        <v>44435</v>
      </c>
      <c r="G490" s="37"/>
      <c r="H490" s="37" t="s">
        <v>465</v>
      </c>
      <c r="I490" s="37"/>
      <c r="J490" s="37" t="s">
        <v>583</v>
      </c>
      <c r="K490" s="37"/>
      <c r="L490" s="37"/>
      <c r="M490" s="37"/>
      <c r="N490" s="39">
        <v>-1350</v>
      </c>
    </row>
    <row r="491" spans="1:14" x14ac:dyDescent="0.25">
      <c r="A491" s="37"/>
      <c r="B491" s="37"/>
      <c r="C491" s="37"/>
      <c r="D491" s="37" t="s">
        <v>115</v>
      </c>
      <c r="E491" s="37"/>
      <c r="F491" s="38">
        <v>44439</v>
      </c>
      <c r="G491" s="37"/>
      <c r="H491" s="37" t="s">
        <v>466</v>
      </c>
      <c r="I491" s="37"/>
      <c r="J491" s="37" t="s">
        <v>528</v>
      </c>
      <c r="K491" s="37"/>
      <c r="L491" s="37"/>
      <c r="M491" s="37"/>
      <c r="N491" s="39">
        <v>-1762.01</v>
      </c>
    </row>
    <row r="492" spans="1:14" x14ac:dyDescent="0.25">
      <c r="A492" s="37"/>
      <c r="B492" s="37"/>
      <c r="C492" s="37"/>
      <c r="D492" s="37" t="s">
        <v>113</v>
      </c>
      <c r="E492" s="37"/>
      <c r="F492" s="38">
        <v>44440</v>
      </c>
      <c r="G492" s="37"/>
      <c r="H492" s="37" t="s">
        <v>467</v>
      </c>
      <c r="I492" s="37"/>
      <c r="J492" s="37" t="s">
        <v>539</v>
      </c>
      <c r="K492" s="37"/>
      <c r="L492" s="37" t="s">
        <v>642</v>
      </c>
      <c r="M492" s="37"/>
      <c r="N492" s="39">
        <v>-440.5</v>
      </c>
    </row>
    <row r="493" spans="1:14" x14ac:dyDescent="0.25">
      <c r="A493" s="37"/>
      <c r="B493" s="37"/>
      <c r="C493" s="37"/>
      <c r="D493" s="37" t="s">
        <v>114</v>
      </c>
      <c r="E493" s="37"/>
      <c r="F493" s="38">
        <v>44442</v>
      </c>
      <c r="G493" s="37"/>
      <c r="H493" s="37" t="s">
        <v>468</v>
      </c>
      <c r="I493" s="37"/>
      <c r="J493" s="37" t="s">
        <v>497</v>
      </c>
      <c r="K493" s="37"/>
      <c r="L493" s="37" t="s">
        <v>626</v>
      </c>
      <c r="M493" s="37"/>
      <c r="N493" s="39">
        <v>-194.63</v>
      </c>
    </row>
    <row r="494" spans="1:14" x14ac:dyDescent="0.25">
      <c r="A494" s="37"/>
      <c r="B494" s="37"/>
      <c r="C494" s="37"/>
      <c r="D494" s="37" t="s">
        <v>114</v>
      </c>
      <c r="E494" s="37"/>
      <c r="F494" s="38">
        <v>44442</v>
      </c>
      <c r="G494" s="37"/>
      <c r="H494" s="37" t="s">
        <v>469</v>
      </c>
      <c r="I494" s="37"/>
      <c r="J494" s="37" t="s">
        <v>524</v>
      </c>
      <c r="K494" s="37"/>
      <c r="L494" s="37"/>
      <c r="M494" s="37"/>
      <c r="N494" s="39">
        <v>-487.29</v>
      </c>
    </row>
    <row r="495" spans="1:14" x14ac:dyDescent="0.25">
      <c r="A495" s="37"/>
      <c r="B495" s="37"/>
      <c r="C495" s="37"/>
      <c r="D495" s="37" t="s">
        <v>114</v>
      </c>
      <c r="E495" s="37"/>
      <c r="F495" s="38">
        <v>44442</v>
      </c>
      <c r="G495" s="37"/>
      <c r="H495" s="37" t="s">
        <v>470</v>
      </c>
      <c r="I495" s="37"/>
      <c r="J495" s="37" t="s">
        <v>584</v>
      </c>
      <c r="K495" s="37"/>
      <c r="L495" s="37"/>
      <c r="M495" s="37"/>
      <c r="N495" s="39">
        <v>-58.79</v>
      </c>
    </row>
    <row r="496" spans="1:14" x14ac:dyDescent="0.25">
      <c r="A496" s="37"/>
      <c r="B496" s="37"/>
      <c r="C496" s="37"/>
      <c r="D496" s="37" t="s">
        <v>114</v>
      </c>
      <c r="E496" s="37"/>
      <c r="F496" s="38">
        <v>44442</v>
      </c>
      <c r="G496" s="37"/>
      <c r="H496" s="37" t="s">
        <v>471</v>
      </c>
      <c r="I496" s="37"/>
      <c r="J496" s="37" t="s">
        <v>532</v>
      </c>
      <c r="K496" s="37"/>
      <c r="L496" s="37"/>
      <c r="M496" s="37"/>
      <c r="N496" s="39">
        <v>-118.59</v>
      </c>
    </row>
    <row r="497" spans="1:14" x14ac:dyDescent="0.25">
      <c r="A497" s="37"/>
      <c r="B497" s="37"/>
      <c r="C497" s="37"/>
      <c r="D497" s="37" t="s">
        <v>114</v>
      </c>
      <c r="E497" s="37"/>
      <c r="F497" s="38">
        <v>44448</v>
      </c>
      <c r="G497" s="37"/>
      <c r="H497" s="37" t="s">
        <v>472</v>
      </c>
      <c r="I497" s="37"/>
      <c r="J497" s="37" t="s">
        <v>498</v>
      </c>
      <c r="K497" s="37"/>
      <c r="L497" s="37" t="s">
        <v>626</v>
      </c>
      <c r="M497" s="37"/>
      <c r="N497" s="39">
        <v>-32.86</v>
      </c>
    </row>
    <row r="498" spans="1:14" x14ac:dyDescent="0.25">
      <c r="A498" s="37"/>
      <c r="B498" s="37"/>
      <c r="C498" s="37"/>
      <c r="D498" s="37" t="s">
        <v>114</v>
      </c>
      <c r="E498" s="37"/>
      <c r="F498" s="38">
        <v>44448</v>
      </c>
      <c r="G498" s="37"/>
      <c r="H498" s="37" t="s">
        <v>473</v>
      </c>
      <c r="I498" s="37"/>
      <c r="J498" s="37" t="s">
        <v>501</v>
      </c>
      <c r="K498" s="37"/>
      <c r="L498" s="37"/>
      <c r="M498" s="37"/>
      <c r="N498" s="39">
        <v>-1450</v>
      </c>
    </row>
    <row r="499" spans="1:14" x14ac:dyDescent="0.25">
      <c r="A499" s="37"/>
      <c r="B499" s="37"/>
      <c r="C499" s="37"/>
      <c r="D499" s="37" t="s">
        <v>114</v>
      </c>
      <c r="E499" s="37"/>
      <c r="F499" s="38">
        <v>44448</v>
      </c>
      <c r="G499" s="37"/>
      <c r="H499" s="37" t="s">
        <v>474</v>
      </c>
      <c r="I499" s="37"/>
      <c r="J499" s="37" t="s">
        <v>585</v>
      </c>
      <c r="K499" s="37"/>
      <c r="L499" s="37"/>
      <c r="M499" s="37"/>
      <c r="N499" s="39">
        <v>-178.18</v>
      </c>
    </row>
    <row r="500" spans="1:14" x14ac:dyDescent="0.25">
      <c r="A500" s="37"/>
      <c r="B500" s="37"/>
      <c r="C500" s="37"/>
      <c r="D500" s="37" t="s">
        <v>114</v>
      </c>
      <c r="E500" s="37"/>
      <c r="F500" s="38">
        <v>44448</v>
      </c>
      <c r="G500" s="37"/>
      <c r="H500" s="37" t="s">
        <v>475</v>
      </c>
      <c r="I500" s="37"/>
      <c r="J500" s="37" t="s">
        <v>545</v>
      </c>
      <c r="K500" s="37"/>
      <c r="L500" s="37"/>
      <c r="M500" s="37"/>
      <c r="N500" s="39">
        <v>-335.09</v>
      </c>
    </row>
    <row r="501" spans="1:14" x14ac:dyDescent="0.25">
      <c r="A501" s="37"/>
      <c r="B501" s="37"/>
      <c r="C501" s="37"/>
      <c r="D501" s="37" t="s">
        <v>114</v>
      </c>
      <c r="E501" s="37"/>
      <c r="F501" s="38">
        <v>44448</v>
      </c>
      <c r="G501" s="37"/>
      <c r="H501" s="37" t="s">
        <v>476</v>
      </c>
      <c r="I501" s="37"/>
      <c r="J501" s="37" t="s">
        <v>510</v>
      </c>
      <c r="K501" s="37"/>
      <c r="L501" s="37" t="s">
        <v>629</v>
      </c>
      <c r="M501" s="37"/>
      <c r="N501" s="39">
        <v>-142.69999999999999</v>
      </c>
    </row>
    <row r="502" spans="1:14" x14ac:dyDescent="0.25">
      <c r="A502" s="37"/>
      <c r="B502" s="37"/>
      <c r="C502" s="37"/>
      <c r="D502" s="37" t="s">
        <v>114</v>
      </c>
      <c r="E502" s="37"/>
      <c r="F502" s="38">
        <v>44448</v>
      </c>
      <c r="G502" s="37"/>
      <c r="H502" s="37" t="s">
        <v>477</v>
      </c>
      <c r="I502" s="37"/>
      <c r="J502" s="37" t="s">
        <v>516</v>
      </c>
      <c r="K502" s="37"/>
      <c r="L502" s="37" t="s">
        <v>630</v>
      </c>
      <c r="M502" s="37"/>
      <c r="N502" s="39">
        <v>-82.75</v>
      </c>
    </row>
    <row r="503" spans="1:14" x14ac:dyDescent="0.25">
      <c r="A503" s="37"/>
      <c r="B503" s="37"/>
      <c r="C503" s="37"/>
      <c r="D503" s="37" t="s">
        <v>114</v>
      </c>
      <c r="E503" s="37"/>
      <c r="F503" s="38">
        <v>44448</v>
      </c>
      <c r="G503" s="37"/>
      <c r="H503" s="37" t="s">
        <v>657</v>
      </c>
      <c r="I503" s="37"/>
      <c r="J503" s="37" t="s">
        <v>520</v>
      </c>
      <c r="K503" s="37"/>
      <c r="L503" s="37"/>
      <c r="M503" s="37"/>
      <c r="N503" s="39">
        <v>-2385.7800000000002</v>
      </c>
    </row>
    <row r="504" spans="1:14" x14ac:dyDescent="0.25">
      <c r="A504" s="37"/>
      <c r="B504" s="37"/>
      <c r="C504" s="37"/>
      <c r="D504" s="37" t="s">
        <v>114</v>
      </c>
      <c r="E504" s="37"/>
      <c r="F504" s="38">
        <v>44456</v>
      </c>
      <c r="G504" s="37"/>
      <c r="H504" s="37" t="s">
        <v>658</v>
      </c>
      <c r="I504" s="37"/>
      <c r="J504" s="37" t="s">
        <v>532</v>
      </c>
      <c r="K504" s="37"/>
      <c r="L504" s="37"/>
      <c r="M504" s="37"/>
      <c r="N504" s="39">
        <v>-72.47</v>
      </c>
    </row>
    <row r="505" spans="1:14" x14ac:dyDescent="0.25">
      <c r="A505" s="37"/>
      <c r="B505" s="37"/>
      <c r="C505" s="37"/>
      <c r="D505" s="37" t="s">
        <v>114</v>
      </c>
      <c r="E505" s="37"/>
      <c r="F505" s="38">
        <v>44456</v>
      </c>
      <c r="G505" s="37"/>
      <c r="H505" s="37" t="s">
        <v>659</v>
      </c>
      <c r="I505" s="37"/>
      <c r="J505" s="37" t="s">
        <v>499</v>
      </c>
      <c r="K505" s="37"/>
      <c r="L505" s="37"/>
      <c r="M505" s="37"/>
      <c r="N505" s="39">
        <v>-540.96</v>
      </c>
    </row>
    <row r="506" spans="1:14" x14ac:dyDescent="0.25">
      <c r="A506" s="37"/>
      <c r="B506" s="37"/>
      <c r="C506" s="37"/>
      <c r="D506" s="37" t="s">
        <v>114</v>
      </c>
      <c r="E506" s="37"/>
      <c r="F506" s="38">
        <v>44456</v>
      </c>
      <c r="G506" s="37"/>
      <c r="H506" s="37" t="s">
        <v>660</v>
      </c>
      <c r="I506" s="37"/>
      <c r="J506" s="37" t="s">
        <v>504</v>
      </c>
      <c r="K506" s="37"/>
      <c r="L506" s="37"/>
      <c r="M506" s="37"/>
      <c r="N506" s="39">
        <v>-112.69</v>
      </c>
    </row>
    <row r="507" spans="1:14" x14ac:dyDescent="0.25">
      <c r="A507" s="37"/>
      <c r="B507" s="37"/>
      <c r="C507" s="37"/>
      <c r="D507" s="37" t="s">
        <v>114</v>
      </c>
      <c r="E507" s="37"/>
      <c r="F507" s="38">
        <v>44456</v>
      </c>
      <c r="G507" s="37"/>
      <c r="H507" s="37" t="s">
        <v>661</v>
      </c>
      <c r="I507" s="37"/>
      <c r="J507" s="37" t="s">
        <v>687</v>
      </c>
      <c r="K507" s="37"/>
      <c r="L507" s="37"/>
      <c r="M507" s="37"/>
      <c r="N507" s="39">
        <v>-86.89</v>
      </c>
    </row>
    <row r="508" spans="1:14" x14ac:dyDescent="0.25">
      <c r="A508" s="37"/>
      <c r="B508" s="37"/>
      <c r="C508" s="37"/>
      <c r="D508" s="37" t="s">
        <v>114</v>
      </c>
      <c r="E508" s="37"/>
      <c r="F508" s="38">
        <v>44468</v>
      </c>
      <c r="G508" s="37"/>
      <c r="H508" s="37" t="s">
        <v>662</v>
      </c>
      <c r="I508" s="37"/>
      <c r="J508" s="37" t="s">
        <v>524</v>
      </c>
      <c r="K508" s="37"/>
      <c r="L508" s="37"/>
      <c r="M508" s="37"/>
      <c r="N508" s="39">
        <v>-487.29</v>
      </c>
    </row>
    <row r="509" spans="1:14" x14ac:dyDescent="0.25">
      <c r="A509" s="37"/>
      <c r="B509" s="37"/>
      <c r="C509" s="37"/>
      <c r="D509" s="37" t="s">
        <v>114</v>
      </c>
      <c r="E509" s="37"/>
      <c r="F509" s="38">
        <v>44468</v>
      </c>
      <c r="G509" s="37"/>
      <c r="H509" s="37" t="s">
        <v>663</v>
      </c>
      <c r="I509" s="37"/>
      <c r="J509" s="37" t="s">
        <v>688</v>
      </c>
      <c r="K509" s="37"/>
      <c r="L509" s="37"/>
      <c r="M509" s="37"/>
      <c r="N509" s="39">
        <v>-9864.61</v>
      </c>
    </row>
    <row r="510" spans="1:14" x14ac:dyDescent="0.25">
      <c r="A510" s="37"/>
      <c r="B510" s="37"/>
      <c r="C510" s="37"/>
      <c r="D510" s="37" t="s">
        <v>114</v>
      </c>
      <c r="E510" s="37"/>
      <c r="F510" s="38">
        <v>44468</v>
      </c>
      <c r="G510" s="37"/>
      <c r="H510" s="37" t="s">
        <v>664</v>
      </c>
      <c r="I510" s="37"/>
      <c r="J510" s="37" t="s">
        <v>689</v>
      </c>
      <c r="K510" s="37"/>
      <c r="L510" s="37"/>
      <c r="M510" s="37"/>
      <c r="N510" s="39">
        <v>-139.99</v>
      </c>
    </row>
    <row r="511" spans="1:14" x14ac:dyDescent="0.25">
      <c r="A511" s="37"/>
      <c r="B511" s="37"/>
      <c r="C511" s="37"/>
      <c r="D511" s="37" t="s">
        <v>114</v>
      </c>
      <c r="E511" s="37"/>
      <c r="F511" s="38">
        <v>44468</v>
      </c>
      <c r="G511" s="37"/>
      <c r="H511" s="37" t="s">
        <v>665</v>
      </c>
      <c r="I511" s="37"/>
      <c r="J511" s="37" t="s">
        <v>580</v>
      </c>
      <c r="K511" s="37"/>
      <c r="L511" s="37"/>
      <c r="M511" s="37"/>
      <c r="N511" s="39">
        <v>-1706.51</v>
      </c>
    </row>
    <row r="512" spans="1:14" x14ac:dyDescent="0.25">
      <c r="A512" s="37"/>
      <c r="B512" s="37"/>
      <c r="C512" s="37"/>
      <c r="D512" s="37" t="s">
        <v>114</v>
      </c>
      <c r="E512" s="37"/>
      <c r="F512" s="38">
        <v>44468</v>
      </c>
      <c r="G512" s="37"/>
      <c r="H512" s="37" t="s">
        <v>666</v>
      </c>
      <c r="I512" s="37"/>
      <c r="J512" s="37" t="s">
        <v>514</v>
      </c>
      <c r="K512" s="37"/>
      <c r="L512" s="37"/>
      <c r="M512" s="37"/>
      <c r="N512" s="39">
        <v>-800</v>
      </c>
    </row>
    <row r="513" spans="1:14" x14ac:dyDescent="0.25">
      <c r="A513" s="37"/>
      <c r="B513" s="37"/>
      <c r="C513" s="37"/>
      <c r="D513" s="37" t="s">
        <v>114</v>
      </c>
      <c r="E513" s="37"/>
      <c r="F513" s="38">
        <v>44468</v>
      </c>
      <c r="G513" s="37"/>
      <c r="H513" s="37" t="s">
        <v>667</v>
      </c>
      <c r="I513" s="37"/>
      <c r="J513" s="37" t="s">
        <v>506</v>
      </c>
      <c r="K513" s="37"/>
      <c r="L513" s="37" t="s">
        <v>627</v>
      </c>
      <c r="M513" s="37"/>
      <c r="N513" s="39">
        <v>-2053</v>
      </c>
    </row>
    <row r="514" spans="1:14" x14ac:dyDescent="0.25">
      <c r="A514" s="37"/>
      <c r="B514" s="37"/>
      <c r="C514" s="37"/>
      <c r="D514" s="37" t="s">
        <v>114</v>
      </c>
      <c r="E514" s="37"/>
      <c r="F514" s="38">
        <v>44468</v>
      </c>
      <c r="G514" s="37"/>
      <c r="H514" s="37" t="s">
        <v>668</v>
      </c>
      <c r="I514" s="37"/>
      <c r="J514" s="37" t="s">
        <v>690</v>
      </c>
      <c r="K514" s="37"/>
      <c r="L514" s="37"/>
      <c r="M514" s="37"/>
      <c r="N514" s="39">
        <v>-7056.26</v>
      </c>
    </row>
    <row r="515" spans="1:14" x14ac:dyDescent="0.25">
      <c r="A515" s="37"/>
      <c r="B515" s="37"/>
      <c r="C515" s="37"/>
      <c r="D515" s="37" t="s">
        <v>114</v>
      </c>
      <c r="E515" s="37"/>
      <c r="F515" s="38">
        <v>44468</v>
      </c>
      <c r="G515" s="37"/>
      <c r="H515" s="37" t="s">
        <v>669</v>
      </c>
      <c r="I515" s="37"/>
      <c r="J515" s="37" t="s">
        <v>557</v>
      </c>
      <c r="K515" s="37"/>
      <c r="L515" s="37"/>
      <c r="M515" s="37"/>
      <c r="N515" s="39">
        <v>-808</v>
      </c>
    </row>
    <row r="516" spans="1:14" x14ac:dyDescent="0.25">
      <c r="A516" s="37"/>
      <c r="B516" s="37"/>
      <c r="C516" s="37"/>
      <c r="D516" s="37" t="s">
        <v>115</v>
      </c>
      <c r="E516" s="37"/>
      <c r="F516" s="38">
        <v>44469</v>
      </c>
      <c r="G516" s="37"/>
      <c r="H516" s="37" t="s">
        <v>670</v>
      </c>
      <c r="I516" s="37"/>
      <c r="J516" s="37" t="s">
        <v>528</v>
      </c>
      <c r="K516" s="37"/>
      <c r="L516" s="37"/>
      <c r="M516" s="37"/>
      <c r="N516" s="39">
        <v>-2048.65</v>
      </c>
    </row>
    <row r="517" spans="1:14" x14ac:dyDescent="0.25">
      <c r="A517" s="37"/>
      <c r="B517" s="37"/>
      <c r="C517" s="37"/>
      <c r="D517" s="37" t="s">
        <v>114</v>
      </c>
      <c r="E517" s="37"/>
      <c r="F517" s="38">
        <v>44473</v>
      </c>
      <c r="G517" s="37"/>
      <c r="H517" s="37" t="s">
        <v>671</v>
      </c>
      <c r="I517" s="37"/>
      <c r="J517" s="37" t="s">
        <v>532</v>
      </c>
      <c r="K517" s="37"/>
      <c r="L517" s="37"/>
      <c r="M517" s="37"/>
      <c r="N517" s="39">
        <v>-19.98</v>
      </c>
    </row>
    <row r="518" spans="1:14" x14ac:dyDescent="0.25">
      <c r="A518" s="37"/>
      <c r="B518" s="37"/>
      <c r="C518" s="37"/>
      <c r="D518" s="37" t="s">
        <v>114</v>
      </c>
      <c r="E518" s="37"/>
      <c r="F518" s="38">
        <v>44473</v>
      </c>
      <c r="G518" s="37"/>
      <c r="H518" s="37" t="s">
        <v>672</v>
      </c>
      <c r="I518" s="37"/>
      <c r="J518" s="37" t="s">
        <v>691</v>
      </c>
      <c r="K518" s="37"/>
      <c r="L518" s="37"/>
      <c r="M518" s="37"/>
      <c r="N518" s="39">
        <v>-380.4</v>
      </c>
    </row>
    <row r="519" spans="1:14" x14ac:dyDescent="0.25">
      <c r="A519" s="37"/>
      <c r="B519" s="37"/>
      <c r="C519" s="37"/>
      <c r="D519" s="37" t="s">
        <v>114</v>
      </c>
      <c r="E519" s="37"/>
      <c r="F519" s="38">
        <v>44473</v>
      </c>
      <c r="G519" s="37"/>
      <c r="H519" s="37" t="s">
        <v>673</v>
      </c>
      <c r="I519" s="37"/>
      <c r="J519" s="37" t="s">
        <v>533</v>
      </c>
      <c r="K519" s="37"/>
      <c r="L519" s="37"/>
      <c r="M519" s="37"/>
      <c r="N519" s="39">
        <v>-220</v>
      </c>
    </row>
    <row r="520" spans="1:14" x14ac:dyDescent="0.25">
      <c r="A520" s="37"/>
      <c r="B520" s="37"/>
      <c r="C520" s="37"/>
      <c r="D520" s="37" t="s">
        <v>114</v>
      </c>
      <c r="E520" s="37"/>
      <c r="F520" s="38">
        <v>44473</v>
      </c>
      <c r="G520" s="37"/>
      <c r="H520" s="37" t="s">
        <v>674</v>
      </c>
      <c r="I520" s="37"/>
      <c r="J520" s="37" t="s">
        <v>540</v>
      </c>
      <c r="K520" s="37"/>
      <c r="L520" s="37"/>
      <c r="M520" s="37"/>
      <c r="N520" s="39">
        <v>-1871.63</v>
      </c>
    </row>
    <row r="521" spans="1:14" x14ac:dyDescent="0.25">
      <c r="A521" s="37"/>
      <c r="B521" s="37"/>
      <c r="C521" s="37"/>
      <c r="D521" s="37" t="s">
        <v>114</v>
      </c>
      <c r="E521" s="37"/>
      <c r="F521" s="38">
        <v>44483</v>
      </c>
      <c r="G521" s="37"/>
      <c r="H521" s="37" t="s">
        <v>675</v>
      </c>
      <c r="I521" s="37"/>
      <c r="J521" s="37" t="s">
        <v>497</v>
      </c>
      <c r="K521" s="37"/>
      <c r="L521" s="37" t="s">
        <v>626</v>
      </c>
      <c r="M521" s="37"/>
      <c r="N521" s="39">
        <v>-89.12</v>
      </c>
    </row>
    <row r="522" spans="1:14" x14ac:dyDescent="0.25">
      <c r="A522" s="37"/>
      <c r="B522" s="37"/>
      <c r="C522" s="37"/>
      <c r="D522" s="37" t="s">
        <v>114</v>
      </c>
      <c r="E522" s="37"/>
      <c r="F522" s="38">
        <v>44483</v>
      </c>
      <c r="G522" s="37"/>
      <c r="H522" s="37" t="s">
        <v>676</v>
      </c>
      <c r="I522" s="37"/>
      <c r="J522" s="37" t="s">
        <v>498</v>
      </c>
      <c r="K522" s="37"/>
      <c r="L522" s="37" t="s">
        <v>626</v>
      </c>
      <c r="M522" s="37"/>
      <c r="N522" s="39">
        <v>-79.739999999999995</v>
      </c>
    </row>
    <row r="523" spans="1:14" x14ac:dyDescent="0.25">
      <c r="A523" s="37"/>
      <c r="B523" s="37"/>
      <c r="C523" s="37"/>
      <c r="D523" s="37" t="s">
        <v>114</v>
      </c>
      <c r="E523" s="37"/>
      <c r="F523" s="38">
        <v>44483</v>
      </c>
      <c r="G523" s="37"/>
      <c r="H523" s="37" t="s">
        <v>677</v>
      </c>
      <c r="I523" s="37"/>
      <c r="J523" s="37" t="s">
        <v>576</v>
      </c>
      <c r="K523" s="37"/>
      <c r="L523" s="37"/>
      <c r="M523" s="37"/>
      <c r="N523" s="39">
        <v>-382.38</v>
      </c>
    </row>
    <row r="524" spans="1:14" x14ac:dyDescent="0.25">
      <c r="A524" s="37"/>
      <c r="B524" s="37"/>
      <c r="C524" s="37"/>
      <c r="D524" s="37" t="s">
        <v>114</v>
      </c>
      <c r="E524" s="37"/>
      <c r="F524" s="38">
        <v>44483</v>
      </c>
      <c r="G524" s="37"/>
      <c r="H524" s="37" t="s">
        <v>678</v>
      </c>
      <c r="I524" s="37"/>
      <c r="J524" s="37" t="s">
        <v>499</v>
      </c>
      <c r="K524" s="37"/>
      <c r="L524" s="37"/>
      <c r="M524" s="37"/>
      <c r="N524" s="39">
        <v>-543.38</v>
      </c>
    </row>
    <row r="525" spans="1:14" x14ac:dyDescent="0.25">
      <c r="A525" s="37"/>
      <c r="B525" s="37"/>
      <c r="C525" s="37"/>
      <c r="D525" s="37" t="s">
        <v>114</v>
      </c>
      <c r="E525" s="37"/>
      <c r="F525" s="38">
        <v>44483</v>
      </c>
      <c r="G525" s="37"/>
      <c r="H525" s="37" t="s">
        <v>679</v>
      </c>
      <c r="I525" s="37"/>
      <c r="J525" s="37" t="s">
        <v>689</v>
      </c>
      <c r="K525" s="37"/>
      <c r="L525" s="37"/>
      <c r="M525" s="37"/>
      <c r="N525" s="39">
        <v>-139.99</v>
      </c>
    </row>
    <row r="526" spans="1:14" x14ac:dyDescent="0.25">
      <c r="A526" s="37"/>
      <c r="B526" s="37"/>
      <c r="C526" s="37"/>
      <c r="D526" s="37" t="s">
        <v>114</v>
      </c>
      <c r="E526" s="37"/>
      <c r="F526" s="38">
        <v>44483</v>
      </c>
      <c r="G526" s="37"/>
      <c r="H526" s="37" t="s">
        <v>680</v>
      </c>
      <c r="I526" s="37"/>
      <c r="J526" s="37" t="s">
        <v>504</v>
      </c>
      <c r="K526" s="37"/>
      <c r="L526" s="37"/>
      <c r="M526" s="37"/>
      <c r="N526" s="39">
        <v>-113.07</v>
      </c>
    </row>
    <row r="527" spans="1:14" x14ac:dyDescent="0.25">
      <c r="A527" s="37"/>
      <c r="B527" s="37"/>
      <c r="C527" s="37"/>
      <c r="D527" s="37" t="s">
        <v>114</v>
      </c>
      <c r="E527" s="37"/>
      <c r="F527" s="38">
        <v>44483</v>
      </c>
      <c r="G527" s="37"/>
      <c r="H527" s="37" t="s">
        <v>681</v>
      </c>
      <c r="I527" s="37"/>
      <c r="J527" s="37" t="s">
        <v>537</v>
      </c>
      <c r="K527" s="37"/>
      <c r="L527" s="37"/>
      <c r="M527" s="37"/>
      <c r="N527" s="39">
        <v>-477.46</v>
      </c>
    </row>
    <row r="528" spans="1:14" x14ac:dyDescent="0.25">
      <c r="A528" s="37"/>
      <c r="B528" s="37"/>
      <c r="C528" s="37"/>
      <c r="D528" s="37" t="s">
        <v>114</v>
      </c>
      <c r="E528" s="37"/>
      <c r="F528" s="38">
        <v>44483</v>
      </c>
      <c r="G528" s="37"/>
      <c r="H528" s="37" t="s">
        <v>682</v>
      </c>
      <c r="I528" s="37"/>
      <c r="J528" s="37" t="s">
        <v>507</v>
      </c>
      <c r="K528" s="37"/>
      <c r="L528" s="37"/>
      <c r="M528" s="37"/>
      <c r="N528" s="39">
        <v>-592.29999999999995</v>
      </c>
    </row>
    <row r="529" spans="1:14" x14ac:dyDescent="0.25">
      <c r="A529" s="37"/>
      <c r="B529" s="37"/>
      <c r="C529" s="37"/>
      <c r="D529" s="37" t="s">
        <v>114</v>
      </c>
      <c r="E529" s="37"/>
      <c r="F529" s="38">
        <v>44483</v>
      </c>
      <c r="G529" s="37"/>
      <c r="H529" s="37" t="s">
        <v>683</v>
      </c>
      <c r="I529" s="37"/>
      <c r="J529" s="37" t="s">
        <v>557</v>
      </c>
      <c r="K529" s="37"/>
      <c r="L529" s="37"/>
      <c r="M529" s="37"/>
      <c r="N529" s="39">
        <v>-3757</v>
      </c>
    </row>
    <row r="530" spans="1:14" x14ac:dyDescent="0.25">
      <c r="A530" s="37"/>
      <c r="B530" s="37"/>
      <c r="C530" s="37"/>
      <c r="D530" s="37" t="s">
        <v>114</v>
      </c>
      <c r="E530" s="37"/>
      <c r="F530" s="38">
        <v>44483</v>
      </c>
      <c r="G530" s="37"/>
      <c r="H530" s="37" t="s">
        <v>684</v>
      </c>
      <c r="I530" s="37"/>
      <c r="J530" s="37" t="s">
        <v>510</v>
      </c>
      <c r="K530" s="37"/>
      <c r="L530" s="37" t="s">
        <v>629</v>
      </c>
      <c r="M530" s="37"/>
      <c r="N530" s="39">
        <v>-138.13999999999999</v>
      </c>
    </row>
    <row r="531" spans="1:14" x14ac:dyDescent="0.25">
      <c r="A531" s="37"/>
      <c r="B531" s="37"/>
      <c r="C531" s="37"/>
      <c r="D531" s="37" t="s">
        <v>114</v>
      </c>
      <c r="E531" s="37"/>
      <c r="F531" s="38">
        <v>44483</v>
      </c>
      <c r="G531" s="37"/>
      <c r="H531" s="37" t="s">
        <v>685</v>
      </c>
      <c r="I531" s="37"/>
      <c r="J531" s="37" t="s">
        <v>516</v>
      </c>
      <c r="K531" s="37"/>
      <c r="L531" s="37" t="s">
        <v>630</v>
      </c>
      <c r="M531" s="37"/>
      <c r="N531" s="39">
        <v>-24.5</v>
      </c>
    </row>
    <row r="532" spans="1:14" ht="15.75" thickBot="1" x14ac:dyDescent="0.3">
      <c r="A532" s="37"/>
      <c r="B532" s="37"/>
      <c r="C532" s="37"/>
      <c r="D532" s="37" t="s">
        <v>114</v>
      </c>
      <c r="E532" s="37"/>
      <c r="F532" s="38">
        <v>44483</v>
      </c>
      <c r="G532" s="37"/>
      <c r="H532" s="37" t="s">
        <v>686</v>
      </c>
      <c r="I532" s="37"/>
      <c r="J532" s="37" t="s">
        <v>585</v>
      </c>
      <c r="K532" s="37"/>
      <c r="L532" s="37"/>
      <c r="M532" s="37"/>
      <c r="N532" s="40">
        <v>-161.65</v>
      </c>
    </row>
    <row r="533" spans="1:14" s="25" customFormat="1" ht="12" thickBot="1" x14ac:dyDescent="0.25">
      <c r="A533" s="19" t="s">
        <v>110</v>
      </c>
      <c r="B533" s="19"/>
      <c r="C533" s="19"/>
      <c r="D533" s="19"/>
      <c r="E533" s="19"/>
      <c r="F533" s="41"/>
      <c r="G533" s="19"/>
      <c r="H533" s="19"/>
      <c r="I533" s="19"/>
      <c r="J533" s="19"/>
      <c r="K533" s="19"/>
      <c r="L533" s="19"/>
      <c r="M533" s="19"/>
      <c r="N533" s="24">
        <f>ROUND(SUM(N2:N532),5)</f>
        <v>-36247.03</v>
      </c>
    </row>
    <row r="534" spans="1:14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1:31 PM
&amp;"Arial,Bold"&amp;8 10/14/21
&amp;"Arial,Bold"&amp;8 Accrual Basis&amp;C&amp;"Arial,Bold"&amp;12 Nederland Fire Protection District
&amp;"Arial,Bold"&amp;14 Check Register
&amp;"Arial,Bold"&amp;10 January through December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85725</xdr:colOff>
                <xdr:row>1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85725</xdr:colOff>
                <xdr:row>1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E6712-B280-44B8-8FD2-92910029147C}">
  <dimension ref="A1:E47"/>
  <sheetViews>
    <sheetView topLeftCell="A16" workbookViewId="0">
      <selection activeCell="D43" sqref="D43"/>
    </sheetView>
  </sheetViews>
  <sheetFormatPr defaultRowHeight="15" x14ac:dyDescent="0.25"/>
  <cols>
    <col min="2" max="2" width="14.85546875" customWidth="1"/>
    <col min="3" max="3" width="18" customWidth="1"/>
    <col min="4" max="4" width="16" customWidth="1"/>
  </cols>
  <sheetData>
    <row r="1" spans="1:5" ht="15.75" x14ac:dyDescent="0.25">
      <c r="A1" s="1"/>
      <c r="B1" s="1"/>
      <c r="C1" s="1"/>
      <c r="D1" s="2" t="s">
        <v>0</v>
      </c>
      <c r="E1" s="1"/>
    </row>
    <row r="2" spans="1:5" ht="15.75" x14ac:dyDescent="0.25">
      <c r="A2" s="1"/>
      <c r="B2" s="1"/>
      <c r="C2" s="1"/>
      <c r="D2" s="3">
        <v>44469</v>
      </c>
      <c r="E2" s="1"/>
    </row>
    <row r="3" spans="1:5" ht="15.75" x14ac:dyDescent="0.25">
      <c r="A3" s="1"/>
      <c r="B3" s="1"/>
      <c r="C3" s="1"/>
      <c r="D3" s="2"/>
      <c r="E3" s="1"/>
    </row>
    <row r="4" spans="1:5" ht="15.75" x14ac:dyDescent="0.25">
      <c r="A4" s="1"/>
      <c r="B4" s="1"/>
      <c r="C4" s="1"/>
      <c r="D4" s="4" t="s">
        <v>1</v>
      </c>
      <c r="E4" s="1"/>
    </row>
    <row r="5" spans="1:5" ht="15.75" x14ac:dyDescent="0.25">
      <c r="A5" s="1"/>
      <c r="B5" s="1"/>
      <c r="C5" s="1"/>
      <c r="D5" s="2"/>
      <c r="E5" s="1"/>
    </row>
    <row r="6" spans="1:5" ht="15.75" x14ac:dyDescent="0.25">
      <c r="A6" s="1" t="s">
        <v>2</v>
      </c>
      <c r="B6" s="1"/>
      <c r="C6" s="1"/>
      <c r="D6" s="2">
        <v>657191.06000000006</v>
      </c>
      <c r="E6" s="1"/>
    </row>
    <row r="7" spans="1:5" ht="15.75" x14ac:dyDescent="0.25">
      <c r="A7" s="1" t="s">
        <v>3</v>
      </c>
      <c r="B7" s="1"/>
      <c r="C7" s="1"/>
      <c r="D7" s="2">
        <v>17978.330000000002</v>
      </c>
      <c r="E7" s="1"/>
    </row>
    <row r="8" spans="1:5" ht="16.5" thickBot="1" x14ac:dyDescent="0.3">
      <c r="A8" s="1" t="s">
        <v>4</v>
      </c>
      <c r="B8" s="1"/>
      <c r="C8" s="1"/>
      <c r="D8" s="5">
        <v>6580.05</v>
      </c>
      <c r="E8" s="1"/>
    </row>
    <row r="9" spans="1:5" ht="15.75" x14ac:dyDescent="0.25">
      <c r="A9" s="1" t="s">
        <v>5</v>
      </c>
      <c r="B9" s="1"/>
      <c r="C9" s="1"/>
      <c r="D9" s="2">
        <f>SUM(D6:D8)</f>
        <v>681749.44000000006</v>
      </c>
      <c r="E9" s="1"/>
    </row>
    <row r="10" spans="1:5" ht="15.75" x14ac:dyDescent="0.25">
      <c r="A10" s="1"/>
      <c r="B10" s="1"/>
      <c r="C10" s="1"/>
      <c r="D10" s="2"/>
      <c r="E10" s="1"/>
    </row>
    <row r="11" spans="1:5" ht="15.75" x14ac:dyDescent="0.25">
      <c r="A11" s="1"/>
      <c r="B11" s="1"/>
      <c r="C11" s="1"/>
      <c r="D11" s="2"/>
      <c r="E11" s="1"/>
    </row>
    <row r="12" spans="1:5" ht="15.75" x14ac:dyDescent="0.25">
      <c r="A12" s="1" t="s">
        <v>4</v>
      </c>
      <c r="B12" s="1"/>
      <c r="C12" s="1"/>
      <c r="D12" s="2">
        <v>6579.55</v>
      </c>
      <c r="E12" s="1"/>
    </row>
    <row r="13" spans="1:5" ht="15.75" x14ac:dyDescent="0.25">
      <c r="A13" s="1" t="s">
        <v>6</v>
      </c>
      <c r="B13" s="1"/>
      <c r="C13" s="1"/>
      <c r="D13" s="2">
        <v>20000</v>
      </c>
      <c r="E13" s="1"/>
    </row>
    <row r="14" spans="1:5" ht="15.75" x14ac:dyDescent="0.25">
      <c r="A14" s="1" t="s">
        <v>7</v>
      </c>
      <c r="B14" s="1"/>
      <c r="C14" s="1"/>
      <c r="D14" s="2">
        <v>106902.33</v>
      </c>
      <c r="E14" s="1"/>
    </row>
    <row r="15" spans="1:5" ht="15.75" x14ac:dyDescent="0.25">
      <c r="A15" s="1" t="s">
        <v>8</v>
      </c>
      <c r="B15" s="1"/>
      <c r="C15" s="1"/>
      <c r="D15" s="2">
        <v>44377.19</v>
      </c>
      <c r="E15" s="1"/>
    </row>
    <row r="16" spans="1:5" ht="15.75" x14ac:dyDescent="0.25">
      <c r="A16" s="1" t="s">
        <v>9</v>
      </c>
      <c r="B16" s="1"/>
      <c r="C16" s="1"/>
      <c r="D16" s="2">
        <v>2500</v>
      </c>
      <c r="E16" s="1"/>
    </row>
    <row r="17" spans="1:5" ht="15.75" x14ac:dyDescent="0.25">
      <c r="A17" s="1" t="s">
        <v>10</v>
      </c>
      <c r="B17" s="1"/>
      <c r="C17" s="1"/>
      <c r="D17" s="2">
        <v>29760</v>
      </c>
      <c r="E17" s="1"/>
    </row>
    <row r="18" spans="1:5" ht="15.75" x14ac:dyDescent="0.25">
      <c r="A18" s="1" t="s">
        <v>11</v>
      </c>
      <c r="B18" s="1"/>
      <c r="C18" s="1"/>
      <c r="D18" s="2">
        <v>0</v>
      </c>
      <c r="E18" s="1"/>
    </row>
    <row r="19" spans="1:5" ht="15.75" x14ac:dyDescent="0.25">
      <c r="A19" s="1"/>
      <c r="B19" s="6"/>
      <c r="C19" s="6"/>
      <c r="D19" s="4"/>
      <c r="E19" s="1"/>
    </row>
    <row r="20" spans="1:5" ht="15.75" x14ac:dyDescent="0.25">
      <c r="A20" s="1" t="s">
        <v>12</v>
      </c>
      <c r="B20" s="1"/>
      <c r="C20" s="1"/>
      <c r="D20" s="2">
        <f>SUM(D12:D19)</f>
        <v>210119.07</v>
      </c>
      <c r="E20" s="1"/>
    </row>
    <row r="21" spans="1:5" ht="15.75" x14ac:dyDescent="0.25">
      <c r="A21" s="1"/>
      <c r="B21" s="1"/>
      <c r="C21" s="1"/>
      <c r="D21" s="2"/>
      <c r="E21" s="1"/>
    </row>
    <row r="22" spans="1:5" ht="15.75" x14ac:dyDescent="0.25">
      <c r="A22" s="7" t="s">
        <v>13</v>
      </c>
      <c r="B22" s="8"/>
      <c r="C22" s="6"/>
      <c r="D22" s="6"/>
      <c r="E22" s="1"/>
    </row>
    <row r="23" spans="1:5" ht="15.75" x14ac:dyDescent="0.25">
      <c r="A23" s="1" t="s">
        <v>14</v>
      </c>
      <c r="B23" s="6"/>
      <c r="C23" s="6"/>
      <c r="D23" s="9">
        <v>0</v>
      </c>
      <c r="E23" s="1"/>
    </row>
    <row r="24" spans="1:5" ht="15.75" x14ac:dyDescent="0.25">
      <c r="A24" s="1" t="s">
        <v>15</v>
      </c>
      <c r="B24" s="6"/>
      <c r="C24" s="6"/>
      <c r="D24" s="10">
        <v>25269.18</v>
      </c>
      <c r="E24" s="1"/>
    </row>
    <row r="25" spans="1:5" ht="15.75" x14ac:dyDescent="0.25">
      <c r="A25" s="1"/>
      <c r="B25" s="6"/>
      <c r="C25" s="6"/>
      <c r="D25" s="9"/>
      <c r="E25" s="1"/>
    </row>
    <row r="26" spans="1:5" ht="15.75" x14ac:dyDescent="0.25">
      <c r="A26" s="1" t="s">
        <v>16</v>
      </c>
      <c r="B26" s="6"/>
      <c r="C26" s="6"/>
      <c r="D26" s="9">
        <f>SUM(D23:D25)</f>
        <v>25269.18</v>
      </c>
      <c r="E26" s="1"/>
    </row>
    <row r="27" spans="1:5" ht="15.75" x14ac:dyDescent="0.25">
      <c r="A27" s="1"/>
      <c r="B27" s="6"/>
      <c r="C27" s="6"/>
      <c r="D27" s="9"/>
      <c r="E27" s="1"/>
    </row>
    <row r="28" spans="1:5" ht="15.75" x14ac:dyDescent="0.25">
      <c r="A28" s="7" t="s">
        <v>17</v>
      </c>
      <c r="B28" s="8"/>
      <c r="C28" s="6"/>
      <c r="D28" s="9"/>
      <c r="E28" s="1"/>
    </row>
    <row r="29" spans="1:5" ht="15.75" x14ac:dyDescent="0.25">
      <c r="A29" s="1" t="s">
        <v>18</v>
      </c>
      <c r="B29" s="6"/>
      <c r="C29" s="6"/>
      <c r="D29" s="9">
        <v>0</v>
      </c>
      <c r="E29" s="1"/>
    </row>
    <row r="30" spans="1:5" ht="15.75" x14ac:dyDescent="0.25">
      <c r="A30" s="1" t="s">
        <v>19</v>
      </c>
      <c r="B30" s="6"/>
      <c r="C30" s="6"/>
      <c r="D30" s="10">
        <v>0</v>
      </c>
      <c r="E30" s="1"/>
    </row>
    <row r="31" spans="1:5" ht="15.75" x14ac:dyDescent="0.25">
      <c r="A31" s="1"/>
      <c r="B31" s="6"/>
      <c r="C31" s="6"/>
      <c r="D31" s="9"/>
      <c r="E31" s="1"/>
    </row>
    <row r="32" spans="1:5" ht="15.75" x14ac:dyDescent="0.25">
      <c r="A32" s="1" t="s">
        <v>20</v>
      </c>
      <c r="B32" s="6"/>
      <c r="C32" s="6"/>
      <c r="D32" s="9">
        <f>SUM(D29:D31)</f>
        <v>0</v>
      </c>
      <c r="E32" s="1"/>
    </row>
    <row r="33" spans="1:5" ht="15.75" x14ac:dyDescent="0.25">
      <c r="A33" s="1"/>
      <c r="B33" s="6"/>
      <c r="C33" s="6"/>
      <c r="D33" s="9"/>
      <c r="E33" s="1"/>
    </row>
    <row r="34" spans="1:5" ht="15.75" x14ac:dyDescent="0.25">
      <c r="A34" s="11" t="s">
        <v>21</v>
      </c>
      <c r="B34" s="6"/>
      <c r="C34" s="6"/>
      <c r="D34" s="12">
        <v>0</v>
      </c>
      <c r="E34" s="1"/>
    </row>
    <row r="35" spans="1:5" ht="15.75" x14ac:dyDescent="0.25">
      <c r="B35" s="6"/>
      <c r="C35" s="6"/>
      <c r="D35" s="2"/>
      <c r="E35" s="1"/>
    </row>
    <row r="36" spans="1:5" ht="15.75" x14ac:dyDescent="0.25">
      <c r="B36" s="6"/>
      <c r="C36" s="6"/>
      <c r="D36" s="2"/>
      <c r="E36" s="1"/>
    </row>
    <row r="37" spans="1:5" ht="19.5" thickBot="1" x14ac:dyDescent="0.35">
      <c r="A37" s="13" t="s">
        <v>22</v>
      </c>
      <c r="B37" s="14"/>
      <c r="C37" s="6"/>
      <c r="D37" s="2"/>
      <c r="E37" s="1"/>
    </row>
    <row r="38" spans="1:5" ht="15.75" x14ac:dyDescent="0.25">
      <c r="A38" s="1"/>
      <c r="B38" s="6"/>
      <c r="C38" s="6"/>
      <c r="D38" s="6"/>
      <c r="E38" s="1"/>
    </row>
    <row r="39" spans="1:5" ht="15.75" x14ac:dyDescent="0.25">
      <c r="A39" s="1" t="s">
        <v>23</v>
      </c>
      <c r="B39" s="1"/>
      <c r="C39" s="1"/>
      <c r="D39" s="2">
        <v>6565.19</v>
      </c>
      <c r="E39" s="1"/>
    </row>
    <row r="40" spans="1:5" ht="15.75" x14ac:dyDescent="0.25">
      <c r="A40" s="15" t="s">
        <v>24</v>
      </c>
      <c r="B40" s="15"/>
      <c r="C40" s="15"/>
      <c r="D40" s="2">
        <v>3789.07</v>
      </c>
      <c r="E40" s="15"/>
    </row>
    <row r="41" spans="1:5" ht="15.75" x14ac:dyDescent="0.25">
      <c r="A41" s="1" t="s">
        <v>25</v>
      </c>
      <c r="B41" s="1"/>
      <c r="C41" s="1"/>
      <c r="D41" s="2">
        <v>10556.37</v>
      </c>
      <c r="E41" s="1"/>
    </row>
    <row r="42" spans="1:5" ht="15.75" x14ac:dyDescent="0.25">
      <c r="A42" s="1" t="s">
        <v>26</v>
      </c>
      <c r="B42" s="1"/>
      <c r="C42" s="1"/>
      <c r="D42" s="2">
        <v>0</v>
      </c>
      <c r="E42" s="1"/>
    </row>
    <row r="43" spans="1:5" ht="15.75" x14ac:dyDescent="0.25">
      <c r="A43" s="1" t="s">
        <v>27</v>
      </c>
      <c r="B43" s="1"/>
      <c r="C43" s="1"/>
      <c r="D43" s="2">
        <v>81.12</v>
      </c>
      <c r="E43" s="1"/>
    </row>
    <row r="44" spans="1:5" ht="15.75" x14ac:dyDescent="0.25">
      <c r="A44" s="1" t="s">
        <v>28</v>
      </c>
      <c r="B44" s="1"/>
      <c r="C44" s="1"/>
      <c r="D44" s="2">
        <f>SUM(D39:D43)</f>
        <v>20991.75</v>
      </c>
      <c r="E44" s="1"/>
    </row>
    <row r="45" spans="1:5" ht="15.75" x14ac:dyDescent="0.25">
      <c r="A45" s="1"/>
      <c r="B45" s="1"/>
      <c r="C45" s="1"/>
      <c r="D45" s="2"/>
      <c r="E45" s="1"/>
    </row>
    <row r="46" spans="1:5" ht="15.75" x14ac:dyDescent="0.25">
      <c r="A46" s="1"/>
      <c r="B46" s="6"/>
      <c r="C46" s="6"/>
      <c r="D46" s="6"/>
      <c r="E46" s="1"/>
    </row>
    <row r="47" spans="1:5" ht="15.75" x14ac:dyDescent="0.25">
      <c r="A47" s="1" t="s">
        <v>29</v>
      </c>
      <c r="B47" s="1"/>
      <c r="C47" s="1"/>
      <c r="D47" s="2">
        <f>D9-(D20+D44)+D23+D24+D29+D30</f>
        <v>475907.80000000005</v>
      </c>
      <c r="E4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509CD-EE4B-49E0-A810-04775F826238}">
  <dimension ref="A1:B21"/>
  <sheetViews>
    <sheetView workbookViewId="0">
      <selection activeCell="B20" sqref="B20"/>
    </sheetView>
  </sheetViews>
  <sheetFormatPr defaultRowHeight="15" x14ac:dyDescent="0.25"/>
  <cols>
    <col min="1" max="1" width="26.7109375" customWidth="1"/>
    <col min="2" max="2" width="18.85546875" customWidth="1"/>
  </cols>
  <sheetData>
    <row r="1" spans="1:2" ht="18" x14ac:dyDescent="0.25">
      <c r="B1" s="16">
        <v>11596</v>
      </c>
    </row>
    <row r="2" spans="1:2" x14ac:dyDescent="0.25">
      <c r="B2" s="17"/>
    </row>
    <row r="3" spans="1:2" x14ac:dyDescent="0.25">
      <c r="B3" s="17"/>
    </row>
    <row r="4" spans="1:2" x14ac:dyDescent="0.25">
      <c r="B4" s="17"/>
    </row>
    <row r="5" spans="1:2" x14ac:dyDescent="0.25">
      <c r="A5" t="s">
        <v>30</v>
      </c>
      <c r="B5" s="17">
        <v>105415.37</v>
      </c>
    </row>
    <row r="6" spans="1:2" x14ac:dyDescent="0.25">
      <c r="A6" t="s">
        <v>31</v>
      </c>
      <c r="B6" s="17"/>
    </row>
    <row r="7" spans="1:2" x14ac:dyDescent="0.25">
      <c r="B7" s="17"/>
    </row>
    <row r="8" spans="1:2" x14ac:dyDescent="0.25">
      <c r="B8" s="17"/>
    </row>
    <row r="9" spans="1:2" x14ac:dyDescent="0.25">
      <c r="A9" t="s">
        <v>32</v>
      </c>
      <c r="B9" s="17">
        <v>3399.75</v>
      </c>
    </row>
    <row r="10" spans="1:2" x14ac:dyDescent="0.25">
      <c r="A10" t="s">
        <v>33</v>
      </c>
      <c r="B10" s="17">
        <v>148523.09</v>
      </c>
    </row>
    <row r="11" spans="1:2" x14ac:dyDescent="0.25">
      <c r="A11" t="s">
        <v>34</v>
      </c>
      <c r="B11" s="17">
        <v>218569.59</v>
      </c>
    </row>
    <row r="12" spans="1:2" x14ac:dyDescent="0.25">
      <c r="B12" s="17"/>
    </row>
    <row r="13" spans="1:2" x14ac:dyDescent="0.25">
      <c r="A13" t="s">
        <v>35</v>
      </c>
      <c r="B13" s="17">
        <f>SUM(B5:B12)</f>
        <v>475907.8</v>
      </c>
    </row>
    <row r="14" spans="1:2" x14ac:dyDescent="0.25">
      <c r="B14" s="17"/>
    </row>
    <row r="15" spans="1:2" x14ac:dyDescent="0.25">
      <c r="B15" s="18"/>
    </row>
    <row r="16" spans="1:2" x14ac:dyDescent="0.25">
      <c r="B16" s="17"/>
    </row>
    <row r="17" spans="1:2" x14ac:dyDescent="0.25">
      <c r="A17" t="s">
        <v>36</v>
      </c>
      <c r="B17" s="17">
        <f>SUM(B13:B16)</f>
        <v>475907.8</v>
      </c>
    </row>
    <row r="19" spans="1:2" x14ac:dyDescent="0.25">
      <c r="A19" t="s">
        <v>37</v>
      </c>
      <c r="B19" s="17">
        <v>475907.8</v>
      </c>
    </row>
    <row r="21" spans="1:2" x14ac:dyDescent="0.25">
      <c r="A21" t="s">
        <v>38</v>
      </c>
      <c r="B21" s="17">
        <f>B17-B19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FECB8-FBE7-49C4-9818-88717AA4860D}">
  <sheetPr codeName="Sheet1"/>
  <dimension ref="A1:H74"/>
  <sheetViews>
    <sheetView workbookViewId="0">
      <pane xSplit="7" ySplit="1" topLeftCell="H31" activePane="bottomRight" state="frozenSplit"/>
      <selection pane="topRight" activeCell="H1" sqref="H1"/>
      <selection pane="bottomLeft" activeCell="A2" sqref="A2"/>
      <selection pane="bottomRight" activeCell="H38" sqref="H38"/>
    </sheetView>
  </sheetViews>
  <sheetFormatPr defaultRowHeight="15" x14ac:dyDescent="0.25"/>
  <cols>
    <col min="1" max="6" width="3" style="30" customWidth="1"/>
    <col min="7" max="7" width="19.7109375" style="30" customWidth="1"/>
    <col min="8" max="8" width="10.5703125" style="31" bestFit="1" customWidth="1"/>
  </cols>
  <sheetData>
    <row r="1" spans="1:8" s="29" customFormat="1" ht="15.75" thickBot="1" x14ac:dyDescent="0.3">
      <c r="A1" s="27"/>
      <c r="B1" s="27"/>
      <c r="C1" s="27"/>
      <c r="D1" s="27"/>
      <c r="E1" s="27"/>
      <c r="F1" s="27"/>
      <c r="G1" s="27"/>
      <c r="H1" s="28" t="s">
        <v>39</v>
      </c>
    </row>
    <row r="2" spans="1:8" ht="15.75" thickTop="1" x14ac:dyDescent="0.25">
      <c r="A2" s="19" t="s">
        <v>40</v>
      </c>
      <c r="B2" s="19"/>
      <c r="C2" s="19"/>
      <c r="D2" s="19"/>
      <c r="E2" s="19"/>
      <c r="F2" s="19"/>
      <c r="G2" s="19"/>
      <c r="H2" s="20"/>
    </row>
    <row r="3" spans="1:8" x14ac:dyDescent="0.25">
      <c r="A3" s="19"/>
      <c r="B3" s="19" t="s">
        <v>41</v>
      </c>
      <c r="C3" s="19"/>
      <c r="D3" s="19"/>
      <c r="E3" s="19"/>
      <c r="F3" s="19"/>
      <c r="G3" s="19"/>
      <c r="H3" s="20"/>
    </row>
    <row r="4" spans="1:8" x14ac:dyDescent="0.25">
      <c r="A4" s="19"/>
      <c r="B4" s="19"/>
      <c r="C4" s="19" t="s">
        <v>42</v>
      </c>
      <c r="D4" s="19"/>
      <c r="E4" s="19"/>
      <c r="F4" s="19"/>
      <c r="G4" s="19"/>
      <c r="H4" s="20"/>
    </row>
    <row r="5" spans="1:8" x14ac:dyDescent="0.25">
      <c r="A5" s="19"/>
      <c r="B5" s="19"/>
      <c r="C5" s="19"/>
      <c r="D5" s="19" t="s">
        <v>43</v>
      </c>
      <c r="E5" s="19"/>
      <c r="F5" s="19"/>
      <c r="G5" s="19"/>
      <c r="H5" s="20"/>
    </row>
    <row r="6" spans="1:8" x14ac:dyDescent="0.25">
      <c r="A6" s="19"/>
      <c r="B6" s="19"/>
      <c r="C6" s="19"/>
      <c r="D6" s="19"/>
      <c r="E6" s="19" t="s">
        <v>44</v>
      </c>
      <c r="F6" s="19"/>
      <c r="G6" s="19"/>
      <c r="H6" s="20">
        <v>657191.06000000006</v>
      </c>
    </row>
    <row r="7" spans="1:8" x14ac:dyDescent="0.25">
      <c r="A7" s="19"/>
      <c r="B7" s="19"/>
      <c r="C7" s="19"/>
      <c r="D7" s="19"/>
      <c r="E7" s="19" t="s">
        <v>45</v>
      </c>
      <c r="F7" s="19"/>
      <c r="G7" s="19"/>
      <c r="H7" s="20">
        <v>17978.330000000002</v>
      </c>
    </row>
    <row r="8" spans="1:8" ht="15.75" thickBot="1" x14ac:dyDescent="0.3">
      <c r="A8" s="19"/>
      <c r="B8" s="19"/>
      <c r="C8" s="19"/>
      <c r="D8" s="19"/>
      <c r="E8" s="19" t="s">
        <v>4</v>
      </c>
      <c r="F8" s="19"/>
      <c r="G8" s="19"/>
      <c r="H8" s="21">
        <v>6580.05</v>
      </c>
    </row>
    <row r="9" spans="1:8" ht="15.75" thickBot="1" x14ac:dyDescent="0.3">
      <c r="A9" s="19"/>
      <c r="B9" s="19"/>
      <c r="C9" s="19"/>
      <c r="D9" s="19" t="s">
        <v>46</v>
      </c>
      <c r="E9" s="19"/>
      <c r="F9" s="19"/>
      <c r="G9" s="19"/>
      <c r="H9" s="22">
        <f>ROUND(SUM(H5:H8),5)</f>
        <v>681749.44</v>
      </c>
    </row>
    <row r="10" spans="1:8" x14ac:dyDescent="0.25">
      <c r="A10" s="19"/>
      <c r="B10" s="19"/>
      <c r="C10" s="19" t="s">
        <v>47</v>
      </c>
      <c r="D10" s="19"/>
      <c r="E10" s="19"/>
      <c r="F10" s="19"/>
      <c r="G10" s="19"/>
      <c r="H10" s="20">
        <f>ROUND(H4+H9,5)</f>
        <v>681749.44</v>
      </c>
    </row>
    <row r="11" spans="1:8" x14ac:dyDescent="0.25">
      <c r="A11" s="19"/>
      <c r="B11" s="19"/>
      <c r="C11" s="19" t="s">
        <v>48</v>
      </c>
      <c r="D11" s="19"/>
      <c r="E11" s="19"/>
      <c r="F11" s="19"/>
      <c r="G11" s="19"/>
      <c r="H11" s="20"/>
    </row>
    <row r="12" spans="1:8" x14ac:dyDescent="0.25">
      <c r="A12" s="19"/>
      <c r="B12" s="19"/>
      <c r="C12" s="19"/>
      <c r="D12" s="19" t="s">
        <v>49</v>
      </c>
      <c r="E12" s="19"/>
      <c r="F12" s="19"/>
      <c r="G12" s="19"/>
      <c r="H12" s="20">
        <v>25269.18</v>
      </c>
    </row>
    <row r="13" spans="1:8" ht="15.75" thickBot="1" x14ac:dyDescent="0.3">
      <c r="A13" s="19"/>
      <c r="B13" s="19"/>
      <c r="C13" s="19"/>
      <c r="D13" s="19" t="s">
        <v>50</v>
      </c>
      <c r="E13" s="19"/>
      <c r="F13" s="19"/>
      <c r="G13" s="19"/>
      <c r="H13" s="32">
        <v>-5473.69</v>
      </c>
    </row>
    <row r="14" spans="1:8" ht="15.75" thickBot="1" x14ac:dyDescent="0.3">
      <c r="A14" s="19"/>
      <c r="B14" s="19"/>
      <c r="C14" s="19" t="s">
        <v>16</v>
      </c>
      <c r="D14" s="19"/>
      <c r="E14" s="19"/>
      <c r="F14" s="19"/>
      <c r="G14" s="19"/>
      <c r="H14" s="22">
        <f>ROUND(SUM(H11:H13),5)</f>
        <v>19795.490000000002</v>
      </c>
    </row>
    <row r="15" spans="1:8" x14ac:dyDescent="0.25">
      <c r="A15" s="19"/>
      <c r="B15" s="19" t="s">
        <v>51</v>
      </c>
      <c r="C15" s="19"/>
      <c r="D15" s="19"/>
      <c r="E15" s="19"/>
      <c r="F15" s="19"/>
      <c r="G15" s="19"/>
      <c r="H15" s="20">
        <f>ROUND(H3+H10+H14,5)</f>
        <v>701544.93</v>
      </c>
    </row>
    <row r="16" spans="1:8" x14ac:dyDescent="0.25">
      <c r="A16" s="19"/>
      <c r="B16" s="19" t="s">
        <v>52</v>
      </c>
      <c r="C16" s="19"/>
      <c r="D16" s="19"/>
      <c r="E16" s="19"/>
      <c r="F16" s="19"/>
      <c r="G16" s="19"/>
      <c r="H16" s="20"/>
    </row>
    <row r="17" spans="1:8" x14ac:dyDescent="0.25">
      <c r="A17" s="19"/>
      <c r="B17" s="19"/>
      <c r="C17" s="19" t="s">
        <v>53</v>
      </c>
      <c r="D17" s="19"/>
      <c r="E17" s="19"/>
      <c r="F17" s="19"/>
      <c r="G17" s="19"/>
      <c r="H17" s="20">
        <v>2442425.06</v>
      </c>
    </row>
    <row r="18" spans="1:8" x14ac:dyDescent="0.25">
      <c r="A18" s="19"/>
      <c r="B18" s="19"/>
      <c r="C18" s="19" t="s">
        <v>54</v>
      </c>
      <c r="D18" s="19"/>
      <c r="E18" s="19"/>
      <c r="F18" s="19"/>
      <c r="G18" s="19"/>
      <c r="H18" s="20">
        <v>430111.73</v>
      </c>
    </row>
    <row r="19" spans="1:8" x14ac:dyDescent="0.25">
      <c r="A19" s="19"/>
      <c r="B19" s="19"/>
      <c r="C19" s="19" t="s">
        <v>55</v>
      </c>
      <c r="D19" s="19"/>
      <c r="E19" s="19"/>
      <c r="F19" s="19"/>
      <c r="G19" s="19"/>
      <c r="H19" s="20">
        <v>129838</v>
      </c>
    </row>
    <row r="20" spans="1:8" x14ac:dyDescent="0.25">
      <c r="A20" s="19"/>
      <c r="B20" s="19"/>
      <c r="C20" s="19" t="s">
        <v>56</v>
      </c>
      <c r="D20" s="19"/>
      <c r="E20" s="19"/>
      <c r="F20" s="19"/>
      <c r="G20" s="19"/>
      <c r="H20" s="20">
        <v>141816.29999999999</v>
      </c>
    </row>
    <row r="21" spans="1:8" x14ac:dyDescent="0.25">
      <c r="A21" s="19"/>
      <c r="B21" s="19"/>
      <c r="C21" s="19" t="s">
        <v>57</v>
      </c>
      <c r="D21" s="19"/>
      <c r="E21" s="19"/>
      <c r="F21" s="19"/>
      <c r="G21" s="19"/>
      <c r="H21" s="20">
        <v>7000</v>
      </c>
    </row>
    <row r="22" spans="1:8" x14ac:dyDescent="0.25">
      <c r="A22" s="19"/>
      <c r="B22" s="19"/>
      <c r="C22" s="19" t="s">
        <v>58</v>
      </c>
      <c r="D22" s="19"/>
      <c r="E22" s="19"/>
      <c r="F22" s="19"/>
      <c r="G22" s="19"/>
      <c r="H22" s="20">
        <v>90735.85</v>
      </c>
    </row>
    <row r="23" spans="1:8" x14ac:dyDescent="0.25">
      <c r="A23" s="19"/>
      <c r="B23" s="19"/>
      <c r="C23" s="19" t="s">
        <v>59</v>
      </c>
      <c r="D23" s="19"/>
      <c r="E23" s="19"/>
      <c r="F23" s="19"/>
      <c r="G23" s="19"/>
      <c r="H23" s="20">
        <v>1591932.98</v>
      </c>
    </row>
    <row r="24" spans="1:8" x14ac:dyDescent="0.25">
      <c r="A24" s="19"/>
      <c r="B24" s="19"/>
      <c r="C24" s="19" t="s">
        <v>60</v>
      </c>
      <c r="D24" s="19"/>
      <c r="E24" s="19"/>
      <c r="F24" s="19"/>
      <c r="G24" s="19"/>
      <c r="H24" s="20">
        <v>-2841758</v>
      </c>
    </row>
    <row r="25" spans="1:8" ht="15.75" thickBot="1" x14ac:dyDescent="0.3">
      <c r="A25" s="19"/>
      <c r="B25" s="19"/>
      <c r="C25" s="19" t="s">
        <v>61</v>
      </c>
      <c r="D25" s="19"/>
      <c r="E25" s="19"/>
      <c r="F25" s="19"/>
      <c r="G25" s="19"/>
      <c r="H25" s="21">
        <v>-1992101.92</v>
      </c>
    </row>
    <row r="26" spans="1:8" ht="15.75" thickBot="1" x14ac:dyDescent="0.3">
      <c r="A26" s="19"/>
      <c r="B26" s="19" t="s">
        <v>62</v>
      </c>
      <c r="C26" s="19"/>
      <c r="D26" s="19"/>
      <c r="E26" s="19"/>
      <c r="F26" s="19"/>
      <c r="G26" s="19"/>
      <c r="H26" s="23">
        <f>ROUND(SUM(H16:H25),5)</f>
        <v>0</v>
      </c>
    </row>
    <row r="27" spans="1:8" s="25" customFormat="1" ht="12" thickBot="1" x14ac:dyDescent="0.25">
      <c r="A27" s="19" t="s">
        <v>63</v>
      </c>
      <c r="B27" s="19"/>
      <c r="C27" s="19"/>
      <c r="D27" s="19"/>
      <c r="E27" s="19"/>
      <c r="F27" s="19"/>
      <c r="G27" s="19"/>
      <c r="H27" s="24">
        <f>ROUND(H2+H15+H26,5)</f>
        <v>701544.93</v>
      </c>
    </row>
    <row r="28" spans="1:8" ht="15.75" thickTop="1" x14ac:dyDescent="0.25">
      <c r="A28" s="19" t="s">
        <v>64</v>
      </c>
      <c r="B28" s="19"/>
      <c r="C28" s="19"/>
      <c r="D28" s="19"/>
      <c r="E28" s="19"/>
      <c r="F28" s="19"/>
      <c r="G28" s="19"/>
      <c r="H28" s="20"/>
    </row>
    <row r="29" spans="1:8" x14ac:dyDescent="0.25">
      <c r="A29" s="19"/>
      <c r="B29" s="19" t="s">
        <v>65</v>
      </c>
      <c r="C29" s="19"/>
      <c r="D29" s="19"/>
      <c r="E29" s="19"/>
      <c r="F29" s="19"/>
      <c r="G29" s="19"/>
      <c r="H29" s="20"/>
    </row>
    <row r="30" spans="1:8" x14ac:dyDescent="0.25">
      <c r="A30" s="19"/>
      <c r="B30" s="19"/>
      <c r="C30" s="19" t="s">
        <v>66</v>
      </c>
      <c r="D30" s="19"/>
      <c r="E30" s="19"/>
      <c r="F30" s="19"/>
      <c r="G30" s="19"/>
      <c r="H30" s="20"/>
    </row>
    <row r="31" spans="1:8" x14ac:dyDescent="0.25">
      <c r="A31" s="19"/>
      <c r="B31" s="19"/>
      <c r="C31" s="19"/>
      <c r="D31" s="19" t="s">
        <v>23</v>
      </c>
      <c r="E31" s="19"/>
      <c r="F31" s="19"/>
      <c r="G31" s="19"/>
      <c r="H31" s="20"/>
    </row>
    <row r="32" spans="1:8" ht="15.75" thickBot="1" x14ac:dyDescent="0.3">
      <c r="A32" s="19"/>
      <c r="B32" s="19"/>
      <c r="C32" s="19"/>
      <c r="D32" s="19"/>
      <c r="E32" s="19" t="s">
        <v>23</v>
      </c>
      <c r="F32" s="19"/>
      <c r="G32" s="19"/>
      <c r="H32" s="26">
        <v>6565.19</v>
      </c>
    </row>
    <row r="33" spans="1:8" x14ac:dyDescent="0.25">
      <c r="A33" s="19"/>
      <c r="B33" s="19"/>
      <c r="C33" s="19"/>
      <c r="D33" s="19" t="s">
        <v>67</v>
      </c>
      <c r="E33" s="19"/>
      <c r="F33" s="19"/>
      <c r="G33" s="19"/>
      <c r="H33" s="20">
        <f>ROUND(SUM(H31:H32),5)</f>
        <v>6565.19</v>
      </c>
    </row>
    <row r="34" spans="1:8" x14ac:dyDescent="0.25">
      <c r="A34" s="19"/>
      <c r="B34" s="19"/>
      <c r="C34" s="19"/>
      <c r="D34" s="19" t="s">
        <v>68</v>
      </c>
      <c r="E34" s="19"/>
      <c r="F34" s="19"/>
      <c r="G34" s="19"/>
      <c r="H34" s="20"/>
    </row>
    <row r="35" spans="1:8" ht="15.75" thickBot="1" x14ac:dyDescent="0.3">
      <c r="A35" s="19"/>
      <c r="B35" s="19"/>
      <c r="C35" s="19"/>
      <c r="D35" s="19"/>
      <c r="E35" s="19" t="s">
        <v>69</v>
      </c>
      <c r="F35" s="19"/>
      <c r="G35" s="19"/>
      <c r="H35" s="26">
        <v>3789.07</v>
      </c>
    </row>
    <row r="36" spans="1:8" x14ac:dyDescent="0.25">
      <c r="A36" s="19"/>
      <c r="B36" s="19"/>
      <c r="C36" s="19"/>
      <c r="D36" s="19" t="s">
        <v>70</v>
      </c>
      <c r="E36" s="19"/>
      <c r="F36" s="19"/>
      <c r="G36" s="19"/>
      <c r="H36" s="20">
        <f>ROUND(SUM(H34:H35),5)</f>
        <v>3789.07</v>
      </c>
    </row>
    <row r="37" spans="1:8" x14ac:dyDescent="0.25">
      <c r="A37" s="19"/>
      <c r="B37" s="19"/>
      <c r="C37" s="19"/>
      <c r="D37" s="19" t="s">
        <v>71</v>
      </c>
      <c r="E37" s="19"/>
      <c r="F37" s="19"/>
      <c r="G37" s="19"/>
      <c r="H37" s="20"/>
    </row>
    <row r="38" spans="1:8" x14ac:dyDescent="0.25">
      <c r="A38" s="19"/>
      <c r="B38" s="19"/>
      <c r="C38" s="19"/>
      <c r="D38" s="19"/>
      <c r="E38" s="19" t="s">
        <v>72</v>
      </c>
      <c r="F38" s="19"/>
      <c r="G38" s="19"/>
      <c r="H38" s="33">
        <v>-5473.69</v>
      </c>
    </row>
    <row r="39" spans="1:8" x14ac:dyDescent="0.25">
      <c r="A39" s="19"/>
      <c r="B39" s="19"/>
      <c r="C39" s="19"/>
      <c r="D39" s="19"/>
      <c r="E39" s="19" t="s">
        <v>73</v>
      </c>
      <c r="F39" s="19"/>
      <c r="G39" s="19"/>
      <c r="H39" s="20"/>
    </row>
    <row r="40" spans="1:8" ht="15.75" thickBot="1" x14ac:dyDescent="0.3">
      <c r="A40" s="19"/>
      <c r="B40" s="19"/>
      <c r="C40" s="19"/>
      <c r="D40" s="19"/>
      <c r="E40" s="19"/>
      <c r="F40" s="19" t="s">
        <v>74</v>
      </c>
      <c r="G40" s="19"/>
      <c r="H40" s="26">
        <v>81.12</v>
      </c>
    </row>
    <row r="41" spans="1:8" x14ac:dyDescent="0.25">
      <c r="A41" s="19"/>
      <c r="B41" s="19"/>
      <c r="C41" s="19"/>
      <c r="D41" s="19"/>
      <c r="E41" s="19" t="s">
        <v>75</v>
      </c>
      <c r="F41" s="19"/>
      <c r="G41" s="19"/>
      <c r="H41" s="20">
        <f>ROUND(SUM(H39:H40),5)</f>
        <v>81.12</v>
      </c>
    </row>
    <row r="42" spans="1:8" x14ac:dyDescent="0.25">
      <c r="A42" s="19"/>
      <c r="B42" s="19"/>
      <c r="C42" s="19"/>
      <c r="D42" s="19"/>
      <c r="E42" s="19" t="s">
        <v>76</v>
      </c>
      <c r="F42" s="19"/>
      <c r="G42" s="19"/>
      <c r="H42" s="20"/>
    </row>
    <row r="43" spans="1:8" x14ac:dyDescent="0.25">
      <c r="A43" s="19"/>
      <c r="B43" s="19"/>
      <c r="C43" s="19"/>
      <c r="D43" s="19"/>
      <c r="E43" s="19"/>
      <c r="F43" s="19" t="s">
        <v>77</v>
      </c>
      <c r="G43" s="19"/>
      <c r="H43" s="20">
        <v>-334.02</v>
      </c>
    </row>
    <row r="44" spans="1:8" x14ac:dyDescent="0.25">
      <c r="A44" s="19"/>
      <c r="B44" s="19"/>
      <c r="C44" s="19"/>
      <c r="D44" s="19"/>
      <c r="E44" s="19"/>
      <c r="F44" s="19" t="s">
        <v>78</v>
      </c>
      <c r="G44" s="19"/>
      <c r="H44" s="20">
        <v>3474</v>
      </c>
    </row>
    <row r="45" spans="1:8" x14ac:dyDescent="0.25">
      <c r="A45" s="19"/>
      <c r="B45" s="19"/>
      <c r="C45" s="19"/>
      <c r="D45" s="19"/>
      <c r="E45" s="19"/>
      <c r="F45" s="19" t="s">
        <v>79</v>
      </c>
      <c r="G45" s="19"/>
      <c r="H45" s="20"/>
    </row>
    <row r="46" spans="1:8" x14ac:dyDescent="0.25">
      <c r="A46" s="19"/>
      <c r="B46" s="19"/>
      <c r="C46" s="19"/>
      <c r="D46" s="19"/>
      <c r="E46" s="19"/>
      <c r="F46" s="19"/>
      <c r="G46" s="19" t="s">
        <v>80</v>
      </c>
      <c r="H46" s="20">
        <v>266.36</v>
      </c>
    </row>
    <row r="47" spans="1:8" ht="15.75" thickBot="1" x14ac:dyDescent="0.3">
      <c r="A47" s="19"/>
      <c r="B47" s="19"/>
      <c r="C47" s="19"/>
      <c r="D47" s="19"/>
      <c r="E47" s="19"/>
      <c r="F47" s="19"/>
      <c r="G47" s="19" t="s">
        <v>81</v>
      </c>
      <c r="H47" s="26">
        <v>266.36</v>
      </c>
    </row>
    <row r="48" spans="1:8" x14ac:dyDescent="0.25">
      <c r="A48" s="19"/>
      <c r="B48" s="19"/>
      <c r="C48" s="19"/>
      <c r="D48" s="19"/>
      <c r="E48" s="19"/>
      <c r="F48" s="19" t="s">
        <v>82</v>
      </c>
      <c r="G48" s="19"/>
      <c r="H48" s="20">
        <f>ROUND(SUM(H45:H47),5)</f>
        <v>532.72</v>
      </c>
    </row>
    <row r="49" spans="1:8" x14ac:dyDescent="0.25">
      <c r="A49" s="19"/>
      <c r="B49" s="19"/>
      <c r="C49" s="19"/>
      <c r="D49" s="19"/>
      <c r="E49" s="19"/>
      <c r="F49" s="19" t="s">
        <v>83</v>
      </c>
      <c r="G49" s="19"/>
      <c r="H49" s="20"/>
    </row>
    <row r="50" spans="1:8" x14ac:dyDescent="0.25">
      <c r="A50" s="19"/>
      <c r="B50" s="19"/>
      <c r="C50" s="19"/>
      <c r="D50" s="19"/>
      <c r="E50" s="19"/>
      <c r="F50" s="19"/>
      <c r="G50" s="19" t="s">
        <v>80</v>
      </c>
      <c r="H50" s="20">
        <v>448.37</v>
      </c>
    </row>
    <row r="51" spans="1:8" ht="15.75" thickBot="1" x14ac:dyDescent="0.3">
      <c r="A51" s="19"/>
      <c r="B51" s="19"/>
      <c r="C51" s="19"/>
      <c r="D51" s="19"/>
      <c r="E51" s="19"/>
      <c r="F51" s="19"/>
      <c r="G51" s="19" t="s">
        <v>81</v>
      </c>
      <c r="H51" s="26">
        <v>448.37</v>
      </c>
    </row>
    <row r="52" spans="1:8" x14ac:dyDescent="0.25">
      <c r="A52" s="19"/>
      <c r="B52" s="19"/>
      <c r="C52" s="19"/>
      <c r="D52" s="19"/>
      <c r="E52" s="19"/>
      <c r="F52" s="19" t="s">
        <v>84</v>
      </c>
      <c r="G52" s="19"/>
      <c r="H52" s="20">
        <f>ROUND(SUM(H49:H51),5)</f>
        <v>896.74</v>
      </c>
    </row>
    <row r="53" spans="1:8" x14ac:dyDescent="0.25">
      <c r="A53" s="19"/>
      <c r="B53" s="19"/>
      <c r="C53" s="19"/>
      <c r="D53" s="19"/>
      <c r="E53" s="19"/>
      <c r="F53" s="19" t="s">
        <v>85</v>
      </c>
      <c r="G53" s="19"/>
      <c r="H53" s="20">
        <v>5591</v>
      </c>
    </row>
    <row r="54" spans="1:8" ht="15.75" thickBot="1" x14ac:dyDescent="0.3">
      <c r="A54" s="19"/>
      <c r="B54" s="19"/>
      <c r="C54" s="19"/>
      <c r="D54" s="19"/>
      <c r="E54" s="19"/>
      <c r="F54" s="19" t="s">
        <v>86</v>
      </c>
      <c r="G54" s="19"/>
      <c r="H54" s="21">
        <v>395.93</v>
      </c>
    </row>
    <row r="55" spans="1:8" ht="15.75" thickBot="1" x14ac:dyDescent="0.3">
      <c r="A55" s="19"/>
      <c r="B55" s="19"/>
      <c r="C55" s="19"/>
      <c r="D55" s="19"/>
      <c r="E55" s="19" t="s">
        <v>87</v>
      </c>
      <c r="F55" s="19"/>
      <c r="G55" s="19"/>
      <c r="H55" s="23">
        <f>ROUND(SUM(H42:H44)+H48+SUM(H52:H54),5)</f>
        <v>10556.37</v>
      </c>
    </row>
    <row r="56" spans="1:8" ht="15.75" thickBot="1" x14ac:dyDescent="0.3">
      <c r="A56" s="19"/>
      <c r="B56" s="19"/>
      <c r="C56" s="19"/>
      <c r="D56" s="19" t="s">
        <v>88</v>
      </c>
      <c r="E56" s="19"/>
      <c r="F56" s="19"/>
      <c r="G56" s="19"/>
      <c r="H56" s="23">
        <f>ROUND(SUM(H37:H38)+H41+H55,5)</f>
        <v>5163.8</v>
      </c>
    </row>
    <row r="57" spans="1:8" ht="15.75" thickBot="1" x14ac:dyDescent="0.3">
      <c r="A57" s="19"/>
      <c r="B57" s="19"/>
      <c r="C57" s="19" t="s">
        <v>89</v>
      </c>
      <c r="D57" s="19"/>
      <c r="E57" s="19"/>
      <c r="F57" s="19"/>
      <c r="G57" s="19"/>
      <c r="H57" s="22">
        <f>ROUND(H30+H33+H36+H56,5)</f>
        <v>15518.06</v>
      </c>
    </row>
    <row r="58" spans="1:8" x14ac:dyDescent="0.25">
      <c r="A58" s="19"/>
      <c r="B58" s="19" t="s">
        <v>90</v>
      </c>
      <c r="C58" s="19"/>
      <c r="D58" s="19"/>
      <c r="E58" s="19"/>
      <c r="F58" s="19"/>
      <c r="G58" s="19"/>
      <c r="H58" s="20">
        <f>ROUND(H29+H57,5)</f>
        <v>15518.06</v>
      </c>
    </row>
    <row r="59" spans="1:8" x14ac:dyDescent="0.25">
      <c r="A59" s="19"/>
      <c r="B59" s="19" t="s">
        <v>91</v>
      </c>
      <c r="C59" s="19"/>
      <c r="D59" s="19"/>
      <c r="E59" s="19"/>
      <c r="F59" s="19"/>
      <c r="G59" s="19"/>
      <c r="H59" s="20"/>
    </row>
    <row r="60" spans="1:8" x14ac:dyDescent="0.25">
      <c r="A60" s="19"/>
      <c r="B60" s="19"/>
      <c r="C60" s="19" t="s">
        <v>92</v>
      </c>
      <c r="D60" s="19"/>
      <c r="E60" s="19"/>
      <c r="F60" s="19"/>
      <c r="G60" s="19"/>
      <c r="H60" s="20">
        <v>3399.75</v>
      </c>
    </row>
    <row r="61" spans="1:8" x14ac:dyDescent="0.25">
      <c r="A61" s="19"/>
      <c r="B61" s="19"/>
      <c r="C61" s="19" t="s">
        <v>93</v>
      </c>
      <c r="D61" s="19"/>
      <c r="E61" s="19"/>
      <c r="F61" s="19"/>
      <c r="G61" s="19"/>
      <c r="H61" s="20"/>
    </row>
    <row r="62" spans="1:8" x14ac:dyDescent="0.25">
      <c r="A62" s="19"/>
      <c r="B62" s="19"/>
      <c r="C62" s="19"/>
      <c r="D62" s="19" t="s">
        <v>4</v>
      </c>
      <c r="E62" s="19"/>
      <c r="F62" s="19"/>
      <c r="G62" s="19"/>
      <c r="H62" s="20">
        <v>6579.55</v>
      </c>
    </row>
    <row r="63" spans="1:8" x14ac:dyDescent="0.25">
      <c r="A63" s="19"/>
      <c r="B63" s="19"/>
      <c r="C63" s="19"/>
      <c r="D63" s="19" t="s">
        <v>6</v>
      </c>
      <c r="E63" s="19"/>
      <c r="F63" s="19"/>
      <c r="G63" s="19"/>
      <c r="H63" s="20">
        <v>20000</v>
      </c>
    </row>
    <row r="64" spans="1:8" x14ac:dyDescent="0.25">
      <c r="A64" s="19"/>
      <c r="B64" s="19"/>
      <c r="C64" s="19"/>
      <c r="D64" s="19" t="s">
        <v>94</v>
      </c>
      <c r="E64" s="19"/>
      <c r="F64" s="19"/>
      <c r="G64" s="19"/>
      <c r="H64" s="20">
        <v>106902.33</v>
      </c>
    </row>
    <row r="65" spans="1:8" x14ac:dyDescent="0.25">
      <c r="A65" s="19"/>
      <c r="B65" s="19"/>
      <c r="C65" s="19"/>
      <c r="D65" s="19" t="s">
        <v>95</v>
      </c>
      <c r="E65" s="19"/>
      <c r="F65" s="19"/>
      <c r="G65" s="19"/>
      <c r="H65" s="20">
        <v>44377.19</v>
      </c>
    </row>
    <row r="66" spans="1:8" x14ac:dyDescent="0.25">
      <c r="A66" s="19"/>
      <c r="B66" s="19"/>
      <c r="C66" s="19"/>
      <c r="D66" s="19" t="s">
        <v>96</v>
      </c>
      <c r="E66" s="19"/>
      <c r="F66" s="19"/>
      <c r="G66" s="19"/>
      <c r="H66" s="20">
        <v>2500</v>
      </c>
    </row>
    <row r="67" spans="1:8" ht="15.75" thickBot="1" x14ac:dyDescent="0.3">
      <c r="A67" s="19"/>
      <c r="B67" s="19"/>
      <c r="C67" s="19"/>
      <c r="D67" s="19" t="s">
        <v>97</v>
      </c>
      <c r="E67" s="19"/>
      <c r="F67" s="19"/>
      <c r="G67" s="19"/>
      <c r="H67" s="26">
        <v>29760</v>
      </c>
    </row>
    <row r="68" spans="1:8" x14ac:dyDescent="0.25">
      <c r="A68" s="19"/>
      <c r="B68" s="19"/>
      <c r="C68" s="19" t="s">
        <v>98</v>
      </c>
      <c r="D68" s="19"/>
      <c r="E68" s="19"/>
      <c r="F68" s="19"/>
      <c r="G68" s="19"/>
      <c r="H68" s="20">
        <f>ROUND(SUM(H61:H67),5)</f>
        <v>210119.07</v>
      </c>
    </row>
    <row r="69" spans="1:8" x14ac:dyDescent="0.25">
      <c r="A69" s="19"/>
      <c r="B69" s="19"/>
      <c r="C69" s="19" t="s">
        <v>99</v>
      </c>
      <c r="D69" s="19"/>
      <c r="E69" s="19"/>
      <c r="F69" s="19"/>
      <c r="G69" s="19"/>
      <c r="H69" s="20">
        <v>148523.09</v>
      </c>
    </row>
    <row r="70" spans="1:8" x14ac:dyDescent="0.25">
      <c r="A70" s="19"/>
      <c r="B70" s="19"/>
      <c r="C70" s="19" t="s">
        <v>100</v>
      </c>
      <c r="D70" s="19"/>
      <c r="E70" s="19"/>
      <c r="F70" s="19"/>
      <c r="G70" s="19"/>
      <c r="H70" s="20">
        <v>105415.37</v>
      </c>
    </row>
    <row r="71" spans="1:8" ht="15.75" thickBot="1" x14ac:dyDescent="0.3">
      <c r="A71" s="19"/>
      <c r="B71" s="19"/>
      <c r="C71" s="19" t="s">
        <v>101</v>
      </c>
      <c r="D71" s="19"/>
      <c r="E71" s="19"/>
      <c r="F71" s="19"/>
      <c r="G71" s="19"/>
      <c r="H71" s="21">
        <v>218569.59</v>
      </c>
    </row>
    <row r="72" spans="1:8" ht="15.75" thickBot="1" x14ac:dyDescent="0.3">
      <c r="A72" s="19"/>
      <c r="B72" s="19" t="s">
        <v>102</v>
      </c>
      <c r="C72" s="19"/>
      <c r="D72" s="19"/>
      <c r="E72" s="19"/>
      <c r="F72" s="19"/>
      <c r="G72" s="19"/>
      <c r="H72" s="23">
        <f>ROUND(SUM(H59:H60)+SUM(H68:H71),5)</f>
        <v>686026.87</v>
      </c>
    </row>
    <row r="73" spans="1:8" s="25" customFormat="1" ht="12" thickBot="1" x14ac:dyDescent="0.25">
      <c r="A73" s="19" t="s">
        <v>103</v>
      </c>
      <c r="B73" s="19"/>
      <c r="C73" s="19"/>
      <c r="D73" s="19"/>
      <c r="E73" s="19"/>
      <c r="F73" s="19"/>
      <c r="G73" s="19"/>
      <c r="H73" s="24">
        <f>ROUND(H28+H58+H72,5)</f>
        <v>701544.93</v>
      </c>
    </row>
    <row r="74" spans="1:8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1:25 PM
&amp;"Arial,Bold"&amp;8 10/14/21
&amp;"Arial,Bold"&amp;8 Accrual Basis&amp;C&amp;"Arial,Bold"&amp;12 Nederland Fire Protection District
&amp;"Arial,Bold"&amp;14 Balance Sheet
&amp;"Arial,Bold"&amp;10 As of September 30,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98B4C-CCAF-44D8-AD87-F4D4E8A62A00}">
  <sheetPr codeName="Sheet4"/>
  <dimension ref="A1:Q174"/>
  <sheetViews>
    <sheetView workbookViewId="0">
      <pane xSplit="9" ySplit="2" topLeftCell="J130" activePane="bottomRight" state="frozenSplit"/>
      <selection pane="topRight" activeCell="J1" sqref="J1"/>
      <selection pane="bottomLeft" activeCell="A3" sqref="A3"/>
      <selection pane="bottomRight" activeCell="J160" sqref="J160"/>
    </sheetView>
  </sheetViews>
  <sheetFormatPr defaultRowHeight="15" x14ac:dyDescent="0.25"/>
  <cols>
    <col min="1" max="8" width="3" style="30" customWidth="1"/>
    <col min="9" max="9" width="22.140625" style="30" customWidth="1"/>
    <col min="10" max="10" width="8.42578125" style="31" bestFit="1" customWidth="1"/>
    <col min="11" max="11" width="2.28515625" style="31" customWidth="1"/>
    <col min="12" max="12" width="8.7109375" style="31" bestFit="1" customWidth="1"/>
    <col min="13" max="13" width="2.28515625" style="31" customWidth="1"/>
    <col min="14" max="14" width="12" style="31" bestFit="1" customWidth="1"/>
    <col min="15" max="15" width="2.28515625" style="31" customWidth="1"/>
    <col min="16" max="16" width="10.28515625" style="31" bestFit="1" customWidth="1"/>
    <col min="17" max="17" width="2.28515625" style="31" customWidth="1"/>
  </cols>
  <sheetData>
    <row r="1" spans="1:17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45" t="s">
        <v>692</v>
      </c>
      <c r="K1" s="44"/>
      <c r="L1" s="46"/>
      <c r="M1" s="44"/>
      <c r="N1" s="46"/>
      <c r="O1" s="44"/>
      <c r="P1" s="46"/>
      <c r="Q1" s="55"/>
    </row>
    <row r="2" spans="1:17" s="29" customFormat="1" ht="16.5" thickTop="1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54" t="s">
        <v>935</v>
      </c>
      <c r="K2" s="42"/>
      <c r="L2" s="54" t="s">
        <v>694</v>
      </c>
      <c r="M2" s="42"/>
      <c r="N2" s="54" t="s">
        <v>695</v>
      </c>
      <c r="O2" s="42"/>
      <c r="P2" s="54" t="s">
        <v>696</v>
      </c>
      <c r="Q2" s="42"/>
    </row>
    <row r="3" spans="1:17" ht="15.75" thickTop="1" x14ac:dyDescent="0.25">
      <c r="A3" s="19"/>
      <c r="B3" s="19" t="s">
        <v>697</v>
      </c>
      <c r="C3" s="19"/>
      <c r="D3" s="19"/>
      <c r="E3" s="19"/>
      <c r="F3" s="19"/>
      <c r="G3" s="19"/>
      <c r="H3" s="19"/>
      <c r="I3" s="19"/>
      <c r="J3" s="20"/>
      <c r="K3" s="47"/>
      <c r="L3" s="20"/>
      <c r="M3" s="47"/>
      <c r="N3" s="20"/>
      <c r="O3" s="47"/>
      <c r="P3" s="48"/>
      <c r="Q3" s="47"/>
    </row>
    <row r="4" spans="1:17" x14ac:dyDescent="0.25">
      <c r="A4" s="19"/>
      <c r="B4" s="19"/>
      <c r="C4" s="19"/>
      <c r="D4" s="19" t="s">
        <v>698</v>
      </c>
      <c r="E4" s="19"/>
      <c r="F4" s="19"/>
      <c r="G4" s="19"/>
      <c r="H4" s="19"/>
      <c r="I4" s="19"/>
      <c r="J4" s="20"/>
      <c r="K4" s="47"/>
      <c r="L4" s="20"/>
      <c r="M4" s="47"/>
      <c r="N4" s="20"/>
      <c r="O4" s="47"/>
      <c r="P4" s="48"/>
      <c r="Q4" s="47"/>
    </row>
    <row r="5" spans="1:17" x14ac:dyDescent="0.25">
      <c r="A5" s="19"/>
      <c r="B5" s="19"/>
      <c r="C5" s="19"/>
      <c r="D5" s="19"/>
      <c r="E5" s="19" t="s">
        <v>700</v>
      </c>
      <c r="F5" s="19"/>
      <c r="G5" s="19"/>
      <c r="H5" s="19"/>
      <c r="I5" s="19"/>
      <c r="J5" s="20">
        <v>302</v>
      </c>
      <c r="K5" s="47"/>
      <c r="L5" s="20">
        <v>20</v>
      </c>
      <c r="M5" s="47"/>
      <c r="N5" s="20">
        <f>ROUND((J5-L5),5)</f>
        <v>282</v>
      </c>
      <c r="O5" s="47"/>
      <c r="P5" s="48">
        <f>ROUND(IF(L5=0, IF(J5=0, 0, 1), J5/L5),5)</f>
        <v>15.1</v>
      </c>
      <c r="Q5" s="47"/>
    </row>
    <row r="6" spans="1:17" x14ac:dyDescent="0.25">
      <c r="A6" s="19"/>
      <c r="B6" s="19"/>
      <c r="C6" s="19"/>
      <c r="D6" s="19"/>
      <c r="E6" s="19" t="s">
        <v>701</v>
      </c>
      <c r="F6" s="19"/>
      <c r="G6" s="19"/>
      <c r="H6" s="19"/>
      <c r="I6" s="19"/>
      <c r="J6" s="20">
        <v>6.06</v>
      </c>
      <c r="K6" s="47"/>
      <c r="L6" s="20">
        <v>12</v>
      </c>
      <c r="M6" s="47"/>
      <c r="N6" s="20">
        <f>ROUND((J6-L6),5)</f>
        <v>-5.94</v>
      </c>
      <c r="O6" s="47"/>
      <c r="P6" s="48">
        <f>ROUND(IF(L6=0, IF(J6=0, 0, 1), J6/L6),5)</f>
        <v>0.505</v>
      </c>
      <c r="Q6" s="47"/>
    </row>
    <row r="7" spans="1:17" x14ac:dyDescent="0.25">
      <c r="A7" s="19"/>
      <c r="B7" s="19"/>
      <c r="C7" s="19"/>
      <c r="D7" s="19"/>
      <c r="E7" s="19" t="s">
        <v>702</v>
      </c>
      <c r="F7" s="19"/>
      <c r="G7" s="19"/>
      <c r="H7" s="19"/>
      <c r="I7" s="19"/>
      <c r="J7" s="20"/>
      <c r="K7" s="47"/>
      <c r="L7" s="20"/>
      <c r="M7" s="47"/>
      <c r="N7" s="20"/>
      <c r="O7" s="47"/>
      <c r="P7" s="48"/>
      <c r="Q7" s="47"/>
    </row>
    <row r="8" spans="1:17" x14ac:dyDescent="0.25">
      <c r="A8" s="19"/>
      <c r="B8" s="19"/>
      <c r="C8" s="19"/>
      <c r="D8" s="19"/>
      <c r="E8" s="19"/>
      <c r="F8" s="19" t="s">
        <v>703</v>
      </c>
      <c r="G8" s="19"/>
      <c r="H8" s="19"/>
      <c r="I8" s="19"/>
      <c r="J8" s="20">
        <v>0</v>
      </c>
      <c r="K8" s="47"/>
      <c r="L8" s="20">
        <v>0</v>
      </c>
      <c r="M8" s="47"/>
      <c r="N8" s="20">
        <f>ROUND((J8-L8),5)</f>
        <v>0</v>
      </c>
      <c r="O8" s="47"/>
      <c r="P8" s="48">
        <f>ROUND(IF(L8=0, IF(J8=0, 0, 1), J8/L8),5)</f>
        <v>0</v>
      </c>
      <c r="Q8" s="47"/>
    </row>
    <row r="9" spans="1:17" x14ac:dyDescent="0.25">
      <c r="A9" s="19"/>
      <c r="B9" s="19"/>
      <c r="C9" s="19"/>
      <c r="D9" s="19"/>
      <c r="E9" s="19"/>
      <c r="F9" s="19" t="s">
        <v>704</v>
      </c>
      <c r="G9" s="19"/>
      <c r="H9" s="19"/>
      <c r="I9" s="19"/>
      <c r="J9" s="20">
        <v>17914.71</v>
      </c>
      <c r="K9" s="47"/>
      <c r="L9" s="20">
        <v>12000</v>
      </c>
      <c r="M9" s="47"/>
      <c r="N9" s="20">
        <f>ROUND((J9-L9),5)</f>
        <v>5914.71</v>
      </c>
      <c r="O9" s="47"/>
      <c r="P9" s="48">
        <f>ROUND(IF(L9=0, IF(J9=0, 0, 1), J9/L9),5)</f>
        <v>1.4928900000000001</v>
      </c>
      <c r="Q9" s="47"/>
    </row>
    <row r="10" spans="1:17" x14ac:dyDescent="0.25">
      <c r="A10" s="19"/>
      <c r="B10" s="19"/>
      <c r="C10" s="19"/>
      <c r="D10" s="19"/>
      <c r="E10" s="19"/>
      <c r="F10" s="19" t="s">
        <v>705</v>
      </c>
      <c r="G10" s="19"/>
      <c r="H10" s="19"/>
      <c r="I10" s="19"/>
      <c r="J10" s="20">
        <v>624.04</v>
      </c>
      <c r="K10" s="47"/>
      <c r="L10" s="20">
        <v>200</v>
      </c>
      <c r="M10" s="47"/>
      <c r="N10" s="20">
        <f>ROUND((J10-L10),5)</f>
        <v>424.04</v>
      </c>
      <c r="O10" s="47"/>
      <c r="P10" s="48">
        <f>ROUND(IF(L10=0, IF(J10=0, 0, 1), J10/L10),5)</f>
        <v>3.1202000000000001</v>
      </c>
      <c r="Q10" s="47"/>
    </row>
    <row r="11" spans="1:17" x14ac:dyDescent="0.25">
      <c r="A11" s="19"/>
      <c r="B11" s="19"/>
      <c r="C11" s="19"/>
      <c r="D11" s="19"/>
      <c r="E11" s="19"/>
      <c r="F11" s="19" t="s">
        <v>706</v>
      </c>
      <c r="G11" s="19"/>
      <c r="H11" s="19"/>
      <c r="I11" s="19"/>
      <c r="J11" s="20">
        <v>3574.05</v>
      </c>
      <c r="K11" s="47"/>
      <c r="L11" s="20">
        <v>4000</v>
      </c>
      <c r="M11" s="47"/>
      <c r="N11" s="20">
        <f>ROUND((J11-L11),5)</f>
        <v>-425.95</v>
      </c>
      <c r="O11" s="47"/>
      <c r="P11" s="48">
        <f>ROUND(IF(L11=0, IF(J11=0, 0, 1), J11/L11),5)</f>
        <v>0.89351000000000003</v>
      </c>
      <c r="Q11" s="47"/>
    </row>
    <row r="12" spans="1:17" x14ac:dyDescent="0.25">
      <c r="A12" s="19"/>
      <c r="B12" s="19"/>
      <c r="C12" s="19"/>
      <c r="D12" s="19"/>
      <c r="E12" s="19"/>
      <c r="F12" s="19" t="s">
        <v>707</v>
      </c>
      <c r="G12" s="19"/>
      <c r="H12" s="19"/>
      <c r="I12" s="19"/>
      <c r="J12" s="20">
        <v>124.5</v>
      </c>
      <c r="K12" s="47"/>
      <c r="L12" s="20">
        <v>25</v>
      </c>
      <c r="M12" s="47"/>
      <c r="N12" s="20">
        <f>ROUND((J12-L12),5)</f>
        <v>99.5</v>
      </c>
      <c r="O12" s="47"/>
      <c r="P12" s="48">
        <f>ROUND(IF(L12=0, IF(J12=0, 0, 1), J12/L12),5)</f>
        <v>4.9800000000000004</v>
      </c>
      <c r="Q12" s="47"/>
    </row>
    <row r="13" spans="1:17" x14ac:dyDescent="0.25">
      <c r="A13" s="19"/>
      <c r="B13" s="19"/>
      <c r="C13" s="19"/>
      <c r="D13" s="19"/>
      <c r="E13" s="19"/>
      <c r="F13" s="19" t="s">
        <v>708</v>
      </c>
      <c r="G13" s="19"/>
      <c r="H13" s="19"/>
      <c r="I13" s="19"/>
      <c r="J13" s="20">
        <v>-1334.72</v>
      </c>
      <c r="K13" s="47"/>
      <c r="L13" s="20"/>
      <c r="M13" s="47"/>
      <c r="N13" s="20"/>
      <c r="O13" s="47"/>
      <c r="P13" s="48"/>
      <c r="Q13" s="47"/>
    </row>
    <row r="14" spans="1:17" x14ac:dyDescent="0.25">
      <c r="A14" s="19"/>
      <c r="B14" s="19"/>
      <c r="C14" s="19"/>
      <c r="D14" s="19"/>
      <c r="E14" s="19"/>
      <c r="F14" s="19" t="s">
        <v>709</v>
      </c>
      <c r="G14" s="19"/>
      <c r="H14" s="19"/>
      <c r="I14" s="19"/>
      <c r="J14" s="20">
        <v>-46.49</v>
      </c>
      <c r="K14" s="47"/>
      <c r="L14" s="20"/>
      <c r="M14" s="47"/>
      <c r="N14" s="20"/>
      <c r="O14" s="47"/>
      <c r="P14" s="48"/>
      <c r="Q14" s="47"/>
    </row>
    <row r="15" spans="1:17" x14ac:dyDescent="0.25">
      <c r="A15" s="19"/>
      <c r="B15" s="19"/>
      <c r="C15" s="19"/>
      <c r="D15" s="19"/>
      <c r="E15" s="19"/>
      <c r="F15" s="19" t="s">
        <v>710</v>
      </c>
      <c r="G15" s="19"/>
      <c r="H15" s="19"/>
      <c r="I15" s="19"/>
      <c r="J15" s="20">
        <v>332.65</v>
      </c>
      <c r="K15" s="47"/>
      <c r="L15" s="20"/>
      <c r="M15" s="47"/>
      <c r="N15" s="20"/>
      <c r="O15" s="47"/>
      <c r="P15" s="48"/>
      <c r="Q15" s="47"/>
    </row>
    <row r="16" spans="1:17" ht="15.75" thickBot="1" x14ac:dyDescent="0.3">
      <c r="A16" s="19"/>
      <c r="B16" s="19"/>
      <c r="C16" s="19"/>
      <c r="D16" s="19"/>
      <c r="E16" s="19"/>
      <c r="F16" s="19" t="s">
        <v>715</v>
      </c>
      <c r="G16" s="19"/>
      <c r="H16" s="19"/>
      <c r="I16" s="19"/>
      <c r="J16" s="21">
        <v>31</v>
      </c>
      <c r="K16" s="47"/>
      <c r="L16" s="21">
        <v>50</v>
      </c>
      <c r="M16" s="47"/>
      <c r="N16" s="21">
        <f>ROUND((J16-L16),5)</f>
        <v>-19</v>
      </c>
      <c r="O16" s="47"/>
      <c r="P16" s="49">
        <f>ROUND(IF(L16=0, IF(J16=0, 0, 1), J16/L16),5)</f>
        <v>0.62</v>
      </c>
      <c r="Q16" s="47"/>
    </row>
    <row r="17" spans="1:17" ht="15.75" thickBot="1" x14ac:dyDescent="0.3">
      <c r="A17" s="19"/>
      <c r="B17" s="19"/>
      <c r="C17" s="19"/>
      <c r="D17" s="19"/>
      <c r="E17" s="19" t="s">
        <v>716</v>
      </c>
      <c r="F17" s="19"/>
      <c r="G17" s="19"/>
      <c r="H17" s="19"/>
      <c r="I17" s="19"/>
      <c r="J17" s="23">
        <f>ROUND(SUM(J7:J16),5)</f>
        <v>21219.74</v>
      </c>
      <c r="K17" s="47"/>
      <c r="L17" s="23">
        <f>ROUND(SUM(L7:L16),5)</f>
        <v>16275</v>
      </c>
      <c r="M17" s="47"/>
      <c r="N17" s="23">
        <f>ROUND((J17-L17),5)</f>
        <v>4944.74</v>
      </c>
      <c r="O17" s="47"/>
      <c r="P17" s="50">
        <f>ROUND(IF(L17=0, IF(J17=0, 0, 1), J17/L17),5)</f>
        <v>1.30382</v>
      </c>
      <c r="Q17" s="47"/>
    </row>
    <row r="18" spans="1:17" ht="15.75" thickBot="1" x14ac:dyDescent="0.3">
      <c r="A18" s="19"/>
      <c r="B18" s="19"/>
      <c r="C18" s="19"/>
      <c r="D18" s="19" t="s">
        <v>717</v>
      </c>
      <c r="E18" s="19"/>
      <c r="F18" s="19"/>
      <c r="G18" s="19"/>
      <c r="H18" s="19"/>
      <c r="I18" s="19"/>
      <c r="J18" s="22">
        <f>ROUND(SUM(J4:J6)+J17,5)</f>
        <v>21527.8</v>
      </c>
      <c r="K18" s="47"/>
      <c r="L18" s="22">
        <f>ROUND(SUM(L4:L6)+L17,5)</f>
        <v>16307</v>
      </c>
      <c r="M18" s="47"/>
      <c r="N18" s="22">
        <f>ROUND((J18-L18),5)</f>
        <v>5220.8</v>
      </c>
      <c r="O18" s="47"/>
      <c r="P18" s="51">
        <f>ROUND(IF(L18=0, IF(J18=0, 0, 1), J18/L18),5)</f>
        <v>1.32016</v>
      </c>
      <c r="Q18" s="47"/>
    </row>
    <row r="19" spans="1:17" x14ac:dyDescent="0.25">
      <c r="A19" s="19"/>
      <c r="B19" s="19"/>
      <c r="C19" s="19" t="s">
        <v>718</v>
      </c>
      <c r="D19" s="19"/>
      <c r="E19" s="19"/>
      <c r="F19" s="19"/>
      <c r="G19" s="19"/>
      <c r="H19" s="19"/>
      <c r="I19" s="19"/>
      <c r="J19" s="20">
        <f>J18</f>
        <v>21527.8</v>
      </c>
      <c r="K19" s="47"/>
      <c r="L19" s="20">
        <f>L18</f>
        <v>16307</v>
      </c>
      <c r="M19" s="47"/>
      <c r="N19" s="20">
        <f>ROUND((J19-L19),5)</f>
        <v>5220.8</v>
      </c>
      <c r="O19" s="47"/>
      <c r="P19" s="48">
        <f>ROUND(IF(L19=0, IF(J19=0, 0, 1), J19/L19),5)</f>
        <v>1.32016</v>
      </c>
      <c r="Q19" s="47"/>
    </row>
    <row r="20" spans="1:17" x14ac:dyDescent="0.25">
      <c r="A20" s="19"/>
      <c r="B20" s="19"/>
      <c r="C20" s="19"/>
      <c r="D20" s="19" t="s">
        <v>719</v>
      </c>
      <c r="E20" s="19"/>
      <c r="F20" s="19"/>
      <c r="G20" s="19"/>
      <c r="H20" s="19"/>
      <c r="I20" s="19"/>
      <c r="J20" s="20"/>
      <c r="K20" s="47"/>
      <c r="L20" s="20"/>
      <c r="M20" s="47"/>
      <c r="N20" s="20"/>
      <c r="O20" s="47"/>
      <c r="P20" s="48"/>
      <c r="Q20" s="47"/>
    </row>
    <row r="21" spans="1:17" x14ac:dyDescent="0.25">
      <c r="A21" s="19"/>
      <c r="B21" s="19"/>
      <c r="C21" s="19"/>
      <c r="D21" s="19"/>
      <c r="E21" s="19" t="s">
        <v>720</v>
      </c>
      <c r="F21" s="19"/>
      <c r="G21" s="19"/>
      <c r="H21" s="19"/>
      <c r="I21" s="19"/>
      <c r="J21" s="20"/>
      <c r="K21" s="47"/>
      <c r="L21" s="20"/>
      <c r="M21" s="47"/>
      <c r="N21" s="20"/>
      <c r="O21" s="47"/>
      <c r="P21" s="48"/>
      <c r="Q21" s="47"/>
    </row>
    <row r="22" spans="1:17" x14ac:dyDescent="0.25">
      <c r="A22" s="19"/>
      <c r="B22" s="19"/>
      <c r="C22" s="19"/>
      <c r="D22" s="19"/>
      <c r="E22" s="19"/>
      <c r="F22" s="19" t="s">
        <v>721</v>
      </c>
      <c r="G22" s="19"/>
      <c r="H22" s="19"/>
      <c r="I22" s="19"/>
      <c r="J22" s="20">
        <v>0</v>
      </c>
      <c r="K22" s="47"/>
      <c r="L22" s="20">
        <v>20</v>
      </c>
      <c r="M22" s="47"/>
      <c r="N22" s="20">
        <f>ROUND((J22-L22),5)</f>
        <v>-20</v>
      </c>
      <c r="O22" s="47"/>
      <c r="P22" s="48">
        <f>ROUND(IF(L22=0, IF(J22=0, 0, 1), J22/L22),5)</f>
        <v>0</v>
      </c>
      <c r="Q22" s="47"/>
    </row>
    <row r="23" spans="1:17" x14ac:dyDescent="0.25">
      <c r="A23" s="19"/>
      <c r="B23" s="19"/>
      <c r="C23" s="19"/>
      <c r="D23" s="19"/>
      <c r="E23" s="19"/>
      <c r="F23" s="19" t="s">
        <v>725</v>
      </c>
      <c r="G23" s="19"/>
      <c r="H23" s="19"/>
      <c r="I23" s="19"/>
      <c r="J23" s="20"/>
      <c r="K23" s="47"/>
      <c r="L23" s="20"/>
      <c r="M23" s="47"/>
      <c r="N23" s="20"/>
      <c r="O23" s="47"/>
      <c r="P23" s="48"/>
      <c r="Q23" s="47"/>
    </row>
    <row r="24" spans="1:17" x14ac:dyDescent="0.25">
      <c r="A24" s="19"/>
      <c r="B24" s="19"/>
      <c r="C24" s="19"/>
      <c r="D24" s="19"/>
      <c r="E24" s="19"/>
      <c r="F24" s="19"/>
      <c r="G24" s="19" t="s">
        <v>726</v>
      </c>
      <c r="H24" s="19"/>
      <c r="I24" s="19"/>
      <c r="J24" s="20">
        <v>8.82</v>
      </c>
      <c r="K24" s="47"/>
      <c r="L24" s="20">
        <v>14</v>
      </c>
      <c r="M24" s="47"/>
      <c r="N24" s="20">
        <f>ROUND((J24-L24),5)</f>
        <v>-5.18</v>
      </c>
      <c r="O24" s="47"/>
      <c r="P24" s="48">
        <f>ROUND(IF(L24=0, IF(J24=0, 0, 1), J24/L24),5)</f>
        <v>0.63</v>
      </c>
      <c r="Q24" s="47"/>
    </row>
    <row r="25" spans="1:17" ht="15.75" thickBot="1" x14ac:dyDescent="0.3">
      <c r="A25" s="19"/>
      <c r="B25" s="19"/>
      <c r="C25" s="19"/>
      <c r="D25" s="19"/>
      <c r="E25" s="19"/>
      <c r="F25" s="19"/>
      <c r="G25" s="19" t="s">
        <v>727</v>
      </c>
      <c r="H25" s="19"/>
      <c r="I25" s="19"/>
      <c r="J25" s="26">
        <v>253.52</v>
      </c>
      <c r="K25" s="47"/>
      <c r="L25" s="26">
        <v>100</v>
      </c>
      <c r="M25" s="47"/>
      <c r="N25" s="26">
        <f>ROUND((J25-L25),5)</f>
        <v>153.52000000000001</v>
      </c>
      <c r="O25" s="47"/>
      <c r="P25" s="52">
        <f>ROUND(IF(L25=0, IF(J25=0, 0, 1), J25/L25),5)</f>
        <v>2.5352000000000001</v>
      </c>
      <c r="Q25" s="47"/>
    </row>
    <row r="26" spans="1:17" x14ac:dyDescent="0.25">
      <c r="A26" s="19"/>
      <c r="B26" s="19"/>
      <c r="C26" s="19"/>
      <c r="D26" s="19"/>
      <c r="E26" s="19"/>
      <c r="F26" s="19" t="s">
        <v>729</v>
      </c>
      <c r="G26" s="19"/>
      <c r="H26" s="19"/>
      <c r="I26" s="19"/>
      <c r="J26" s="20">
        <f>ROUND(SUM(J23:J25),5)</f>
        <v>262.33999999999997</v>
      </c>
      <c r="K26" s="47"/>
      <c r="L26" s="20">
        <f>ROUND(SUM(L23:L25),5)</f>
        <v>114</v>
      </c>
      <c r="M26" s="47"/>
      <c r="N26" s="20">
        <f>ROUND((J26-L26),5)</f>
        <v>148.34</v>
      </c>
      <c r="O26" s="47"/>
      <c r="P26" s="48">
        <f>ROUND(IF(L26=0, IF(J26=0, 0, 1), J26/L26),5)</f>
        <v>2.3012299999999999</v>
      </c>
      <c r="Q26" s="47"/>
    </row>
    <row r="27" spans="1:17" x14ac:dyDescent="0.25">
      <c r="A27" s="19"/>
      <c r="B27" s="19"/>
      <c r="C27" s="19"/>
      <c r="D27" s="19"/>
      <c r="E27" s="19"/>
      <c r="F27" s="19" t="s">
        <v>730</v>
      </c>
      <c r="G27" s="19"/>
      <c r="H27" s="19"/>
      <c r="I27" s="19"/>
      <c r="J27" s="20"/>
      <c r="K27" s="47"/>
      <c r="L27" s="20"/>
      <c r="M27" s="47"/>
      <c r="N27" s="20"/>
      <c r="O27" s="47"/>
      <c r="P27" s="48"/>
      <c r="Q27" s="47"/>
    </row>
    <row r="28" spans="1:17" x14ac:dyDescent="0.25">
      <c r="A28" s="19"/>
      <c r="B28" s="19"/>
      <c r="C28" s="19"/>
      <c r="D28" s="19"/>
      <c r="E28" s="19"/>
      <c r="F28" s="19"/>
      <c r="G28" s="19" t="s">
        <v>731</v>
      </c>
      <c r="H28" s="19"/>
      <c r="I28" s="19"/>
      <c r="J28" s="20">
        <v>294.99</v>
      </c>
      <c r="K28" s="47"/>
      <c r="L28" s="20">
        <v>0</v>
      </c>
      <c r="M28" s="47"/>
      <c r="N28" s="20">
        <f t="shared" ref="N28:N34" si="0">ROUND((J28-L28),5)</f>
        <v>294.99</v>
      </c>
      <c r="O28" s="47"/>
      <c r="P28" s="48">
        <f t="shared" ref="P28:P34" si="1">ROUND(IF(L28=0, IF(J28=0, 0, 1), J28/L28),5)</f>
        <v>1</v>
      </c>
      <c r="Q28" s="47"/>
    </row>
    <row r="29" spans="1:17" x14ac:dyDescent="0.25">
      <c r="A29" s="19"/>
      <c r="B29" s="19"/>
      <c r="C29" s="19"/>
      <c r="D29" s="19"/>
      <c r="E29" s="19"/>
      <c r="F29" s="19"/>
      <c r="G29" s="19" t="s">
        <v>732</v>
      </c>
      <c r="H29" s="19"/>
      <c r="I29" s="19"/>
      <c r="J29" s="20">
        <v>0</v>
      </c>
      <c r="K29" s="47"/>
      <c r="L29" s="20">
        <v>100</v>
      </c>
      <c r="M29" s="47"/>
      <c r="N29" s="20">
        <f t="shared" si="0"/>
        <v>-100</v>
      </c>
      <c r="O29" s="47"/>
      <c r="P29" s="48">
        <f t="shared" si="1"/>
        <v>0</v>
      </c>
      <c r="Q29" s="47"/>
    </row>
    <row r="30" spans="1:17" x14ac:dyDescent="0.25">
      <c r="A30" s="19"/>
      <c r="B30" s="19"/>
      <c r="C30" s="19"/>
      <c r="D30" s="19"/>
      <c r="E30" s="19"/>
      <c r="F30" s="19"/>
      <c r="G30" s="19" t="s">
        <v>733</v>
      </c>
      <c r="H30" s="19"/>
      <c r="I30" s="19"/>
      <c r="J30" s="20">
        <v>0</v>
      </c>
      <c r="K30" s="47"/>
      <c r="L30" s="20">
        <v>0</v>
      </c>
      <c r="M30" s="47"/>
      <c r="N30" s="20">
        <f t="shared" si="0"/>
        <v>0</v>
      </c>
      <c r="O30" s="47"/>
      <c r="P30" s="48">
        <f t="shared" si="1"/>
        <v>0</v>
      </c>
      <c r="Q30" s="47"/>
    </row>
    <row r="31" spans="1:17" x14ac:dyDescent="0.25">
      <c r="A31" s="19"/>
      <c r="B31" s="19"/>
      <c r="C31" s="19"/>
      <c r="D31" s="19"/>
      <c r="E31" s="19"/>
      <c r="F31" s="19"/>
      <c r="G31" s="19" t="s">
        <v>734</v>
      </c>
      <c r="H31" s="19"/>
      <c r="I31" s="19"/>
      <c r="J31" s="20">
        <v>0</v>
      </c>
      <c r="K31" s="47"/>
      <c r="L31" s="20">
        <v>125</v>
      </c>
      <c r="M31" s="47"/>
      <c r="N31" s="20">
        <f t="shared" si="0"/>
        <v>-125</v>
      </c>
      <c r="O31" s="47"/>
      <c r="P31" s="48">
        <f t="shared" si="1"/>
        <v>0</v>
      </c>
      <c r="Q31" s="47"/>
    </row>
    <row r="32" spans="1:17" ht="15.75" thickBot="1" x14ac:dyDescent="0.3">
      <c r="A32" s="19"/>
      <c r="B32" s="19"/>
      <c r="C32" s="19"/>
      <c r="D32" s="19"/>
      <c r="E32" s="19"/>
      <c r="F32" s="19"/>
      <c r="G32" s="19" t="s">
        <v>735</v>
      </c>
      <c r="H32" s="19"/>
      <c r="I32" s="19"/>
      <c r="J32" s="26">
        <v>0</v>
      </c>
      <c r="K32" s="47"/>
      <c r="L32" s="26">
        <v>0</v>
      </c>
      <c r="M32" s="47"/>
      <c r="N32" s="26">
        <f t="shared" si="0"/>
        <v>0</v>
      </c>
      <c r="O32" s="47"/>
      <c r="P32" s="52">
        <f t="shared" si="1"/>
        <v>0</v>
      </c>
      <c r="Q32" s="47"/>
    </row>
    <row r="33" spans="1:17" x14ac:dyDescent="0.25">
      <c r="A33" s="19"/>
      <c r="B33" s="19"/>
      <c r="C33" s="19"/>
      <c r="D33" s="19"/>
      <c r="E33" s="19"/>
      <c r="F33" s="19" t="s">
        <v>736</v>
      </c>
      <c r="G33" s="19"/>
      <c r="H33" s="19"/>
      <c r="I33" s="19"/>
      <c r="J33" s="20">
        <f>ROUND(SUM(J27:J32),5)</f>
        <v>294.99</v>
      </c>
      <c r="K33" s="47"/>
      <c r="L33" s="20">
        <f>ROUND(SUM(L27:L32),5)</f>
        <v>225</v>
      </c>
      <c r="M33" s="47"/>
      <c r="N33" s="20">
        <f t="shared" si="0"/>
        <v>69.989999999999995</v>
      </c>
      <c r="O33" s="47"/>
      <c r="P33" s="48">
        <f t="shared" si="1"/>
        <v>1.31107</v>
      </c>
      <c r="Q33" s="47"/>
    </row>
    <row r="34" spans="1:17" x14ac:dyDescent="0.25">
      <c r="A34" s="19"/>
      <c r="B34" s="19"/>
      <c r="C34" s="19"/>
      <c r="D34" s="19"/>
      <c r="E34" s="19"/>
      <c r="F34" s="19" t="s">
        <v>737</v>
      </c>
      <c r="G34" s="19"/>
      <c r="H34" s="19"/>
      <c r="I34" s="19"/>
      <c r="J34" s="20">
        <v>0</v>
      </c>
      <c r="K34" s="47"/>
      <c r="L34" s="20">
        <v>0</v>
      </c>
      <c r="M34" s="47"/>
      <c r="N34" s="20">
        <f t="shared" si="0"/>
        <v>0</v>
      </c>
      <c r="O34" s="47"/>
      <c r="P34" s="48">
        <f t="shared" si="1"/>
        <v>0</v>
      </c>
      <c r="Q34" s="47"/>
    </row>
    <row r="35" spans="1:17" x14ac:dyDescent="0.25">
      <c r="A35" s="19"/>
      <c r="B35" s="19"/>
      <c r="C35" s="19"/>
      <c r="D35" s="19"/>
      <c r="E35" s="19"/>
      <c r="F35" s="19" t="s">
        <v>738</v>
      </c>
      <c r="G35" s="19"/>
      <c r="H35" s="19"/>
      <c r="I35" s="19"/>
      <c r="J35" s="20"/>
      <c r="K35" s="47"/>
      <c r="L35" s="20"/>
      <c r="M35" s="47"/>
      <c r="N35" s="20"/>
      <c r="O35" s="47"/>
      <c r="P35" s="48"/>
      <c r="Q35" s="47"/>
    </row>
    <row r="36" spans="1:17" x14ac:dyDescent="0.25">
      <c r="A36" s="19"/>
      <c r="B36" s="19"/>
      <c r="C36" s="19"/>
      <c r="D36" s="19"/>
      <c r="E36" s="19"/>
      <c r="F36" s="19"/>
      <c r="G36" s="19" t="s">
        <v>739</v>
      </c>
      <c r="H36" s="19"/>
      <c r="I36" s="19"/>
      <c r="J36" s="20">
        <v>0</v>
      </c>
      <c r="K36" s="47"/>
      <c r="L36" s="20">
        <v>0</v>
      </c>
      <c r="M36" s="47"/>
      <c r="N36" s="20">
        <f t="shared" ref="N36:N41" si="2">ROUND((J36-L36),5)</f>
        <v>0</v>
      </c>
      <c r="O36" s="47"/>
      <c r="P36" s="48">
        <f t="shared" ref="P36:P41" si="3">ROUND(IF(L36=0, IF(J36=0, 0, 1), J36/L36),5)</f>
        <v>0</v>
      </c>
      <c r="Q36" s="47"/>
    </row>
    <row r="37" spans="1:17" x14ac:dyDescent="0.25">
      <c r="A37" s="19"/>
      <c r="B37" s="19"/>
      <c r="C37" s="19"/>
      <c r="D37" s="19"/>
      <c r="E37" s="19"/>
      <c r="F37" s="19"/>
      <c r="G37" s="19" t="s">
        <v>740</v>
      </c>
      <c r="H37" s="19"/>
      <c r="I37" s="19"/>
      <c r="J37" s="20">
        <v>0</v>
      </c>
      <c r="K37" s="47"/>
      <c r="L37" s="20">
        <v>0</v>
      </c>
      <c r="M37" s="47"/>
      <c r="N37" s="20">
        <f t="shared" si="2"/>
        <v>0</v>
      </c>
      <c r="O37" s="47"/>
      <c r="P37" s="48">
        <f t="shared" si="3"/>
        <v>0</v>
      </c>
      <c r="Q37" s="47"/>
    </row>
    <row r="38" spans="1:17" x14ac:dyDescent="0.25">
      <c r="A38" s="19"/>
      <c r="B38" s="19"/>
      <c r="C38" s="19"/>
      <c r="D38" s="19"/>
      <c r="E38" s="19"/>
      <c r="F38" s="19"/>
      <c r="G38" s="19" t="s">
        <v>741</v>
      </c>
      <c r="H38" s="19"/>
      <c r="I38" s="19"/>
      <c r="J38" s="20">
        <v>0</v>
      </c>
      <c r="K38" s="47"/>
      <c r="L38" s="20">
        <v>0</v>
      </c>
      <c r="M38" s="47"/>
      <c r="N38" s="20">
        <f t="shared" si="2"/>
        <v>0</v>
      </c>
      <c r="O38" s="47"/>
      <c r="P38" s="48">
        <f t="shared" si="3"/>
        <v>0</v>
      </c>
      <c r="Q38" s="47"/>
    </row>
    <row r="39" spans="1:17" ht="15.75" thickBot="1" x14ac:dyDescent="0.3">
      <c r="A39" s="19"/>
      <c r="B39" s="19"/>
      <c r="C39" s="19"/>
      <c r="D39" s="19"/>
      <c r="E39" s="19"/>
      <c r="F39" s="19"/>
      <c r="G39" s="19" t="s">
        <v>742</v>
      </c>
      <c r="H39" s="19"/>
      <c r="I39" s="19"/>
      <c r="J39" s="26">
        <v>2591</v>
      </c>
      <c r="K39" s="47"/>
      <c r="L39" s="26">
        <v>2222.2199999999998</v>
      </c>
      <c r="M39" s="47"/>
      <c r="N39" s="26">
        <f t="shared" si="2"/>
        <v>368.78</v>
      </c>
      <c r="O39" s="47"/>
      <c r="P39" s="52">
        <f t="shared" si="3"/>
        <v>1.16595</v>
      </c>
      <c r="Q39" s="47"/>
    </row>
    <row r="40" spans="1:17" x14ac:dyDescent="0.25">
      <c r="A40" s="19"/>
      <c r="B40" s="19"/>
      <c r="C40" s="19"/>
      <c r="D40" s="19"/>
      <c r="E40" s="19"/>
      <c r="F40" s="19" t="s">
        <v>743</v>
      </c>
      <c r="G40" s="19"/>
      <c r="H40" s="19"/>
      <c r="I40" s="19"/>
      <c r="J40" s="20">
        <f>ROUND(SUM(J35:J39),5)</f>
        <v>2591</v>
      </c>
      <c r="K40" s="47"/>
      <c r="L40" s="20">
        <f>ROUND(SUM(L35:L39),5)</f>
        <v>2222.2199999999998</v>
      </c>
      <c r="M40" s="47"/>
      <c r="N40" s="20">
        <f t="shared" si="2"/>
        <v>368.78</v>
      </c>
      <c r="O40" s="47"/>
      <c r="P40" s="48">
        <f t="shared" si="3"/>
        <v>1.16595</v>
      </c>
      <c r="Q40" s="47"/>
    </row>
    <row r="41" spans="1:17" x14ac:dyDescent="0.25">
      <c r="A41" s="19"/>
      <c r="B41" s="19"/>
      <c r="C41" s="19"/>
      <c r="D41" s="19"/>
      <c r="E41" s="19"/>
      <c r="F41" s="19" t="s">
        <v>744</v>
      </c>
      <c r="G41" s="19"/>
      <c r="H41" s="19"/>
      <c r="I41" s="19"/>
      <c r="J41" s="20">
        <v>0</v>
      </c>
      <c r="K41" s="47"/>
      <c r="L41" s="20">
        <v>480</v>
      </c>
      <c r="M41" s="47"/>
      <c r="N41" s="20">
        <f t="shared" si="2"/>
        <v>-480</v>
      </c>
      <c r="O41" s="47"/>
      <c r="P41" s="48">
        <f t="shared" si="3"/>
        <v>0</v>
      </c>
      <c r="Q41" s="47"/>
    </row>
    <row r="42" spans="1:17" x14ac:dyDescent="0.25">
      <c r="A42" s="19"/>
      <c r="B42" s="19"/>
      <c r="C42" s="19"/>
      <c r="D42" s="19"/>
      <c r="E42" s="19"/>
      <c r="F42" s="19" t="s">
        <v>745</v>
      </c>
      <c r="G42" s="19"/>
      <c r="H42" s="19"/>
      <c r="I42" s="19"/>
      <c r="J42" s="20"/>
      <c r="K42" s="47"/>
      <c r="L42" s="20"/>
      <c r="M42" s="47"/>
      <c r="N42" s="20"/>
      <c r="O42" s="47"/>
      <c r="P42" s="48"/>
      <c r="Q42" s="47"/>
    </row>
    <row r="43" spans="1:17" x14ac:dyDescent="0.25">
      <c r="A43" s="19"/>
      <c r="B43" s="19"/>
      <c r="C43" s="19"/>
      <c r="D43" s="19"/>
      <c r="E43" s="19"/>
      <c r="F43" s="19"/>
      <c r="G43" s="19" t="s">
        <v>746</v>
      </c>
      <c r="H43" s="19"/>
      <c r="I43" s="19"/>
      <c r="J43" s="20"/>
      <c r="K43" s="47"/>
      <c r="L43" s="20"/>
      <c r="M43" s="47"/>
      <c r="N43" s="20"/>
      <c r="O43" s="47"/>
      <c r="P43" s="48"/>
      <c r="Q43" s="47"/>
    </row>
    <row r="44" spans="1:17" x14ac:dyDescent="0.25">
      <c r="A44" s="19"/>
      <c r="B44" s="19"/>
      <c r="C44" s="19"/>
      <c r="D44" s="19"/>
      <c r="E44" s="19"/>
      <c r="F44" s="19"/>
      <c r="G44" s="19"/>
      <c r="H44" s="19" t="s">
        <v>747</v>
      </c>
      <c r="I44" s="19"/>
      <c r="J44" s="20"/>
      <c r="K44" s="47"/>
      <c r="L44" s="20"/>
      <c r="M44" s="47"/>
      <c r="N44" s="20"/>
      <c r="O44" s="47"/>
      <c r="P44" s="48"/>
      <c r="Q44" s="47"/>
    </row>
    <row r="45" spans="1:17" x14ac:dyDescent="0.25">
      <c r="A45" s="19"/>
      <c r="B45" s="19"/>
      <c r="C45" s="19"/>
      <c r="D45" s="19"/>
      <c r="E45" s="19"/>
      <c r="F45" s="19"/>
      <c r="G45" s="19"/>
      <c r="H45" s="19"/>
      <c r="I45" s="19" t="s">
        <v>748</v>
      </c>
      <c r="J45" s="20">
        <v>0</v>
      </c>
      <c r="K45" s="47"/>
      <c r="L45" s="20">
        <v>9860.5</v>
      </c>
      <c r="M45" s="47"/>
      <c r="N45" s="20">
        <f t="shared" ref="N45:N56" si="4">ROUND((J45-L45),5)</f>
        <v>-9860.5</v>
      </c>
      <c r="O45" s="47"/>
      <c r="P45" s="48">
        <f t="shared" ref="P45:P56" si="5">ROUND(IF(L45=0, IF(J45=0, 0, 1), J45/L45),5)</f>
        <v>0</v>
      </c>
      <c r="Q45" s="47"/>
    </row>
    <row r="46" spans="1:17" x14ac:dyDescent="0.25">
      <c r="A46" s="19"/>
      <c r="B46" s="19"/>
      <c r="C46" s="19"/>
      <c r="D46" s="19"/>
      <c r="E46" s="19"/>
      <c r="F46" s="19"/>
      <c r="G46" s="19"/>
      <c r="H46" s="19"/>
      <c r="I46" s="19" t="s">
        <v>749</v>
      </c>
      <c r="J46" s="20">
        <v>0</v>
      </c>
      <c r="K46" s="47"/>
      <c r="L46" s="20">
        <v>788.84</v>
      </c>
      <c r="M46" s="47"/>
      <c r="N46" s="20">
        <f t="shared" si="4"/>
        <v>-788.84</v>
      </c>
      <c r="O46" s="47"/>
      <c r="P46" s="48">
        <f t="shared" si="5"/>
        <v>0</v>
      </c>
      <c r="Q46" s="47"/>
    </row>
    <row r="47" spans="1:17" x14ac:dyDescent="0.25">
      <c r="A47" s="19"/>
      <c r="B47" s="19"/>
      <c r="C47" s="19"/>
      <c r="D47" s="19"/>
      <c r="E47" s="19"/>
      <c r="F47" s="19"/>
      <c r="G47" s="19"/>
      <c r="H47" s="19"/>
      <c r="I47" s="19" t="s">
        <v>750</v>
      </c>
      <c r="J47" s="20">
        <v>0</v>
      </c>
      <c r="K47" s="47"/>
      <c r="L47" s="20">
        <v>294.83</v>
      </c>
      <c r="M47" s="47"/>
      <c r="N47" s="20">
        <f t="shared" si="4"/>
        <v>-294.83</v>
      </c>
      <c r="O47" s="47"/>
      <c r="P47" s="48">
        <f t="shared" si="5"/>
        <v>0</v>
      </c>
      <c r="Q47" s="47"/>
    </row>
    <row r="48" spans="1:17" x14ac:dyDescent="0.25">
      <c r="A48" s="19"/>
      <c r="B48" s="19"/>
      <c r="C48" s="19"/>
      <c r="D48" s="19"/>
      <c r="E48" s="19"/>
      <c r="F48" s="19"/>
      <c r="G48" s="19"/>
      <c r="H48" s="19"/>
      <c r="I48" s="19" t="s">
        <v>753</v>
      </c>
      <c r="J48" s="20">
        <v>0</v>
      </c>
      <c r="K48" s="47"/>
      <c r="L48" s="20">
        <v>591.63</v>
      </c>
      <c r="M48" s="47"/>
      <c r="N48" s="20">
        <f t="shared" si="4"/>
        <v>-591.63</v>
      </c>
      <c r="O48" s="47"/>
      <c r="P48" s="48">
        <f t="shared" si="5"/>
        <v>0</v>
      </c>
      <c r="Q48" s="47"/>
    </row>
    <row r="49" spans="1:17" ht="15.75" thickBot="1" x14ac:dyDescent="0.3">
      <c r="A49" s="19"/>
      <c r="B49" s="19"/>
      <c r="C49" s="19"/>
      <c r="D49" s="19"/>
      <c r="E49" s="19"/>
      <c r="F49" s="19"/>
      <c r="G49" s="19"/>
      <c r="H49" s="19"/>
      <c r="I49" s="19" t="s">
        <v>754</v>
      </c>
      <c r="J49" s="26">
        <v>0</v>
      </c>
      <c r="K49" s="47"/>
      <c r="L49" s="26">
        <v>30</v>
      </c>
      <c r="M49" s="47"/>
      <c r="N49" s="26">
        <f t="shared" si="4"/>
        <v>-30</v>
      </c>
      <c r="O49" s="47"/>
      <c r="P49" s="52">
        <f t="shared" si="5"/>
        <v>0</v>
      </c>
      <c r="Q49" s="47"/>
    </row>
    <row r="50" spans="1:17" x14ac:dyDescent="0.25">
      <c r="A50" s="19"/>
      <c r="B50" s="19"/>
      <c r="C50" s="19"/>
      <c r="D50" s="19"/>
      <c r="E50" s="19"/>
      <c r="F50" s="19"/>
      <c r="G50" s="19"/>
      <c r="H50" s="19" t="s">
        <v>755</v>
      </c>
      <c r="I50" s="19"/>
      <c r="J50" s="20">
        <f>ROUND(SUM(J44:J49),5)</f>
        <v>0</v>
      </c>
      <c r="K50" s="47"/>
      <c r="L50" s="20">
        <f>ROUND(SUM(L44:L49),5)</f>
        <v>11565.8</v>
      </c>
      <c r="M50" s="47"/>
      <c r="N50" s="20">
        <f t="shared" si="4"/>
        <v>-11565.8</v>
      </c>
      <c r="O50" s="47"/>
      <c r="P50" s="48">
        <f t="shared" si="5"/>
        <v>0</v>
      </c>
      <c r="Q50" s="47"/>
    </row>
    <row r="51" spans="1:17" x14ac:dyDescent="0.25">
      <c r="A51" s="19"/>
      <c r="B51" s="19"/>
      <c r="C51" s="19"/>
      <c r="D51" s="19"/>
      <c r="E51" s="19"/>
      <c r="F51" s="19"/>
      <c r="G51" s="19"/>
      <c r="H51" s="19" t="s">
        <v>756</v>
      </c>
      <c r="I51" s="19"/>
      <c r="J51" s="20">
        <v>21475</v>
      </c>
      <c r="K51" s="47"/>
      <c r="L51" s="20">
        <v>18883.330000000002</v>
      </c>
      <c r="M51" s="47"/>
      <c r="N51" s="20">
        <f t="shared" si="4"/>
        <v>2591.67</v>
      </c>
      <c r="O51" s="47"/>
      <c r="P51" s="48">
        <f t="shared" si="5"/>
        <v>1.1372500000000001</v>
      </c>
      <c r="Q51" s="47"/>
    </row>
    <row r="52" spans="1:17" x14ac:dyDescent="0.25">
      <c r="A52" s="19"/>
      <c r="B52" s="19"/>
      <c r="C52" s="19"/>
      <c r="D52" s="19"/>
      <c r="E52" s="19"/>
      <c r="F52" s="19"/>
      <c r="G52" s="19"/>
      <c r="H52" s="19" t="s">
        <v>759</v>
      </c>
      <c r="I52" s="19"/>
      <c r="J52" s="20">
        <v>0</v>
      </c>
      <c r="K52" s="47"/>
      <c r="L52" s="20">
        <v>3677.75</v>
      </c>
      <c r="M52" s="47"/>
      <c r="N52" s="20">
        <f t="shared" si="4"/>
        <v>-3677.75</v>
      </c>
      <c r="O52" s="47"/>
      <c r="P52" s="48">
        <f t="shared" si="5"/>
        <v>0</v>
      </c>
      <c r="Q52" s="47"/>
    </row>
    <row r="53" spans="1:17" x14ac:dyDescent="0.25">
      <c r="A53" s="19"/>
      <c r="B53" s="19"/>
      <c r="C53" s="19"/>
      <c r="D53" s="19"/>
      <c r="E53" s="19"/>
      <c r="F53" s="19"/>
      <c r="G53" s="19"/>
      <c r="H53" s="19" t="s">
        <v>760</v>
      </c>
      <c r="I53" s="19"/>
      <c r="J53" s="20">
        <v>2609.25</v>
      </c>
      <c r="K53" s="47"/>
      <c r="L53" s="20">
        <v>2768.65</v>
      </c>
      <c r="M53" s="47"/>
      <c r="N53" s="20">
        <f t="shared" si="4"/>
        <v>-159.4</v>
      </c>
      <c r="O53" s="47"/>
      <c r="P53" s="48">
        <f t="shared" si="5"/>
        <v>0.94242999999999999</v>
      </c>
      <c r="Q53" s="47"/>
    </row>
    <row r="54" spans="1:17" x14ac:dyDescent="0.25">
      <c r="A54" s="19"/>
      <c r="B54" s="19"/>
      <c r="C54" s="19"/>
      <c r="D54" s="19"/>
      <c r="E54" s="19"/>
      <c r="F54" s="19"/>
      <c r="G54" s="19"/>
      <c r="H54" s="19" t="s">
        <v>761</v>
      </c>
      <c r="I54" s="19"/>
      <c r="J54" s="20">
        <v>1686.96</v>
      </c>
      <c r="K54" s="47"/>
      <c r="L54" s="20">
        <v>988.83</v>
      </c>
      <c r="M54" s="47"/>
      <c r="N54" s="20">
        <f t="shared" si="4"/>
        <v>698.13</v>
      </c>
      <c r="O54" s="47"/>
      <c r="P54" s="48">
        <f t="shared" si="5"/>
        <v>1.7060200000000001</v>
      </c>
      <c r="Q54" s="47"/>
    </row>
    <row r="55" spans="1:17" ht="15.75" thickBot="1" x14ac:dyDescent="0.3">
      <c r="A55" s="19"/>
      <c r="B55" s="19"/>
      <c r="C55" s="19"/>
      <c r="D55" s="19"/>
      <c r="E55" s="19"/>
      <c r="F55" s="19"/>
      <c r="G55" s="19"/>
      <c r="H55" s="19" t="s">
        <v>762</v>
      </c>
      <c r="I55" s="19"/>
      <c r="J55" s="26">
        <v>5151</v>
      </c>
      <c r="K55" s="47"/>
      <c r="L55" s="26">
        <v>4418.7</v>
      </c>
      <c r="M55" s="47"/>
      <c r="N55" s="26">
        <f t="shared" si="4"/>
        <v>732.3</v>
      </c>
      <c r="O55" s="47"/>
      <c r="P55" s="52">
        <f t="shared" si="5"/>
        <v>1.1657299999999999</v>
      </c>
      <c r="Q55" s="47"/>
    </row>
    <row r="56" spans="1:17" x14ac:dyDescent="0.25">
      <c r="A56" s="19"/>
      <c r="B56" s="19"/>
      <c r="C56" s="19"/>
      <c r="D56" s="19"/>
      <c r="E56" s="19"/>
      <c r="F56" s="19"/>
      <c r="G56" s="19" t="s">
        <v>763</v>
      </c>
      <c r="H56" s="19"/>
      <c r="I56" s="19"/>
      <c r="J56" s="20">
        <f>ROUND(J43+SUM(J50:J55),5)</f>
        <v>30922.21</v>
      </c>
      <c r="K56" s="47"/>
      <c r="L56" s="20">
        <f>ROUND(L43+SUM(L50:L55),5)</f>
        <v>42303.06</v>
      </c>
      <c r="M56" s="47"/>
      <c r="N56" s="20">
        <f t="shared" si="4"/>
        <v>-11380.85</v>
      </c>
      <c r="O56" s="47"/>
      <c r="P56" s="48">
        <f t="shared" si="5"/>
        <v>0.73097000000000001</v>
      </c>
      <c r="Q56" s="47"/>
    </row>
    <row r="57" spans="1:17" x14ac:dyDescent="0.25">
      <c r="A57" s="19"/>
      <c r="B57" s="19"/>
      <c r="C57" s="19"/>
      <c r="D57" s="19"/>
      <c r="E57" s="19"/>
      <c r="F57" s="19"/>
      <c r="G57" s="19" t="s">
        <v>764</v>
      </c>
      <c r="H57" s="19"/>
      <c r="I57" s="19"/>
      <c r="J57" s="20"/>
      <c r="K57" s="47"/>
      <c r="L57" s="20"/>
      <c r="M57" s="47"/>
      <c r="N57" s="20"/>
      <c r="O57" s="47"/>
      <c r="P57" s="48"/>
      <c r="Q57" s="47"/>
    </row>
    <row r="58" spans="1:17" x14ac:dyDescent="0.25">
      <c r="A58" s="19"/>
      <c r="B58" s="19"/>
      <c r="C58" s="19"/>
      <c r="D58" s="19"/>
      <c r="E58" s="19"/>
      <c r="F58" s="19"/>
      <c r="G58" s="19"/>
      <c r="H58" s="19" t="s">
        <v>765</v>
      </c>
      <c r="I58" s="19"/>
      <c r="J58" s="20">
        <v>0</v>
      </c>
      <c r="K58" s="47"/>
      <c r="L58" s="20">
        <v>2100</v>
      </c>
      <c r="M58" s="47"/>
      <c r="N58" s="20">
        <f t="shared" ref="N58:N66" si="6">ROUND((J58-L58),5)</f>
        <v>-2100</v>
      </c>
      <c r="O58" s="47"/>
      <c r="P58" s="48">
        <f t="shared" ref="P58:P66" si="7">ROUND(IF(L58=0, IF(J58=0, 0, 1), J58/L58),5)</f>
        <v>0</v>
      </c>
      <c r="Q58" s="47"/>
    </row>
    <row r="59" spans="1:17" x14ac:dyDescent="0.25">
      <c r="A59" s="19"/>
      <c r="B59" s="19"/>
      <c r="C59" s="19"/>
      <c r="D59" s="19"/>
      <c r="E59" s="19"/>
      <c r="F59" s="19"/>
      <c r="G59" s="19"/>
      <c r="H59" s="19" t="s">
        <v>766</v>
      </c>
      <c r="I59" s="19"/>
      <c r="J59" s="20">
        <v>0</v>
      </c>
      <c r="K59" s="47"/>
      <c r="L59" s="20">
        <v>0</v>
      </c>
      <c r="M59" s="47"/>
      <c r="N59" s="20">
        <f t="shared" si="6"/>
        <v>0</v>
      </c>
      <c r="O59" s="47"/>
      <c r="P59" s="48">
        <f t="shared" si="7"/>
        <v>0</v>
      </c>
      <c r="Q59" s="47"/>
    </row>
    <row r="60" spans="1:17" x14ac:dyDescent="0.25">
      <c r="A60" s="19"/>
      <c r="B60" s="19"/>
      <c r="C60" s="19"/>
      <c r="D60" s="19"/>
      <c r="E60" s="19"/>
      <c r="F60" s="19"/>
      <c r="G60" s="19"/>
      <c r="H60" s="19" t="s">
        <v>767</v>
      </c>
      <c r="I60" s="19"/>
      <c r="J60" s="20">
        <v>7674.52</v>
      </c>
      <c r="K60" s="47"/>
      <c r="L60" s="20">
        <v>6756.75</v>
      </c>
      <c r="M60" s="47"/>
      <c r="N60" s="20">
        <f t="shared" si="6"/>
        <v>917.77</v>
      </c>
      <c r="O60" s="47"/>
      <c r="P60" s="48">
        <f t="shared" si="7"/>
        <v>1.1358299999999999</v>
      </c>
      <c r="Q60" s="47"/>
    </row>
    <row r="61" spans="1:17" x14ac:dyDescent="0.25">
      <c r="A61" s="19"/>
      <c r="B61" s="19"/>
      <c r="C61" s="19"/>
      <c r="D61" s="19"/>
      <c r="E61" s="19"/>
      <c r="F61" s="19"/>
      <c r="G61" s="19"/>
      <c r="H61" s="19" t="s">
        <v>768</v>
      </c>
      <c r="I61" s="19"/>
      <c r="J61" s="20">
        <v>1552</v>
      </c>
      <c r="K61" s="47"/>
      <c r="L61" s="20">
        <v>1980</v>
      </c>
      <c r="M61" s="47"/>
      <c r="N61" s="20">
        <f t="shared" si="6"/>
        <v>-428</v>
      </c>
      <c r="O61" s="47"/>
      <c r="P61" s="48">
        <f t="shared" si="7"/>
        <v>0.78383999999999998</v>
      </c>
      <c r="Q61" s="47"/>
    </row>
    <row r="62" spans="1:17" x14ac:dyDescent="0.25">
      <c r="A62" s="19"/>
      <c r="B62" s="19"/>
      <c r="C62" s="19"/>
      <c r="D62" s="19"/>
      <c r="E62" s="19"/>
      <c r="F62" s="19"/>
      <c r="G62" s="19"/>
      <c r="H62" s="19" t="s">
        <v>769</v>
      </c>
      <c r="I62" s="19"/>
      <c r="J62" s="20">
        <v>547.76</v>
      </c>
      <c r="K62" s="47"/>
      <c r="L62" s="20">
        <v>650</v>
      </c>
      <c r="M62" s="47"/>
      <c r="N62" s="20">
        <f t="shared" si="6"/>
        <v>-102.24</v>
      </c>
      <c r="O62" s="47"/>
      <c r="P62" s="48">
        <f t="shared" si="7"/>
        <v>0.84270999999999996</v>
      </c>
      <c r="Q62" s="47"/>
    </row>
    <row r="63" spans="1:17" x14ac:dyDescent="0.25">
      <c r="A63" s="19"/>
      <c r="B63" s="19"/>
      <c r="C63" s="19"/>
      <c r="D63" s="19"/>
      <c r="E63" s="19"/>
      <c r="F63" s="19"/>
      <c r="G63" s="19"/>
      <c r="H63" s="19" t="s">
        <v>770</v>
      </c>
      <c r="I63" s="19"/>
      <c r="J63" s="20">
        <v>0</v>
      </c>
      <c r="K63" s="47"/>
      <c r="L63" s="20">
        <v>333.33</v>
      </c>
      <c r="M63" s="47"/>
      <c r="N63" s="20">
        <f t="shared" si="6"/>
        <v>-333.33</v>
      </c>
      <c r="O63" s="47"/>
      <c r="P63" s="48">
        <f t="shared" si="7"/>
        <v>0</v>
      </c>
      <c r="Q63" s="47"/>
    </row>
    <row r="64" spans="1:17" x14ac:dyDescent="0.25">
      <c r="A64" s="19"/>
      <c r="B64" s="19"/>
      <c r="C64" s="19"/>
      <c r="D64" s="19"/>
      <c r="E64" s="19"/>
      <c r="F64" s="19"/>
      <c r="G64" s="19"/>
      <c r="H64" s="19" t="s">
        <v>771</v>
      </c>
      <c r="I64" s="19"/>
      <c r="J64" s="20">
        <v>0</v>
      </c>
      <c r="K64" s="47"/>
      <c r="L64" s="20">
        <v>0</v>
      </c>
      <c r="M64" s="47"/>
      <c r="N64" s="20">
        <f t="shared" si="6"/>
        <v>0</v>
      </c>
      <c r="O64" s="47"/>
      <c r="P64" s="48">
        <f t="shared" si="7"/>
        <v>0</v>
      </c>
      <c r="Q64" s="47"/>
    </row>
    <row r="65" spans="1:17" ht="15.75" thickBot="1" x14ac:dyDescent="0.3">
      <c r="A65" s="19"/>
      <c r="B65" s="19"/>
      <c r="C65" s="19"/>
      <c r="D65" s="19"/>
      <c r="E65" s="19"/>
      <c r="F65" s="19"/>
      <c r="G65" s="19"/>
      <c r="H65" s="19" t="s">
        <v>772</v>
      </c>
      <c r="I65" s="19"/>
      <c r="J65" s="26">
        <v>7</v>
      </c>
      <c r="K65" s="47"/>
      <c r="L65" s="26">
        <v>10</v>
      </c>
      <c r="M65" s="47"/>
      <c r="N65" s="26">
        <f t="shared" si="6"/>
        <v>-3</v>
      </c>
      <c r="O65" s="47"/>
      <c r="P65" s="52">
        <f t="shared" si="7"/>
        <v>0.7</v>
      </c>
      <c r="Q65" s="47"/>
    </row>
    <row r="66" spans="1:17" x14ac:dyDescent="0.25">
      <c r="A66" s="19"/>
      <c r="B66" s="19"/>
      <c r="C66" s="19"/>
      <c r="D66" s="19"/>
      <c r="E66" s="19"/>
      <c r="F66" s="19"/>
      <c r="G66" s="19" t="s">
        <v>773</v>
      </c>
      <c r="H66" s="19"/>
      <c r="I66" s="19"/>
      <c r="J66" s="20">
        <f>ROUND(SUM(J57:J65),5)</f>
        <v>9781.2800000000007</v>
      </c>
      <c r="K66" s="47"/>
      <c r="L66" s="20">
        <f>ROUND(SUM(L57:L65),5)</f>
        <v>11830.08</v>
      </c>
      <c r="M66" s="47"/>
      <c r="N66" s="20">
        <f t="shared" si="6"/>
        <v>-2048.8000000000002</v>
      </c>
      <c r="O66" s="47"/>
      <c r="P66" s="48">
        <f t="shared" si="7"/>
        <v>0.82681000000000004</v>
      </c>
      <c r="Q66" s="47"/>
    </row>
    <row r="67" spans="1:17" x14ac:dyDescent="0.25">
      <c r="A67" s="19"/>
      <c r="B67" s="19"/>
      <c r="C67" s="19"/>
      <c r="D67" s="19"/>
      <c r="E67" s="19"/>
      <c r="F67" s="19"/>
      <c r="G67" s="19" t="s">
        <v>25</v>
      </c>
      <c r="H67" s="19"/>
      <c r="I67" s="19"/>
      <c r="J67" s="20"/>
      <c r="K67" s="47"/>
      <c r="L67" s="20"/>
      <c r="M67" s="47"/>
      <c r="N67" s="20"/>
      <c r="O67" s="47"/>
      <c r="P67" s="48"/>
      <c r="Q67" s="47"/>
    </row>
    <row r="68" spans="1:17" x14ac:dyDescent="0.25">
      <c r="A68" s="19"/>
      <c r="B68" s="19"/>
      <c r="C68" s="19"/>
      <c r="D68" s="19"/>
      <c r="E68" s="19"/>
      <c r="F68" s="19"/>
      <c r="G68" s="19"/>
      <c r="H68" s="19" t="s">
        <v>79</v>
      </c>
      <c r="I68" s="19"/>
      <c r="J68" s="20">
        <v>266.36</v>
      </c>
      <c r="K68" s="47"/>
      <c r="L68" s="20">
        <v>461</v>
      </c>
      <c r="M68" s="47"/>
      <c r="N68" s="20">
        <f t="shared" ref="N68:N74" si="8">ROUND((J68-L68),5)</f>
        <v>-194.64</v>
      </c>
      <c r="O68" s="47"/>
      <c r="P68" s="48">
        <f t="shared" ref="P68:P74" si="9">ROUND(IF(L68=0, IF(J68=0, 0, 1), J68/L68),5)</f>
        <v>0.57779000000000003</v>
      </c>
      <c r="Q68" s="47"/>
    </row>
    <row r="69" spans="1:17" x14ac:dyDescent="0.25">
      <c r="A69" s="19"/>
      <c r="B69" s="19"/>
      <c r="C69" s="19"/>
      <c r="D69" s="19"/>
      <c r="E69" s="19"/>
      <c r="F69" s="19"/>
      <c r="G69" s="19"/>
      <c r="H69" s="19" t="s">
        <v>83</v>
      </c>
      <c r="I69" s="19"/>
      <c r="J69" s="20">
        <v>448.37</v>
      </c>
      <c r="K69" s="47"/>
      <c r="L69" s="20">
        <v>625</v>
      </c>
      <c r="M69" s="47"/>
      <c r="N69" s="20">
        <f t="shared" si="8"/>
        <v>-176.63</v>
      </c>
      <c r="O69" s="47"/>
      <c r="P69" s="48">
        <f t="shared" si="9"/>
        <v>0.71738999999999997</v>
      </c>
      <c r="Q69" s="47"/>
    </row>
    <row r="70" spans="1:17" ht="15.75" thickBot="1" x14ac:dyDescent="0.3">
      <c r="A70" s="19"/>
      <c r="B70" s="19"/>
      <c r="C70" s="19"/>
      <c r="D70" s="19"/>
      <c r="E70" s="19"/>
      <c r="F70" s="19"/>
      <c r="G70" s="19"/>
      <c r="H70" s="19" t="s">
        <v>774</v>
      </c>
      <c r="I70" s="19"/>
      <c r="J70" s="21">
        <v>121.49</v>
      </c>
      <c r="K70" s="47"/>
      <c r="L70" s="21">
        <v>130</v>
      </c>
      <c r="M70" s="47"/>
      <c r="N70" s="21">
        <f t="shared" si="8"/>
        <v>-8.51</v>
      </c>
      <c r="O70" s="47"/>
      <c r="P70" s="49">
        <f t="shared" si="9"/>
        <v>0.93454000000000004</v>
      </c>
      <c r="Q70" s="47"/>
    </row>
    <row r="71" spans="1:17" ht="15.75" thickBot="1" x14ac:dyDescent="0.3">
      <c r="A71" s="19"/>
      <c r="B71" s="19"/>
      <c r="C71" s="19"/>
      <c r="D71" s="19"/>
      <c r="E71" s="19"/>
      <c r="F71" s="19"/>
      <c r="G71" s="19" t="s">
        <v>775</v>
      </c>
      <c r="H71" s="19"/>
      <c r="I71" s="19"/>
      <c r="J71" s="22">
        <f>ROUND(SUM(J67:J70),5)</f>
        <v>836.22</v>
      </c>
      <c r="K71" s="47"/>
      <c r="L71" s="22">
        <f>ROUND(SUM(L67:L70),5)</f>
        <v>1216</v>
      </c>
      <c r="M71" s="47"/>
      <c r="N71" s="22">
        <f t="shared" si="8"/>
        <v>-379.78</v>
      </c>
      <c r="O71" s="47"/>
      <c r="P71" s="51">
        <f t="shared" si="9"/>
        <v>0.68767999999999996</v>
      </c>
      <c r="Q71" s="47"/>
    </row>
    <row r="72" spans="1:17" x14ac:dyDescent="0.25">
      <c r="A72" s="19"/>
      <c r="B72" s="19"/>
      <c r="C72" s="19"/>
      <c r="D72" s="19"/>
      <c r="E72" s="19"/>
      <c r="F72" s="19" t="s">
        <v>776</v>
      </c>
      <c r="G72" s="19"/>
      <c r="H72" s="19"/>
      <c r="I72" s="19"/>
      <c r="J72" s="20">
        <f>ROUND(J42+J56+J66+J71,5)</f>
        <v>41539.71</v>
      </c>
      <c r="K72" s="47"/>
      <c r="L72" s="20">
        <f>ROUND(L42+L56+L66+L71,5)</f>
        <v>55349.14</v>
      </c>
      <c r="M72" s="47"/>
      <c r="N72" s="20">
        <f t="shared" si="8"/>
        <v>-13809.43</v>
      </c>
      <c r="O72" s="47"/>
      <c r="P72" s="48">
        <f t="shared" si="9"/>
        <v>0.75049999999999994</v>
      </c>
      <c r="Q72" s="47"/>
    </row>
    <row r="73" spans="1:17" x14ac:dyDescent="0.25">
      <c r="A73" s="19"/>
      <c r="B73" s="19"/>
      <c r="C73" s="19"/>
      <c r="D73" s="19"/>
      <c r="E73" s="19"/>
      <c r="F73" s="19" t="s">
        <v>777</v>
      </c>
      <c r="G73" s="19"/>
      <c r="H73" s="19"/>
      <c r="I73" s="19"/>
      <c r="J73" s="20">
        <v>0</v>
      </c>
      <c r="K73" s="47"/>
      <c r="L73" s="20">
        <v>41.67</v>
      </c>
      <c r="M73" s="47"/>
      <c r="N73" s="20">
        <f t="shared" si="8"/>
        <v>-41.67</v>
      </c>
      <c r="O73" s="47"/>
      <c r="P73" s="48">
        <f t="shared" si="9"/>
        <v>0</v>
      </c>
      <c r="Q73" s="47"/>
    </row>
    <row r="74" spans="1:17" x14ac:dyDescent="0.25">
      <c r="A74" s="19"/>
      <c r="B74" s="19"/>
      <c r="C74" s="19"/>
      <c r="D74" s="19"/>
      <c r="E74" s="19"/>
      <c r="F74" s="19" t="s">
        <v>778</v>
      </c>
      <c r="G74" s="19"/>
      <c r="H74" s="19"/>
      <c r="I74" s="19"/>
      <c r="J74" s="20">
        <v>0</v>
      </c>
      <c r="K74" s="47"/>
      <c r="L74" s="20">
        <v>50</v>
      </c>
      <c r="M74" s="47"/>
      <c r="N74" s="20">
        <f t="shared" si="8"/>
        <v>-50</v>
      </c>
      <c r="O74" s="47"/>
      <c r="P74" s="48">
        <f t="shared" si="9"/>
        <v>0</v>
      </c>
      <c r="Q74" s="47"/>
    </row>
    <row r="75" spans="1:17" x14ac:dyDescent="0.25">
      <c r="A75" s="19"/>
      <c r="B75" s="19"/>
      <c r="C75" s="19"/>
      <c r="D75" s="19"/>
      <c r="E75" s="19"/>
      <c r="F75" s="19" t="s">
        <v>779</v>
      </c>
      <c r="G75" s="19"/>
      <c r="H75" s="19"/>
      <c r="I75" s="19"/>
      <c r="J75" s="20"/>
      <c r="K75" s="47"/>
      <c r="L75" s="20"/>
      <c r="M75" s="47"/>
      <c r="N75" s="20"/>
      <c r="O75" s="47"/>
      <c r="P75" s="48"/>
      <c r="Q75" s="47"/>
    </row>
    <row r="76" spans="1:17" x14ac:dyDescent="0.25">
      <c r="A76" s="19"/>
      <c r="B76" s="19"/>
      <c r="C76" s="19"/>
      <c r="D76" s="19"/>
      <c r="E76" s="19"/>
      <c r="F76" s="19"/>
      <c r="G76" s="19" t="s">
        <v>780</v>
      </c>
      <c r="H76" s="19"/>
      <c r="I76" s="19"/>
      <c r="J76" s="33">
        <v>0</v>
      </c>
      <c r="K76" s="47"/>
      <c r="L76" s="20">
        <v>1550</v>
      </c>
      <c r="M76" s="47"/>
      <c r="N76" s="20">
        <f>ROUND((J76-L76),5)</f>
        <v>-1550</v>
      </c>
      <c r="O76" s="47"/>
      <c r="P76" s="48">
        <f>ROUND(IF(L76=0, IF(J76=0, 0, 1), J76/L76),5)</f>
        <v>0</v>
      </c>
      <c r="Q76" s="47"/>
    </row>
    <row r="77" spans="1:17" ht="15.75" thickBot="1" x14ac:dyDescent="0.3">
      <c r="A77" s="19"/>
      <c r="B77" s="19"/>
      <c r="C77" s="19"/>
      <c r="D77" s="19"/>
      <c r="E77" s="19"/>
      <c r="F77" s="19"/>
      <c r="G77" s="19" t="s">
        <v>782</v>
      </c>
      <c r="H77" s="19"/>
      <c r="I77" s="19"/>
      <c r="J77" s="26">
        <v>0</v>
      </c>
      <c r="K77" s="47"/>
      <c r="L77" s="26">
        <v>400</v>
      </c>
      <c r="M77" s="47"/>
      <c r="N77" s="26">
        <f>ROUND((J77-L77),5)</f>
        <v>-400</v>
      </c>
      <c r="O77" s="47"/>
      <c r="P77" s="52">
        <f>ROUND(IF(L77=0, IF(J77=0, 0, 1), J77/L77),5)</f>
        <v>0</v>
      </c>
      <c r="Q77" s="47"/>
    </row>
    <row r="78" spans="1:17" x14ac:dyDescent="0.25">
      <c r="A78" s="19"/>
      <c r="B78" s="19"/>
      <c r="C78" s="19"/>
      <c r="D78" s="19"/>
      <c r="E78" s="19"/>
      <c r="F78" s="19" t="s">
        <v>783</v>
      </c>
      <c r="G78" s="19"/>
      <c r="H78" s="19"/>
      <c r="I78" s="19"/>
      <c r="J78" s="20">
        <f>ROUND(SUM(J75:J77),5)</f>
        <v>0</v>
      </c>
      <c r="K78" s="47"/>
      <c r="L78" s="20">
        <f>ROUND(SUM(L75:L77),5)</f>
        <v>1950</v>
      </c>
      <c r="M78" s="47"/>
      <c r="N78" s="20">
        <f>ROUND((J78-L78),5)</f>
        <v>-1950</v>
      </c>
      <c r="O78" s="47"/>
      <c r="P78" s="48">
        <f>ROUND(IF(L78=0, IF(J78=0, 0, 1), J78/L78),5)</f>
        <v>0</v>
      </c>
      <c r="Q78" s="47"/>
    </row>
    <row r="79" spans="1:17" x14ac:dyDescent="0.25">
      <c r="A79" s="19"/>
      <c r="B79" s="19"/>
      <c r="C79" s="19"/>
      <c r="D79" s="19"/>
      <c r="E79" s="19"/>
      <c r="F79" s="19" t="s">
        <v>784</v>
      </c>
      <c r="G79" s="19"/>
      <c r="H79" s="19"/>
      <c r="I79" s="19"/>
      <c r="J79" s="20"/>
      <c r="K79" s="47"/>
      <c r="L79" s="20"/>
      <c r="M79" s="47"/>
      <c r="N79" s="20"/>
      <c r="O79" s="47"/>
      <c r="P79" s="48"/>
      <c r="Q79" s="47"/>
    </row>
    <row r="80" spans="1:17" x14ac:dyDescent="0.25">
      <c r="A80" s="19"/>
      <c r="B80" s="19"/>
      <c r="C80" s="19"/>
      <c r="D80" s="19"/>
      <c r="E80" s="19"/>
      <c r="F80" s="19"/>
      <c r="G80" s="19" t="s">
        <v>785</v>
      </c>
      <c r="H80" s="19"/>
      <c r="I80" s="19"/>
      <c r="J80" s="20"/>
      <c r="K80" s="47"/>
      <c r="L80" s="20"/>
      <c r="M80" s="47"/>
      <c r="N80" s="20"/>
      <c r="O80" s="47"/>
      <c r="P80" s="48"/>
      <c r="Q80" s="47"/>
    </row>
    <row r="81" spans="1:17" x14ac:dyDescent="0.25">
      <c r="A81" s="19"/>
      <c r="B81" s="19"/>
      <c r="C81" s="19"/>
      <c r="D81" s="19"/>
      <c r="E81" s="19"/>
      <c r="F81" s="19"/>
      <c r="G81" s="19"/>
      <c r="H81" s="19" t="s">
        <v>786</v>
      </c>
      <c r="I81" s="19"/>
      <c r="J81" s="20">
        <v>3357.11</v>
      </c>
      <c r="K81" s="47"/>
      <c r="L81" s="20">
        <v>1000</v>
      </c>
      <c r="M81" s="47"/>
      <c r="N81" s="20">
        <f>ROUND((J81-L81),5)</f>
        <v>2357.11</v>
      </c>
      <c r="O81" s="47"/>
      <c r="P81" s="48">
        <f>ROUND(IF(L81=0, IF(J81=0, 0, 1), J81/L81),5)</f>
        <v>3.35711</v>
      </c>
      <c r="Q81" s="47"/>
    </row>
    <row r="82" spans="1:17" x14ac:dyDescent="0.25">
      <c r="A82" s="19"/>
      <c r="B82" s="19"/>
      <c r="C82" s="19"/>
      <c r="D82" s="19"/>
      <c r="E82" s="19"/>
      <c r="F82" s="19"/>
      <c r="G82" s="19"/>
      <c r="H82" s="19" t="s">
        <v>787</v>
      </c>
      <c r="I82" s="19"/>
      <c r="J82" s="20">
        <v>0</v>
      </c>
      <c r="K82" s="47"/>
      <c r="L82" s="20">
        <v>100</v>
      </c>
      <c r="M82" s="47"/>
      <c r="N82" s="20">
        <f>ROUND((J82-L82),5)</f>
        <v>-100</v>
      </c>
      <c r="O82" s="47"/>
      <c r="P82" s="48">
        <f>ROUND(IF(L82=0, IF(J82=0, 0, 1), J82/L82),5)</f>
        <v>0</v>
      </c>
      <c r="Q82" s="47"/>
    </row>
    <row r="83" spans="1:17" x14ac:dyDescent="0.25">
      <c r="A83" s="19"/>
      <c r="B83" s="19"/>
      <c r="C83" s="19"/>
      <c r="D83" s="19"/>
      <c r="E83" s="19"/>
      <c r="F83" s="19"/>
      <c r="G83" s="19"/>
      <c r="H83" s="19" t="s">
        <v>788</v>
      </c>
      <c r="I83" s="19"/>
      <c r="J83" s="20">
        <v>0</v>
      </c>
      <c r="K83" s="47"/>
      <c r="L83" s="20">
        <v>100</v>
      </c>
      <c r="M83" s="47"/>
      <c r="N83" s="20">
        <f>ROUND((J83-L83),5)</f>
        <v>-100</v>
      </c>
      <c r="O83" s="47"/>
      <c r="P83" s="48">
        <f>ROUND(IF(L83=0, IF(J83=0, 0, 1), J83/L83),5)</f>
        <v>0</v>
      </c>
      <c r="Q83" s="47"/>
    </row>
    <row r="84" spans="1:17" ht="15.75" thickBot="1" x14ac:dyDescent="0.3">
      <c r="A84" s="19"/>
      <c r="B84" s="19"/>
      <c r="C84" s="19"/>
      <c r="D84" s="19"/>
      <c r="E84" s="19"/>
      <c r="F84" s="19"/>
      <c r="G84" s="19"/>
      <c r="H84" s="19" t="s">
        <v>789</v>
      </c>
      <c r="I84" s="19"/>
      <c r="J84" s="26">
        <v>0</v>
      </c>
      <c r="K84" s="47"/>
      <c r="L84" s="26">
        <v>125</v>
      </c>
      <c r="M84" s="47"/>
      <c r="N84" s="26">
        <f>ROUND((J84-L84),5)</f>
        <v>-125</v>
      </c>
      <c r="O84" s="47"/>
      <c r="P84" s="52">
        <f>ROUND(IF(L84=0, IF(J84=0, 0, 1), J84/L84),5)</f>
        <v>0</v>
      </c>
      <c r="Q84" s="47"/>
    </row>
    <row r="85" spans="1:17" x14ac:dyDescent="0.25">
      <c r="A85" s="19"/>
      <c r="B85" s="19"/>
      <c r="C85" s="19"/>
      <c r="D85" s="19"/>
      <c r="E85" s="19"/>
      <c r="F85" s="19"/>
      <c r="G85" s="19" t="s">
        <v>790</v>
      </c>
      <c r="H85" s="19"/>
      <c r="I85" s="19"/>
      <c r="J85" s="20">
        <f>ROUND(SUM(J80:J84),5)</f>
        <v>3357.11</v>
      </c>
      <c r="K85" s="47"/>
      <c r="L85" s="20">
        <f>ROUND(SUM(L80:L84),5)</f>
        <v>1325</v>
      </c>
      <c r="M85" s="47"/>
      <c r="N85" s="20">
        <f>ROUND((J85-L85),5)</f>
        <v>2032.11</v>
      </c>
      <c r="O85" s="47"/>
      <c r="P85" s="48">
        <f>ROUND(IF(L85=0, IF(J85=0, 0, 1), J85/L85),5)</f>
        <v>2.5336699999999999</v>
      </c>
      <c r="Q85" s="47"/>
    </row>
    <row r="86" spans="1:17" x14ac:dyDescent="0.25">
      <c r="A86" s="19"/>
      <c r="B86" s="19"/>
      <c r="C86" s="19"/>
      <c r="D86" s="19"/>
      <c r="E86" s="19"/>
      <c r="F86" s="19"/>
      <c r="G86" s="19" t="s">
        <v>791</v>
      </c>
      <c r="H86" s="19"/>
      <c r="I86" s="19"/>
      <c r="J86" s="20"/>
      <c r="K86" s="47"/>
      <c r="L86" s="20"/>
      <c r="M86" s="47"/>
      <c r="N86" s="20"/>
      <c r="O86" s="47"/>
      <c r="P86" s="48"/>
      <c r="Q86" s="47"/>
    </row>
    <row r="87" spans="1:17" x14ac:dyDescent="0.25">
      <c r="A87" s="19"/>
      <c r="B87" s="19"/>
      <c r="C87" s="19"/>
      <c r="D87" s="19"/>
      <c r="E87" s="19"/>
      <c r="F87" s="19"/>
      <c r="G87" s="19"/>
      <c r="H87" s="19" t="s">
        <v>792</v>
      </c>
      <c r="I87" s="19"/>
      <c r="J87" s="33">
        <v>133.35</v>
      </c>
      <c r="K87" s="47"/>
      <c r="L87" s="20">
        <v>40</v>
      </c>
      <c r="M87" s="47"/>
      <c r="N87" s="20">
        <f t="shared" ref="N87:N92" si="10">ROUND((J87-L87),5)</f>
        <v>93.35</v>
      </c>
      <c r="O87" s="47"/>
      <c r="P87" s="48">
        <f t="shared" ref="P87:P92" si="11">ROUND(IF(L87=0, IF(J87=0, 0, 1), J87/L87),5)</f>
        <v>3.3337500000000002</v>
      </c>
      <c r="Q87" s="47"/>
    </row>
    <row r="88" spans="1:17" x14ac:dyDescent="0.25">
      <c r="A88" s="19"/>
      <c r="B88" s="19"/>
      <c r="C88" s="19"/>
      <c r="D88" s="19"/>
      <c r="E88" s="19"/>
      <c r="F88" s="19"/>
      <c r="G88" s="19"/>
      <c r="H88" s="19" t="s">
        <v>793</v>
      </c>
      <c r="I88" s="19"/>
      <c r="J88" s="20">
        <v>160.16</v>
      </c>
      <c r="K88" s="47"/>
      <c r="L88" s="20">
        <v>166.67</v>
      </c>
      <c r="M88" s="47"/>
      <c r="N88" s="20">
        <f t="shared" si="10"/>
        <v>-6.51</v>
      </c>
      <c r="O88" s="47"/>
      <c r="P88" s="48">
        <f t="shared" si="11"/>
        <v>0.96094000000000002</v>
      </c>
      <c r="Q88" s="47"/>
    </row>
    <row r="89" spans="1:17" x14ac:dyDescent="0.25">
      <c r="A89" s="19"/>
      <c r="B89" s="19"/>
      <c r="C89" s="19"/>
      <c r="D89" s="19"/>
      <c r="E89" s="19"/>
      <c r="F89" s="19"/>
      <c r="G89" s="19"/>
      <c r="H89" s="19" t="s">
        <v>794</v>
      </c>
      <c r="I89" s="19"/>
      <c r="J89" s="20">
        <v>384.66</v>
      </c>
      <c r="K89" s="47"/>
      <c r="L89" s="20">
        <v>415</v>
      </c>
      <c r="M89" s="47"/>
      <c r="N89" s="20">
        <f t="shared" si="10"/>
        <v>-30.34</v>
      </c>
      <c r="O89" s="47"/>
      <c r="P89" s="48">
        <f t="shared" si="11"/>
        <v>0.92688999999999999</v>
      </c>
      <c r="Q89" s="47"/>
    </row>
    <row r="90" spans="1:17" x14ac:dyDescent="0.25">
      <c r="A90" s="19"/>
      <c r="B90" s="19"/>
      <c r="C90" s="19"/>
      <c r="D90" s="19"/>
      <c r="E90" s="19"/>
      <c r="F90" s="19"/>
      <c r="G90" s="19"/>
      <c r="H90" s="19" t="s">
        <v>795</v>
      </c>
      <c r="I90" s="19"/>
      <c r="J90" s="20">
        <v>78.150000000000006</v>
      </c>
      <c r="K90" s="47"/>
      <c r="L90" s="20">
        <v>75</v>
      </c>
      <c r="M90" s="47"/>
      <c r="N90" s="20">
        <f t="shared" si="10"/>
        <v>3.15</v>
      </c>
      <c r="O90" s="47"/>
      <c r="P90" s="48">
        <f t="shared" si="11"/>
        <v>1.042</v>
      </c>
      <c r="Q90" s="47"/>
    </row>
    <row r="91" spans="1:17" ht="15.75" thickBot="1" x14ac:dyDescent="0.3">
      <c r="A91" s="19"/>
      <c r="B91" s="19"/>
      <c r="C91" s="19"/>
      <c r="D91" s="19"/>
      <c r="E91" s="19"/>
      <c r="F91" s="19"/>
      <c r="G91" s="19"/>
      <c r="H91" s="19" t="s">
        <v>796</v>
      </c>
      <c r="I91" s="19"/>
      <c r="J91" s="26">
        <v>78.150000000000006</v>
      </c>
      <c r="K91" s="47"/>
      <c r="L91" s="26">
        <v>75</v>
      </c>
      <c r="M91" s="47"/>
      <c r="N91" s="26">
        <f t="shared" si="10"/>
        <v>3.15</v>
      </c>
      <c r="O91" s="47"/>
      <c r="P91" s="52">
        <f t="shared" si="11"/>
        <v>1.042</v>
      </c>
      <c r="Q91" s="47"/>
    </row>
    <row r="92" spans="1:17" x14ac:dyDescent="0.25">
      <c r="A92" s="19"/>
      <c r="B92" s="19"/>
      <c r="C92" s="19"/>
      <c r="D92" s="19"/>
      <c r="E92" s="19"/>
      <c r="F92" s="19"/>
      <c r="G92" s="19" t="s">
        <v>797</v>
      </c>
      <c r="H92" s="19"/>
      <c r="I92" s="19"/>
      <c r="J92" s="20">
        <f>ROUND(SUM(J86:J91),5)</f>
        <v>834.47</v>
      </c>
      <c r="K92" s="47"/>
      <c r="L92" s="20">
        <f>ROUND(SUM(L86:L91),5)</f>
        <v>771.67</v>
      </c>
      <c r="M92" s="47"/>
      <c r="N92" s="20">
        <f t="shared" si="10"/>
        <v>62.8</v>
      </c>
      <c r="O92" s="47"/>
      <c r="P92" s="48">
        <f t="shared" si="11"/>
        <v>1.08138</v>
      </c>
      <c r="Q92" s="47"/>
    </row>
    <row r="93" spans="1:17" x14ac:dyDescent="0.25">
      <c r="A93" s="19"/>
      <c r="B93" s="19"/>
      <c r="C93" s="19"/>
      <c r="D93" s="19"/>
      <c r="E93" s="19"/>
      <c r="F93" s="19"/>
      <c r="G93" s="19" t="s">
        <v>798</v>
      </c>
      <c r="H93" s="19"/>
      <c r="I93" s="19"/>
      <c r="J93" s="20"/>
      <c r="K93" s="47"/>
      <c r="L93" s="20"/>
      <c r="M93" s="47"/>
      <c r="N93" s="20"/>
      <c r="O93" s="47"/>
      <c r="P93" s="48"/>
      <c r="Q93" s="47"/>
    </row>
    <row r="94" spans="1:17" x14ac:dyDescent="0.25">
      <c r="A94" s="19"/>
      <c r="B94" s="19"/>
      <c r="C94" s="19"/>
      <c r="D94" s="19"/>
      <c r="E94" s="19"/>
      <c r="F94" s="19"/>
      <c r="G94" s="19"/>
      <c r="H94" s="19" t="s">
        <v>799</v>
      </c>
      <c r="I94" s="19"/>
      <c r="J94" s="20">
        <v>126.97</v>
      </c>
      <c r="K94" s="47"/>
      <c r="L94" s="20">
        <v>123</v>
      </c>
      <c r="M94" s="47"/>
      <c r="N94" s="20">
        <f>ROUND((J94-L94),5)</f>
        <v>3.97</v>
      </c>
      <c r="O94" s="47"/>
      <c r="P94" s="48">
        <f>ROUND(IF(L94=0, IF(J94=0, 0, 1), J94/L94),5)</f>
        <v>1.0322800000000001</v>
      </c>
      <c r="Q94" s="47"/>
    </row>
    <row r="95" spans="1:17" x14ac:dyDescent="0.25">
      <c r="A95" s="19"/>
      <c r="B95" s="19"/>
      <c r="C95" s="19"/>
      <c r="D95" s="19"/>
      <c r="E95" s="19"/>
      <c r="F95" s="19"/>
      <c r="G95" s="19"/>
      <c r="H95" s="19" t="s">
        <v>800</v>
      </c>
      <c r="I95" s="19"/>
      <c r="J95" s="20"/>
      <c r="K95" s="47"/>
      <c r="L95" s="20"/>
      <c r="M95" s="47"/>
      <c r="N95" s="20"/>
      <c r="O95" s="47"/>
      <c r="P95" s="48"/>
      <c r="Q95" s="47"/>
    </row>
    <row r="96" spans="1:17" x14ac:dyDescent="0.25">
      <c r="A96" s="19"/>
      <c r="B96" s="19"/>
      <c r="C96" s="19"/>
      <c r="D96" s="19"/>
      <c r="E96" s="19"/>
      <c r="F96" s="19"/>
      <c r="G96" s="19"/>
      <c r="H96" s="19"/>
      <c r="I96" s="19" t="s">
        <v>801</v>
      </c>
      <c r="J96" s="20">
        <v>677.47</v>
      </c>
      <c r="K96" s="47"/>
      <c r="L96" s="20">
        <v>600</v>
      </c>
      <c r="M96" s="47"/>
      <c r="N96" s="20">
        <f t="shared" ref="N96:N104" si="12">ROUND((J96-L96),5)</f>
        <v>77.47</v>
      </c>
      <c r="O96" s="47"/>
      <c r="P96" s="48">
        <f t="shared" ref="P96:P104" si="13">ROUND(IF(L96=0, IF(J96=0, 0, 1), J96/L96),5)</f>
        <v>1.1291199999999999</v>
      </c>
      <c r="Q96" s="47"/>
    </row>
    <row r="97" spans="1:17" x14ac:dyDescent="0.25">
      <c r="A97" s="19"/>
      <c r="B97" s="19"/>
      <c r="C97" s="19"/>
      <c r="D97" s="19"/>
      <c r="E97" s="19"/>
      <c r="F97" s="19"/>
      <c r="G97" s="19"/>
      <c r="H97" s="19"/>
      <c r="I97" s="19" t="s">
        <v>802</v>
      </c>
      <c r="J97" s="20">
        <v>30.23</v>
      </c>
      <c r="K97" s="47"/>
      <c r="L97" s="20">
        <v>200</v>
      </c>
      <c r="M97" s="47"/>
      <c r="N97" s="20">
        <f t="shared" si="12"/>
        <v>-169.77</v>
      </c>
      <c r="O97" s="47"/>
      <c r="P97" s="48">
        <f t="shared" si="13"/>
        <v>0.15115000000000001</v>
      </c>
      <c r="Q97" s="47"/>
    </row>
    <row r="98" spans="1:17" ht="15.75" thickBot="1" x14ac:dyDescent="0.3">
      <c r="A98" s="19"/>
      <c r="B98" s="19"/>
      <c r="C98" s="19"/>
      <c r="D98" s="19"/>
      <c r="E98" s="19"/>
      <c r="F98" s="19"/>
      <c r="G98" s="19"/>
      <c r="H98" s="19"/>
      <c r="I98" s="19" t="s">
        <v>803</v>
      </c>
      <c r="J98" s="26">
        <v>20.18</v>
      </c>
      <c r="K98" s="47"/>
      <c r="L98" s="26">
        <v>200</v>
      </c>
      <c r="M98" s="47"/>
      <c r="N98" s="26">
        <f t="shared" si="12"/>
        <v>-179.82</v>
      </c>
      <c r="O98" s="47"/>
      <c r="P98" s="52">
        <f t="shared" si="13"/>
        <v>0.1009</v>
      </c>
      <c r="Q98" s="47"/>
    </row>
    <row r="99" spans="1:17" x14ac:dyDescent="0.25">
      <c r="A99" s="19"/>
      <c r="B99" s="19"/>
      <c r="C99" s="19"/>
      <c r="D99" s="19"/>
      <c r="E99" s="19"/>
      <c r="F99" s="19"/>
      <c r="G99" s="19"/>
      <c r="H99" s="19" t="s">
        <v>804</v>
      </c>
      <c r="I99" s="19"/>
      <c r="J99" s="20">
        <f>ROUND(SUM(J95:J98),5)</f>
        <v>727.88</v>
      </c>
      <c r="K99" s="47"/>
      <c r="L99" s="20">
        <f>ROUND(SUM(L95:L98),5)</f>
        <v>1000</v>
      </c>
      <c r="M99" s="47"/>
      <c r="N99" s="20">
        <f t="shared" si="12"/>
        <v>-272.12</v>
      </c>
      <c r="O99" s="47"/>
      <c r="P99" s="48">
        <f t="shared" si="13"/>
        <v>0.72787999999999997</v>
      </c>
      <c r="Q99" s="47"/>
    </row>
    <row r="100" spans="1:17" ht="15.75" thickBot="1" x14ac:dyDescent="0.3">
      <c r="A100" s="19"/>
      <c r="B100" s="19"/>
      <c r="C100" s="19"/>
      <c r="D100" s="19"/>
      <c r="E100" s="19"/>
      <c r="F100" s="19"/>
      <c r="G100" s="19"/>
      <c r="H100" s="19" t="s">
        <v>805</v>
      </c>
      <c r="I100" s="19"/>
      <c r="J100" s="26">
        <v>138.13999999999999</v>
      </c>
      <c r="K100" s="47"/>
      <c r="L100" s="26">
        <v>130</v>
      </c>
      <c r="M100" s="47"/>
      <c r="N100" s="26">
        <f t="shared" si="12"/>
        <v>8.14</v>
      </c>
      <c r="O100" s="47"/>
      <c r="P100" s="52">
        <f t="shared" si="13"/>
        <v>1.0626199999999999</v>
      </c>
      <c r="Q100" s="47"/>
    </row>
    <row r="101" spans="1:17" x14ac:dyDescent="0.25">
      <c r="A101" s="19"/>
      <c r="B101" s="19"/>
      <c r="C101" s="19"/>
      <c r="D101" s="19"/>
      <c r="E101" s="19"/>
      <c r="F101" s="19"/>
      <c r="G101" s="19" t="s">
        <v>806</v>
      </c>
      <c r="H101" s="19"/>
      <c r="I101" s="19"/>
      <c r="J101" s="20">
        <f>ROUND(SUM(J93:J94)+SUM(J99:J100),5)</f>
        <v>992.99</v>
      </c>
      <c r="K101" s="47"/>
      <c r="L101" s="20">
        <f>ROUND(SUM(L93:L94)+SUM(L99:L100),5)</f>
        <v>1253</v>
      </c>
      <c r="M101" s="47"/>
      <c r="N101" s="20">
        <f t="shared" si="12"/>
        <v>-260.01</v>
      </c>
      <c r="O101" s="47"/>
      <c r="P101" s="48">
        <f t="shared" si="13"/>
        <v>0.79249000000000003</v>
      </c>
      <c r="Q101" s="47"/>
    </row>
    <row r="102" spans="1:17" ht="15.75" thickBot="1" x14ac:dyDescent="0.3">
      <c r="A102" s="19"/>
      <c r="B102" s="19"/>
      <c r="C102" s="19"/>
      <c r="D102" s="19"/>
      <c r="E102" s="19"/>
      <c r="F102" s="19"/>
      <c r="G102" s="19" t="s">
        <v>807</v>
      </c>
      <c r="H102" s="19"/>
      <c r="I102" s="19"/>
      <c r="J102" s="21">
        <v>294.22000000000003</v>
      </c>
      <c r="K102" s="47"/>
      <c r="L102" s="21">
        <v>83.33</v>
      </c>
      <c r="M102" s="47"/>
      <c r="N102" s="21">
        <f t="shared" si="12"/>
        <v>210.89</v>
      </c>
      <c r="O102" s="47"/>
      <c r="P102" s="49">
        <f t="shared" si="13"/>
        <v>3.53078</v>
      </c>
      <c r="Q102" s="47"/>
    </row>
    <row r="103" spans="1:17" ht="15.75" thickBot="1" x14ac:dyDescent="0.3">
      <c r="A103" s="19"/>
      <c r="B103" s="19"/>
      <c r="C103" s="19"/>
      <c r="D103" s="19"/>
      <c r="E103" s="19"/>
      <c r="F103" s="19" t="s">
        <v>808</v>
      </c>
      <c r="G103" s="19"/>
      <c r="H103" s="19"/>
      <c r="I103" s="19"/>
      <c r="J103" s="22">
        <f>ROUND(J79+J85+J92+SUM(J101:J102),5)</f>
        <v>5478.79</v>
      </c>
      <c r="K103" s="47"/>
      <c r="L103" s="22">
        <f>ROUND(L79+L85+L92+SUM(L101:L102),5)</f>
        <v>3433</v>
      </c>
      <c r="M103" s="47"/>
      <c r="N103" s="22">
        <f t="shared" si="12"/>
        <v>2045.79</v>
      </c>
      <c r="O103" s="47"/>
      <c r="P103" s="51">
        <f t="shared" si="13"/>
        <v>1.59592</v>
      </c>
      <c r="Q103" s="47"/>
    </row>
    <row r="104" spans="1:17" x14ac:dyDescent="0.25">
      <c r="A104" s="19"/>
      <c r="B104" s="19"/>
      <c r="C104" s="19"/>
      <c r="D104" s="19"/>
      <c r="E104" s="19" t="s">
        <v>809</v>
      </c>
      <c r="F104" s="19"/>
      <c r="G104" s="19"/>
      <c r="H104" s="19"/>
      <c r="I104" s="19"/>
      <c r="J104" s="20">
        <f>ROUND(SUM(J21:J22)+J26+SUM(J33:J34)+SUM(J40:J41)+SUM(J72:J74)+J78+J103,5)</f>
        <v>50166.83</v>
      </c>
      <c r="K104" s="47"/>
      <c r="L104" s="20">
        <f>ROUND(SUM(L21:L22)+L26+SUM(L33:L34)+SUM(L40:L41)+SUM(L72:L74)+L78+L103,5)</f>
        <v>63885.03</v>
      </c>
      <c r="M104" s="47"/>
      <c r="N104" s="20">
        <f t="shared" si="12"/>
        <v>-13718.2</v>
      </c>
      <c r="O104" s="47"/>
      <c r="P104" s="48">
        <f t="shared" si="13"/>
        <v>0.78527000000000002</v>
      </c>
      <c r="Q104" s="47"/>
    </row>
    <row r="105" spans="1:17" x14ac:dyDescent="0.25">
      <c r="A105" s="19"/>
      <c r="B105" s="19"/>
      <c r="C105" s="19"/>
      <c r="D105" s="19"/>
      <c r="E105" s="19" t="s">
        <v>810</v>
      </c>
      <c r="F105" s="19"/>
      <c r="G105" s="19"/>
      <c r="H105" s="19"/>
      <c r="I105" s="19"/>
      <c r="J105" s="20"/>
      <c r="K105" s="47"/>
      <c r="L105" s="20"/>
      <c r="M105" s="47"/>
      <c r="N105" s="20"/>
      <c r="O105" s="47"/>
      <c r="P105" s="48"/>
      <c r="Q105" s="47"/>
    </row>
    <row r="106" spans="1:17" x14ac:dyDescent="0.25">
      <c r="A106" s="19"/>
      <c r="B106" s="19"/>
      <c r="C106" s="19"/>
      <c r="D106" s="19"/>
      <c r="E106" s="19"/>
      <c r="F106" s="19" t="s">
        <v>811</v>
      </c>
      <c r="G106" s="19"/>
      <c r="H106" s="19"/>
      <c r="I106" s="19"/>
      <c r="J106" s="20">
        <v>0</v>
      </c>
      <c r="K106" s="47"/>
      <c r="L106" s="20">
        <v>85</v>
      </c>
      <c r="M106" s="47"/>
      <c r="N106" s="20">
        <f>ROUND((J106-L106),5)</f>
        <v>-85</v>
      </c>
      <c r="O106" s="47"/>
      <c r="P106" s="48">
        <f>ROUND(IF(L106=0, IF(J106=0, 0, 1), J106/L106),5)</f>
        <v>0</v>
      </c>
      <c r="Q106" s="47"/>
    </row>
    <row r="107" spans="1:17" ht="15.75" thickBot="1" x14ac:dyDescent="0.3">
      <c r="A107" s="19"/>
      <c r="B107" s="19"/>
      <c r="C107" s="19"/>
      <c r="D107" s="19"/>
      <c r="E107" s="19"/>
      <c r="F107" s="19" t="s">
        <v>812</v>
      </c>
      <c r="G107" s="19"/>
      <c r="H107" s="19"/>
      <c r="I107" s="19"/>
      <c r="J107" s="26">
        <v>0</v>
      </c>
      <c r="K107" s="47"/>
      <c r="L107" s="26">
        <v>83.33</v>
      </c>
      <c r="M107" s="47"/>
      <c r="N107" s="26">
        <f>ROUND((J107-L107),5)</f>
        <v>-83.33</v>
      </c>
      <c r="O107" s="47"/>
      <c r="P107" s="52">
        <f>ROUND(IF(L107=0, IF(J107=0, 0, 1), J107/L107),5)</f>
        <v>0</v>
      </c>
      <c r="Q107" s="47"/>
    </row>
    <row r="108" spans="1:17" x14ac:dyDescent="0.25">
      <c r="A108" s="19"/>
      <c r="B108" s="19"/>
      <c r="C108" s="19"/>
      <c r="D108" s="19"/>
      <c r="E108" s="19" t="s">
        <v>814</v>
      </c>
      <c r="F108" s="19"/>
      <c r="G108" s="19"/>
      <c r="H108" s="19"/>
      <c r="I108" s="19"/>
      <c r="J108" s="20">
        <f>ROUND(SUM(J105:J107),5)</f>
        <v>0</v>
      </c>
      <c r="K108" s="47"/>
      <c r="L108" s="20">
        <f>ROUND(SUM(L105:L107),5)</f>
        <v>168.33</v>
      </c>
      <c r="M108" s="47"/>
      <c r="N108" s="20">
        <f>ROUND((J108-L108),5)</f>
        <v>-168.33</v>
      </c>
      <c r="O108" s="47"/>
      <c r="P108" s="48">
        <f>ROUND(IF(L108=0, IF(J108=0, 0, 1), J108/L108),5)</f>
        <v>0</v>
      </c>
      <c r="Q108" s="47"/>
    </row>
    <row r="109" spans="1:17" x14ac:dyDescent="0.25">
      <c r="A109" s="19"/>
      <c r="B109" s="19"/>
      <c r="C109" s="19"/>
      <c r="D109" s="19"/>
      <c r="E109" s="19" t="s">
        <v>815</v>
      </c>
      <c r="F109" s="19"/>
      <c r="G109" s="19"/>
      <c r="H109" s="19"/>
      <c r="I109" s="19"/>
      <c r="J109" s="20"/>
      <c r="K109" s="47"/>
      <c r="L109" s="20"/>
      <c r="M109" s="47"/>
      <c r="N109" s="20"/>
      <c r="O109" s="47"/>
      <c r="P109" s="48"/>
      <c r="Q109" s="47"/>
    </row>
    <row r="110" spans="1:17" x14ac:dyDescent="0.25">
      <c r="A110" s="19"/>
      <c r="B110" s="19"/>
      <c r="C110" s="19"/>
      <c r="D110" s="19"/>
      <c r="E110" s="19"/>
      <c r="F110" s="19" t="s">
        <v>816</v>
      </c>
      <c r="G110" s="19"/>
      <c r="H110" s="19"/>
      <c r="I110" s="19"/>
      <c r="J110" s="20">
        <v>0</v>
      </c>
      <c r="K110" s="47"/>
      <c r="L110" s="20">
        <v>0</v>
      </c>
      <c r="M110" s="47"/>
      <c r="N110" s="20">
        <f t="shared" ref="N110:N116" si="14">ROUND((J110-L110),5)</f>
        <v>0</v>
      </c>
      <c r="O110" s="47"/>
      <c r="P110" s="48">
        <f t="shared" ref="P110:P116" si="15">ROUND(IF(L110=0, IF(J110=0, 0, 1), J110/L110),5)</f>
        <v>0</v>
      </c>
      <c r="Q110" s="47"/>
    </row>
    <row r="111" spans="1:17" x14ac:dyDescent="0.25">
      <c r="A111" s="19"/>
      <c r="B111" s="19"/>
      <c r="C111" s="19"/>
      <c r="D111" s="19"/>
      <c r="E111" s="19"/>
      <c r="F111" s="19" t="s">
        <v>817</v>
      </c>
      <c r="G111" s="19"/>
      <c r="H111" s="19"/>
      <c r="I111" s="19"/>
      <c r="J111" s="20">
        <v>0</v>
      </c>
      <c r="K111" s="47"/>
      <c r="L111" s="20">
        <v>0</v>
      </c>
      <c r="M111" s="47"/>
      <c r="N111" s="20">
        <f t="shared" si="14"/>
        <v>0</v>
      </c>
      <c r="O111" s="47"/>
      <c r="P111" s="48">
        <f t="shared" si="15"/>
        <v>0</v>
      </c>
      <c r="Q111" s="47"/>
    </row>
    <row r="112" spans="1:17" x14ac:dyDescent="0.25">
      <c r="A112" s="19"/>
      <c r="B112" s="19"/>
      <c r="C112" s="19"/>
      <c r="D112" s="19"/>
      <c r="E112" s="19"/>
      <c r="F112" s="19" t="s">
        <v>58</v>
      </c>
      <c r="G112" s="19"/>
      <c r="H112" s="19"/>
      <c r="I112" s="19"/>
      <c r="J112" s="20">
        <v>-3682.45</v>
      </c>
      <c r="K112" s="47"/>
      <c r="L112" s="20">
        <v>0</v>
      </c>
      <c r="M112" s="47"/>
      <c r="N112" s="20">
        <f t="shared" si="14"/>
        <v>-3682.45</v>
      </c>
      <c r="O112" s="47"/>
      <c r="P112" s="48">
        <f t="shared" si="15"/>
        <v>1</v>
      </c>
      <c r="Q112" s="47"/>
    </row>
    <row r="113" spans="1:17" x14ac:dyDescent="0.25">
      <c r="A113" s="19"/>
      <c r="B113" s="19"/>
      <c r="C113" s="19"/>
      <c r="D113" s="19"/>
      <c r="E113" s="19"/>
      <c r="F113" s="19" t="s">
        <v>818</v>
      </c>
      <c r="G113" s="19"/>
      <c r="H113" s="19"/>
      <c r="I113" s="19"/>
      <c r="J113" s="20">
        <v>477.46</v>
      </c>
      <c r="K113" s="47"/>
      <c r="L113" s="20">
        <v>500</v>
      </c>
      <c r="M113" s="47"/>
      <c r="N113" s="20">
        <f t="shared" si="14"/>
        <v>-22.54</v>
      </c>
      <c r="O113" s="47"/>
      <c r="P113" s="48">
        <f t="shared" si="15"/>
        <v>0.95491999999999999</v>
      </c>
      <c r="Q113" s="47"/>
    </row>
    <row r="114" spans="1:17" x14ac:dyDescent="0.25">
      <c r="A114" s="19"/>
      <c r="B114" s="19"/>
      <c r="C114" s="19"/>
      <c r="D114" s="19"/>
      <c r="E114" s="19"/>
      <c r="F114" s="19" t="s">
        <v>819</v>
      </c>
      <c r="G114" s="19"/>
      <c r="H114" s="19"/>
      <c r="I114" s="19"/>
      <c r="J114" s="20">
        <v>113.07</v>
      </c>
      <c r="K114" s="47"/>
      <c r="L114" s="20">
        <v>100</v>
      </c>
      <c r="M114" s="47"/>
      <c r="N114" s="20">
        <f t="shared" si="14"/>
        <v>13.07</v>
      </c>
      <c r="O114" s="47"/>
      <c r="P114" s="48">
        <f t="shared" si="15"/>
        <v>1.1307</v>
      </c>
      <c r="Q114" s="47"/>
    </row>
    <row r="115" spans="1:17" ht="15.75" thickBot="1" x14ac:dyDescent="0.3">
      <c r="A115" s="19"/>
      <c r="B115" s="19"/>
      <c r="C115" s="19"/>
      <c r="D115" s="19"/>
      <c r="E115" s="19"/>
      <c r="F115" s="19" t="s">
        <v>820</v>
      </c>
      <c r="G115" s="19"/>
      <c r="H115" s="19"/>
      <c r="I115" s="19"/>
      <c r="J115" s="26">
        <v>0</v>
      </c>
      <c r="K115" s="47"/>
      <c r="L115" s="26">
        <v>0</v>
      </c>
      <c r="M115" s="47"/>
      <c r="N115" s="26">
        <f t="shared" si="14"/>
        <v>0</v>
      </c>
      <c r="O115" s="47"/>
      <c r="P115" s="52">
        <f t="shared" si="15"/>
        <v>0</v>
      </c>
      <c r="Q115" s="47"/>
    </row>
    <row r="116" spans="1:17" x14ac:dyDescent="0.25">
      <c r="A116" s="19"/>
      <c r="B116" s="19"/>
      <c r="C116" s="19"/>
      <c r="D116" s="19"/>
      <c r="E116" s="19" t="s">
        <v>822</v>
      </c>
      <c r="F116" s="19"/>
      <c r="G116" s="19"/>
      <c r="H116" s="19"/>
      <c r="I116" s="19"/>
      <c r="J116" s="20">
        <f>ROUND(SUM(J109:J115),5)</f>
        <v>-3091.92</v>
      </c>
      <c r="K116" s="47"/>
      <c r="L116" s="20">
        <f>ROUND(SUM(L109:L115),5)</f>
        <v>600</v>
      </c>
      <c r="M116" s="47"/>
      <c r="N116" s="20">
        <f t="shared" si="14"/>
        <v>-3691.92</v>
      </c>
      <c r="O116" s="47"/>
      <c r="P116" s="48">
        <f t="shared" si="15"/>
        <v>-5.1532</v>
      </c>
      <c r="Q116" s="47"/>
    </row>
    <row r="117" spans="1:17" x14ac:dyDescent="0.25">
      <c r="A117" s="19"/>
      <c r="B117" s="19"/>
      <c r="C117" s="19"/>
      <c r="D117" s="19"/>
      <c r="E117" s="19" t="s">
        <v>823</v>
      </c>
      <c r="F117" s="19"/>
      <c r="G117" s="19"/>
      <c r="H117" s="19"/>
      <c r="I117" s="19"/>
      <c r="J117" s="20"/>
      <c r="K117" s="47"/>
      <c r="L117" s="20"/>
      <c r="M117" s="47"/>
      <c r="N117" s="20"/>
      <c r="O117" s="47"/>
      <c r="P117" s="48"/>
      <c r="Q117" s="47"/>
    </row>
    <row r="118" spans="1:17" x14ac:dyDescent="0.25">
      <c r="A118" s="19"/>
      <c r="B118" s="19"/>
      <c r="C118" s="19"/>
      <c r="D118" s="19"/>
      <c r="E118" s="19"/>
      <c r="F118" s="19" t="s">
        <v>824</v>
      </c>
      <c r="G118" s="19"/>
      <c r="H118" s="19"/>
      <c r="I118" s="19"/>
      <c r="J118" s="20">
        <v>0</v>
      </c>
      <c r="K118" s="47"/>
      <c r="L118" s="20">
        <v>0</v>
      </c>
      <c r="M118" s="47"/>
      <c r="N118" s="20">
        <f>ROUND((J118-L118),5)</f>
        <v>0</v>
      </c>
      <c r="O118" s="47"/>
      <c r="P118" s="48">
        <f>ROUND(IF(L118=0, IF(J118=0, 0, 1), J118/L118),5)</f>
        <v>0</v>
      </c>
      <c r="Q118" s="47"/>
    </row>
    <row r="119" spans="1:17" x14ac:dyDescent="0.25">
      <c r="A119" s="19"/>
      <c r="B119" s="19"/>
      <c r="C119" s="19"/>
      <c r="D119" s="19"/>
      <c r="E119" s="19"/>
      <c r="F119" s="19" t="s">
        <v>825</v>
      </c>
      <c r="G119" s="19"/>
      <c r="H119" s="19"/>
      <c r="I119" s="19"/>
      <c r="J119" s="20">
        <v>0</v>
      </c>
      <c r="K119" s="47"/>
      <c r="L119" s="20">
        <v>0</v>
      </c>
      <c r="M119" s="47"/>
      <c r="N119" s="20">
        <f>ROUND((J119-L119),5)</f>
        <v>0</v>
      </c>
      <c r="O119" s="47"/>
      <c r="P119" s="48">
        <f>ROUND(IF(L119=0, IF(J119=0, 0, 1), J119/L119),5)</f>
        <v>0</v>
      </c>
      <c r="Q119" s="47"/>
    </row>
    <row r="120" spans="1:17" x14ac:dyDescent="0.25">
      <c r="A120" s="19"/>
      <c r="B120" s="19"/>
      <c r="C120" s="19"/>
      <c r="D120" s="19"/>
      <c r="E120" s="19"/>
      <c r="F120" s="19" t="s">
        <v>827</v>
      </c>
      <c r="G120" s="19"/>
      <c r="H120" s="19"/>
      <c r="I120" s="19"/>
      <c r="J120" s="20"/>
      <c r="K120" s="47"/>
      <c r="L120" s="20"/>
      <c r="M120" s="47"/>
      <c r="N120" s="20"/>
      <c r="O120" s="47"/>
      <c r="P120" s="48"/>
      <c r="Q120" s="47"/>
    </row>
    <row r="121" spans="1:17" x14ac:dyDescent="0.25">
      <c r="A121" s="19"/>
      <c r="B121" s="19"/>
      <c r="C121" s="19"/>
      <c r="D121" s="19"/>
      <c r="E121" s="19"/>
      <c r="F121" s="19"/>
      <c r="G121" s="19" t="s">
        <v>54</v>
      </c>
      <c r="H121" s="19"/>
      <c r="I121" s="19"/>
      <c r="J121" s="20">
        <v>310</v>
      </c>
      <c r="K121" s="47"/>
      <c r="L121" s="20"/>
      <c r="M121" s="47"/>
      <c r="N121" s="20"/>
      <c r="O121" s="47"/>
      <c r="P121" s="48"/>
      <c r="Q121" s="47"/>
    </row>
    <row r="122" spans="1:17" x14ac:dyDescent="0.25">
      <c r="A122" s="19"/>
      <c r="B122" s="19"/>
      <c r="C122" s="19"/>
      <c r="D122" s="19"/>
      <c r="E122" s="19"/>
      <c r="F122" s="19"/>
      <c r="G122" s="19" t="s">
        <v>828</v>
      </c>
      <c r="H122" s="19"/>
      <c r="I122" s="19"/>
      <c r="J122" s="20">
        <v>0</v>
      </c>
      <c r="K122" s="47"/>
      <c r="L122" s="20">
        <v>835</v>
      </c>
      <c r="M122" s="47"/>
      <c r="N122" s="20">
        <f t="shared" ref="N122:N130" si="16">ROUND((J122-L122),5)</f>
        <v>-835</v>
      </c>
      <c r="O122" s="47"/>
      <c r="P122" s="48">
        <f t="shared" ref="P122:P130" si="17">ROUND(IF(L122=0, IF(J122=0, 0, 1), J122/L122),5)</f>
        <v>0</v>
      </c>
      <c r="Q122" s="47"/>
    </row>
    <row r="123" spans="1:17" x14ac:dyDescent="0.25">
      <c r="A123" s="19"/>
      <c r="B123" s="19"/>
      <c r="C123" s="19"/>
      <c r="D123" s="19"/>
      <c r="E123" s="19"/>
      <c r="F123" s="19"/>
      <c r="G123" s="19" t="s">
        <v>829</v>
      </c>
      <c r="H123" s="19"/>
      <c r="I123" s="19"/>
      <c r="J123" s="20">
        <v>0</v>
      </c>
      <c r="K123" s="47"/>
      <c r="L123" s="20">
        <v>1250</v>
      </c>
      <c r="M123" s="47"/>
      <c r="N123" s="20">
        <f t="shared" si="16"/>
        <v>-1250</v>
      </c>
      <c r="O123" s="47"/>
      <c r="P123" s="48">
        <f t="shared" si="17"/>
        <v>0</v>
      </c>
      <c r="Q123" s="47"/>
    </row>
    <row r="124" spans="1:17" x14ac:dyDescent="0.25">
      <c r="A124" s="19"/>
      <c r="B124" s="19"/>
      <c r="C124" s="19"/>
      <c r="D124" s="19"/>
      <c r="E124" s="19"/>
      <c r="F124" s="19"/>
      <c r="G124" s="19" t="s">
        <v>830</v>
      </c>
      <c r="H124" s="19"/>
      <c r="I124" s="19"/>
      <c r="J124" s="20">
        <v>0</v>
      </c>
      <c r="K124" s="47"/>
      <c r="L124" s="20">
        <v>0</v>
      </c>
      <c r="M124" s="47"/>
      <c r="N124" s="20">
        <f t="shared" si="16"/>
        <v>0</v>
      </c>
      <c r="O124" s="47"/>
      <c r="P124" s="48">
        <f t="shared" si="17"/>
        <v>0</v>
      </c>
      <c r="Q124" s="47"/>
    </row>
    <row r="125" spans="1:17" x14ac:dyDescent="0.25">
      <c r="A125" s="19"/>
      <c r="B125" s="19"/>
      <c r="C125" s="19"/>
      <c r="D125" s="19"/>
      <c r="E125" s="19"/>
      <c r="F125" s="19"/>
      <c r="G125" s="19" t="s">
        <v>831</v>
      </c>
      <c r="H125" s="19"/>
      <c r="I125" s="19"/>
      <c r="J125" s="20">
        <v>0</v>
      </c>
      <c r="K125" s="47"/>
      <c r="L125" s="20">
        <v>100</v>
      </c>
      <c r="M125" s="47"/>
      <c r="N125" s="20">
        <f t="shared" si="16"/>
        <v>-100</v>
      </c>
      <c r="O125" s="47"/>
      <c r="P125" s="48">
        <f t="shared" si="17"/>
        <v>0</v>
      </c>
      <c r="Q125" s="47"/>
    </row>
    <row r="126" spans="1:17" x14ac:dyDescent="0.25">
      <c r="A126" s="19"/>
      <c r="B126" s="19"/>
      <c r="C126" s="19"/>
      <c r="D126" s="19"/>
      <c r="E126" s="19"/>
      <c r="F126" s="19"/>
      <c r="G126" s="19" t="s">
        <v>832</v>
      </c>
      <c r="H126" s="19"/>
      <c r="I126" s="19"/>
      <c r="J126" s="20">
        <v>366.87</v>
      </c>
      <c r="K126" s="47"/>
      <c r="L126" s="20">
        <v>280</v>
      </c>
      <c r="M126" s="47"/>
      <c r="N126" s="20">
        <f t="shared" si="16"/>
        <v>86.87</v>
      </c>
      <c r="O126" s="47"/>
      <c r="P126" s="48">
        <f t="shared" si="17"/>
        <v>1.3102499999999999</v>
      </c>
      <c r="Q126" s="47"/>
    </row>
    <row r="127" spans="1:17" ht="15.75" thickBot="1" x14ac:dyDescent="0.3">
      <c r="A127" s="19"/>
      <c r="B127" s="19"/>
      <c r="C127" s="19"/>
      <c r="D127" s="19"/>
      <c r="E127" s="19"/>
      <c r="F127" s="19"/>
      <c r="G127" s="19" t="s">
        <v>834</v>
      </c>
      <c r="H127" s="19"/>
      <c r="I127" s="19"/>
      <c r="J127" s="26">
        <v>1445.13</v>
      </c>
      <c r="K127" s="47"/>
      <c r="L127" s="26">
        <v>0</v>
      </c>
      <c r="M127" s="47"/>
      <c r="N127" s="26">
        <f t="shared" si="16"/>
        <v>1445.13</v>
      </c>
      <c r="O127" s="47"/>
      <c r="P127" s="52">
        <f t="shared" si="17"/>
        <v>1</v>
      </c>
      <c r="Q127" s="47"/>
    </row>
    <row r="128" spans="1:17" x14ac:dyDescent="0.25">
      <c r="A128" s="19"/>
      <c r="B128" s="19"/>
      <c r="C128" s="19"/>
      <c r="D128" s="19"/>
      <c r="E128" s="19"/>
      <c r="F128" s="19" t="s">
        <v>835</v>
      </c>
      <c r="G128" s="19"/>
      <c r="H128" s="19"/>
      <c r="I128" s="19"/>
      <c r="J128" s="20">
        <f>ROUND(SUM(J120:J127),5)</f>
        <v>2122</v>
      </c>
      <c r="K128" s="47"/>
      <c r="L128" s="20">
        <f>ROUND(SUM(L120:L127),5)</f>
        <v>2465</v>
      </c>
      <c r="M128" s="47"/>
      <c r="N128" s="20">
        <f t="shared" si="16"/>
        <v>-343</v>
      </c>
      <c r="O128" s="47"/>
      <c r="P128" s="48">
        <f t="shared" si="17"/>
        <v>0.86085</v>
      </c>
      <c r="Q128" s="47"/>
    </row>
    <row r="129" spans="1:17" x14ac:dyDescent="0.25">
      <c r="A129" s="19"/>
      <c r="B129" s="19"/>
      <c r="C129" s="19"/>
      <c r="D129" s="19"/>
      <c r="E129" s="19"/>
      <c r="F129" s="19" t="s">
        <v>836</v>
      </c>
      <c r="G129" s="19"/>
      <c r="H129" s="19"/>
      <c r="I129" s="19"/>
      <c r="J129" s="20">
        <v>0</v>
      </c>
      <c r="K129" s="47"/>
      <c r="L129" s="20">
        <v>200</v>
      </c>
      <c r="M129" s="47"/>
      <c r="N129" s="20">
        <f t="shared" si="16"/>
        <v>-200</v>
      </c>
      <c r="O129" s="47"/>
      <c r="P129" s="48">
        <f t="shared" si="17"/>
        <v>0</v>
      </c>
      <c r="Q129" s="47"/>
    </row>
    <row r="130" spans="1:17" x14ac:dyDescent="0.25">
      <c r="A130" s="19"/>
      <c r="B130" s="19"/>
      <c r="C130" s="19"/>
      <c r="D130" s="19"/>
      <c r="E130" s="19"/>
      <c r="F130" s="19" t="s">
        <v>837</v>
      </c>
      <c r="G130" s="19"/>
      <c r="H130" s="19"/>
      <c r="I130" s="19"/>
      <c r="J130" s="20">
        <v>0</v>
      </c>
      <c r="K130" s="47"/>
      <c r="L130" s="20">
        <v>420</v>
      </c>
      <c r="M130" s="47"/>
      <c r="N130" s="20">
        <f t="shared" si="16"/>
        <v>-420</v>
      </c>
      <c r="O130" s="47"/>
      <c r="P130" s="48">
        <f t="shared" si="17"/>
        <v>0</v>
      </c>
      <c r="Q130" s="47"/>
    </row>
    <row r="131" spans="1:17" x14ac:dyDescent="0.25">
      <c r="A131" s="19"/>
      <c r="B131" s="19"/>
      <c r="C131" s="19"/>
      <c r="D131" s="19"/>
      <c r="E131" s="19"/>
      <c r="F131" s="19" t="s">
        <v>838</v>
      </c>
      <c r="G131" s="19"/>
      <c r="H131" s="19"/>
      <c r="I131" s="19"/>
      <c r="J131" s="20"/>
      <c r="K131" s="47"/>
      <c r="L131" s="20"/>
      <c r="M131" s="47"/>
      <c r="N131" s="20"/>
      <c r="O131" s="47"/>
      <c r="P131" s="48"/>
      <c r="Q131" s="47"/>
    </row>
    <row r="132" spans="1:17" x14ac:dyDescent="0.25">
      <c r="A132" s="19"/>
      <c r="B132" s="19"/>
      <c r="C132" s="19"/>
      <c r="D132" s="19"/>
      <c r="E132" s="19"/>
      <c r="F132" s="19"/>
      <c r="G132" s="19" t="s">
        <v>843</v>
      </c>
      <c r="H132" s="19"/>
      <c r="I132" s="19"/>
      <c r="J132" s="20">
        <v>56.17</v>
      </c>
      <c r="K132" s="47"/>
      <c r="L132" s="20"/>
      <c r="M132" s="47"/>
      <c r="N132" s="20"/>
      <c r="O132" s="47"/>
      <c r="P132" s="48"/>
      <c r="Q132" s="47"/>
    </row>
    <row r="133" spans="1:17" x14ac:dyDescent="0.25">
      <c r="A133" s="19"/>
      <c r="B133" s="19"/>
      <c r="C133" s="19"/>
      <c r="D133" s="19"/>
      <c r="E133" s="19"/>
      <c r="F133" s="19"/>
      <c r="G133" s="19" t="s">
        <v>844</v>
      </c>
      <c r="H133" s="19"/>
      <c r="I133" s="19"/>
      <c r="J133" s="20">
        <v>2492.9499999999998</v>
      </c>
      <c r="K133" s="47"/>
      <c r="L133" s="20"/>
      <c r="M133" s="47"/>
      <c r="N133" s="20"/>
      <c r="O133" s="47"/>
      <c r="P133" s="48"/>
      <c r="Q133" s="47"/>
    </row>
    <row r="134" spans="1:17" ht="15.75" thickBot="1" x14ac:dyDescent="0.3">
      <c r="A134" s="19"/>
      <c r="B134" s="19"/>
      <c r="C134" s="19"/>
      <c r="D134" s="19"/>
      <c r="E134" s="19"/>
      <c r="F134" s="19"/>
      <c r="G134" s="19" t="s">
        <v>858</v>
      </c>
      <c r="H134" s="19"/>
      <c r="I134" s="19"/>
      <c r="J134" s="21">
        <v>89.12</v>
      </c>
      <c r="K134" s="47"/>
      <c r="L134" s="21">
        <v>1666.67</v>
      </c>
      <c r="M134" s="47"/>
      <c r="N134" s="21">
        <f>ROUND((J134-L134),5)</f>
        <v>-1577.55</v>
      </c>
      <c r="O134" s="47"/>
      <c r="P134" s="49">
        <f>ROUND(IF(L134=0, IF(J134=0, 0, 1), J134/L134),5)</f>
        <v>5.3469999999999997E-2</v>
      </c>
      <c r="Q134" s="47"/>
    </row>
    <row r="135" spans="1:17" ht="15.75" thickBot="1" x14ac:dyDescent="0.3">
      <c r="A135" s="19"/>
      <c r="B135" s="19"/>
      <c r="C135" s="19"/>
      <c r="D135" s="19"/>
      <c r="E135" s="19"/>
      <c r="F135" s="19" t="s">
        <v>859</v>
      </c>
      <c r="G135" s="19"/>
      <c r="H135" s="19"/>
      <c r="I135" s="19"/>
      <c r="J135" s="22">
        <f>ROUND(SUM(J131:J134),5)</f>
        <v>2638.24</v>
      </c>
      <c r="K135" s="47"/>
      <c r="L135" s="22">
        <f>ROUND(SUM(L131:L134),5)</f>
        <v>1666.67</v>
      </c>
      <c r="M135" s="47"/>
      <c r="N135" s="22">
        <f>ROUND((J135-L135),5)</f>
        <v>971.57</v>
      </c>
      <c r="O135" s="47"/>
      <c r="P135" s="51">
        <f>ROUND(IF(L135=0, IF(J135=0, 0, 1), J135/L135),5)</f>
        <v>1.58294</v>
      </c>
      <c r="Q135" s="47"/>
    </row>
    <row r="136" spans="1:17" x14ac:dyDescent="0.25">
      <c r="A136" s="19"/>
      <c r="B136" s="19"/>
      <c r="C136" s="19"/>
      <c r="D136" s="19"/>
      <c r="E136" s="19" t="s">
        <v>860</v>
      </c>
      <c r="F136" s="19"/>
      <c r="G136" s="19"/>
      <c r="H136" s="19"/>
      <c r="I136" s="19"/>
      <c r="J136" s="20">
        <f>ROUND(SUM(J117:J119)+SUM(J128:J130)+J135,5)</f>
        <v>4760.24</v>
      </c>
      <c r="K136" s="47"/>
      <c r="L136" s="20">
        <f>ROUND(SUM(L117:L119)+SUM(L128:L130)+L135,5)</f>
        <v>4751.67</v>
      </c>
      <c r="M136" s="47"/>
      <c r="N136" s="20">
        <f>ROUND((J136-L136),5)</f>
        <v>8.57</v>
      </c>
      <c r="O136" s="47"/>
      <c r="P136" s="48">
        <f>ROUND(IF(L136=0, IF(J136=0, 0, 1), J136/L136),5)</f>
        <v>1.0018</v>
      </c>
      <c r="Q136" s="47"/>
    </row>
    <row r="137" spans="1:17" x14ac:dyDescent="0.25">
      <c r="A137" s="19"/>
      <c r="B137" s="19"/>
      <c r="C137" s="19"/>
      <c r="D137" s="19"/>
      <c r="E137" s="19" t="s">
        <v>861</v>
      </c>
      <c r="F137" s="19"/>
      <c r="G137" s="19"/>
      <c r="H137" s="19"/>
      <c r="I137" s="19"/>
      <c r="J137" s="20"/>
      <c r="K137" s="47"/>
      <c r="L137" s="20"/>
      <c r="M137" s="47"/>
      <c r="N137" s="20"/>
      <c r="O137" s="47"/>
      <c r="P137" s="48"/>
      <c r="Q137" s="47"/>
    </row>
    <row r="138" spans="1:17" ht="15.75" thickBot="1" x14ac:dyDescent="0.3">
      <c r="A138" s="19"/>
      <c r="B138" s="19"/>
      <c r="C138" s="19"/>
      <c r="D138" s="19"/>
      <c r="E138" s="19"/>
      <c r="F138" s="19" t="s">
        <v>862</v>
      </c>
      <c r="G138" s="19"/>
      <c r="H138" s="19"/>
      <c r="I138" s="19"/>
      <c r="J138" s="26">
        <v>0</v>
      </c>
      <c r="K138" s="47"/>
      <c r="L138" s="26">
        <v>0</v>
      </c>
      <c r="M138" s="47"/>
      <c r="N138" s="26">
        <f>ROUND((J138-L138),5)</f>
        <v>0</v>
      </c>
      <c r="O138" s="47"/>
      <c r="P138" s="52">
        <f>ROUND(IF(L138=0, IF(J138=0, 0, 1), J138/L138),5)</f>
        <v>0</v>
      </c>
      <c r="Q138" s="47"/>
    </row>
    <row r="139" spans="1:17" x14ac:dyDescent="0.25">
      <c r="A139" s="19"/>
      <c r="B139" s="19"/>
      <c r="C139" s="19"/>
      <c r="D139" s="19"/>
      <c r="E139" s="19" t="s">
        <v>864</v>
      </c>
      <c r="F139" s="19"/>
      <c r="G139" s="19"/>
      <c r="H139" s="19"/>
      <c r="I139" s="19"/>
      <c r="J139" s="20">
        <f>ROUND(SUM(J137:J138),5)</f>
        <v>0</v>
      </c>
      <c r="K139" s="47"/>
      <c r="L139" s="20">
        <f>ROUND(SUM(L137:L138),5)</f>
        <v>0</v>
      </c>
      <c r="M139" s="47"/>
      <c r="N139" s="20">
        <f>ROUND((J139-L139),5)</f>
        <v>0</v>
      </c>
      <c r="O139" s="47"/>
      <c r="P139" s="48">
        <f>ROUND(IF(L139=0, IF(J139=0, 0, 1), J139/L139),5)</f>
        <v>0</v>
      </c>
      <c r="Q139" s="47"/>
    </row>
    <row r="140" spans="1:17" x14ac:dyDescent="0.25">
      <c r="A140" s="19"/>
      <c r="B140" s="19"/>
      <c r="C140" s="19"/>
      <c r="D140" s="19"/>
      <c r="E140" s="19" t="s">
        <v>865</v>
      </c>
      <c r="F140" s="19"/>
      <c r="G140" s="19"/>
      <c r="H140" s="19"/>
      <c r="I140" s="19"/>
      <c r="J140" s="20"/>
      <c r="K140" s="47"/>
      <c r="L140" s="20"/>
      <c r="M140" s="47"/>
      <c r="N140" s="20"/>
      <c r="O140" s="47"/>
      <c r="P140" s="48"/>
      <c r="Q140" s="47"/>
    </row>
    <row r="141" spans="1:17" x14ac:dyDescent="0.25">
      <c r="A141" s="19"/>
      <c r="B141" s="19"/>
      <c r="C141" s="19"/>
      <c r="D141" s="19"/>
      <c r="E141" s="19"/>
      <c r="F141" s="19" t="s">
        <v>866</v>
      </c>
      <c r="G141" s="19"/>
      <c r="H141" s="19"/>
      <c r="I141" s="19"/>
      <c r="J141" s="20">
        <v>0</v>
      </c>
      <c r="K141" s="47"/>
      <c r="L141" s="20">
        <v>0</v>
      </c>
      <c r="M141" s="47"/>
      <c r="N141" s="20">
        <f>ROUND((J141-L141),5)</f>
        <v>0</v>
      </c>
      <c r="O141" s="47"/>
      <c r="P141" s="48">
        <f>ROUND(IF(L141=0, IF(J141=0, 0, 1), J141/L141),5)</f>
        <v>0</v>
      </c>
      <c r="Q141" s="47"/>
    </row>
    <row r="142" spans="1:17" x14ac:dyDescent="0.25">
      <c r="A142" s="19"/>
      <c r="B142" s="19"/>
      <c r="C142" s="19"/>
      <c r="D142" s="19"/>
      <c r="E142" s="19"/>
      <c r="F142" s="19" t="s">
        <v>867</v>
      </c>
      <c r="G142" s="19"/>
      <c r="H142" s="19"/>
      <c r="I142" s="19"/>
      <c r="J142" s="20">
        <v>0</v>
      </c>
      <c r="K142" s="47"/>
      <c r="L142" s="20">
        <v>90</v>
      </c>
      <c r="M142" s="47"/>
      <c r="N142" s="20">
        <f>ROUND((J142-L142),5)</f>
        <v>-90</v>
      </c>
      <c r="O142" s="47"/>
      <c r="P142" s="48">
        <f>ROUND(IF(L142=0, IF(J142=0, 0, 1), J142/L142),5)</f>
        <v>0</v>
      </c>
      <c r="Q142" s="47"/>
    </row>
    <row r="143" spans="1:17" x14ac:dyDescent="0.25">
      <c r="A143" s="19"/>
      <c r="B143" s="19"/>
      <c r="C143" s="19"/>
      <c r="D143" s="19"/>
      <c r="E143" s="19"/>
      <c r="F143" s="19" t="s">
        <v>868</v>
      </c>
      <c r="G143" s="19"/>
      <c r="H143" s="19"/>
      <c r="I143" s="19"/>
      <c r="J143" s="20"/>
      <c r="K143" s="47"/>
      <c r="L143" s="20"/>
      <c r="M143" s="47"/>
      <c r="N143" s="20"/>
      <c r="O143" s="47"/>
      <c r="P143" s="48"/>
      <c r="Q143" s="47"/>
    </row>
    <row r="144" spans="1:17" x14ac:dyDescent="0.25">
      <c r="A144" s="19"/>
      <c r="B144" s="19"/>
      <c r="C144" s="19"/>
      <c r="D144" s="19"/>
      <c r="E144" s="19"/>
      <c r="F144" s="19"/>
      <c r="G144" s="19" t="s">
        <v>869</v>
      </c>
      <c r="H144" s="19"/>
      <c r="I144" s="19"/>
      <c r="J144" s="20">
        <v>0</v>
      </c>
      <c r="K144" s="47"/>
      <c r="L144" s="20">
        <v>500</v>
      </c>
      <c r="M144" s="47"/>
      <c r="N144" s="20">
        <f>ROUND((J144-L144),5)</f>
        <v>-500</v>
      </c>
      <c r="O144" s="47"/>
      <c r="P144" s="48">
        <f>ROUND(IF(L144=0, IF(J144=0, 0, 1), J144/L144),5)</f>
        <v>0</v>
      </c>
      <c r="Q144" s="47"/>
    </row>
    <row r="145" spans="1:17" ht="15.75" thickBot="1" x14ac:dyDescent="0.3">
      <c r="A145" s="19"/>
      <c r="B145" s="19"/>
      <c r="C145" s="19"/>
      <c r="D145" s="19"/>
      <c r="E145" s="19"/>
      <c r="F145" s="19"/>
      <c r="G145" s="19" t="s">
        <v>870</v>
      </c>
      <c r="H145" s="19"/>
      <c r="I145" s="19"/>
      <c r="J145" s="26">
        <v>0</v>
      </c>
      <c r="K145" s="47"/>
      <c r="L145" s="26">
        <v>330</v>
      </c>
      <c r="M145" s="47"/>
      <c r="N145" s="26">
        <f>ROUND((J145-L145),5)</f>
        <v>-330</v>
      </c>
      <c r="O145" s="47"/>
      <c r="P145" s="52">
        <f>ROUND(IF(L145=0, IF(J145=0, 0, 1), J145/L145),5)</f>
        <v>0</v>
      </c>
      <c r="Q145" s="47"/>
    </row>
    <row r="146" spans="1:17" x14ac:dyDescent="0.25">
      <c r="A146" s="19"/>
      <c r="B146" s="19"/>
      <c r="C146" s="19"/>
      <c r="D146" s="19"/>
      <c r="E146" s="19"/>
      <c r="F146" s="19" t="s">
        <v>871</v>
      </c>
      <c r="G146" s="19"/>
      <c r="H146" s="19"/>
      <c r="I146" s="19"/>
      <c r="J146" s="20">
        <f>ROUND(SUM(J143:J145),5)</f>
        <v>0</v>
      </c>
      <c r="K146" s="47"/>
      <c r="L146" s="20">
        <f>ROUND(SUM(L143:L145),5)</f>
        <v>830</v>
      </c>
      <c r="M146" s="47"/>
      <c r="N146" s="20">
        <f>ROUND((J146-L146),5)</f>
        <v>-830</v>
      </c>
      <c r="O146" s="47"/>
      <c r="P146" s="48">
        <f>ROUND(IF(L146=0, IF(J146=0, 0, 1), J146/L146),5)</f>
        <v>0</v>
      </c>
      <c r="Q146" s="47"/>
    </row>
    <row r="147" spans="1:17" x14ac:dyDescent="0.25">
      <c r="A147" s="19"/>
      <c r="B147" s="19"/>
      <c r="C147" s="19"/>
      <c r="D147" s="19"/>
      <c r="E147" s="19"/>
      <c r="F147" s="19" t="s">
        <v>872</v>
      </c>
      <c r="G147" s="19"/>
      <c r="H147" s="19"/>
      <c r="I147" s="19"/>
      <c r="J147" s="20">
        <v>0</v>
      </c>
      <c r="K147" s="47"/>
      <c r="L147" s="20">
        <v>0</v>
      </c>
      <c r="M147" s="47"/>
      <c r="N147" s="20">
        <f>ROUND((J147-L147),5)</f>
        <v>0</v>
      </c>
      <c r="O147" s="47"/>
      <c r="P147" s="48">
        <f>ROUND(IF(L147=0, IF(J147=0, 0, 1), J147/L147),5)</f>
        <v>0</v>
      </c>
      <c r="Q147" s="47"/>
    </row>
    <row r="148" spans="1:17" x14ac:dyDescent="0.25">
      <c r="A148" s="19"/>
      <c r="B148" s="19"/>
      <c r="C148" s="19"/>
      <c r="D148" s="19"/>
      <c r="E148" s="19"/>
      <c r="F148" s="19" t="s">
        <v>873</v>
      </c>
      <c r="G148" s="19"/>
      <c r="H148" s="19"/>
      <c r="I148" s="19"/>
      <c r="J148" s="20">
        <v>0</v>
      </c>
      <c r="K148" s="47"/>
      <c r="L148" s="20">
        <v>33072</v>
      </c>
      <c r="M148" s="47"/>
      <c r="N148" s="20">
        <f>ROUND((J148-L148),5)</f>
        <v>-33072</v>
      </c>
      <c r="O148" s="47"/>
      <c r="P148" s="48">
        <f>ROUND(IF(L148=0, IF(J148=0, 0, 1), J148/L148),5)</f>
        <v>0</v>
      </c>
      <c r="Q148" s="47"/>
    </row>
    <row r="149" spans="1:17" x14ac:dyDescent="0.25">
      <c r="A149" s="19"/>
      <c r="B149" s="19"/>
      <c r="C149" s="19"/>
      <c r="D149" s="19"/>
      <c r="E149" s="19"/>
      <c r="F149" s="19" t="s">
        <v>875</v>
      </c>
      <c r="G149" s="19"/>
      <c r="H149" s="19"/>
      <c r="I149" s="19"/>
      <c r="J149" s="20"/>
      <c r="K149" s="47"/>
      <c r="L149" s="20"/>
      <c r="M149" s="47"/>
      <c r="N149" s="20"/>
      <c r="O149" s="47"/>
      <c r="P149" s="48"/>
      <c r="Q149" s="47"/>
    </row>
    <row r="150" spans="1:17" ht="15.75" thickBot="1" x14ac:dyDescent="0.3">
      <c r="A150" s="19"/>
      <c r="B150" s="19"/>
      <c r="C150" s="19"/>
      <c r="D150" s="19"/>
      <c r="E150" s="19"/>
      <c r="F150" s="19"/>
      <c r="G150" s="19" t="s">
        <v>876</v>
      </c>
      <c r="H150" s="19"/>
      <c r="I150" s="19"/>
      <c r="J150" s="21">
        <v>181.08</v>
      </c>
      <c r="K150" s="47"/>
      <c r="L150" s="21">
        <v>165</v>
      </c>
      <c r="M150" s="47"/>
      <c r="N150" s="21">
        <f>ROUND((J150-L150),5)</f>
        <v>16.079999999999998</v>
      </c>
      <c r="O150" s="47"/>
      <c r="P150" s="49">
        <f>ROUND(IF(L150=0, IF(J150=0, 0, 1), J150/L150),5)</f>
        <v>1.09745</v>
      </c>
      <c r="Q150" s="47"/>
    </row>
    <row r="151" spans="1:17" ht="15.75" thickBot="1" x14ac:dyDescent="0.3">
      <c r="A151" s="19"/>
      <c r="B151" s="19"/>
      <c r="C151" s="19"/>
      <c r="D151" s="19"/>
      <c r="E151" s="19"/>
      <c r="F151" s="19" t="s">
        <v>877</v>
      </c>
      <c r="G151" s="19"/>
      <c r="H151" s="19"/>
      <c r="I151" s="19"/>
      <c r="J151" s="22">
        <f>ROUND(SUM(J149:J150),5)</f>
        <v>181.08</v>
      </c>
      <c r="K151" s="47"/>
      <c r="L151" s="22">
        <f>ROUND(SUM(L149:L150),5)</f>
        <v>165</v>
      </c>
      <c r="M151" s="47"/>
      <c r="N151" s="22">
        <f>ROUND((J151-L151),5)</f>
        <v>16.079999999999998</v>
      </c>
      <c r="O151" s="47"/>
      <c r="P151" s="51">
        <f>ROUND(IF(L151=0, IF(J151=0, 0, 1), J151/L151),5)</f>
        <v>1.09745</v>
      </c>
      <c r="Q151" s="47"/>
    </row>
    <row r="152" spans="1:17" x14ac:dyDescent="0.25">
      <c r="A152" s="19"/>
      <c r="B152" s="19"/>
      <c r="C152" s="19"/>
      <c r="D152" s="19"/>
      <c r="E152" s="19" t="s">
        <v>878</v>
      </c>
      <c r="F152" s="19"/>
      <c r="G152" s="19"/>
      <c r="H152" s="19"/>
      <c r="I152" s="19"/>
      <c r="J152" s="20">
        <f>ROUND(SUM(J140:J142)+SUM(J146:J148)+J151,5)</f>
        <v>181.08</v>
      </c>
      <c r="K152" s="47"/>
      <c r="L152" s="20">
        <f>ROUND(SUM(L140:L142)+SUM(L146:L148)+L151,5)</f>
        <v>34157</v>
      </c>
      <c r="M152" s="47"/>
      <c r="N152" s="20">
        <f>ROUND((J152-L152),5)</f>
        <v>-33975.919999999998</v>
      </c>
      <c r="O152" s="47"/>
      <c r="P152" s="48">
        <f>ROUND(IF(L152=0, IF(J152=0, 0, 1), J152/L152),5)</f>
        <v>5.3E-3</v>
      </c>
      <c r="Q152" s="47"/>
    </row>
    <row r="153" spans="1:17" x14ac:dyDescent="0.25">
      <c r="A153" s="19"/>
      <c r="B153" s="19"/>
      <c r="C153" s="19"/>
      <c r="D153" s="19"/>
      <c r="E153" s="19" t="s">
        <v>879</v>
      </c>
      <c r="F153" s="19"/>
      <c r="G153" s="19"/>
      <c r="H153" s="19"/>
      <c r="I153" s="19"/>
      <c r="J153" s="20"/>
      <c r="K153" s="47"/>
      <c r="L153" s="20"/>
      <c r="M153" s="47"/>
      <c r="N153" s="20"/>
      <c r="O153" s="47"/>
      <c r="P153" s="48"/>
      <c r="Q153" s="47"/>
    </row>
    <row r="154" spans="1:17" x14ac:dyDescent="0.25">
      <c r="A154" s="19"/>
      <c r="B154" s="19"/>
      <c r="C154" s="19"/>
      <c r="D154" s="19"/>
      <c r="E154" s="19"/>
      <c r="F154" s="19" t="s">
        <v>880</v>
      </c>
      <c r="G154" s="19"/>
      <c r="H154" s="19"/>
      <c r="I154" s="19"/>
      <c r="J154" s="20"/>
      <c r="K154" s="47"/>
      <c r="L154" s="20"/>
      <c r="M154" s="47"/>
      <c r="N154" s="20"/>
      <c r="O154" s="47"/>
      <c r="P154" s="48"/>
      <c r="Q154" s="47"/>
    </row>
    <row r="155" spans="1:17" x14ac:dyDescent="0.25">
      <c r="A155" s="19"/>
      <c r="B155" s="19"/>
      <c r="C155" s="19"/>
      <c r="D155" s="19"/>
      <c r="E155" s="19"/>
      <c r="F155" s="19"/>
      <c r="G155" s="19" t="s">
        <v>881</v>
      </c>
      <c r="H155" s="19"/>
      <c r="I155" s="19"/>
      <c r="J155" s="20">
        <v>0</v>
      </c>
      <c r="K155" s="47"/>
      <c r="L155" s="20">
        <v>0</v>
      </c>
      <c r="M155" s="47"/>
      <c r="N155" s="20">
        <f>ROUND((J155-L155),5)</f>
        <v>0</v>
      </c>
      <c r="O155" s="47"/>
      <c r="P155" s="48">
        <f>ROUND(IF(L155=0, IF(J155=0, 0, 1), J155/L155),5)</f>
        <v>0</v>
      </c>
      <c r="Q155" s="47"/>
    </row>
    <row r="156" spans="1:17" ht="15.75" thickBot="1" x14ac:dyDescent="0.3">
      <c r="A156" s="19"/>
      <c r="B156" s="19"/>
      <c r="C156" s="19"/>
      <c r="D156" s="19"/>
      <c r="E156" s="19"/>
      <c r="F156" s="19"/>
      <c r="G156" s="19" t="s">
        <v>882</v>
      </c>
      <c r="H156" s="19"/>
      <c r="I156" s="19"/>
      <c r="J156" s="26">
        <v>248.18</v>
      </c>
      <c r="K156" s="47"/>
      <c r="L156" s="26">
        <v>150</v>
      </c>
      <c r="M156" s="47"/>
      <c r="N156" s="26">
        <f>ROUND((J156-L156),5)</f>
        <v>98.18</v>
      </c>
      <c r="O156" s="47"/>
      <c r="P156" s="52">
        <f>ROUND(IF(L156=0, IF(J156=0, 0, 1), J156/L156),5)</f>
        <v>1.6545300000000001</v>
      </c>
      <c r="Q156" s="47"/>
    </row>
    <row r="157" spans="1:17" x14ac:dyDescent="0.25">
      <c r="A157" s="19"/>
      <c r="B157" s="19"/>
      <c r="C157" s="19"/>
      <c r="D157" s="19"/>
      <c r="E157" s="19"/>
      <c r="F157" s="19" t="s">
        <v>883</v>
      </c>
      <c r="G157" s="19"/>
      <c r="H157" s="19"/>
      <c r="I157" s="19"/>
      <c r="J157" s="20">
        <f>ROUND(SUM(J154:J156),5)</f>
        <v>248.18</v>
      </c>
      <c r="K157" s="47"/>
      <c r="L157" s="20">
        <f>ROUND(SUM(L154:L156),5)</f>
        <v>150</v>
      </c>
      <c r="M157" s="47"/>
      <c r="N157" s="20">
        <f>ROUND((J157-L157),5)</f>
        <v>98.18</v>
      </c>
      <c r="O157" s="47"/>
      <c r="P157" s="48">
        <f>ROUND(IF(L157=0, IF(J157=0, 0, 1), J157/L157),5)</f>
        <v>1.6545300000000001</v>
      </c>
      <c r="Q157" s="47"/>
    </row>
    <row r="158" spans="1:17" ht="15.75" thickBot="1" x14ac:dyDescent="0.3">
      <c r="A158" s="19"/>
      <c r="B158" s="19"/>
      <c r="C158" s="19"/>
      <c r="D158" s="19"/>
      <c r="E158" s="19"/>
      <c r="F158" s="19" t="s">
        <v>884</v>
      </c>
      <c r="G158" s="19"/>
      <c r="H158" s="19"/>
      <c r="I158" s="19"/>
      <c r="J158" s="26">
        <v>950</v>
      </c>
      <c r="K158" s="47"/>
      <c r="L158" s="26">
        <v>375</v>
      </c>
      <c r="M158" s="47"/>
      <c r="N158" s="26">
        <f>ROUND((J158-L158),5)</f>
        <v>575</v>
      </c>
      <c r="O158" s="47"/>
      <c r="P158" s="52">
        <f>ROUND(IF(L158=0, IF(J158=0, 0, 1), J158/L158),5)</f>
        <v>2.5333299999999999</v>
      </c>
      <c r="Q158" s="47"/>
    </row>
    <row r="159" spans="1:17" x14ac:dyDescent="0.25">
      <c r="A159" s="19"/>
      <c r="B159" s="19"/>
      <c r="C159" s="19"/>
      <c r="D159" s="19"/>
      <c r="E159" s="19" t="s">
        <v>885</v>
      </c>
      <c r="F159" s="19"/>
      <c r="G159" s="19"/>
      <c r="H159" s="19"/>
      <c r="I159" s="19"/>
      <c r="J159" s="20">
        <f>ROUND(J153+SUM(J157:J158),5)</f>
        <v>1198.18</v>
      </c>
      <c r="K159" s="47"/>
      <c r="L159" s="20">
        <f>ROUND(L153+SUM(L157:L158),5)</f>
        <v>525</v>
      </c>
      <c r="M159" s="47"/>
      <c r="N159" s="20">
        <f>ROUND((J159-L159),5)</f>
        <v>673.18</v>
      </c>
      <c r="O159" s="47"/>
      <c r="P159" s="48">
        <f>ROUND(IF(L159=0, IF(J159=0, 0, 1), J159/L159),5)</f>
        <v>2.2822499999999999</v>
      </c>
      <c r="Q159" s="47"/>
    </row>
    <row r="160" spans="1:17" ht="15.75" thickBot="1" x14ac:dyDescent="0.3">
      <c r="A160" s="19"/>
      <c r="B160" s="19"/>
      <c r="C160" s="19"/>
      <c r="D160" s="19"/>
      <c r="E160" s="19" t="s">
        <v>886</v>
      </c>
      <c r="F160" s="19"/>
      <c r="G160" s="19"/>
      <c r="H160" s="19"/>
      <c r="I160" s="19"/>
      <c r="J160" s="32">
        <v>2062.9699999999998</v>
      </c>
      <c r="K160" s="47"/>
      <c r="L160" s="21"/>
      <c r="M160" s="47"/>
      <c r="N160" s="21"/>
      <c r="O160" s="47"/>
      <c r="P160" s="49"/>
      <c r="Q160" s="47"/>
    </row>
    <row r="161" spans="1:17" ht="15.75" thickBot="1" x14ac:dyDescent="0.3">
      <c r="A161" s="19"/>
      <c r="B161" s="19"/>
      <c r="C161" s="19"/>
      <c r="D161" s="19" t="s">
        <v>887</v>
      </c>
      <c r="E161" s="19"/>
      <c r="F161" s="19"/>
      <c r="G161" s="19"/>
      <c r="H161" s="19"/>
      <c r="I161" s="19"/>
      <c r="J161" s="22">
        <f>ROUND(J20+J104+J108+J116+J136+J139+J152+SUM(J159:J160),5)</f>
        <v>55277.38</v>
      </c>
      <c r="K161" s="47"/>
      <c r="L161" s="22">
        <f>ROUND(L20+L104+L108+L116+L136+L139+L152+SUM(L159:L160),5)</f>
        <v>104087.03</v>
      </c>
      <c r="M161" s="47"/>
      <c r="N161" s="22">
        <f>ROUND((J161-L161),5)</f>
        <v>-48809.65</v>
      </c>
      <c r="O161" s="47"/>
      <c r="P161" s="51">
        <f>ROUND(IF(L161=0, IF(J161=0, 0, 1), J161/L161),5)</f>
        <v>0.53107000000000004</v>
      </c>
      <c r="Q161" s="47"/>
    </row>
    <row r="162" spans="1:17" x14ac:dyDescent="0.25">
      <c r="A162" s="19"/>
      <c r="B162" s="19" t="s">
        <v>888</v>
      </c>
      <c r="C162" s="19"/>
      <c r="D162" s="19"/>
      <c r="E162" s="19"/>
      <c r="F162" s="19"/>
      <c r="G162" s="19"/>
      <c r="H162" s="19"/>
      <c r="I162" s="19"/>
      <c r="J162" s="20">
        <f>ROUND(J3+J19-J161,5)</f>
        <v>-33749.58</v>
      </c>
      <c r="K162" s="47"/>
      <c r="L162" s="20">
        <f>ROUND(L3+L19-L161,5)</f>
        <v>-87780.03</v>
      </c>
      <c r="M162" s="47"/>
      <c r="N162" s="20">
        <f>ROUND((J162-L162),5)</f>
        <v>54030.45</v>
      </c>
      <c r="O162" s="47"/>
      <c r="P162" s="48">
        <f>ROUND(IF(L162=0, IF(J162=0, 0, 1), J162/L162),5)</f>
        <v>0.38447999999999999</v>
      </c>
      <c r="Q162" s="47"/>
    </row>
    <row r="163" spans="1:17" x14ac:dyDescent="0.25">
      <c r="A163" s="19"/>
      <c r="B163" s="19" t="s">
        <v>889</v>
      </c>
      <c r="C163" s="19"/>
      <c r="D163" s="19"/>
      <c r="E163" s="19"/>
      <c r="F163" s="19"/>
      <c r="G163" s="19"/>
      <c r="H163" s="19"/>
      <c r="I163" s="19"/>
      <c r="J163" s="20"/>
      <c r="K163" s="47"/>
      <c r="L163" s="20"/>
      <c r="M163" s="47"/>
      <c r="N163" s="20"/>
      <c r="O163" s="47"/>
      <c r="P163" s="48"/>
      <c r="Q163" s="47"/>
    </row>
    <row r="164" spans="1:17" x14ac:dyDescent="0.25">
      <c r="A164" s="19"/>
      <c r="B164" s="19"/>
      <c r="C164" s="19" t="s">
        <v>911</v>
      </c>
      <c r="D164" s="19"/>
      <c r="E164" s="19"/>
      <c r="F164" s="19"/>
      <c r="G164" s="19"/>
      <c r="H164" s="19"/>
      <c r="I164" s="19"/>
      <c r="J164" s="20"/>
      <c r="K164" s="47"/>
      <c r="L164" s="20"/>
      <c r="M164" s="47"/>
      <c r="N164" s="20"/>
      <c r="O164" s="47"/>
      <c r="P164" s="48"/>
      <c r="Q164" s="47"/>
    </row>
    <row r="165" spans="1:17" x14ac:dyDescent="0.25">
      <c r="A165" s="19"/>
      <c r="B165" s="19"/>
      <c r="C165" s="19"/>
      <c r="D165" s="19" t="s">
        <v>914</v>
      </c>
      <c r="E165" s="19"/>
      <c r="F165" s="19"/>
      <c r="G165" s="19"/>
      <c r="H165" s="19"/>
      <c r="I165" s="19"/>
      <c r="J165" s="20"/>
      <c r="K165" s="47"/>
      <c r="L165" s="20"/>
      <c r="M165" s="47"/>
      <c r="N165" s="20"/>
      <c r="O165" s="47"/>
      <c r="P165" s="48"/>
      <c r="Q165" s="47"/>
    </row>
    <row r="166" spans="1:17" x14ac:dyDescent="0.25">
      <c r="A166" s="19"/>
      <c r="B166" s="19"/>
      <c r="C166" s="19"/>
      <c r="D166" s="19"/>
      <c r="E166" s="19" t="s">
        <v>915</v>
      </c>
      <c r="F166" s="19"/>
      <c r="G166" s="19"/>
      <c r="H166" s="19"/>
      <c r="I166" s="19"/>
      <c r="J166" s="20">
        <v>0</v>
      </c>
      <c r="K166" s="47"/>
      <c r="L166" s="20">
        <v>0</v>
      </c>
      <c r="M166" s="47"/>
      <c r="N166" s="20">
        <f t="shared" ref="N166:N173" si="18">ROUND((J166-L166),5)</f>
        <v>0</v>
      </c>
      <c r="O166" s="47"/>
      <c r="P166" s="48">
        <f t="shared" ref="P166:P173" si="19">ROUND(IF(L166=0, IF(J166=0, 0, 1), J166/L166),5)</f>
        <v>0</v>
      </c>
      <c r="Q166" s="47"/>
    </row>
    <row r="167" spans="1:17" x14ac:dyDescent="0.25">
      <c r="A167" s="19"/>
      <c r="B167" s="19"/>
      <c r="C167" s="19"/>
      <c r="D167" s="19"/>
      <c r="E167" s="19" t="s">
        <v>916</v>
      </c>
      <c r="F167" s="19"/>
      <c r="G167" s="19"/>
      <c r="H167" s="19"/>
      <c r="I167" s="19"/>
      <c r="J167" s="20">
        <v>0</v>
      </c>
      <c r="K167" s="47"/>
      <c r="L167" s="20">
        <v>0</v>
      </c>
      <c r="M167" s="47"/>
      <c r="N167" s="20">
        <f t="shared" si="18"/>
        <v>0</v>
      </c>
      <c r="O167" s="47"/>
      <c r="P167" s="48">
        <f t="shared" si="19"/>
        <v>0</v>
      </c>
      <c r="Q167" s="47"/>
    </row>
    <row r="168" spans="1:17" x14ac:dyDescent="0.25">
      <c r="A168" s="19"/>
      <c r="B168" s="19"/>
      <c r="C168" s="19"/>
      <c r="D168" s="19"/>
      <c r="E168" s="19" t="s">
        <v>917</v>
      </c>
      <c r="F168" s="19"/>
      <c r="G168" s="19"/>
      <c r="H168" s="19"/>
      <c r="I168" s="19"/>
      <c r="J168" s="20">
        <v>0</v>
      </c>
      <c r="K168" s="47"/>
      <c r="L168" s="20">
        <v>0</v>
      </c>
      <c r="M168" s="47"/>
      <c r="N168" s="20">
        <f t="shared" si="18"/>
        <v>0</v>
      </c>
      <c r="O168" s="47"/>
      <c r="P168" s="48">
        <f t="shared" si="19"/>
        <v>0</v>
      </c>
      <c r="Q168" s="47"/>
    </row>
    <row r="169" spans="1:17" ht="15.75" thickBot="1" x14ac:dyDescent="0.3">
      <c r="A169" s="19"/>
      <c r="B169" s="19"/>
      <c r="C169" s="19"/>
      <c r="D169" s="19"/>
      <c r="E169" s="19" t="s">
        <v>918</v>
      </c>
      <c r="F169" s="19"/>
      <c r="G169" s="19"/>
      <c r="H169" s="19"/>
      <c r="I169" s="19"/>
      <c r="J169" s="21">
        <v>0</v>
      </c>
      <c r="K169" s="47"/>
      <c r="L169" s="21">
        <v>0</v>
      </c>
      <c r="M169" s="47"/>
      <c r="N169" s="21">
        <f t="shared" si="18"/>
        <v>0</v>
      </c>
      <c r="O169" s="47"/>
      <c r="P169" s="49">
        <f t="shared" si="19"/>
        <v>0</v>
      </c>
      <c r="Q169" s="47"/>
    </row>
    <row r="170" spans="1:17" ht="15.75" thickBot="1" x14ac:dyDescent="0.3">
      <c r="A170" s="19"/>
      <c r="B170" s="19"/>
      <c r="C170" s="19"/>
      <c r="D170" s="19" t="s">
        <v>12</v>
      </c>
      <c r="E170" s="19"/>
      <c r="F170" s="19"/>
      <c r="G170" s="19"/>
      <c r="H170" s="19"/>
      <c r="I170" s="19"/>
      <c r="J170" s="23">
        <f>ROUND(SUM(J165:J169),5)</f>
        <v>0</v>
      </c>
      <c r="K170" s="47"/>
      <c r="L170" s="23">
        <f>ROUND(SUM(L165:L169),5)</f>
        <v>0</v>
      </c>
      <c r="M170" s="47"/>
      <c r="N170" s="23">
        <f t="shared" si="18"/>
        <v>0</v>
      </c>
      <c r="O170" s="47"/>
      <c r="P170" s="50">
        <f t="shared" si="19"/>
        <v>0</v>
      </c>
      <c r="Q170" s="47"/>
    </row>
    <row r="171" spans="1:17" ht="15.75" thickBot="1" x14ac:dyDescent="0.3">
      <c r="A171" s="19"/>
      <c r="B171" s="19"/>
      <c r="C171" s="19" t="s">
        <v>933</v>
      </c>
      <c r="D171" s="19"/>
      <c r="E171" s="19"/>
      <c r="F171" s="19"/>
      <c r="G171" s="19"/>
      <c r="H171" s="19"/>
      <c r="I171" s="19"/>
      <c r="J171" s="23">
        <f>ROUND(J164+J170,5)</f>
        <v>0</v>
      </c>
      <c r="K171" s="47"/>
      <c r="L171" s="23">
        <f>ROUND(L164+L170,5)</f>
        <v>0</v>
      </c>
      <c r="M171" s="47"/>
      <c r="N171" s="23">
        <f t="shared" si="18"/>
        <v>0</v>
      </c>
      <c r="O171" s="47"/>
      <c r="P171" s="50">
        <f t="shared" si="19"/>
        <v>0</v>
      </c>
      <c r="Q171" s="47"/>
    </row>
    <row r="172" spans="1:17" ht="15.75" thickBot="1" x14ac:dyDescent="0.3">
      <c r="A172" s="19"/>
      <c r="B172" s="19" t="s">
        <v>934</v>
      </c>
      <c r="C172" s="19"/>
      <c r="D172" s="19"/>
      <c r="E172" s="19"/>
      <c r="F172" s="19"/>
      <c r="G172" s="19"/>
      <c r="H172" s="19"/>
      <c r="I172" s="19"/>
      <c r="J172" s="23">
        <f>ROUND(J163-J171,5)</f>
        <v>0</v>
      </c>
      <c r="K172" s="47"/>
      <c r="L172" s="23">
        <f>ROUND(L163-L171,5)</f>
        <v>0</v>
      </c>
      <c r="M172" s="47"/>
      <c r="N172" s="23">
        <f t="shared" si="18"/>
        <v>0</v>
      </c>
      <c r="O172" s="47"/>
      <c r="P172" s="50">
        <f t="shared" si="19"/>
        <v>0</v>
      </c>
      <c r="Q172" s="47"/>
    </row>
    <row r="173" spans="1:17" s="25" customFormat="1" ht="12" thickBot="1" x14ac:dyDescent="0.25">
      <c r="A173" s="19" t="s">
        <v>101</v>
      </c>
      <c r="B173" s="19"/>
      <c r="C173" s="19"/>
      <c r="D173" s="19"/>
      <c r="E173" s="19"/>
      <c r="F173" s="19"/>
      <c r="G173" s="19"/>
      <c r="H173" s="19"/>
      <c r="I173" s="19"/>
      <c r="J173" s="24">
        <f>ROUND(J162+J172,5)</f>
        <v>-33749.58</v>
      </c>
      <c r="K173" s="19"/>
      <c r="L173" s="24">
        <f>ROUND(L162+L172,5)</f>
        <v>-87780.03</v>
      </c>
      <c r="M173" s="19"/>
      <c r="N173" s="24">
        <f t="shared" si="18"/>
        <v>54030.45</v>
      </c>
      <c r="O173" s="19"/>
      <c r="P173" s="53">
        <f t="shared" si="19"/>
        <v>0.38447999999999999</v>
      </c>
      <c r="Q173" s="19"/>
    </row>
    <row r="174" spans="1:17" ht="15.75" thickTop="1" x14ac:dyDescent="0.25"/>
  </sheetData>
  <pageMargins left="0.7" right="0.7" top="0.75" bottom="0.75" header="0.1" footer="0.3"/>
  <pageSetup scale="90" orientation="portrait" horizontalDpi="0" verticalDpi="0" r:id="rId1"/>
  <headerFooter>
    <oddHeader>&amp;L&amp;"Arial,Bold"&amp;8 2:33 PM
&amp;"Arial,Bold"&amp;8 10/14/21
&amp;"Arial,Bold"&amp;8 Accrual Basis&amp;C&amp;"Arial,Bold"&amp;12 Nederland Fire Protection District
&amp;"Arial,Bold"&amp;14 Income &amp;&amp; Expense Budget vs. Actual
&amp;"Arial,Bold"&amp;10 September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1" r:id="rId4" name="FILTER"/>
      </mc:Fallback>
    </mc:AlternateContent>
    <mc:AlternateContent xmlns:mc="http://schemas.openxmlformats.org/markup-compatibility/2006">
      <mc:Choice Requires="x14">
        <control shapeId="512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2" r:id="rId6" name="HEAD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DBFD5-8F89-4FEE-B10C-5344F8689DE5}">
  <sheetPr codeName="Sheet3"/>
  <dimension ref="A1:P250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 activeCell="Q1" sqref="Q1:X1048576"/>
    </sheetView>
  </sheetViews>
  <sheetFormatPr defaultRowHeight="15" x14ac:dyDescent="0.25"/>
  <cols>
    <col min="1" max="8" width="3" style="30" customWidth="1"/>
    <col min="9" max="9" width="25.42578125" style="30" customWidth="1"/>
    <col min="10" max="10" width="10.28515625" style="31" bestFit="1" customWidth="1"/>
    <col min="11" max="11" width="2.28515625" style="31" customWidth="1"/>
    <col min="12" max="12" width="8.7109375" style="31" bestFit="1" customWidth="1"/>
    <col min="13" max="13" width="2.28515625" style="31" customWidth="1"/>
    <col min="14" max="14" width="10.42578125" style="31" customWidth="1"/>
    <col min="15" max="15" width="2.28515625" style="31" customWidth="1"/>
    <col min="16" max="16" width="10.28515625" style="31" bestFit="1" customWidth="1"/>
  </cols>
  <sheetData>
    <row r="1" spans="1:16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45" t="s">
        <v>692</v>
      </c>
      <c r="K1" s="44"/>
      <c r="L1" s="46"/>
      <c r="M1" s="44"/>
      <c r="N1" s="46"/>
      <c r="O1" s="44"/>
      <c r="P1" s="46"/>
    </row>
    <row r="2" spans="1:16" s="29" customFormat="1" ht="16.5" thickTop="1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54" t="s">
        <v>693</v>
      </c>
      <c r="K2" s="42"/>
      <c r="L2" s="54" t="s">
        <v>694</v>
      </c>
      <c r="M2" s="42"/>
      <c r="N2" s="54" t="s">
        <v>695</v>
      </c>
      <c r="O2" s="42"/>
      <c r="P2" s="54" t="s">
        <v>696</v>
      </c>
    </row>
    <row r="3" spans="1:16" ht="15.75" thickTop="1" x14ac:dyDescent="0.25">
      <c r="A3" s="19"/>
      <c r="B3" s="19" t="s">
        <v>697</v>
      </c>
      <c r="C3" s="19"/>
      <c r="D3" s="19"/>
      <c r="E3" s="19"/>
      <c r="F3" s="19"/>
      <c r="G3" s="19"/>
      <c r="H3" s="19"/>
      <c r="I3" s="19"/>
      <c r="J3" s="20"/>
      <c r="K3" s="47"/>
      <c r="L3" s="20"/>
      <c r="M3" s="47"/>
      <c r="N3" s="20"/>
      <c r="O3" s="47"/>
      <c r="P3" s="48"/>
    </row>
    <row r="4" spans="1:16" x14ac:dyDescent="0.25">
      <c r="A4" s="19"/>
      <c r="B4" s="19"/>
      <c r="C4" s="19"/>
      <c r="D4" s="19" t="s">
        <v>698</v>
      </c>
      <c r="E4" s="19"/>
      <c r="F4" s="19"/>
      <c r="G4" s="19"/>
      <c r="H4" s="19"/>
      <c r="I4" s="19"/>
      <c r="J4" s="20"/>
      <c r="K4" s="47"/>
      <c r="L4" s="20"/>
      <c r="M4" s="47"/>
      <c r="N4" s="20"/>
      <c r="O4" s="47"/>
      <c r="P4" s="48"/>
    </row>
    <row r="5" spans="1:16" x14ac:dyDescent="0.25">
      <c r="A5" s="19"/>
      <c r="B5" s="19"/>
      <c r="C5" s="19"/>
      <c r="D5" s="19"/>
      <c r="E5" s="19" t="s">
        <v>699</v>
      </c>
      <c r="F5" s="19"/>
      <c r="G5" s="19"/>
      <c r="H5" s="19"/>
      <c r="I5" s="19"/>
      <c r="J5" s="20">
        <v>2500</v>
      </c>
      <c r="K5" s="47"/>
      <c r="L5" s="20"/>
      <c r="M5" s="47"/>
      <c r="N5" s="20"/>
      <c r="O5" s="47"/>
      <c r="P5" s="48"/>
    </row>
    <row r="6" spans="1:16" x14ac:dyDescent="0.25">
      <c r="A6" s="19"/>
      <c r="B6" s="19"/>
      <c r="C6" s="19"/>
      <c r="D6" s="19"/>
      <c r="E6" s="19" t="s">
        <v>700</v>
      </c>
      <c r="F6" s="19"/>
      <c r="G6" s="19"/>
      <c r="H6" s="19"/>
      <c r="I6" s="19"/>
      <c r="J6" s="20">
        <v>805</v>
      </c>
      <c r="K6" s="47"/>
      <c r="L6" s="20">
        <v>190</v>
      </c>
      <c r="M6" s="47"/>
      <c r="N6" s="20">
        <f>ROUND((J6-L6),5)</f>
        <v>615</v>
      </c>
      <c r="O6" s="47"/>
      <c r="P6" s="48">
        <f>ROUND(IF(L6=0, IF(J6=0, 0, 1), J6/L6),5)</f>
        <v>4.2368399999999999</v>
      </c>
    </row>
    <row r="7" spans="1:16" x14ac:dyDescent="0.25">
      <c r="A7" s="19"/>
      <c r="B7" s="19"/>
      <c r="C7" s="19"/>
      <c r="D7" s="19"/>
      <c r="E7" s="19" t="s">
        <v>701</v>
      </c>
      <c r="F7" s="19"/>
      <c r="G7" s="19"/>
      <c r="H7" s="19"/>
      <c r="I7" s="19"/>
      <c r="J7" s="20">
        <v>45.85</v>
      </c>
      <c r="K7" s="47"/>
      <c r="L7" s="20">
        <v>109</v>
      </c>
      <c r="M7" s="47"/>
      <c r="N7" s="20">
        <f>ROUND((J7-L7),5)</f>
        <v>-63.15</v>
      </c>
      <c r="O7" s="47"/>
      <c r="P7" s="48">
        <f>ROUND(IF(L7=0, IF(J7=0, 0, 1), J7/L7),5)</f>
        <v>0.42064000000000001</v>
      </c>
    </row>
    <row r="8" spans="1:16" x14ac:dyDescent="0.25">
      <c r="A8" s="19"/>
      <c r="B8" s="19"/>
      <c r="C8" s="19"/>
      <c r="D8" s="19"/>
      <c r="E8" s="19" t="s">
        <v>702</v>
      </c>
      <c r="F8" s="19"/>
      <c r="G8" s="19"/>
      <c r="H8" s="19"/>
      <c r="I8" s="19"/>
      <c r="J8" s="20"/>
      <c r="K8" s="47"/>
      <c r="L8" s="20"/>
      <c r="M8" s="47"/>
      <c r="N8" s="20"/>
      <c r="O8" s="47"/>
      <c r="P8" s="48"/>
    </row>
    <row r="9" spans="1:16" x14ac:dyDescent="0.25">
      <c r="A9" s="19"/>
      <c r="B9" s="19"/>
      <c r="C9" s="19"/>
      <c r="D9" s="19"/>
      <c r="E9" s="19"/>
      <c r="F9" s="19" t="s">
        <v>703</v>
      </c>
      <c r="G9" s="19"/>
      <c r="H9" s="19"/>
      <c r="I9" s="19"/>
      <c r="J9" s="20">
        <v>0</v>
      </c>
      <c r="K9" s="47"/>
      <c r="L9" s="20">
        <v>4221</v>
      </c>
      <c r="M9" s="47"/>
      <c r="N9" s="20">
        <f>ROUND((J9-L9),5)</f>
        <v>-4221</v>
      </c>
      <c r="O9" s="47"/>
      <c r="P9" s="48">
        <f>ROUND(IF(L9=0, IF(J9=0, 0, 1), J9/L9),5)</f>
        <v>0</v>
      </c>
    </row>
    <row r="10" spans="1:16" x14ac:dyDescent="0.25">
      <c r="A10" s="19"/>
      <c r="B10" s="19"/>
      <c r="C10" s="19"/>
      <c r="D10" s="19"/>
      <c r="E10" s="19"/>
      <c r="F10" s="19" t="s">
        <v>704</v>
      </c>
      <c r="G10" s="19"/>
      <c r="H10" s="19"/>
      <c r="I10" s="19"/>
      <c r="J10" s="20">
        <v>928568.62</v>
      </c>
      <c r="K10" s="47"/>
      <c r="L10" s="20">
        <v>868091</v>
      </c>
      <c r="M10" s="47"/>
      <c r="N10" s="20">
        <f>ROUND((J10-L10),5)</f>
        <v>60477.62</v>
      </c>
      <c r="O10" s="47"/>
      <c r="P10" s="48">
        <f>ROUND(IF(L10=0, IF(J10=0, 0, 1), J10/L10),5)</f>
        <v>1.0696699999999999</v>
      </c>
    </row>
    <row r="11" spans="1:16" x14ac:dyDescent="0.25">
      <c r="A11" s="19"/>
      <c r="B11" s="19"/>
      <c r="C11" s="19"/>
      <c r="D11" s="19"/>
      <c r="E11" s="19"/>
      <c r="F11" s="19" t="s">
        <v>705</v>
      </c>
      <c r="G11" s="19"/>
      <c r="H11" s="19"/>
      <c r="I11" s="19"/>
      <c r="J11" s="20">
        <v>32345.33</v>
      </c>
      <c r="K11" s="47"/>
      <c r="L11" s="20">
        <v>30997</v>
      </c>
      <c r="M11" s="47"/>
      <c r="N11" s="20">
        <f>ROUND((J11-L11),5)</f>
        <v>1348.33</v>
      </c>
      <c r="O11" s="47"/>
      <c r="P11" s="48">
        <f>ROUND(IF(L11=0, IF(J11=0, 0, 1), J11/L11),5)</f>
        <v>1.0435000000000001</v>
      </c>
    </row>
    <row r="12" spans="1:16" x14ac:dyDescent="0.25">
      <c r="A12" s="19"/>
      <c r="B12" s="19"/>
      <c r="C12" s="19"/>
      <c r="D12" s="19"/>
      <c r="E12" s="19"/>
      <c r="F12" s="19" t="s">
        <v>706</v>
      </c>
      <c r="G12" s="19"/>
      <c r="H12" s="19"/>
      <c r="I12" s="19"/>
      <c r="J12" s="20">
        <v>29424.7</v>
      </c>
      <c r="K12" s="47"/>
      <c r="L12" s="20">
        <v>34000</v>
      </c>
      <c r="M12" s="47"/>
      <c r="N12" s="20">
        <f>ROUND((J12-L12),5)</f>
        <v>-4575.3</v>
      </c>
      <c r="O12" s="47"/>
      <c r="P12" s="48">
        <f>ROUND(IF(L12=0, IF(J12=0, 0, 1), J12/L12),5)</f>
        <v>0.86543000000000003</v>
      </c>
    </row>
    <row r="13" spans="1:16" x14ac:dyDescent="0.25">
      <c r="A13" s="19"/>
      <c r="B13" s="19"/>
      <c r="C13" s="19"/>
      <c r="D13" s="19"/>
      <c r="E13" s="19"/>
      <c r="F13" s="19" t="s">
        <v>707</v>
      </c>
      <c r="G13" s="19"/>
      <c r="H13" s="19"/>
      <c r="I13" s="19"/>
      <c r="J13" s="20">
        <v>1024.98</v>
      </c>
      <c r="K13" s="47"/>
      <c r="L13" s="20">
        <v>1500</v>
      </c>
      <c r="M13" s="47"/>
      <c r="N13" s="20">
        <f>ROUND((J13-L13),5)</f>
        <v>-475.02</v>
      </c>
      <c r="O13" s="47"/>
      <c r="P13" s="48">
        <f>ROUND(IF(L13=0, IF(J13=0, 0, 1), J13/L13),5)</f>
        <v>0.68332000000000004</v>
      </c>
    </row>
    <row r="14" spans="1:16" x14ac:dyDescent="0.25">
      <c r="A14" s="19"/>
      <c r="B14" s="19"/>
      <c r="C14" s="19"/>
      <c r="D14" s="19"/>
      <c r="E14" s="19"/>
      <c r="F14" s="19" t="s">
        <v>708</v>
      </c>
      <c r="G14" s="19"/>
      <c r="H14" s="19"/>
      <c r="I14" s="19"/>
      <c r="J14" s="20">
        <v>-42183.29</v>
      </c>
      <c r="K14" s="47"/>
      <c r="L14" s="20"/>
      <c r="M14" s="47"/>
      <c r="N14" s="20"/>
      <c r="O14" s="47"/>
      <c r="P14" s="48"/>
    </row>
    <row r="15" spans="1:16" x14ac:dyDescent="0.25">
      <c r="A15" s="19"/>
      <c r="B15" s="19"/>
      <c r="C15" s="19"/>
      <c r="D15" s="19"/>
      <c r="E15" s="19"/>
      <c r="F15" s="19" t="s">
        <v>709</v>
      </c>
      <c r="G15" s="19"/>
      <c r="H15" s="19"/>
      <c r="I15" s="19"/>
      <c r="J15" s="20">
        <v>-1469.37</v>
      </c>
      <c r="K15" s="47"/>
      <c r="L15" s="20"/>
      <c r="M15" s="47"/>
      <c r="N15" s="20"/>
      <c r="O15" s="47"/>
      <c r="P15" s="48"/>
    </row>
    <row r="16" spans="1:16" x14ac:dyDescent="0.25">
      <c r="A16" s="19"/>
      <c r="B16" s="19"/>
      <c r="C16" s="19"/>
      <c r="D16" s="19"/>
      <c r="E16" s="19"/>
      <c r="F16" s="19" t="s">
        <v>710</v>
      </c>
      <c r="G16" s="19"/>
      <c r="H16" s="19"/>
      <c r="I16" s="19"/>
      <c r="J16" s="20">
        <v>1260.22</v>
      </c>
      <c r="K16" s="47"/>
      <c r="L16" s="20"/>
      <c r="M16" s="47"/>
      <c r="N16" s="20"/>
      <c r="O16" s="47"/>
      <c r="P16" s="48"/>
    </row>
    <row r="17" spans="1:16" x14ac:dyDescent="0.25">
      <c r="A17" s="19"/>
      <c r="B17" s="19"/>
      <c r="C17" s="19"/>
      <c r="D17" s="19"/>
      <c r="E17" s="19"/>
      <c r="F17" s="19" t="s">
        <v>711</v>
      </c>
      <c r="G17" s="19"/>
      <c r="H17" s="19"/>
      <c r="I17" s="19"/>
      <c r="J17" s="20">
        <v>160.54</v>
      </c>
      <c r="K17" s="47"/>
      <c r="L17" s="20"/>
      <c r="M17" s="47"/>
      <c r="N17" s="20"/>
      <c r="O17" s="47"/>
      <c r="P17" s="48"/>
    </row>
    <row r="18" spans="1:16" x14ac:dyDescent="0.25">
      <c r="A18" s="19"/>
      <c r="B18" s="19"/>
      <c r="C18" s="19"/>
      <c r="D18" s="19"/>
      <c r="E18" s="19"/>
      <c r="F18" s="19" t="s">
        <v>712</v>
      </c>
      <c r="G18" s="19"/>
      <c r="H18" s="19"/>
      <c r="I18" s="19"/>
      <c r="J18" s="20">
        <v>21.13</v>
      </c>
      <c r="K18" s="47"/>
      <c r="L18" s="20"/>
      <c r="M18" s="47"/>
      <c r="N18" s="20"/>
      <c r="O18" s="47"/>
      <c r="P18" s="48"/>
    </row>
    <row r="19" spans="1:16" x14ac:dyDescent="0.25">
      <c r="A19" s="19"/>
      <c r="B19" s="19"/>
      <c r="C19" s="19"/>
      <c r="D19" s="19"/>
      <c r="E19" s="19"/>
      <c r="F19" s="19" t="s">
        <v>713</v>
      </c>
      <c r="G19" s="19"/>
      <c r="H19" s="19"/>
      <c r="I19" s="19"/>
      <c r="J19" s="20">
        <v>-5310.65</v>
      </c>
      <c r="K19" s="47"/>
      <c r="L19" s="20"/>
      <c r="M19" s="47"/>
      <c r="N19" s="20"/>
      <c r="O19" s="47"/>
      <c r="P19" s="48"/>
    </row>
    <row r="20" spans="1:16" x14ac:dyDescent="0.25">
      <c r="A20" s="19"/>
      <c r="B20" s="19"/>
      <c r="C20" s="19"/>
      <c r="D20" s="19"/>
      <c r="E20" s="19"/>
      <c r="F20" s="19" t="s">
        <v>714</v>
      </c>
      <c r="G20" s="19"/>
      <c r="H20" s="19"/>
      <c r="I20" s="19"/>
      <c r="J20" s="20">
        <v>-160.35</v>
      </c>
      <c r="K20" s="47"/>
      <c r="L20" s="20"/>
      <c r="M20" s="47"/>
      <c r="N20" s="20"/>
      <c r="O20" s="47"/>
      <c r="P20" s="48"/>
    </row>
    <row r="21" spans="1:16" ht="15.75" thickBot="1" x14ac:dyDescent="0.3">
      <c r="A21" s="19"/>
      <c r="B21" s="19"/>
      <c r="C21" s="19"/>
      <c r="D21" s="19"/>
      <c r="E21" s="19"/>
      <c r="F21" s="19" t="s">
        <v>715</v>
      </c>
      <c r="G21" s="19"/>
      <c r="H21" s="19"/>
      <c r="I21" s="19"/>
      <c r="J21" s="21">
        <v>1362.04</v>
      </c>
      <c r="K21" s="47"/>
      <c r="L21" s="21">
        <v>1236</v>
      </c>
      <c r="M21" s="47"/>
      <c r="N21" s="21">
        <f>ROUND((J21-L21),5)</f>
        <v>126.04</v>
      </c>
      <c r="O21" s="47"/>
      <c r="P21" s="49">
        <f>ROUND(IF(L21=0, IF(J21=0, 0, 1), J21/L21),5)</f>
        <v>1.1019699999999999</v>
      </c>
    </row>
    <row r="22" spans="1:16" ht="15.75" thickBot="1" x14ac:dyDescent="0.3">
      <c r="A22" s="19"/>
      <c r="B22" s="19"/>
      <c r="C22" s="19"/>
      <c r="D22" s="19"/>
      <c r="E22" s="19" t="s">
        <v>716</v>
      </c>
      <c r="F22" s="19"/>
      <c r="G22" s="19"/>
      <c r="H22" s="19"/>
      <c r="I22" s="19"/>
      <c r="J22" s="23">
        <f>ROUND(SUM(J8:J21),5)</f>
        <v>945043.9</v>
      </c>
      <c r="K22" s="47"/>
      <c r="L22" s="23">
        <f>ROUND(SUM(L8:L21),5)</f>
        <v>940045</v>
      </c>
      <c r="M22" s="47"/>
      <c r="N22" s="23">
        <f>ROUND((J22-L22),5)</f>
        <v>4998.8999999999996</v>
      </c>
      <c r="O22" s="47"/>
      <c r="P22" s="50">
        <f>ROUND(IF(L22=0, IF(J22=0, 0, 1), J22/L22),5)</f>
        <v>1.00532</v>
      </c>
    </row>
    <row r="23" spans="1:16" ht="15.75" thickBot="1" x14ac:dyDescent="0.3">
      <c r="A23" s="19"/>
      <c r="B23" s="19"/>
      <c r="C23" s="19"/>
      <c r="D23" s="19" t="s">
        <v>717</v>
      </c>
      <c r="E23" s="19"/>
      <c r="F23" s="19"/>
      <c r="G23" s="19"/>
      <c r="H23" s="19"/>
      <c r="I23" s="19"/>
      <c r="J23" s="22">
        <f>ROUND(SUM(J4:J7)+J22,5)</f>
        <v>948394.75</v>
      </c>
      <c r="K23" s="47"/>
      <c r="L23" s="22">
        <f>ROUND(SUM(L4:L7)+L22,5)</f>
        <v>940344</v>
      </c>
      <c r="M23" s="47"/>
      <c r="N23" s="22">
        <f>ROUND((J23-L23),5)</f>
        <v>8050.75</v>
      </c>
      <c r="O23" s="47"/>
      <c r="P23" s="51">
        <f>ROUND(IF(L23=0, IF(J23=0, 0, 1), J23/L23),5)</f>
        <v>1.0085599999999999</v>
      </c>
    </row>
    <row r="24" spans="1:16" x14ac:dyDescent="0.25">
      <c r="A24" s="19"/>
      <c r="B24" s="19"/>
      <c r="C24" s="19" t="s">
        <v>718</v>
      </c>
      <c r="D24" s="19"/>
      <c r="E24" s="19"/>
      <c r="F24" s="19"/>
      <c r="G24" s="19"/>
      <c r="H24" s="19"/>
      <c r="I24" s="19"/>
      <c r="J24" s="20">
        <f>J23</f>
        <v>948394.75</v>
      </c>
      <c r="K24" s="47"/>
      <c r="L24" s="20">
        <f>L23</f>
        <v>940344</v>
      </c>
      <c r="M24" s="47"/>
      <c r="N24" s="20">
        <f>ROUND((J24-L24),5)</f>
        <v>8050.75</v>
      </c>
      <c r="O24" s="47"/>
      <c r="P24" s="48">
        <f>ROUND(IF(L24=0, IF(J24=0, 0, 1), J24/L24),5)</f>
        <v>1.0085599999999999</v>
      </c>
    </row>
    <row r="25" spans="1:16" x14ac:dyDescent="0.25">
      <c r="A25" s="19"/>
      <c r="B25" s="19"/>
      <c r="C25" s="19"/>
      <c r="D25" s="19" t="s">
        <v>719</v>
      </c>
      <c r="E25" s="19"/>
      <c r="F25" s="19"/>
      <c r="G25" s="19"/>
      <c r="H25" s="19"/>
      <c r="I25" s="19"/>
      <c r="J25" s="20"/>
      <c r="K25" s="47"/>
      <c r="L25" s="20"/>
      <c r="M25" s="47"/>
      <c r="N25" s="20"/>
      <c r="O25" s="47"/>
      <c r="P25" s="48"/>
    </row>
    <row r="26" spans="1:16" x14ac:dyDescent="0.25">
      <c r="A26" s="19"/>
      <c r="B26" s="19"/>
      <c r="C26" s="19"/>
      <c r="D26" s="19"/>
      <c r="E26" s="19" t="s">
        <v>720</v>
      </c>
      <c r="F26" s="19"/>
      <c r="G26" s="19"/>
      <c r="H26" s="19"/>
      <c r="I26" s="19"/>
      <c r="J26" s="20"/>
      <c r="K26" s="47"/>
      <c r="L26" s="20"/>
      <c r="M26" s="47"/>
      <c r="N26" s="20"/>
      <c r="O26" s="47"/>
      <c r="P26" s="48"/>
    </row>
    <row r="27" spans="1:16" x14ac:dyDescent="0.25">
      <c r="A27" s="19"/>
      <c r="B27" s="19"/>
      <c r="C27" s="19"/>
      <c r="D27" s="19"/>
      <c r="E27" s="19"/>
      <c r="F27" s="19" t="s">
        <v>721</v>
      </c>
      <c r="G27" s="19"/>
      <c r="H27" s="19"/>
      <c r="I27" s="19"/>
      <c r="J27" s="20"/>
      <c r="K27" s="47"/>
      <c r="L27" s="20"/>
      <c r="M27" s="47"/>
      <c r="N27" s="20"/>
      <c r="O27" s="47"/>
      <c r="P27" s="48"/>
    </row>
    <row r="28" spans="1:16" x14ac:dyDescent="0.25">
      <c r="A28" s="19"/>
      <c r="B28" s="19"/>
      <c r="C28" s="19"/>
      <c r="D28" s="19"/>
      <c r="E28" s="19"/>
      <c r="F28" s="19"/>
      <c r="G28" s="19" t="s">
        <v>722</v>
      </c>
      <c r="H28" s="19"/>
      <c r="I28" s="19"/>
      <c r="J28" s="20">
        <v>368.52</v>
      </c>
      <c r="K28" s="47"/>
      <c r="L28" s="20"/>
      <c r="M28" s="47"/>
      <c r="N28" s="20"/>
      <c r="O28" s="47"/>
      <c r="P28" s="48"/>
    </row>
    <row r="29" spans="1:16" ht="15.75" thickBot="1" x14ac:dyDescent="0.3">
      <c r="A29" s="19"/>
      <c r="B29" s="19"/>
      <c r="C29" s="19"/>
      <c r="D29" s="19"/>
      <c r="E29" s="19"/>
      <c r="F29" s="19"/>
      <c r="G29" s="19" t="s">
        <v>723</v>
      </c>
      <c r="H29" s="19"/>
      <c r="I29" s="19"/>
      <c r="J29" s="26">
        <v>45</v>
      </c>
      <c r="K29" s="47"/>
      <c r="L29" s="26">
        <v>140</v>
      </c>
      <c r="M29" s="47"/>
      <c r="N29" s="26">
        <f>ROUND((J29-L29),5)</f>
        <v>-95</v>
      </c>
      <c r="O29" s="47"/>
      <c r="P29" s="52">
        <f>ROUND(IF(L29=0, IF(J29=0, 0, 1), J29/L29),5)</f>
        <v>0.32142999999999999</v>
      </c>
    </row>
    <row r="30" spans="1:16" x14ac:dyDescent="0.25">
      <c r="A30" s="19"/>
      <c r="B30" s="19"/>
      <c r="C30" s="19"/>
      <c r="D30" s="19"/>
      <c r="E30" s="19"/>
      <c r="F30" s="19" t="s">
        <v>724</v>
      </c>
      <c r="G30" s="19"/>
      <c r="H30" s="19"/>
      <c r="I30" s="19"/>
      <c r="J30" s="20">
        <f>ROUND(SUM(J27:J29),5)</f>
        <v>413.52</v>
      </c>
      <c r="K30" s="47"/>
      <c r="L30" s="20">
        <f>ROUND(SUM(L27:L29),5)</f>
        <v>140</v>
      </c>
      <c r="M30" s="47"/>
      <c r="N30" s="20">
        <f>ROUND((J30-L30),5)</f>
        <v>273.52</v>
      </c>
      <c r="O30" s="47"/>
      <c r="P30" s="48">
        <f>ROUND(IF(L30=0, IF(J30=0, 0, 1), J30/L30),5)</f>
        <v>2.9537100000000001</v>
      </c>
    </row>
    <row r="31" spans="1:16" x14ac:dyDescent="0.25">
      <c r="A31" s="19"/>
      <c r="B31" s="19"/>
      <c r="C31" s="19"/>
      <c r="D31" s="19"/>
      <c r="E31" s="19"/>
      <c r="F31" s="19" t="s">
        <v>725</v>
      </c>
      <c r="G31" s="19"/>
      <c r="H31" s="19"/>
      <c r="I31" s="19"/>
      <c r="J31" s="20"/>
      <c r="K31" s="47"/>
      <c r="L31" s="20"/>
      <c r="M31" s="47"/>
      <c r="N31" s="20"/>
      <c r="O31" s="47"/>
      <c r="P31" s="48"/>
    </row>
    <row r="32" spans="1:16" x14ac:dyDescent="0.25">
      <c r="A32" s="19"/>
      <c r="B32" s="19"/>
      <c r="C32" s="19"/>
      <c r="D32" s="19"/>
      <c r="E32" s="19"/>
      <c r="F32" s="19"/>
      <c r="G32" s="19" t="s">
        <v>726</v>
      </c>
      <c r="H32" s="19"/>
      <c r="I32" s="19"/>
      <c r="J32" s="20">
        <v>462.08</v>
      </c>
      <c r="K32" s="47"/>
      <c r="L32" s="20">
        <v>461</v>
      </c>
      <c r="M32" s="47"/>
      <c r="N32" s="20">
        <f>ROUND((J32-L32),5)</f>
        <v>1.08</v>
      </c>
      <c r="O32" s="47"/>
      <c r="P32" s="48">
        <f>ROUND(IF(L32=0, IF(J32=0, 0, 1), J32/L32),5)</f>
        <v>1.00234</v>
      </c>
    </row>
    <row r="33" spans="1:16" x14ac:dyDescent="0.25">
      <c r="A33" s="19"/>
      <c r="B33" s="19"/>
      <c r="C33" s="19"/>
      <c r="D33" s="19"/>
      <c r="E33" s="19"/>
      <c r="F33" s="19"/>
      <c r="G33" s="19" t="s">
        <v>727</v>
      </c>
      <c r="H33" s="19"/>
      <c r="I33" s="19"/>
      <c r="J33" s="20">
        <v>13260.25</v>
      </c>
      <c r="K33" s="47"/>
      <c r="L33" s="20">
        <v>14220</v>
      </c>
      <c r="M33" s="47"/>
      <c r="N33" s="20">
        <f>ROUND((J33-L33),5)</f>
        <v>-959.75</v>
      </c>
      <c r="O33" s="47"/>
      <c r="P33" s="48">
        <f>ROUND(IF(L33=0, IF(J33=0, 0, 1), J33/L33),5)</f>
        <v>0.93250999999999995</v>
      </c>
    </row>
    <row r="34" spans="1:16" ht="15.75" thickBot="1" x14ac:dyDescent="0.3">
      <c r="A34" s="19"/>
      <c r="B34" s="19"/>
      <c r="C34" s="19"/>
      <c r="D34" s="19"/>
      <c r="E34" s="19"/>
      <c r="F34" s="19"/>
      <c r="G34" s="19" t="s">
        <v>728</v>
      </c>
      <c r="H34" s="19"/>
      <c r="I34" s="19"/>
      <c r="J34" s="26">
        <v>31.42</v>
      </c>
      <c r="K34" s="47"/>
      <c r="L34" s="26"/>
      <c r="M34" s="47"/>
      <c r="N34" s="26"/>
      <c r="O34" s="47"/>
      <c r="P34" s="52"/>
    </row>
    <row r="35" spans="1:16" x14ac:dyDescent="0.25">
      <c r="A35" s="19"/>
      <c r="B35" s="19"/>
      <c r="C35" s="19"/>
      <c r="D35" s="19"/>
      <c r="E35" s="19"/>
      <c r="F35" s="19" t="s">
        <v>729</v>
      </c>
      <c r="G35" s="19"/>
      <c r="H35" s="19"/>
      <c r="I35" s="19"/>
      <c r="J35" s="20">
        <f>ROUND(SUM(J31:J34),5)</f>
        <v>13753.75</v>
      </c>
      <c r="K35" s="47"/>
      <c r="L35" s="20">
        <f>ROUND(SUM(L31:L34),5)</f>
        <v>14681</v>
      </c>
      <c r="M35" s="47"/>
      <c r="N35" s="20">
        <f>ROUND((J35-L35),5)</f>
        <v>-927.25</v>
      </c>
      <c r="O35" s="47"/>
      <c r="P35" s="48">
        <f>ROUND(IF(L35=0, IF(J35=0, 0, 1), J35/L35),5)</f>
        <v>0.93684000000000001</v>
      </c>
    </row>
    <row r="36" spans="1:16" x14ac:dyDescent="0.25">
      <c r="A36" s="19"/>
      <c r="B36" s="19"/>
      <c r="C36" s="19"/>
      <c r="D36" s="19"/>
      <c r="E36" s="19"/>
      <c r="F36" s="19" t="s">
        <v>730</v>
      </c>
      <c r="G36" s="19"/>
      <c r="H36" s="19"/>
      <c r="I36" s="19"/>
      <c r="J36" s="20"/>
      <c r="K36" s="47"/>
      <c r="L36" s="20"/>
      <c r="M36" s="47"/>
      <c r="N36" s="20"/>
      <c r="O36" s="47"/>
      <c r="P36" s="48"/>
    </row>
    <row r="37" spans="1:16" x14ac:dyDescent="0.25">
      <c r="A37" s="19"/>
      <c r="B37" s="19"/>
      <c r="C37" s="19"/>
      <c r="D37" s="19"/>
      <c r="E37" s="19"/>
      <c r="F37" s="19"/>
      <c r="G37" s="19" t="s">
        <v>731</v>
      </c>
      <c r="H37" s="19"/>
      <c r="I37" s="19"/>
      <c r="J37" s="20">
        <v>1803.35</v>
      </c>
      <c r="K37" s="47"/>
      <c r="L37" s="20">
        <v>1400</v>
      </c>
      <c r="M37" s="47"/>
      <c r="N37" s="20">
        <f t="shared" ref="N37:N43" si="0">ROUND((J37-L37),5)</f>
        <v>403.35</v>
      </c>
      <c r="O37" s="47"/>
      <c r="P37" s="48">
        <f t="shared" ref="P37:P43" si="1">ROUND(IF(L37=0, IF(J37=0, 0, 1), J37/L37),5)</f>
        <v>1.2881100000000001</v>
      </c>
    </row>
    <row r="38" spans="1:16" x14ac:dyDescent="0.25">
      <c r="A38" s="19"/>
      <c r="B38" s="19"/>
      <c r="C38" s="19"/>
      <c r="D38" s="19"/>
      <c r="E38" s="19"/>
      <c r="F38" s="19"/>
      <c r="G38" s="19" t="s">
        <v>732</v>
      </c>
      <c r="H38" s="19"/>
      <c r="I38" s="19"/>
      <c r="J38" s="20">
        <v>0</v>
      </c>
      <c r="K38" s="47"/>
      <c r="L38" s="20">
        <v>900</v>
      </c>
      <c r="M38" s="47"/>
      <c r="N38" s="20">
        <f t="shared" si="0"/>
        <v>-900</v>
      </c>
      <c r="O38" s="47"/>
      <c r="P38" s="48">
        <f t="shared" si="1"/>
        <v>0</v>
      </c>
    </row>
    <row r="39" spans="1:16" x14ac:dyDescent="0.25">
      <c r="A39" s="19"/>
      <c r="B39" s="19"/>
      <c r="C39" s="19"/>
      <c r="D39" s="19"/>
      <c r="E39" s="19"/>
      <c r="F39" s="19"/>
      <c r="G39" s="19" t="s">
        <v>733</v>
      </c>
      <c r="H39" s="19"/>
      <c r="I39" s="19"/>
      <c r="J39" s="20">
        <v>0</v>
      </c>
      <c r="K39" s="47"/>
      <c r="L39" s="20">
        <v>1000</v>
      </c>
      <c r="M39" s="47"/>
      <c r="N39" s="20">
        <f t="shared" si="0"/>
        <v>-1000</v>
      </c>
      <c r="O39" s="47"/>
      <c r="P39" s="48">
        <f t="shared" si="1"/>
        <v>0</v>
      </c>
    </row>
    <row r="40" spans="1:16" x14ac:dyDescent="0.25">
      <c r="A40" s="19"/>
      <c r="B40" s="19"/>
      <c r="C40" s="19"/>
      <c r="D40" s="19"/>
      <c r="E40" s="19"/>
      <c r="F40" s="19"/>
      <c r="G40" s="19" t="s">
        <v>734</v>
      </c>
      <c r="H40" s="19"/>
      <c r="I40" s="19"/>
      <c r="J40" s="20">
        <v>170</v>
      </c>
      <c r="K40" s="47"/>
      <c r="L40" s="20">
        <v>1125</v>
      </c>
      <c r="M40" s="47"/>
      <c r="N40" s="20">
        <f t="shared" si="0"/>
        <v>-955</v>
      </c>
      <c r="O40" s="47"/>
      <c r="P40" s="48">
        <f t="shared" si="1"/>
        <v>0.15110999999999999</v>
      </c>
    </row>
    <row r="41" spans="1:16" ht="15.75" thickBot="1" x14ac:dyDescent="0.3">
      <c r="A41" s="19"/>
      <c r="B41" s="19"/>
      <c r="C41" s="19"/>
      <c r="D41" s="19"/>
      <c r="E41" s="19"/>
      <c r="F41" s="19"/>
      <c r="G41" s="19" t="s">
        <v>735</v>
      </c>
      <c r="H41" s="19"/>
      <c r="I41" s="19"/>
      <c r="J41" s="26">
        <v>2376.7600000000002</v>
      </c>
      <c r="K41" s="47"/>
      <c r="L41" s="26">
        <v>1400</v>
      </c>
      <c r="M41" s="47"/>
      <c r="N41" s="26">
        <f t="shared" si="0"/>
        <v>976.76</v>
      </c>
      <c r="O41" s="47"/>
      <c r="P41" s="52">
        <f t="shared" si="1"/>
        <v>1.6976899999999999</v>
      </c>
    </row>
    <row r="42" spans="1:16" x14ac:dyDescent="0.25">
      <c r="A42" s="19"/>
      <c r="B42" s="19"/>
      <c r="C42" s="19"/>
      <c r="D42" s="19"/>
      <c r="E42" s="19"/>
      <c r="F42" s="19" t="s">
        <v>736</v>
      </c>
      <c r="G42" s="19"/>
      <c r="H42" s="19"/>
      <c r="I42" s="19"/>
      <c r="J42" s="20">
        <f>ROUND(SUM(J36:J41),5)</f>
        <v>4350.1099999999997</v>
      </c>
      <c r="K42" s="47"/>
      <c r="L42" s="20">
        <f>ROUND(SUM(L36:L41),5)</f>
        <v>5825</v>
      </c>
      <c r="M42" s="47"/>
      <c r="N42" s="20">
        <f t="shared" si="0"/>
        <v>-1474.89</v>
      </c>
      <c r="O42" s="47"/>
      <c r="P42" s="48">
        <f t="shared" si="1"/>
        <v>0.74680000000000002</v>
      </c>
    </row>
    <row r="43" spans="1:16" x14ac:dyDescent="0.25">
      <c r="A43" s="19"/>
      <c r="B43" s="19"/>
      <c r="C43" s="19"/>
      <c r="D43" s="19"/>
      <c r="E43" s="19"/>
      <c r="F43" s="19" t="s">
        <v>737</v>
      </c>
      <c r="G43" s="19"/>
      <c r="H43" s="19"/>
      <c r="I43" s="19"/>
      <c r="J43" s="20">
        <v>0</v>
      </c>
      <c r="K43" s="47"/>
      <c r="L43" s="20">
        <v>1500</v>
      </c>
      <c r="M43" s="47"/>
      <c r="N43" s="20">
        <f t="shared" si="0"/>
        <v>-1500</v>
      </c>
      <c r="O43" s="47"/>
      <c r="P43" s="48">
        <f t="shared" si="1"/>
        <v>0</v>
      </c>
    </row>
    <row r="44" spans="1:16" x14ac:dyDescent="0.25">
      <c r="A44" s="19"/>
      <c r="B44" s="19"/>
      <c r="C44" s="19"/>
      <c r="D44" s="19"/>
      <c r="E44" s="19"/>
      <c r="F44" s="19" t="s">
        <v>738</v>
      </c>
      <c r="G44" s="19"/>
      <c r="H44" s="19"/>
      <c r="I44" s="19"/>
      <c r="J44" s="20"/>
      <c r="K44" s="47"/>
      <c r="L44" s="20"/>
      <c r="M44" s="47"/>
      <c r="N44" s="20"/>
      <c r="O44" s="47"/>
      <c r="P44" s="48"/>
    </row>
    <row r="45" spans="1:16" x14ac:dyDescent="0.25">
      <c r="A45" s="19"/>
      <c r="B45" s="19"/>
      <c r="C45" s="19"/>
      <c r="D45" s="19"/>
      <c r="E45" s="19"/>
      <c r="F45" s="19"/>
      <c r="G45" s="19" t="s">
        <v>739</v>
      </c>
      <c r="H45" s="19"/>
      <c r="I45" s="19"/>
      <c r="J45" s="20">
        <v>100</v>
      </c>
      <c r="K45" s="47"/>
      <c r="L45" s="20">
        <v>0</v>
      </c>
      <c r="M45" s="47"/>
      <c r="N45" s="20">
        <f t="shared" ref="N45:N50" si="2">ROUND((J45-L45),5)</f>
        <v>100</v>
      </c>
      <c r="O45" s="47"/>
      <c r="P45" s="48">
        <f t="shared" ref="P45:P50" si="3">ROUND(IF(L45=0, IF(J45=0, 0, 1), J45/L45),5)</f>
        <v>1</v>
      </c>
    </row>
    <row r="46" spans="1:16" x14ac:dyDescent="0.25">
      <c r="A46" s="19"/>
      <c r="B46" s="19"/>
      <c r="C46" s="19"/>
      <c r="D46" s="19"/>
      <c r="E46" s="19"/>
      <c r="F46" s="19"/>
      <c r="G46" s="19" t="s">
        <v>740</v>
      </c>
      <c r="H46" s="19"/>
      <c r="I46" s="19"/>
      <c r="J46" s="20">
        <v>1157.58</v>
      </c>
      <c r="K46" s="47"/>
      <c r="L46" s="20">
        <v>1794</v>
      </c>
      <c r="M46" s="47"/>
      <c r="N46" s="20">
        <f t="shared" si="2"/>
        <v>-636.41999999999996</v>
      </c>
      <c r="O46" s="47"/>
      <c r="P46" s="48">
        <f t="shared" si="3"/>
        <v>0.64524999999999999</v>
      </c>
    </row>
    <row r="47" spans="1:16" x14ac:dyDescent="0.25">
      <c r="A47" s="19"/>
      <c r="B47" s="19"/>
      <c r="C47" s="19"/>
      <c r="D47" s="19"/>
      <c r="E47" s="19"/>
      <c r="F47" s="19"/>
      <c r="G47" s="19" t="s">
        <v>741</v>
      </c>
      <c r="H47" s="19"/>
      <c r="I47" s="19"/>
      <c r="J47" s="20">
        <v>17803</v>
      </c>
      <c r="K47" s="47"/>
      <c r="L47" s="20">
        <v>20000</v>
      </c>
      <c r="M47" s="47"/>
      <c r="N47" s="20">
        <f t="shared" si="2"/>
        <v>-2197</v>
      </c>
      <c r="O47" s="47"/>
      <c r="P47" s="48">
        <f t="shared" si="3"/>
        <v>0.89015</v>
      </c>
    </row>
    <row r="48" spans="1:16" ht="15.75" thickBot="1" x14ac:dyDescent="0.3">
      <c r="A48" s="19"/>
      <c r="B48" s="19"/>
      <c r="C48" s="19"/>
      <c r="D48" s="19"/>
      <c r="E48" s="19"/>
      <c r="F48" s="19"/>
      <c r="G48" s="19" t="s">
        <v>742</v>
      </c>
      <c r="H48" s="19"/>
      <c r="I48" s="19"/>
      <c r="J48" s="26">
        <v>20554</v>
      </c>
      <c r="K48" s="47"/>
      <c r="L48" s="26">
        <v>17777.78</v>
      </c>
      <c r="M48" s="47"/>
      <c r="N48" s="26">
        <f t="shared" si="2"/>
        <v>2776.22</v>
      </c>
      <c r="O48" s="47"/>
      <c r="P48" s="52">
        <f t="shared" si="3"/>
        <v>1.1561600000000001</v>
      </c>
    </row>
    <row r="49" spans="1:16" x14ac:dyDescent="0.25">
      <c r="A49" s="19"/>
      <c r="B49" s="19"/>
      <c r="C49" s="19"/>
      <c r="D49" s="19"/>
      <c r="E49" s="19"/>
      <c r="F49" s="19" t="s">
        <v>743</v>
      </c>
      <c r="G49" s="19"/>
      <c r="H49" s="19"/>
      <c r="I49" s="19"/>
      <c r="J49" s="20">
        <f>ROUND(SUM(J44:J48),5)</f>
        <v>39614.58</v>
      </c>
      <c r="K49" s="47"/>
      <c r="L49" s="20">
        <f>ROUND(SUM(L44:L48),5)</f>
        <v>39571.78</v>
      </c>
      <c r="M49" s="47"/>
      <c r="N49" s="20">
        <f t="shared" si="2"/>
        <v>42.8</v>
      </c>
      <c r="O49" s="47"/>
      <c r="P49" s="48">
        <f t="shared" si="3"/>
        <v>1.00108</v>
      </c>
    </row>
    <row r="50" spans="1:16" x14ac:dyDescent="0.25">
      <c r="A50" s="19"/>
      <c r="B50" s="19"/>
      <c r="C50" s="19"/>
      <c r="D50" s="19"/>
      <c r="E50" s="19"/>
      <c r="F50" s="19" t="s">
        <v>744</v>
      </c>
      <c r="G50" s="19"/>
      <c r="H50" s="19"/>
      <c r="I50" s="19"/>
      <c r="J50" s="20">
        <v>1978.72</v>
      </c>
      <c r="K50" s="47"/>
      <c r="L50" s="20">
        <v>4360</v>
      </c>
      <c r="M50" s="47"/>
      <c r="N50" s="20">
        <f t="shared" si="2"/>
        <v>-2381.2800000000002</v>
      </c>
      <c r="O50" s="47"/>
      <c r="P50" s="48">
        <f t="shared" si="3"/>
        <v>0.45383000000000001</v>
      </c>
    </row>
    <row r="51" spans="1:16" x14ac:dyDescent="0.25">
      <c r="A51" s="19"/>
      <c r="B51" s="19"/>
      <c r="C51" s="19"/>
      <c r="D51" s="19"/>
      <c r="E51" s="19"/>
      <c r="F51" s="19" t="s">
        <v>745</v>
      </c>
      <c r="G51" s="19"/>
      <c r="H51" s="19"/>
      <c r="I51" s="19"/>
      <c r="J51" s="20"/>
      <c r="K51" s="47"/>
      <c r="L51" s="20"/>
      <c r="M51" s="47"/>
      <c r="N51" s="20"/>
      <c r="O51" s="47"/>
      <c r="P51" s="48"/>
    </row>
    <row r="52" spans="1:16" x14ac:dyDescent="0.25">
      <c r="A52" s="19"/>
      <c r="B52" s="19"/>
      <c r="C52" s="19"/>
      <c r="D52" s="19"/>
      <c r="E52" s="19"/>
      <c r="F52" s="19"/>
      <c r="G52" s="19" t="s">
        <v>746</v>
      </c>
      <c r="H52" s="19"/>
      <c r="I52" s="19"/>
      <c r="J52" s="20"/>
      <c r="K52" s="47"/>
      <c r="L52" s="20"/>
      <c r="M52" s="47"/>
      <c r="N52" s="20"/>
      <c r="O52" s="47"/>
      <c r="P52" s="48"/>
    </row>
    <row r="53" spans="1:16" x14ac:dyDescent="0.25">
      <c r="A53" s="19"/>
      <c r="B53" s="19"/>
      <c r="C53" s="19"/>
      <c r="D53" s="19"/>
      <c r="E53" s="19"/>
      <c r="F53" s="19"/>
      <c r="G53" s="19"/>
      <c r="H53" s="19" t="s">
        <v>747</v>
      </c>
      <c r="I53" s="19"/>
      <c r="J53" s="20"/>
      <c r="K53" s="47"/>
      <c r="L53" s="20"/>
      <c r="M53" s="47"/>
      <c r="N53" s="20"/>
      <c r="O53" s="47"/>
      <c r="P53" s="48"/>
    </row>
    <row r="54" spans="1:16" x14ac:dyDescent="0.25">
      <c r="A54" s="19"/>
      <c r="B54" s="19"/>
      <c r="C54" s="19"/>
      <c r="D54" s="19"/>
      <c r="E54" s="19"/>
      <c r="F54" s="19"/>
      <c r="G54" s="19"/>
      <c r="H54" s="19"/>
      <c r="I54" s="19" t="s">
        <v>748</v>
      </c>
      <c r="J54" s="20">
        <v>72664.740000000005</v>
      </c>
      <c r="K54" s="47"/>
      <c r="L54" s="20">
        <v>88744.5</v>
      </c>
      <c r="M54" s="47"/>
      <c r="N54" s="20">
        <f>ROUND((J54-L54),5)</f>
        <v>-16079.76</v>
      </c>
      <c r="O54" s="47"/>
      <c r="P54" s="48">
        <f>ROUND(IF(L54=0, IF(J54=0, 0, 1), J54/L54),5)</f>
        <v>0.81881000000000004</v>
      </c>
    </row>
    <row r="55" spans="1:16" x14ac:dyDescent="0.25">
      <c r="A55" s="19"/>
      <c r="B55" s="19"/>
      <c r="C55" s="19"/>
      <c r="D55" s="19"/>
      <c r="E55" s="19"/>
      <c r="F55" s="19"/>
      <c r="G55" s="19"/>
      <c r="H55" s="19"/>
      <c r="I55" s="19" t="s">
        <v>749</v>
      </c>
      <c r="J55" s="20">
        <v>5813.16</v>
      </c>
      <c r="K55" s="47"/>
      <c r="L55" s="20">
        <v>7099.56</v>
      </c>
      <c r="M55" s="47"/>
      <c r="N55" s="20">
        <f>ROUND((J55-L55),5)</f>
        <v>-1286.4000000000001</v>
      </c>
      <c r="O55" s="47"/>
      <c r="P55" s="48">
        <f>ROUND(IF(L55=0, IF(J55=0, 0, 1), J55/L55),5)</f>
        <v>0.81881000000000004</v>
      </c>
    </row>
    <row r="56" spans="1:16" x14ac:dyDescent="0.25">
      <c r="A56" s="19"/>
      <c r="B56" s="19"/>
      <c r="C56" s="19"/>
      <c r="D56" s="19"/>
      <c r="E56" s="19"/>
      <c r="F56" s="19"/>
      <c r="G56" s="19"/>
      <c r="H56" s="19"/>
      <c r="I56" s="19" t="s">
        <v>750</v>
      </c>
      <c r="J56" s="20">
        <v>2179.9699999999998</v>
      </c>
      <c r="K56" s="47"/>
      <c r="L56" s="20">
        <v>2653.51</v>
      </c>
      <c r="M56" s="47"/>
      <c r="N56" s="20">
        <f>ROUND((J56-L56),5)</f>
        <v>-473.54</v>
      </c>
      <c r="O56" s="47"/>
      <c r="P56" s="48">
        <f>ROUND(IF(L56=0, IF(J56=0, 0, 1), J56/L56),5)</f>
        <v>0.82154000000000005</v>
      </c>
    </row>
    <row r="57" spans="1:16" x14ac:dyDescent="0.25">
      <c r="A57" s="19"/>
      <c r="B57" s="19"/>
      <c r="C57" s="19"/>
      <c r="D57" s="19"/>
      <c r="E57" s="19"/>
      <c r="F57" s="19"/>
      <c r="G57" s="19"/>
      <c r="H57" s="19"/>
      <c r="I57" s="19" t="s">
        <v>751</v>
      </c>
      <c r="J57" s="20">
        <v>14108.72</v>
      </c>
      <c r="K57" s="47"/>
      <c r="L57" s="20"/>
      <c r="M57" s="47"/>
      <c r="N57" s="20"/>
      <c r="O57" s="47"/>
      <c r="P57" s="48"/>
    </row>
    <row r="58" spans="1:16" x14ac:dyDescent="0.25">
      <c r="A58" s="19"/>
      <c r="B58" s="19"/>
      <c r="C58" s="19"/>
      <c r="D58" s="19"/>
      <c r="E58" s="19"/>
      <c r="F58" s="19"/>
      <c r="G58" s="19"/>
      <c r="H58" s="19"/>
      <c r="I58" s="19" t="s">
        <v>752</v>
      </c>
      <c r="J58" s="20">
        <v>17067</v>
      </c>
      <c r="K58" s="47"/>
      <c r="L58" s="20"/>
      <c r="M58" s="47"/>
      <c r="N58" s="20"/>
      <c r="O58" s="47"/>
      <c r="P58" s="48"/>
    </row>
    <row r="59" spans="1:16" x14ac:dyDescent="0.25">
      <c r="A59" s="19"/>
      <c r="B59" s="19"/>
      <c r="C59" s="19"/>
      <c r="D59" s="19"/>
      <c r="E59" s="19"/>
      <c r="F59" s="19"/>
      <c r="G59" s="19"/>
      <c r="H59" s="19"/>
      <c r="I59" s="19" t="s">
        <v>753</v>
      </c>
      <c r="J59" s="20">
        <v>4359.87</v>
      </c>
      <c r="K59" s="47"/>
      <c r="L59" s="20">
        <v>5324.67</v>
      </c>
      <c r="M59" s="47"/>
      <c r="N59" s="20">
        <f>ROUND((J59-L59),5)</f>
        <v>-964.8</v>
      </c>
      <c r="O59" s="47"/>
      <c r="P59" s="48">
        <f>ROUND(IF(L59=0, IF(J59=0, 0, 1), J59/L59),5)</f>
        <v>0.81881000000000004</v>
      </c>
    </row>
    <row r="60" spans="1:16" ht="15.75" thickBot="1" x14ac:dyDescent="0.3">
      <c r="A60" s="19"/>
      <c r="B60" s="19"/>
      <c r="C60" s="19"/>
      <c r="D60" s="19"/>
      <c r="E60" s="19"/>
      <c r="F60" s="19"/>
      <c r="G60" s="19"/>
      <c r="H60" s="19"/>
      <c r="I60" s="19" t="s">
        <v>754</v>
      </c>
      <c r="J60" s="26">
        <v>0</v>
      </c>
      <c r="K60" s="47"/>
      <c r="L60" s="26">
        <v>270</v>
      </c>
      <c r="M60" s="47"/>
      <c r="N60" s="26">
        <f>ROUND((J60-L60),5)</f>
        <v>-270</v>
      </c>
      <c r="O60" s="47"/>
      <c r="P60" s="52">
        <f>ROUND(IF(L60=0, IF(J60=0, 0, 1), J60/L60),5)</f>
        <v>0</v>
      </c>
    </row>
    <row r="61" spans="1:16" x14ac:dyDescent="0.25">
      <c r="A61" s="19"/>
      <c r="B61" s="19"/>
      <c r="C61" s="19"/>
      <c r="D61" s="19"/>
      <c r="E61" s="19"/>
      <c r="F61" s="19"/>
      <c r="G61" s="19"/>
      <c r="H61" s="19" t="s">
        <v>755</v>
      </c>
      <c r="I61" s="19"/>
      <c r="J61" s="20">
        <f>ROUND(SUM(J53:J60),5)</f>
        <v>116193.46</v>
      </c>
      <c r="K61" s="47"/>
      <c r="L61" s="20">
        <f>ROUND(SUM(L53:L60),5)</f>
        <v>104092.24</v>
      </c>
      <c r="M61" s="47"/>
      <c r="N61" s="20">
        <f>ROUND((J61-L61),5)</f>
        <v>12101.22</v>
      </c>
      <c r="O61" s="47"/>
      <c r="P61" s="48">
        <f>ROUND(IF(L61=0, IF(J61=0, 0, 1), J61/L61),5)</f>
        <v>1.11625</v>
      </c>
    </row>
    <row r="62" spans="1:16" x14ac:dyDescent="0.25">
      <c r="A62" s="19"/>
      <c r="B62" s="19"/>
      <c r="C62" s="19"/>
      <c r="D62" s="19"/>
      <c r="E62" s="19"/>
      <c r="F62" s="19"/>
      <c r="G62" s="19"/>
      <c r="H62" s="19" t="s">
        <v>756</v>
      </c>
      <c r="I62" s="19"/>
      <c r="J62" s="20">
        <v>139881.82999999999</v>
      </c>
      <c r="K62" s="47"/>
      <c r="L62" s="20">
        <v>169950.01</v>
      </c>
      <c r="M62" s="47"/>
      <c r="N62" s="20">
        <f>ROUND((J62-L62),5)</f>
        <v>-30068.18</v>
      </c>
      <c r="O62" s="47"/>
      <c r="P62" s="48">
        <f>ROUND(IF(L62=0, IF(J62=0, 0, 1), J62/L62),5)</f>
        <v>0.82308000000000003</v>
      </c>
    </row>
    <row r="63" spans="1:16" x14ac:dyDescent="0.25">
      <c r="A63" s="19"/>
      <c r="B63" s="19"/>
      <c r="C63" s="19"/>
      <c r="D63" s="19"/>
      <c r="E63" s="19"/>
      <c r="F63" s="19"/>
      <c r="G63" s="19"/>
      <c r="H63" s="19" t="s">
        <v>757</v>
      </c>
      <c r="I63" s="19"/>
      <c r="J63" s="20">
        <v>12661.06</v>
      </c>
      <c r="K63" s="47"/>
      <c r="L63" s="20"/>
      <c r="M63" s="47"/>
      <c r="N63" s="20"/>
      <c r="O63" s="47"/>
      <c r="P63" s="48"/>
    </row>
    <row r="64" spans="1:16" x14ac:dyDescent="0.25">
      <c r="A64" s="19"/>
      <c r="B64" s="19"/>
      <c r="C64" s="19"/>
      <c r="D64" s="19"/>
      <c r="E64" s="19"/>
      <c r="F64" s="19"/>
      <c r="G64" s="19"/>
      <c r="H64" s="19" t="s">
        <v>758</v>
      </c>
      <c r="I64" s="19"/>
      <c r="J64" s="20">
        <v>2950.42</v>
      </c>
      <c r="K64" s="47"/>
      <c r="L64" s="20"/>
      <c r="M64" s="47"/>
      <c r="N64" s="20"/>
      <c r="O64" s="47"/>
      <c r="P64" s="48"/>
    </row>
    <row r="65" spans="1:16" x14ac:dyDescent="0.25">
      <c r="A65" s="19"/>
      <c r="B65" s="19"/>
      <c r="C65" s="19"/>
      <c r="D65" s="19"/>
      <c r="E65" s="19"/>
      <c r="F65" s="19"/>
      <c r="G65" s="19"/>
      <c r="H65" s="19" t="s">
        <v>759</v>
      </c>
      <c r="I65" s="19"/>
      <c r="J65" s="20">
        <v>21347.32</v>
      </c>
      <c r="K65" s="47"/>
      <c r="L65" s="20">
        <v>33099.75</v>
      </c>
      <c r="M65" s="47"/>
      <c r="N65" s="20">
        <f>ROUND((J65-L65),5)</f>
        <v>-11752.43</v>
      </c>
      <c r="O65" s="47"/>
      <c r="P65" s="48">
        <f>ROUND(IF(L65=0, IF(J65=0, 0, 1), J65/L65),5)</f>
        <v>0.64493999999999996</v>
      </c>
    </row>
    <row r="66" spans="1:16" x14ac:dyDescent="0.25">
      <c r="A66" s="19"/>
      <c r="B66" s="19"/>
      <c r="C66" s="19"/>
      <c r="D66" s="19"/>
      <c r="E66" s="19"/>
      <c r="F66" s="19"/>
      <c r="G66" s="19"/>
      <c r="H66" s="19" t="s">
        <v>760</v>
      </c>
      <c r="I66" s="19"/>
      <c r="J66" s="20">
        <v>23547.15</v>
      </c>
      <c r="K66" s="47"/>
      <c r="L66" s="20">
        <v>24918.05</v>
      </c>
      <c r="M66" s="47"/>
      <c r="N66" s="20">
        <f>ROUND((J66-L66),5)</f>
        <v>-1370.9</v>
      </c>
      <c r="O66" s="47"/>
      <c r="P66" s="48">
        <f>ROUND(IF(L66=0, IF(J66=0, 0, 1), J66/L66),5)</f>
        <v>0.94498000000000004</v>
      </c>
    </row>
    <row r="67" spans="1:16" x14ac:dyDescent="0.25">
      <c r="A67" s="19"/>
      <c r="B67" s="19"/>
      <c r="C67" s="19"/>
      <c r="D67" s="19"/>
      <c r="E67" s="19"/>
      <c r="F67" s="19"/>
      <c r="G67" s="19"/>
      <c r="H67" s="19" t="s">
        <v>761</v>
      </c>
      <c r="I67" s="19"/>
      <c r="J67" s="20">
        <v>12077.1</v>
      </c>
      <c r="K67" s="47"/>
      <c r="L67" s="20">
        <v>8899.48</v>
      </c>
      <c r="M67" s="47"/>
      <c r="N67" s="20">
        <f>ROUND((J67-L67),5)</f>
        <v>3177.62</v>
      </c>
      <c r="O67" s="47"/>
      <c r="P67" s="48">
        <f>ROUND(IF(L67=0, IF(J67=0, 0, 1), J67/L67),5)</f>
        <v>1.3570599999999999</v>
      </c>
    </row>
    <row r="68" spans="1:16" ht="15.75" thickBot="1" x14ac:dyDescent="0.3">
      <c r="A68" s="19"/>
      <c r="B68" s="19"/>
      <c r="C68" s="19"/>
      <c r="D68" s="19"/>
      <c r="E68" s="19"/>
      <c r="F68" s="19"/>
      <c r="G68" s="19"/>
      <c r="H68" s="19" t="s">
        <v>762</v>
      </c>
      <c r="I68" s="19"/>
      <c r="J68" s="26">
        <v>31705</v>
      </c>
      <c r="K68" s="47"/>
      <c r="L68" s="26">
        <v>39767.9</v>
      </c>
      <c r="M68" s="47"/>
      <c r="N68" s="26">
        <f>ROUND((J68-L68),5)</f>
        <v>-8062.9</v>
      </c>
      <c r="O68" s="47"/>
      <c r="P68" s="52">
        <f>ROUND(IF(L68=0, IF(J68=0, 0, 1), J68/L68),5)</f>
        <v>0.79725000000000001</v>
      </c>
    </row>
    <row r="69" spans="1:16" x14ac:dyDescent="0.25">
      <c r="A69" s="19"/>
      <c r="B69" s="19"/>
      <c r="C69" s="19"/>
      <c r="D69" s="19"/>
      <c r="E69" s="19"/>
      <c r="F69" s="19"/>
      <c r="G69" s="19" t="s">
        <v>763</v>
      </c>
      <c r="H69" s="19"/>
      <c r="I69" s="19"/>
      <c r="J69" s="20">
        <f>ROUND(J52+SUM(J61:J68),5)</f>
        <v>360363.34</v>
      </c>
      <c r="K69" s="47"/>
      <c r="L69" s="20">
        <f>ROUND(L52+SUM(L61:L68),5)</f>
        <v>380727.43</v>
      </c>
      <c r="M69" s="47"/>
      <c r="N69" s="20">
        <f>ROUND((J69-L69),5)</f>
        <v>-20364.09</v>
      </c>
      <c r="O69" s="47"/>
      <c r="P69" s="48">
        <f>ROUND(IF(L69=0, IF(J69=0, 0, 1), J69/L69),5)</f>
        <v>0.94650999999999996</v>
      </c>
    </row>
    <row r="70" spans="1:16" x14ac:dyDescent="0.25">
      <c r="A70" s="19"/>
      <c r="B70" s="19"/>
      <c r="C70" s="19"/>
      <c r="D70" s="19"/>
      <c r="E70" s="19"/>
      <c r="F70" s="19"/>
      <c r="G70" s="19" t="s">
        <v>764</v>
      </c>
      <c r="H70" s="19"/>
      <c r="I70" s="19"/>
      <c r="J70" s="20"/>
      <c r="K70" s="47"/>
      <c r="L70" s="20"/>
      <c r="M70" s="47"/>
      <c r="N70" s="20"/>
      <c r="O70" s="47"/>
      <c r="P70" s="48"/>
    </row>
    <row r="71" spans="1:16" x14ac:dyDescent="0.25">
      <c r="A71" s="19"/>
      <c r="B71" s="19"/>
      <c r="C71" s="19"/>
      <c r="D71" s="19"/>
      <c r="E71" s="19"/>
      <c r="F71" s="19"/>
      <c r="G71" s="19"/>
      <c r="H71" s="19" t="s">
        <v>765</v>
      </c>
      <c r="I71" s="19"/>
      <c r="J71" s="20">
        <v>0</v>
      </c>
      <c r="K71" s="47"/>
      <c r="L71" s="20">
        <v>18900</v>
      </c>
      <c r="M71" s="47"/>
      <c r="N71" s="20">
        <f t="shared" ref="N71:N79" si="4">ROUND((J71-L71),5)</f>
        <v>-18900</v>
      </c>
      <c r="O71" s="47"/>
      <c r="P71" s="48">
        <f t="shared" ref="P71:P79" si="5">ROUND(IF(L71=0, IF(J71=0, 0, 1), J71/L71),5)</f>
        <v>0</v>
      </c>
    </row>
    <row r="72" spans="1:16" x14ac:dyDescent="0.25">
      <c r="A72" s="19"/>
      <c r="B72" s="19"/>
      <c r="C72" s="19"/>
      <c r="D72" s="19"/>
      <c r="E72" s="19"/>
      <c r="F72" s="19"/>
      <c r="G72" s="19"/>
      <c r="H72" s="19" t="s">
        <v>766</v>
      </c>
      <c r="I72" s="19"/>
      <c r="J72" s="20">
        <v>0</v>
      </c>
      <c r="K72" s="47"/>
      <c r="L72" s="20">
        <v>0</v>
      </c>
      <c r="M72" s="47"/>
      <c r="N72" s="20">
        <f t="shared" si="4"/>
        <v>0</v>
      </c>
      <c r="O72" s="47"/>
      <c r="P72" s="48">
        <f t="shared" si="5"/>
        <v>0</v>
      </c>
    </row>
    <row r="73" spans="1:16" x14ac:dyDescent="0.25">
      <c r="A73" s="19"/>
      <c r="B73" s="19"/>
      <c r="C73" s="19"/>
      <c r="D73" s="19"/>
      <c r="E73" s="19"/>
      <c r="F73" s="19"/>
      <c r="G73" s="19"/>
      <c r="H73" s="19" t="s">
        <v>767</v>
      </c>
      <c r="I73" s="19"/>
      <c r="J73" s="20">
        <v>54806.07</v>
      </c>
      <c r="K73" s="47"/>
      <c r="L73" s="20">
        <v>60810.75</v>
      </c>
      <c r="M73" s="47"/>
      <c r="N73" s="20">
        <f t="shared" si="4"/>
        <v>-6004.68</v>
      </c>
      <c r="O73" s="47"/>
      <c r="P73" s="48">
        <f t="shared" si="5"/>
        <v>0.90125999999999995</v>
      </c>
    </row>
    <row r="74" spans="1:16" x14ac:dyDescent="0.25">
      <c r="A74" s="19"/>
      <c r="B74" s="19"/>
      <c r="C74" s="19"/>
      <c r="D74" s="19"/>
      <c r="E74" s="19"/>
      <c r="F74" s="19"/>
      <c r="G74" s="19"/>
      <c r="H74" s="19" t="s">
        <v>768</v>
      </c>
      <c r="I74" s="19"/>
      <c r="J74" s="20">
        <v>13302.14</v>
      </c>
      <c r="K74" s="47"/>
      <c r="L74" s="20">
        <v>17820</v>
      </c>
      <c r="M74" s="47"/>
      <c r="N74" s="20">
        <f t="shared" si="4"/>
        <v>-4517.8599999999997</v>
      </c>
      <c r="O74" s="47"/>
      <c r="P74" s="48">
        <f t="shared" si="5"/>
        <v>0.74646999999999997</v>
      </c>
    </row>
    <row r="75" spans="1:16" x14ac:dyDescent="0.25">
      <c r="A75" s="19"/>
      <c r="B75" s="19"/>
      <c r="C75" s="19"/>
      <c r="D75" s="19"/>
      <c r="E75" s="19"/>
      <c r="F75" s="19"/>
      <c r="G75" s="19"/>
      <c r="H75" s="19" t="s">
        <v>769</v>
      </c>
      <c r="I75" s="19"/>
      <c r="J75" s="20">
        <v>4694.87</v>
      </c>
      <c r="K75" s="47"/>
      <c r="L75" s="20">
        <v>5850</v>
      </c>
      <c r="M75" s="47"/>
      <c r="N75" s="20">
        <f t="shared" si="4"/>
        <v>-1155.1300000000001</v>
      </c>
      <c r="O75" s="47"/>
      <c r="P75" s="48">
        <f t="shared" si="5"/>
        <v>0.80254000000000003</v>
      </c>
    </row>
    <row r="76" spans="1:16" x14ac:dyDescent="0.25">
      <c r="A76" s="19"/>
      <c r="B76" s="19"/>
      <c r="C76" s="19"/>
      <c r="D76" s="19"/>
      <c r="E76" s="19"/>
      <c r="F76" s="19"/>
      <c r="G76" s="19"/>
      <c r="H76" s="19" t="s">
        <v>770</v>
      </c>
      <c r="I76" s="19"/>
      <c r="J76" s="20">
        <v>0</v>
      </c>
      <c r="K76" s="47"/>
      <c r="L76" s="20">
        <v>3000.01</v>
      </c>
      <c r="M76" s="47"/>
      <c r="N76" s="20">
        <f t="shared" si="4"/>
        <v>-3000.01</v>
      </c>
      <c r="O76" s="47"/>
      <c r="P76" s="48">
        <f t="shared" si="5"/>
        <v>0</v>
      </c>
    </row>
    <row r="77" spans="1:16" x14ac:dyDescent="0.25">
      <c r="A77" s="19"/>
      <c r="B77" s="19"/>
      <c r="C77" s="19"/>
      <c r="D77" s="19"/>
      <c r="E77" s="19"/>
      <c r="F77" s="19"/>
      <c r="G77" s="19"/>
      <c r="H77" s="19" t="s">
        <v>771</v>
      </c>
      <c r="I77" s="19"/>
      <c r="J77" s="20">
        <v>0</v>
      </c>
      <c r="K77" s="47"/>
      <c r="L77" s="20">
        <v>0</v>
      </c>
      <c r="M77" s="47"/>
      <c r="N77" s="20">
        <f t="shared" si="4"/>
        <v>0</v>
      </c>
      <c r="O77" s="47"/>
      <c r="P77" s="48">
        <f t="shared" si="5"/>
        <v>0</v>
      </c>
    </row>
    <row r="78" spans="1:16" ht="15.75" thickBot="1" x14ac:dyDescent="0.3">
      <c r="A78" s="19"/>
      <c r="B78" s="19"/>
      <c r="C78" s="19"/>
      <c r="D78" s="19"/>
      <c r="E78" s="19"/>
      <c r="F78" s="19"/>
      <c r="G78" s="19"/>
      <c r="H78" s="19" t="s">
        <v>772</v>
      </c>
      <c r="I78" s="19"/>
      <c r="J78" s="26">
        <v>96.25</v>
      </c>
      <c r="K78" s="47"/>
      <c r="L78" s="26">
        <v>90</v>
      </c>
      <c r="M78" s="47"/>
      <c r="N78" s="26">
        <f t="shared" si="4"/>
        <v>6.25</v>
      </c>
      <c r="O78" s="47"/>
      <c r="P78" s="52">
        <f t="shared" si="5"/>
        <v>1.0694399999999999</v>
      </c>
    </row>
    <row r="79" spans="1:16" x14ac:dyDescent="0.25">
      <c r="A79" s="19"/>
      <c r="B79" s="19"/>
      <c r="C79" s="19"/>
      <c r="D79" s="19"/>
      <c r="E79" s="19"/>
      <c r="F79" s="19"/>
      <c r="G79" s="19" t="s">
        <v>773</v>
      </c>
      <c r="H79" s="19"/>
      <c r="I79" s="19"/>
      <c r="J79" s="20">
        <f>ROUND(SUM(J70:J78),5)</f>
        <v>72899.33</v>
      </c>
      <c r="K79" s="47"/>
      <c r="L79" s="20">
        <f>ROUND(SUM(L70:L78),5)</f>
        <v>106470.76</v>
      </c>
      <c r="M79" s="47"/>
      <c r="N79" s="20">
        <f t="shared" si="4"/>
        <v>-33571.43</v>
      </c>
      <c r="O79" s="47"/>
      <c r="P79" s="48">
        <f t="shared" si="5"/>
        <v>0.68469000000000002</v>
      </c>
    </row>
    <row r="80" spans="1:16" x14ac:dyDescent="0.25">
      <c r="A80" s="19"/>
      <c r="B80" s="19"/>
      <c r="C80" s="19"/>
      <c r="D80" s="19"/>
      <c r="E80" s="19"/>
      <c r="F80" s="19"/>
      <c r="G80" s="19" t="s">
        <v>25</v>
      </c>
      <c r="H80" s="19"/>
      <c r="I80" s="19"/>
      <c r="J80" s="20"/>
      <c r="K80" s="47"/>
      <c r="L80" s="20"/>
      <c r="M80" s="47"/>
      <c r="N80" s="20"/>
      <c r="O80" s="47"/>
      <c r="P80" s="48"/>
    </row>
    <row r="81" spans="1:16" x14ac:dyDescent="0.25">
      <c r="A81" s="19"/>
      <c r="B81" s="19"/>
      <c r="C81" s="19"/>
      <c r="D81" s="19"/>
      <c r="E81" s="19"/>
      <c r="F81" s="19"/>
      <c r="G81" s="19"/>
      <c r="H81" s="19" t="s">
        <v>79</v>
      </c>
      <c r="I81" s="19"/>
      <c r="J81" s="20">
        <v>3532.23</v>
      </c>
      <c r="K81" s="47"/>
      <c r="L81" s="20">
        <v>4149</v>
      </c>
      <c r="M81" s="47"/>
      <c r="N81" s="20">
        <f t="shared" ref="N81:N87" si="6">ROUND((J81-L81),5)</f>
        <v>-616.77</v>
      </c>
      <c r="O81" s="47"/>
      <c r="P81" s="48">
        <f t="shared" ref="P81:P87" si="7">ROUND(IF(L81=0, IF(J81=0, 0, 1), J81/L81),5)</f>
        <v>0.85133999999999999</v>
      </c>
    </row>
    <row r="82" spans="1:16" x14ac:dyDescent="0.25">
      <c r="A82" s="19"/>
      <c r="B82" s="19"/>
      <c r="C82" s="19"/>
      <c r="D82" s="19"/>
      <c r="E82" s="19"/>
      <c r="F82" s="19"/>
      <c r="G82" s="19"/>
      <c r="H82" s="19" t="s">
        <v>83</v>
      </c>
      <c r="I82" s="19"/>
      <c r="J82" s="20">
        <v>5248.1</v>
      </c>
      <c r="K82" s="47"/>
      <c r="L82" s="20">
        <v>5650</v>
      </c>
      <c r="M82" s="47"/>
      <c r="N82" s="20">
        <f t="shared" si="6"/>
        <v>-401.9</v>
      </c>
      <c r="O82" s="47"/>
      <c r="P82" s="48">
        <f t="shared" si="7"/>
        <v>0.92886999999999997</v>
      </c>
    </row>
    <row r="83" spans="1:16" ht="15.75" thickBot="1" x14ac:dyDescent="0.3">
      <c r="A83" s="19"/>
      <c r="B83" s="19"/>
      <c r="C83" s="19"/>
      <c r="D83" s="19"/>
      <c r="E83" s="19"/>
      <c r="F83" s="19"/>
      <c r="G83" s="19"/>
      <c r="H83" s="19" t="s">
        <v>774</v>
      </c>
      <c r="I83" s="19"/>
      <c r="J83" s="21">
        <v>1114.52</v>
      </c>
      <c r="K83" s="47"/>
      <c r="L83" s="21">
        <v>1170</v>
      </c>
      <c r="M83" s="47"/>
      <c r="N83" s="21">
        <f t="shared" si="6"/>
        <v>-55.48</v>
      </c>
      <c r="O83" s="47"/>
      <c r="P83" s="49">
        <f t="shared" si="7"/>
        <v>0.95257999999999998</v>
      </c>
    </row>
    <row r="84" spans="1:16" ht="15.75" thickBot="1" x14ac:dyDescent="0.3">
      <c r="A84" s="19"/>
      <c r="B84" s="19"/>
      <c r="C84" s="19"/>
      <c r="D84" s="19"/>
      <c r="E84" s="19"/>
      <c r="F84" s="19"/>
      <c r="G84" s="19" t="s">
        <v>775</v>
      </c>
      <c r="H84" s="19"/>
      <c r="I84" s="19"/>
      <c r="J84" s="22">
        <f>ROUND(SUM(J80:J83),5)</f>
        <v>9894.85</v>
      </c>
      <c r="K84" s="47"/>
      <c r="L84" s="22">
        <f>ROUND(SUM(L80:L83),5)</f>
        <v>10969</v>
      </c>
      <c r="M84" s="47"/>
      <c r="N84" s="22">
        <f t="shared" si="6"/>
        <v>-1074.1500000000001</v>
      </c>
      <c r="O84" s="47"/>
      <c r="P84" s="51">
        <f t="shared" si="7"/>
        <v>0.90207000000000004</v>
      </c>
    </row>
    <row r="85" spans="1:16" x14ac:dyDescent="0.25">
      <c r="A85" s="19"/>
      <c r="B85" s="19"/>
      <c r="C85" s="19"/>
      <c r="D85" s="19"/>
      <c r="E85" s="19"/>
      <c r="F85" s="19" t="s">
        <v>776</v>
      </c>
      <c r="G85" s="19"/>
      <c r="H85" s="19"/>
      <c r="I85" s="19"/>
      <c r="J85" s="20">
        <f>ROUND(J51+J69+J79+J84,5)</f>
        <v>443157.52</v>
      </c>
      <c r="K85" s="47"/>
      <c r="L85" s="20">
        <f>ROUND(L51+L69+L79+L84,5)</f>
        <v>498167.19</v>
      </c>
      <c r="M85" s="47"/>
      <c r="N85" s="20">
        <f t="shared" si="6"/>
        <v>-55009.67</v>
      </c>
      <c r="O85" s="47"/>
      <c r="P85" s="48">
        <f t="shared" si="7"/>
        <v>0.88958000000000004</v>
      </c>
    </row>
    <row r="86" spans="1:16" x14ac:dyDescent="0.25">
      <c r="A86" s="19"/>
      <c r="B86" s="19"/>
      <c r="C86" s="19"/>
      <c r="D86" s="19"/>
      <c r="E86" s="19"/>
      <c r="F86" s="19" t="s">
        <v>777</v>
      </c>
      <c r="G86" s="19"/>
      <c r="H86" s="19"/>
      <c r="I86" s="19"/>
      <c r="J86" s="20">
        <v>451.29</v>
      </c>
      <c r="K86" s="47"/>
      <c r="L86" s="20">
        <v>374.99</v>
      </c>
      <c r="M86" s="47"/>
      <c r="N86" s="20">
        <f t="shared" si="6"/>
        <v>76.3</v>
      </c>
      <c r="O86" s="47"/>
      <c r="P86" s="48">
        <f t="shared" si="7"/>
        <v>1.20347</v>
      </c>
    </row>
    <row r="87" spans="1:16" x14ac:dyDescent="0.25">
      <c r="A87" s="19"/>
      <c r="B87" s="19"/>
      <c r="C87" s="19"/>
      <c r="D87" s="19"/>
      <c r="E87" s="19"/>
      <c r="F87" s="19" t="s">
        <v>778</v>
      </c>
      <c r="G87" s="19"/>
      <c r="H87" s="19"/>
      <c r="I87" s="19"/>
      <c r="J87" s="20">
        <v>0</v>
      </c>
      <c r="K87" s="47"/>
      <c r="L87" s="20">
        <v>450</v>
      </c>
      <c r="M87" s="47"/>
      <c r="N87" s="20">
        <f t="shared" si="6"/>
        <v>-450</v>
      </c>
      <c r="O87" s="47"/>
      <c r="P87" s="48">
        <f t="shared" si="7"/>
        <v>0</v>
      </c>
    </row>
    <row r="88" spans="1:16" x14ac:dyDescent="0.25">
      <c r="A88" s="19"/>
      <c r="B88" s="19"/>
      <c r="C88" s="19"/>
      <c r="D88" s="19"/>
      <c r="E88" s="19"/>
      <c r="F88" s="19" t="s">
        <v>779</v>
      </c>
      <c r="G88" s="19"/>
      <c r="H88" s="19"/>
      <c r="I88" s="19"/>
      <c r="J88" s="20"/>
      <c r="K88" s="47"/>
      <c r="L88" s="20"/>
      <c r="M88" s="47"/>
      <c r="N88" s="20"/>
      <c r="O88" s="47"/>
      <c r="P88" s="48"/>
    </row>
    <row r="89" spans="1:16" x14ac:dyDescent="0.25">
      <c r="A89" s="19"/>
      <c r="B89" s="19"/>
      <c r="C89" s="19"/>
      <c r="D89" s="19"/>
      <c r="E89" s="19"/>
      <c r="F89" s="19"/>
      <c r="G89" s="19" t="s">
        <v>780</v>
      </c>
      <c r="H89" s="19"/>
      <c r="I89" s="19"/>
      <c r="J89" s="20">
        <v>14900</v>
      </c>
      <c r="K89" s="47"/>
      <c r="L89" s="20">
        <v>13950</v>
      </c>
      <c r="M89" s="47"/>
      <c r="N89" s="20">
        <f>ROUND((J89-L89),5)</f>
        <v>950</v>
      </c>
      <c r="O89" s="47"/>
      <c r="P89" s="48">
        <f>ROUND(IF(L89=0, IF(J89=0, 0, 1), J89/L89),5)</f>
        <v>1.0681</v>
      </c>
    </row>
    <row r="90" spans="1:16" x14ac:dyDescent="0.25">
      <c r="A90" s="19"/>
      <c r="B90" s="19"/>
      <c r="C90" s="19"/>
      <c r="D90" s="19"/>
      <c r="E90" s="19"/>
      <c r="F90" s="19"/>
      <c r="G90" s="19" t="s">
        <v>781</v>
      </c>
      <c r="H90" s="19"/>
      <c r="I90" s="19"/>
      <c r="J90" s="20">
        <v>2500</v>
      </c>
      <c r="K90" s="47"/>
      <c r="L90" s="20">
        <v>2500</v>
      </c>
      <c r="M90" s="47"/>
      <c r="N90" s="20">
        <f>ROUND((J90-L90),5)</f>
        <v>0</v>
      </c>
      <c r="O90" s="47"/>
      <c r="P90" s="48">
        <f>ROUND(IF(L90=0, IF(J90=0, 0, 1), J90/L90),5)</f>
        <v>1</v>
      </c>
    </row>
    <row r="91" spans="1:16" ht="15.75" thickBot="1" x14ac:dyDescent="0.3">
      <c r="A91" s="19"/>
      <c r="B91" s="19"/>
      <c r="C91" s="19"/>
      <c r="D91" s="19"/>
      <c r="E91" s="19"/>
      <c r="F91" s="19"/>
      <c r="G91" s="19" t="s">
        <v>782</v>
      </c>
      <c r="H91" s="19"/>
      <c r="I91" s="19"/>
      <c r="J91" s="26">
        <v>4549</v>
      </c>
      <c r="K91" s="47"/>
      <c r="L91" s="26">
        <v>3800</v>
      </c>
      <c r="M91" s="47"/>
      <c r="N91" s="26">
        <f>ROUND((J91-L91),5)</f>
        <v>749</v>
      </c>
      <c r="O91" s="47"/>
      <c r="P91" s="52">
        <f>ROUND(IF(L91=0, IF(J91=0, 0, 1), J91/L91),5)</f>
        <v>1.1971099999999999</v>
      </c>
    </row>
    <row r="92" spans="1:16" x14ac:dyDescent="0.25">
      <c r="A92" s="19"/>
      <c r="B92" s="19"/>
      <c r="C92" s="19"/>
      <c r="D92" s="19"/>
      <c r="E92" s="19"/>
      <c r="F92" s="19" t="s">
        <v>783</v>
      </c>
      <c r="G92" s="19"/>
      <c r="H92" s="19"/>
      <c r="I92" s="19"/>
      <c r="J92" s="20">
        <f>ROUND(SUM(J88:J91),5)</f>
        <v>21949</v>
      </c>
      <c r="K92" s="47"/>
      <c r="L92" s="20">
        <f>ROUND(SUM(L88:L91),5)</f>
        <v>20250</v>
      </c>
      <c r="M92" s="47"/>
      <c r="N92" s="20">
        <f>ROUND((J92-L92),5)</f>
        <v>1699</v>
      </c>
      <c r="O92" s="47"/>
      <c r="P92" s="48">
        <f>ROUND(IF(L92=0, IF(J92=0, 0, 1), J92/L92),5)</f>
        <v>1.0839000000000001</v>
      </c>
    </row>
    <row r="93" spans="1:16" x14ac:dyDescent="0.25">
      <c r="A93" s="19"/>
      <c r="B93" s="19"/>
      <c r="C93" s="19"/>
      <c r="D93" s="19"/>
      <c r="E93" s="19"/>
      <c r="F93" s="19" t="s">
        <v>784</v>
      </c>
      <c r="G93" s="19"/>
      <c r="H93" s="19"/>
      <c r="I93" s="19"/>
      <c r="J93" s="20"/>
      <c r="K93" s="47"/>
      <c r="L93" s="20"/>
      <c r="M93" s="47"/>
      <c r="N93" s="20"/>
      <c r="O93" s="47"/>
      <c r="P93" s="48"/>
    </row>
    <row r="94" spans="1:16" x14ac:dyDescent="0.25">
      <c r="A94" s="19"/>
      <c r="B94" s="19"/>
      <c r="C94" s="19"/>
      <c r="D94" s="19"/>
      <c r="E94" s="19"/>
      <c r="F94" s="19"/>
      <c r="G94" s="19" t="s">
        <v>785</v>
      </c>
      <c r="H94" s="19"/>
      <c r="I94" s="19"/>
      <c r="J94" s="20"/>
      <c r="K94" s="47"/>
      <c r="L94" s="20"/>
      <c r="M94" s="47"/>
      <c r="N94" s="20"/>
      <c r="O94" s="47"/>
      <c r="P94" s="48"/>
    </row>
    <row r="95" spans="1:16" x14ac:dyDescent="0.25">
      <c r="A95" s="19"/>
      <c r="B95" s="19"/>
      <c r="C95" s="19"/>
      <c r="D95" s="19"/>
      <c r="E95" s="19"/>
      <c r="F95" s="19"/>
      <c r="G95" s="19"/>
      <c r="H95" s="19" t="s">
        <v>786</v>
      </c>
      <c r="I95" s="19"/>
      <c r="J95" s="20">
        <v>8439.0400000000009</v>
      </c>
      <c r="K95" s="47"/>
      <c r="L95" s="20">
        <v>9000</v>
      </c>
      <c r="M95" s="47"/>
      <c r="N95" s="20">
        <f>ROUND((J95-L95),5)</f>
        <v>-560.96</v>
      </c>
      <c r="O95" s="47"/>
      <c r="P95" s="48">
        <f>ROUND(IF(L95=0, IF(J95=0, 0, 1), J95/L95),5)</f>
        <v>0.93767</v>
      </c>
    </row>
    <row r="96" spans="1:16" x14ac:dyDescent="0.25">
      <c r="A96" s="19"/>
      <c r="B96" s="19"/>
      <c r="C96" s="19"/>
      <c r="D96" s="19"/>
      <c r="E96" s="19"/>
      <c r="F96" s="19"/>
      <c r="G96" s="19"/>
      <c r="H96" s="19" t="s">
        <v>787</v>
      </c>
      <c r="I96" s="19"/>
      <c r="J96" s="20">
        <v>0</v>
      </c>
      <c r="K96" s="47"/>
      <c r="L96" s="20">
        <v>900</v>
      </c>
      <c r="M96" s="47"/>
      <c r="N96" s="20">
        <f>ROUND((J96-L96),5)</f>
        <v>-900</v>
      </c>
      <c r="O96" s="47"/>
      <c r="P96" s="48">
        <f>ROUND(IF(L96=0, IF(J96=0, 0, 1), J96/L96),5)</f>
        <v>0</v>
      </c>
    </row>
    <row r="97" spans="1:16" x14ac:dyDescent="0.25">
      <c r="A97" s="19"/>
      <c r="B97" s="19"/>
      <c r="C97" s="19"/>
      <c r="D97" s="19"/>
      <c r="E97" s="19"/>
      <c r="F97" s="19"/>
      <c r="G97" s="19"/>
      <c r="H97" s="19" t="s">
        <v>788</v>
      </c>
      <c r="I97" s="19"/>
      <c r="J97" s="20">
        <v>0</v>
      </c>
      <c r="K97" s="47"/>
      <c r="L97" s="20">
        <v>900</v>
      </c>
      <c r="M97" s="47"/>
      <c r="N97" s="20">
        <f>ROUND((J97-L97),5)</f>
        <v>-900</v>
      </c>
      <c r="O97" s="47"/>
      <c r="P97" s="48">
        <f>ROUND(IF(L97=0, IF(J97=0, 0, 1), J97/L97),5)</f>
        <v>0</v>
      </c>
    </row>
    <row r="98" spans="1:16" ht="15.75" thickBot="1" x14ac:dyDescent="0.3">
      <c r="A98" s="19"/>
      <c r="B98" s="19"/>
      <c r="C98" s="19"/>
      <c r="D98" s="19"/>
      <c r="E98" s="19"/>
      <c r="F98" s="19"/>
      <c r="G98" s="19"/>
      <c r="H98" s="19" t="s">
        <v>789</v>
      </c>
      <c r="I98" s="19"/>
      <c r="J98" s="26">
        <v>0</v>
      </c>
      <c r="K98" s="47"/>
      <c r="L98" s="26">
        <v>1125</v>
      </c>
      <c r="M98" s="47"/>
      <c r="N98" s="26">
        <f>ROUND((J98-L98),5)</f>
        <v>-1125</v>
      </c>
      <c r="O98" s="47"/>
      <c r="P98" s="52">
        <f>ROUND(IF(L98=0, IF(J98=0, 0, 1), J98/L98),5)</f>
        <v>0</v>
      </c>
    </row>
    <row r="99" spans="1:16" x14ac:dyDescent="0.25">
      <c r="A99" s="19"/>
      <c r="B99" s="19"/>
      <c r="C99" s="19"/>
      <c r="D99" s="19"/>
      <c r="E99" s="19"/>
      <c r="F99" s="19"/>
      <c r="G99" s="19" t="s">
        <v>790</v>
      </c>
      <c r="H99" s="19"/>
      <c r="I99" s="19"/>
      <c r="J99" s="20">
        <f>ROUND(SUM(J94:J98),5)</f>
        <v>8439.0400000000009</v>
      </c>
      <c r="K99" s="47"/>
      <c r="L99" s="20">
        <f>ROUND(SUM(L94:L98),5)</f>
        <v>11925</v>
      </c>
      <c r="M99" s="47"/>
      <c r="N99" s="20">
        <f>ROUND((J99-L99),5)</f>
        <v>-3485.96</v>
      </c>
      <c r="O99" s="47"/>
      <c r="P99" s="48">
        <f>ROUND(IF(L99=0, IF(J99=0, 0, 1), J99/L99),5)</f>
        <v>0.70767999999999998</v>
      </c>
    </row>
    <row r="100" spans="1:16" x14ac:dyDescent="0.25">
      <c r="A100" s="19"/>
      <c r="B100" s="19"/>
      <c r="C100" s="19"/>
      <c r="D100" s="19"/>
      <c r="E100" s="19"/>
      <c r="F100" s="19"/>
      <c r="G100" s="19" t="s">
        <v>791</v>
      </c>
      <c r="H100" s="19"/>
      <c r="I100" s="19"/>
      <c r="J100" s="20"/>
      <c r="K100" s="47"/>
      <c r="L100" s="20"/>
      <c r="M100" s="47"/>
      <c r="N100" s="20"/>
      <c r="O100" s="47"/>
      <c r="P100" s="48"/>
    </row>
    <row r="101" spans="1:16" x14ac:dyDescent="0.25">
      <c r="A101" s="19"/>
      <c r="B101" s="19"/>
      <c r="C101" s="19"/>
      <c r="D101" s="19"/>
      <c r="E101" s="19"/>
      <c r="F101" s="19"/>
      <c r="G101" s="19"/>
      <c r="H101" s="19" t="s">
        <v>792</v>
      </c>
      <c r="I101" s="19"/>
      <c r="J101" s="20">
        <v>446.34</v>
      </c>
      <c r="K101" s="47"/>
      <c r="L101" s="20">
        <v>380</v>
      </c>
      <c r="M101" s="47"/>
      <c r="N101" s="20">
        <f t="shared" ref="N101:N106" si="8">ROUND((J101-L101),5)</f>
        <v>66.34</v>
      </c>
      <c r="O101" s="47"/>
      <c r="P101" s="48">
        <f t="shared" ref="P101:P106" si="9">ROUND(IF(L101=0, IF(J101=0, 0, 1), J101/L101),5)</f>
        <v>1.17458</v>
      </c>
    </row>
    <row r="102" spans="1:16" x14ac:dyDescent="0.25">
      <c r="A102" s="19"/>
      <c r="B102" s="19"/>
      <c r="C102" s="19"/>
      <c r="D102" s="19"/>
      <c r="E102" s="19"/>
      <c r="F102" s="19"/>
      <c r="G102" s="19"/>
      <c r="H102" s="19" t="s">
        <v>793</v>
      </c>
      <c r="I102" s="19"/>
      <c r="J102" s="20">
        <v>1441.44</v>
      </c>
      <c r="K102" s="47"/>
      <c r="L102" s="20">
        <v>1499.99</v>
      </c>
      <c r="M102" s="47"/>
      <c r="N102" s="20">
        <f t="shared" si="8"/>
        <v>-58.55</v>
      </c>
      <c r="O102" s="47"/>
      <c r="P102" s="48">
        <f t="shared" si="9"/>
        <v>0.96096999999999999</v>
      </c>
    </row>
    <row r="103" spans="1:16" x14ac:dyDescent="0.25">
      <c r="A103" s="19"/>
      <c r="B103" s="19"/>
      <c r="C103" s="19"/>
      <c r="D103" s="19"/>
      <c r="E103" s="19"/>
      <c r="F103" s="19"/>
      <c r="G103" s="19"/>
      <c r="H103" s="19" t="s">
        <v>794</v>
      </c>
      <c r="I103" s="19"/>
      <c r="J103" s="20">
        <v>3536.3</v>
      </c>
      <c r="K103" s="47"/>
      <c r="L103" s="20">
        <v>3755</v>
      </c>
      <c r="M103" s="47"/>
      <c r="N103" s="20">
        <f t="shared" si="8"/>
        <v>-218.7</v>
      </c>
      <c r="O103" s="47"/>
      <c r="P103" s="48">
        <f t="shared" si="9"/>
        <v>0.94176000000000004</v>
      </c>
    </row>
    <row r="104" spans="1:16" x14ac:dyDescent="0.25">
      <c r="A104" s="19"/>
      <c r="B104" s="19"/>
      <c r="C104" s="19"/>
      <c r="D104" s="19"/>
      <c r="E104" s="19"/>
      <c r="F104" s="19"/>
      <c r="G104" s="19"/>
      <c r="H104" s="19" t="s">
        <v>795</v>
      </c>
      <c r="I104" s="19"/>
      <c r="J104" s="20">
        <v>703.59</v>
      </c>
      <c r="K104" s="47"/>
      <c r="L104" s="20">
        <v>675</v>
      </c>
      <c r="M104" s="47"/>
      <c r="N104" s="20">
        <f t="shared" si="8"/>
        <v>28.59</v>
      </c>
      <c r="O104" s="47"/>
      <c r="P104" s="48">
        <f t="shared" si="9"/>
        <v>1.04236</v>
      </c>
    </row>
    <row r="105" spans="1:16" ht="15.75" thickBot="1" x14ac:dyDescent="0.3">
      <c r="A105" s="19"/>
      <c r="B105" s="19"/>
      <c r="C105" s="19"/>
      <c r="D105" s="19"/>
      <c r="E105" s="19"/>
      <c r="F105" s="19"/>
      <c r="G105" s="19"/>
      <c r="H105" s="19" t="s">
        <v>796</v>
      </c>
      <c r="I105" s="19"/>
      <c r="J105" s="26">
        <v>703.59</v>
      </c>
      <c r="K105" s="47"/>
      <c r="L105" s="26">
        <v>675</v>
      </c>
      <c r="M105" s="47"/>
      <c r="N105" s="26">
        <f t="shared" si="8"/>
        <v>28.59</v>
      </c>
      <c r="O105" s="47"/>
      <c r="P105" s="52">
        <f t="shared" si="9"/>
        <v>1.04236</v>
      </c>
    </row>
    <row r="106" spans="1:16" x14ac:dyDescent="0.25">
      <c r="A106" s="19"/>
      <c r="B106" s="19"/>
      <c r="C106" s="19"/>
      <c r="D106" s="19"/>
      <c r="E106" s="19"/>
      <c r="F106" s="19"/>
      <c r="G106" s="19" t="s">
        <v>797</v>
      </c>
      <c r="H106" s="19"/>
      <c r="I106" s="19"/>
      <c r="J106" s="20">
        <f>ROUND(SUM(J100:J105),5)</f>
        <v>6831.26</v>
      </c>
      <c r="K106" s="47"/>
      <c r="L106" s="20">
        <f>ROUND(SUM(L100:L105),5)</f>
        <v>6984.99</v>
      </c>
      <c r="M106" s="47"/>
      <c r="N106" s="20">
        <f t="shared" si="8"/>
        <v>-153.72999999999999</v>
      </c>
      <c r="O106" s="47"/>
      <c r="P106" s="48">
        <f t="shared" si="9"/>
        <v>0.97799000000000003</v>
      </c>
    </row>
    <row r="107" spans="1:16" x14ac:dyDescent="0.25">
      <c r="A107" s="19"/>
      <c r="B107" s="19"/>
      <c r="C107" s="19"/>
      <c r="D107" s="19"/>
      <c r="E107" s="19"/>
      <c r="F107" s="19"/>
      <c r="G107" s="19" t="s">
        <v>798</v>
      </c>
      <c r="H107" s="19"/>
      <c r="I107" s="19"/>
      <c r="J107" s="20"/>
      <c r="K107" s="47"/>
      <c r="L107" s="20"/>
      <c r="M107" s="47"/>
      <c r="N107" s="20"/>
      <c r="O107" s="47"/>
      <c r="P107" s="48"/>
    </row>
    <row r="108" spans="1:16" x14ac:dyDescent="0.25">
      <c r="A108" s="19"/>
      <c r="B108" s="19"/>
      <c r="C108" s="19"/>
      <c r="D108" s="19"/>
      <c r="E108" s="19"/>
      <c r="F108" s="19"/>
      <c r="G108" s="19"/>
      <c r="H108" s="19" t="s">
        <v>799</v>
      </c>
      <c r="I108" s="19"/>
      <c r="J108" s="20">
        <v>1169.99</v>
      </c>
      <c r="K108" s="47"/>
      <c r="L108" s="20">
        <v>1107</v>
      </c>
      <c r="M108" s="47"/>
      <c r="N108" s="20">
        <f>ROUND((J108-L108),5)</f>
        <v>62.99</v>
      </c>
      <c r="O108" s="47"/>
      <c r="P108" s="48">
        <f>ROUND(IF(L108=0, IF(J108=0, 0, 1), J108/L108),5)</f>
        <v>1.0569</v>
      </c>
    </row>
    <row r="109" spans="1:16" x14ac:dyDescent="0.25">
      <c r="A109" s="19"/>
      <c r="B109" s="19"/>
      <c r="C109" s="19"/>
      <c r="D109" s="19"/>
      <c r="E109" s="19"/>
      <c r="F109" s="19"/>
      <c r="G109" s="19"/>
      <c r="H109" s="19" t="s">
        <v>800</v>
      </c>
      <c r="I109" s="19"/>
      <c r="J109" s="20"/>
      <c r="K109" s="47"/>
      <c r="L109" s="20"/>
      <c r="M109" s="47"/>
      <c r="N109" s="20"/>
      <c r="O109" s="47"/>
      <c r="P109" s="48"/>
    </row>
    <row r="110" spans="1:16" x14ac:dyDescent="0.25">
      <c r="A110" s="19"/>
      <c r="B110" s="19"/>
      <c r="C110" s="19"/>
      <c r="D110" s="19"/>
      <c r="E110" s="19"/>
      <c r="F110" s="19"/>
      <c r="G110" s="19"/>
      <c r="H110" s="19"/>
      <c r="I110" s="19" t="s">
        <v>801</v>
      </c>
      <c r="J110" s="20">
        <v>9245.16</v>
      </c>
      <c r="K110" s="47"/>
      <c r="L110" s="20">
        <v>8900</v>
      </c>
      <c r="M110" s="47"/>
      <c r="N110" s="20">
        <f t="shared" ref="N110:N118" si="10">ROUND((J110-L110),5)</f>
        <v>345.16</v>
      </c>
      <c r="O110" s="47"/>
      <c r="P110" s="48">
        <f t="shared" ref="P110:P118" si="11">ROUND(IF(L110=0, IF(J110=0, 0, 1), J110/L110),5)</f>
        <v>1.03878</v>
      </c>
    </row>
    <row r="111" spans="1:16" x14ac:dyDescent="0.25">
      <c r="A111" s="19"/>
      <c r="B111" s="19"/>
      <c r="C111" s="19"/>
      <c r="D111" s="19"/>
      <c r="E111" s="19"/>
      <c r="F111" s="19"/>
      <c r="G111" s="19"/>
      <c r="H111" s="19"/>
      <c r="I111" s="19" t="s">
        <v>802</v>
      </c>
      <c r="J111" s="20">
        <v>1087.6500000000001</v>
      </c>
      <c r="K111" s="47"/>
      <c r="L111" s="20">
        <v>1800</v>
      </c>
      <c r="M111" s="47"/>
      <c r="N111" s="20">
        <f t="shared" si="10"/>
        <v>-712.35</v>
      </c>
      <c r="O111" s="47"/>
      <c r="P111" s="48">
        <f t="shared" si="11"/>
        <v>0.60424999999999995</v>
      </c>
    </row>
    <row r="112" spans="1:16" ht="15.75" thickBot="1" x14ac:dyDescent="0.3">
      <c r="A112" s="19"/>
      <c r="B112" s="19"/>
      <c r="C112" s="19"/>
      <c r="D112" s="19"/>
      <c r="E112" s="19"/>
      <c r="F112" s="19"/>
      <c r="G112" s="19"/>
      <c r="H112" s="19"/>
      <c r="I112" s="19" t="s">
        <v>803</v>
      </c>
      <c r="J112" s="26">
        <v>686.67</v>
      </c>
      <c r="K112" s="47"/>
      <c r="L112" s="26">
        <v>1800</v>
      </c>
      <c r="M112" s="47"/>
      <c r="N112" s="26">
        <f t="shared" si="10"/>
        <v>-1113.33</v>
      </c>
      <c r="O112" s="47"/>
      <c r="P112" s="52">
        <f t="shared" si="11"/>
        <v>0.38147999999999999</v>
      </c>
    </row>
    <row r="113" spans="1:16" x14ac:dyDescent="0.25">
      <c r="A113" s="19"/>
      <c r="B113" s="19"/>
      <c r="C113" s="19"/>
      <c r="D113" s="19"/>
      <c r="E113" s="19"/>
      <c r="F113" s="19"/>
      <c r="G113" s="19"/>
      <c r="H113" s="19" t="s">
        <v>804</v>
      </c>
      <c r="I113" s="19"/>
      <c r="J113" s="20">
        <f>ROUND(SUM(J109:J112),5)</f>
        <v>11019.48</v>
      </c>
      <c r="K113" s="47"/>
      <c r="L113" s="20">
        <f>ROUND(SUM(L109:L112),5)</f>
        <v>12500</v>
      </c>
      <c r="M113" s="47"/>
      <c r="N113" s="20">
        <f t="shared" si="10"/>
        <v>-1480.52</v>
      </c>
      <c r="O113" s="47"/>
      <c r="P113" s="48">
        <f t="shared" si="11"/>
        <v>0.88156000000000001</v>
      </c>
    </row>
    <row r="114" spans="1:16" ht="15.75" thickBot="1" x14ac:dyDescent="0.3">
      <c r="A114" s="19"/>
      <c r="B114" s="19"/>
      <c r="C114" s="19"/>
      <c r="D114" s="19"/>
      <c r="E114" s="19"/>
      <c r="F114" s="19"/>
      <c r="G114" s="19"/>
      <c r="H114" s="19" t="s">
        <v>805</v>
      </c>
      <c r="I114" s="19"/>
      <c r="J114" s="26">
        <v>1046.8399999999999</v>
      </c>
      <c r="K114" s="47"/>
      <c r="L114" s="26">
        <v>1210</v>
      </c>
      <c r="M114" s="47"/>
      <c r="N114" s="26">
        <f t="shared" si="10"/>
        <v>-163.16</v>
      </c>
      <c r="O114" s="47"/>
      <c r="P114" s="52">
        <f t="shared" si="11"/>
        <v>0.86516000000000004</v>
      </c>
    </row>
    <row r="115" spans="1:16" x14ac:dyDescent="0.25">
      <c r="A115" s="19"/>
      <c r="B115" s="19"/>
      <c r="C115" s="19"/>
      <c r="D115" s="19"/>
      <c r="E115" s="19"/>
      <c r="F115" s="19"/>
      <c r="G115" s="19" t="s">
        <v>806</v>
      </c>
      <c r="H115" s="19"/>
      <c r="I115" s="19"/>
      <c r="J115" s="20">
        <f>ROUND(SUM(J107:J108)+SUM(J113:J114),5)</f>
        <v>13236.31</v>
      </c>
      <c r="K115" s="47"/>
      <c r="L115" s="20">
        <f>ROUND(SUM(L107:L108)+SUM(L113:L114),5)</f>
        <v>14817</v>
      </c>
      <c r="M115" s="47"/>
      <c r="N115" s="20">
        <f t="shared" si="10"/>
        <v>-1580.69</v>
      </c>
      <c r="O115" s="47"/>
      <c r="P115" s="48">
        <f t="shared" si="11"/>
        <v>0.89332</v>
      </c>
    </row>
    <row r="116" spans="1:16" ht="15.75" thickBot="1" x14ac:dyDescent="0.3">
      <c r="A116" s="19"/>
      <c r="B116" s="19"/>
      <c r="C116" s="19"/>
      <c r="D116" s="19"/>
      <c r="E116" s="19"/>
      <c r="F116" s="19"/>
      <c r="G116" s="19" t="s">
        <v>807</v>
      </c>
      <c r="H116" s="19"/>
      <c r="I116" s="19"/>
      <c r="J116" s="21">
        <v>672.98</v>
      </c>
      <c r="K116" s="47"/>
      <c r="L116" s="21">
        <v>750.01</v>
      </c>
      <c r="M116" s="47"/>
      <c r="N116" s="21">
        <f t="shared" si="10"/>
        <v>-77.03</v>
      </c>
      <c r="O116" s="47"/>
      <c r="P116" s="49">
        <f t="shared" si="11"/>
        <v>0.89729000000000003</v>
      </c>
    </row>
    <row r="117" spans="1:16" ht="15.75" thickBot="1" x14ac:dyDescent="0.3">
      <c r="A117" s="19"/>
      <c r="B117" s="19"/>
      <c r="C117" s="19"/>
      <c r="D117" s="19"/>
      <c r="E117" s="19"/>
      <c r="F117" s="19" t="s">
        <v>808</v>
      </c>
      <c r="G117" s="19"/>
      <c r="H117" s="19"/>
      <c r="I117" s="19"/>
      <c r="J117" s="22">
        <f>ROUND(J93+J99+J106+SUM(J115:J116),5)</f>
        <v>29179.59</v>
      </c>
      <c r="K117" s="47"/>
      <c r="L117" s="22">
        <f>ROUND(L93+L99+L106+SUM(L115:L116),5)</f>
        <v>34477</v>
      </c>
      <c r="M117" s="47"/>
      <c r="N117" s="22">
        <f t="shared" si="10"/>
        <v>-5297.41</v>
      </c>
      <c r="O117" s="47"/>
      <c r="P117" s="51">
        <f t="shared" si="11"/>
        <v>0.84635000000000005</v>
      </c>
    </row>
    <row r="118" spans="1:16" x14ac:dyDescent="0.25">
      <c r="A118" s="19"/>
      <c r="B118" s="19"/>
      <c r="C118" s="19"/>
      <c r="D118" s="19"/>
      <c r="E118" s="19" t="s">
        <v>809</v>
      </c>
      <c r="F118" s="19"/>
      <c r="G118" s="19"/>
      <c r="H118" s="19"/>
      <c r="I118" s="19"/>
      <c r="J118" s="20">
        <f>ROUND(J26+J30+J35+SUM(J42:J43)+SUM(J49:J50)+SUM(J85:J87)+J92+J117,5)</f>
        <v>554848.07999999996</v>
      </c>
      <c r="K118" s="47"/>
      <c r="L118" s="20">
        <f>ROUND(L26+L30+L35+SUM(L42:L43)+SUM(L49:L50)+SUM(L85:L87)+L92+L117,5)</f>
        <v>619796.96</v>
      </c>
      <c r="M118" s="47"/>
      <c r="N118" s="20">
        <f t="shared" si="10"/>
        <v>-64948.88</v>
      </c>
      <c r="O118" s="47"/>
      <c r="P118" s="48">
        <f t="shared" si="11"/>
        <v>0.89520999999999995</v>
      </c>
    </row>
    <row r="119" spans="1:16" x14ac:dyDescent="0.25">
      <c r="A119" s="19"/>
      <c r="B119" s="19"/>
      <c r="C119" s="19"/>
      <c r="D119" s="19"/>
      <c r="E119" s="19" t="s">
        <v>810</v>
      </c>
      <c r="F119" s="19"/>
      <c r="G119" s="19"/>
      <c r="H119" s="19"/>
      <c r="I119" s="19"/>
      <c r="J119" s="20"/>
      <c r="K119" s="47"/>
      <c r="L119" s="20"/>
      <c r="M119" s="47"/>
      <c r="N119" s="20"/>
      <c r="O119" s="47"/>
      <c r="P119" s="48"/>
    </row>
    <row r="120" spans="1:16" x14ac:dyDescent="0.25">
      <c r="A120" s="19"/>
      <c r="B120" s="19"/>
      <c r="C120" s="19"/>
      <c r="D120" s="19"/>
      <c r="E120" s="19"/>
      <c r="F120" s="19" t="s">
        <v>811</v>
      </c>
      <c r="G120" s="19"/>
      <c r="H120" s="19"/>
      <c r="I120" s="19"/>
      <c r="J120" s="20">
        <v>1050</v>
      </c>
      <c r="K120" s="47"/>
      <c r="L120" s="20">
        <v>745</v>
      </c>
      <c r="M120" s="47"/>
      <c r="N120" s="20">
        <f>ROUND((J120-L120),5)</f>
        <v>305</v>
      </c>
      <c r="O120" s="47"/>
      <c r="P120" s="48">
        <f>ROUND(IF(L120=0, IF(J120=0, 0, 1), J120/L120),5)</f>
        <v>1.4094</v>
      </c>
    </row>
    <row r="121" spans="1:16" x14ac:dyDescent="0.25">
      <c r="A121" s="19"/>
      <c r="B121" s="19"/>
      <c r="C121" s="19"/>
      <c r="D121" s="19"/>
      <c r="E121" s="19"/>
      <c r="F121" s="19" t="s">
        <v>812</v>
      </c>
      <c r="G121" s="19"/>
      <c r="H121" s="19"/>
      <c r="I121" s="19"/>
      <c r="J121" s="20">
        <v>0</v>
      </c>
      <c r="K121" s="47"/>
      <c r="L121" s="20">
        <v>750.01</v>
      </c>
      <c r="M121" s="47"/>
      <c r="N121" s="20">
        <f>ROUND((J121-L121),5)</f>
        <v>-750.01</v>
      </c>
      <c r="O121" s="47"/>
      <c r="P121" s="48">
        <f>ROUND(IF(L121=0, IF(J121=0, 0, 1), J121/L121),5)</f>
        <v>0</v>
      </c>
    </row>
    <row r="122" spans="1:16" ht="15.75" thickBot="1" x14ac:dyDescent="0.3">
      <c r="A122" s="19"/>
      <c r="B122" s="19"/>
      <c r="C122" s="19"/>
      <c r="D122" s="19"/>
      <c r="E122" s="19"/>
      <c r="F122" s="19" t="s">
        <v>813</v>
      </c>
      <c r="G122" s="19"/>
      <c r="H122" s="19"/>
      <c r="I122" s="19"/>
      <c r="J122" s="26">
        <v>903.48</v>
      </c>
      <c r="K122" s="47"/>
      <c r="L122" s="26"/>
      <c r="M122" s="47"/>
      <c r="N122" s="26"/>
      <c r="O122" s="47"/>
      <c r="P122" s="52"/>
    </row>
    <row r="123" spans="1:16" x14ac:dyDescent="0.25">
      <c r="A123" s="19"/>
      <c r="B123" s="19"/>
      <c r="C123" s="19"/>
      <c r="D123" s="19"/>
      <c r="E123" s="19" t="s">
        <v>814</v>
      </c>
      <c r="F123" s="19"/>
      <c r="G123" s="19"/>
      <c r="H123" s="19"/>
      <c r="I123" s="19"/>
      <c r="J123" s="20">
        <f>ROUND(SUM(J119:J122),5)</f>
        <v>1953.48</v>
      </c>
      <c r="K123" s="47"/>
      <c r="L123" s="20">
        <f>ROUND(SUM(L119:L122),5)</f>
        <v>1495.01</v>
      </c>
      <c r="M123" s="47"/>
      <c r="N123" s="20">
        <f>ROUND((J123-L123),5)</f>
        <v>458.47</v>
      </c>
      <c r="O123" s="47"/>
      <c r="P123" s="48">
        <f>ROUND(IF(L123=0, IF(J123=0, 0, 1), J123/L123),5)</f>
        <v>1.30667</v>
      </c>
    </row>
    <row r="124" spans="1:16" x14ac:dyDescent="0.25">
      <c r="A124" s="19"/>
      <c r="B124" s="19"/>
      <c r="C124" s="19"/>
      <c r="D124" s="19"/>
      <c r="E124" s="19" t="s">
        <v>815</v>
      </c>
      <c r="F124" s="19"/>
      <c r="G124" s="19"/>
      <c r="H124" s="19"/>
      <c r="I124" s="19"/>
      <c r="J124" s="20"/>
      <c r="K124" s="47"/>
      <c r="L124" s="20"/>
      <c r="M124" s="47"/>
      <c r="N124" s="20"/>
      <c r="O124" s="47"/>
      <c r="P124" s="48"/>
    </row>
    <row r="125" spans="1:16" x14ac:dyDescent="0.25">
      <c r="A125" s="19"/>
      <c r="B125" s="19"/>
      <c r="C125" s="19"/>
      <c r="D125" s="19"/>
      <c r="E125" s="19"/>
      <c r="F125" s="19" t="s">
        <v>816</v>
      </c>
      <c r="G125" s="19"/>
      <c r="H125" s="19"/>
      <c r="I125" s="19"/>
      <c r="J125" s="20">
        <v>0</v>
      </c>
      <c r="K125" s="47"/>
      <c r="L125" s="20">
        <v>2000</v>
      </c>
      <c r="M125" s="47"/>
      <c r="N125" s="20">
        <f t="shared" ref="N125:N130" si="12">ROUND((J125-L125),5)</f>
        <v>-2000</v>
      </c>
      <c r="O125" s="47"/>
      <c r="P125" s="48">
        <f t="shared" ref="P125:P130" si="13">ROUND(IF(L125=0, IF(J125=0, 0, 1), J125/L125),5)</f>
        <v>0</v>
      </c>
    </row>
    <row r="126" spans="1:16" x14ac:dyDescent="0.25">
      <c r="A126" s="19"/>
      <c r="B126" s="19"/>
      <c r="C126" s="19"/>
      <c r="D126" s="19"/>
      <c r="E126" s="19"/>
      <c r="F126" s="19" t="s">
        <v>817</v>
      </c>
      <c r="G126" s="19"/>
      <c r="H126" s="19"/>
      <c r="I126" s="19"/>
      <c r="J126" s="20">
        <v>0</v>
      </c>
      <c r="K126" s="47"/>
      <c r="L126" s="20">
        <v>2000</v>
      </c>
      <c r="M126" s="47"/>
      <c r="N126" s="20">
        <f t="shared" si="12"/>
        <v>-2000</v>
      </c>
      <c r="O126" s="47"/>
      <c r="P126" s="48">
        <f t="shared" si="13"/>
        <v>0</v>
      </c>
    </row>
    <row r="127" spans="1:16" x14ac:dyDescent="0.25">
      <c r="A127" s="19"/>
      <c r="B127" s="19"/>
      <c r="C127" s="19"/>
      <c r="D127" s="19"/>
      <c r="E127" s="19"/>
      <c r="F127" s="19" t="s">
        <v>58</v>
      </c>
      <c r="G127" s="19"/>
      <c r="H127" s="19"/>
      <c r="I127" s="19"/>
      <c r="J127" s="20">
        <v>7642.03</v>
      </c>
      <c r="K127" s="47"/>
      <c r="L127" s="20">
        <v>2000</v>
      </c>
      <c r="M127" s="47"/>
      <c r="N127" s="20">
        <f t="shared" si="12"/>
        <v>5642.03</v>
      </c>
      <c r="O127" s="47"/>
      <c r="P127" s="48">
        <f t="shared" si="13"/>
        <v>3.8210199999999999</v>
      </c>
    </row>
    <row r="128" spans="1:16" x14ac:dyDescent="0.25">
      <c r="A128" s="19"/>
      <c r="B128" s="19"/>
      <c r="C128" s="19"/>
      <c r="D128" s="19"/>
      <c r="E128" s="19"/>
      <c r="F128" s="19" t="s">
        <v>818</v>
      </c>
      <c r="G128" s="19"/>
      <c r="H128" s="19"/>
      <c r="I128" s="19"/>
      <c r="J128" s="20">
        <v>2192.2199999999998</v>
      </c>
      <c r="K128" s="47"/>
      <c r="L128" s="20">
        <v>4500</v>
      </c>
      <c r="M128" s="47"/>
      <c r="N128" s="20">
        <f t="shared" si="12"/>
        <v>-2307.7800000000002</v>
      </c>
      <c r="O128" s="47"/>
      <c r="P128" s="48">
        <f t="shared" si="13"/>
        <v>0.48715999999999998</v>
      </c>
    </row>
    <row r="129" spans="1:16" x14ac:dyDescent="0.25">
      <c r="A129" s="19"/>
      <c r="B129" s="19"/>
      <c r="C129" s="19"/>
      <c r="D129" s="19"/>
      <c r="E129" s="19"/>
      <c r="F129" s="19" t="s">
        <v>819</v>
      </c>
      <c r="G129" s="19"/>
      <c r="H129" s="19"/>
      <c r="I129" s="19"/>
      <c r="J129" s="20">
        <v>1282.1300000000001</v>
      </c>
      <c r="K129" s="47"/>
      <c r="L129" s="20">
        <v>900</v>
      </c>
      <c r="M129" s="47"/>
      <c r="N129" s="20">
        <f t="shared" si="12"/>
        <v>382.13</v>
      </c>
      <c r="O129" s="47"/>
      <c r="P129" s="48">
        <f t="shared" si="13"/>
        <v>1.42459</v>
      </c>
    </row>
    <row r="130" spans="1:16" x14ac:dyDescent="0.25">
      <c r="A130" s="19"/>
      <c r="B130" s="19"/>
      <c r="C130" s="19"/>
      <c r="D130" s="19"/>
      <c r="E130" s="19"/>
      <c r="F130" s="19" t="s">
        <v>820</v>
      </c>
      <c r="G130" s="19"/>
      <c r="H130" s="19"/>
      <c r="I130" s="19"/>
      <c r="J130" s="20">
        <v>0</v>
      </c>
      <c r="K130" s="47"/>
      <c r="L130" s="20">
        <v>0</v>
      </c>
      <c r="M130" s="47"/>
      <c r="N130" s="20">
        <f t="shared" si="12"/>
        <v>0</v>
      </c>
      <c r="O130" s="47"/>
      <c r="P130" s="48">
        <f t="shared" si="13"/>
        <v>0</v>
      </c>
    </row>
    <row r="131" spans="1:16" ht="15.75" thickBot="1" x14ac:dyDescent="0.3">
      <c r="A131" s="19"/>
      <c r="B131" s="19"/>
      <c r="C131" s="19"/>
      <c r="D131" s="19"/>
      <c r="E131" s="19"/>
      <c r="F131" s="19" t="s">
        <v>821</v>
      </c>
      <c r="G131" s="19"/>
      <c r="H131" s="19"/>
      <c r="I131" s="19"/>
      <c r="J131" s="26">
        <v>-80</v>
      </c>
      <c r="K131" s="47"/>
      <c r="L131" s="26"/>
      <c r="M131" s="47"/>
      <c r="N131" s="26"/>
      <c r="O131" s="47"/>
      <c r="P131" s="52"/>
    </row>
    <row r="132" spans="1:16" x14ac:dyDescent="0.25">
      <c r="A132" s="19"/>
      <c r="B132" s="19"/>
      <c r="C132" s="19"/>
      <c r="D132" s="19"/>
      <c r="E132" s="19" t="s">
        <v>822</v>
      </c>
      <c r="F132" s="19"/>
      <c r="G132" s="19"/>
      <c r="H132" s="19"/>
      <c r="I132" s="19"/>
      <c r="J132" s="20">
        <f>ROUND(SUM(J124:J131),5)</f>
        <v>11036.38</v>
      </c>
      <c r="K132" s="47"/>
      <c r="L132" s="20">
        <f>ROUND(SUM(L124:L131),5)</f>
        <v>11400</v>
      </c>
      <c r="M132" s="47"/>
      <c r="N132" s="20">
        <f>ROUND((J132-L132),5)</f>
        <v>-363.62</v>
      </c>
      <c r="O132" s="47"/>
      <c r="P132" s="48">
        <f>ROUND(IF(L132=0, IF(J132=0, 0, 1), J132/L132),5)</f>
        <v>0.96809999999999996</v>
      </c>
    </row>
    <row r="133" spans="1:16" x14ac:dyDescent="0.25">
      <c r="A133" s="19"/>
      <c r="B133" s="19"/>
      <c r="C133" s="19"/>
      <c r="D133" s="19"/>
      <c r="E133" s="19" t="s">
        <v>823</v>
      </c>
      <c r="F133" s="19"/>
      <c r="G133" s="19"/>
      <c r="H133" s="19"/>
      <c r="I133" s="19"/>
      <c r="J133" s="20"/>
      <c r="K133" s="47"/>
      <c r="L133" s="20"/>
      <c r="M133" s="47"/>
      <c r="N133" s="20"/>
      <c r="O133" s="47"/>
      <c r="P133" s="48"/>
    </row>
    <row r="134" spans="1:16" x14ac:dyDescent="0.25">
      <c r="A134" s="19"/>
      <c r="B134" s="19"/>
      <c r="C134" s="19"/>
      <c r="D134" s="19"/>
      <c r="E134" s="19"/>
      <c r="F134" s="19" t="s">
        <v>824</v>
      </c>
      <c r="G134" s="19"/>
      <c r="H134" s="19"/>
      <c r="I134" s="19"/>
      <c r="J134" s="20">
        <v>0</v>
      </c>
      <c r="K134" s="47"/>
      <c r="L134" s="20">
        <v>1800</v>
      </c>
      <c r="M134" s="47"/>
      <c r="N134" s="20">
        <f>ROUND((J134-L134),5)</f>
        <v>-1800</v>
      </c>
      <c r="O134" s="47"/>
      <c r="P134" s="48">
        <f>ROUND(IF(L134=0, IF(J134=0, 0, 1), J134/L134),5)</f>
        <v>0</v>
      </c>
    </row>
    <row r="135" spans="1:16" x14ac:dyDescent="0.25">
      <c r="A135" s="19"/>
      <c r="B135" s="19"/>
      <c r="C135" s="19"/>
      <c r="D135" s="19"/>
      <c r="E135" s="19"/>
      <c r="F135" s="19" t="s">
        <v>825</v>
      </c>
      <c r="G135" s="19"/>
      <c r="H135" s="19"/>
      <c r="I135" s="19"/>
      <c r="J135" s="20">
        <v>0</v>
      </c>
      <c r="K135" s="47"/>
      <c r="L135" s="20">
        <v>5000</v>
      </c>
      <c r="M135" s="47"/>
      <c r="N135" s="20">
        <f>ROUND((J135-L135),5)</f>
        <v>-5000</v>
      </c>
      <c r="O135" s="47"/>
      <c r="P135" s="48">
        <f>ROUND(IF(L135=0, IF(J135=0, 0, 1), J135/L135),5)</f>
        <v>0</v>
      </c>
    </row>
    <row r="136" spans="1:16" x14ac:dyDescent="0.25">
      <c r="A136" s="19"/>
      <c r="B136" s="19"/>
      <c r="C136" s="19"/>
      <c r="D136" s="19"/>
      <c r="E136" s="19"/>
      <c r="F136" s="19" t="s">
        <v>826</v>
      </c>
      <c r="G136" s="19"/>
      <c r="H136" s="19"/>
      <c r="I136" s="19"/>
      <c r="J136" s="20">
        <v>951.8</v>
      </c>
      <c r="K136" s="47"/>
      <c r="L136" s="20"/>
      <c r="M136" s="47"/>
      <c r="N136" s="20"/>
      <c r="O136" s="47"/>
      <c r="P136" s="48"/>
    </row>
    <row r="137" spans="1:16" x14ac:dyDescent="0.25">
      <c r="A137" s="19"/>
      <c r="B137" s="19"/>
      <c r="C137" s="19"/>
      <c r="D137" s="19"/>
      <c r="E137" s="19"/>
      <c r="F137" s="19" t="s">
        <v>827</v>
      </c>
      <c r="G137" s="19"/>
      <c r="H137" s="19"/>
      <c r="I137" s="19"/>
      <c r="J137" s="20"/>
      <c r="K137" s="47"/>
      <c r="L137" s="20"/>
      <c r="M137" s="47"/>
      <c r="N137" s="20"/>
      <c r="O137" s="47"/>
      <c r="P137" s="48"/>
    </row>
    <row r="138" spans="1:16" x14ac:dyDescent="0.25">
      <c r="A138" s="19"/>
      <c r="B138" s="19"/>
      <c r="C138" s="19"/>
      <c r="D138" s="19"/>
      <c r="E138" s="19"/>
      <c r="F138" s="19"/>
      <c r="G138" s="19" t="s">
        <v>54</v>
      </c>
      <c r="H138" s="19"/>
      <c r="I138" s="19"/>
      <c r="J138" s="20">
        <v>1371.9</v>
      </c>
      <c r="K138" s="47"/>
      <c r="L138" s="20"/>
      <c r="M138" s="47"/>
      <c r="N138" s="20"/>
      <c r="O138" s="47"/>
      <c r="P138" s="48"/>
    </row>
    <row r="139" spans="1:16" x14ac:dyDescent="0.25">
      <c r="A139" s="19"/>
      <c r="B139" s="19"/>
      <c r="C139" s="19"/>
      <c r="D139" s="19"/>
      <c r="E139" s="19"/>
      <c r="F139" s="19"/>
      <c r="G139" s="19" t="s">
        <v>828</v>
      </c>
      <c r="H139" s="19"/>
      <c r="I139" s="19"/>
      <c r="J139" s="20">
        <v>359.95</v>
      </c>
      <c r="K139" s="47"/>
      <c r="L139" s="20">
        <v>7495</v>
      </c>
      <c r="M139" s="47"/>
      <c r="N139" s="20">
        <f>ROUND((J139-L139),5)</f>
        <v>-7135.05</v>
      </c>
      <c r="O139" s="47"/>
      <c r="P139" s="48">
        <f>ROUND(IF(L139=0, IF(J139=0, 0, 1), J139/L139),5)</f>
        <v>4.8030000000000003E-2</v>
      </c>
    </row>
    <row r="140" spans="1:16" x14ac:dyDescent="0.25">
      <c r="A140" s="19"/>
      <c r="B140" s="19"/>
      <c r="C140" s="19"/>
      <c r="D140" s="19"/>
      <c r="E140" s="19"/>
      <c r="F140" s="19"/>
      <c r="G140" s="19" t="s">
        <v>829</v>
      </c>
      <c r="H140" s="19"/>
      <c r="I140" s="19"/>
      <c r="J140" s="20">
        <v>0</v>
      </c>
      <c r="K140" s="47"/>
      <c r="L140" s="20">
        <v>11250</v>
      </c>
      <c r="M140" s="47"/>
      <c r="N140" s="20">
        <f>ROUND((J140-L140),5)</f>
        <v>-11250</v>
      </c>
      <c r="O140" s="47"/>
      <c r="P140" s="48">
        <f>ROUND(IF(L140=0, IF(J140=0, 0, 1), J140/L140),5)</f>
        <v>0</v>
      </c>
    </row>
    <row r="141" spans="1:16" x14ac:dyDescent="0.25">
      <c r="A141" s="19"/>
      <c r="B141" s="19"/>
      <c r="C141" s="19"/>
      <c r="D141" s="19"/>
      <c r="E141" s="19"/>
      <c r="F141" s="19"/>
      <c r="G141" s="19" t="s">
        <v>830</v>
      </c>
      <c r="H141" s="19"/>
      <c r="I141" s="19"/>
      <c r="J141" s="20">
        <v>0</v>
      </c>
      <c r="K141" s="47"/>
      <c r="L141" s="20">
        <v>3000</v>
      </c>
      <c r="M141" s="47"/>
      <c r="N141" s="20">
        <f>ROUND((J141-L141),5)</f>
        <v>-3000</v>
      </c>
      <c r="O141" s="47"/>
      <c r="P141" s="48">
        <f>ROUND(IF(L141=0, IF(J141=0, 0, 1), J141/L141),5)</f>
        <v>0</v>
      </c>
    </row>
    <row r="142" spans="1:16" x14ac:dyDescent="0.25">
      <c r="A142" s="19"/>
      <c r="B142" s="19"/>
      <c r="C142" s="19"/>
      <c r="D142" s="19"/>
      <c r="E142" s="19"/>
      <c r="F142" s="19"/>
      <c r="G142" s="19" t="s">
        <v>831</v>
      </c>
      <c r="H142" s="19"/>
      <c r="I142" s="19"/>
      <c r="J142" s="20">
        <v>65.180000000000007</v>
      </c>
      <c r="K142" s="47"/>
      <c r="L142" s="20">
        <v>900</v>
      </c>
      <c r="M142" s="47"/>
      <c r="N142" s="20">
        <f>ROUND((J142-L142),5)</f>
        <v>-834.82</v>
      </c>
      <c r="O142" s="47"/>
      <c r="P142" s="48">
        <f>ROUND(IF(L142=0, IF(J142=0, 0, 1), J142/L142),5)</f>
        <v>7.2419999999999998E-2</v>
      </c>
    </row>
    <row r="143" spans="1:16" x14ac:dyDescent="0.25">
      <c r="A143" s="19"/>
      <c r="B143" s="19"/>
      <c r="C143" s="19"/>
      <c r="D143" s="19"/>
      <c r="E143" s="19"/>
      <c r="F143" s="19"/>
      <c r="G143" s="19" t="s">
        <v>832</v>
      </c>
      <c r="H143" s="19"/>
      <c r="I143" s="19"/>
      <c r="J143" s="20">
        <v>3272.25</v>
      </c>
      <c r="K143" s="47"/>
      <c r="L143" s="20">
        <v>2560</v>
      </c>
      <c r="M143" s="47"/>
      <c r="N143" s="20">
        <f>ROUND((J143-L143),5)</f>
        <v>712.25</v>
      </c>
      <c r="O143" s="47"/>
      <c r="P143" s="48">
        <f>ROUND(IF(L143=0, IF(J143=0, 0, 1), J143/L143),5)</f>
        <v>1.2782199999999999</v>
      </c>
    </row>
    <row r="144" spans="1:16" x14ac:dyDescent="0.25">
      <c r="A144" s="19"/>
      <c r="B144" s="19"/>
      <c r="C144" s="19"/>
      <c r="D144" s="19"/>
      <c r="E144" s="19"/>
      <c r="F144" s="19"/>
      <c r="G144" s="19" t="s">
        <v>833</v>
      </c>
      <c r="H144" s="19"/>
      <c r="I144" s="19"/>
      <c r="J144" s="20">
        <v>858.3</v>
      </c>
      <c r="K144" s="47"/>
      <c r="L144" s="20"/>
      <c r="M144" s="47"/>
      <c r="N144" s="20"/>
      <c r="O144" s="47"/>
      <c r="P144" s="48"/>
    </row>
    <row r="145" spans="1:16" ht="15.75" thickBot="1" x14ac:dyDescent="0.3">
      <c r="A145" s="19"/>
      <c r="B145" s="19"/>
      <c r="C145" s="19"/>
      <c r="D145" s="19"/>
      <c r="E145" s="19"/>
      <c r="F145" s="19"/>
      <c r="G145" s="19" t="s">
        <v>834</v>
      </c>
      <c r="H145" s="19"/>
      <c r="I145" s="19"/>
      <c r="J145" s="26">
        <v>1690.1</v>
      </c>
      <c r="K145" s="47"/>
      <c r="L145" s="26">
        <v>3000</v>
      </c>
      <c r="M145" s="47"/>
      <c r="N145" s="26">
        <f>ROUND((J145-L145),5)</f>
        <v>-1309.9000000000001</v>
      </c>
      <c r="O145" s="47"/>
      <c r="P145" s="52">
        <f>ROUND(IF(L145=0, IF(J145=0, 0, 1), J145/L145),5)</f>
        <v>0.56337000000000004</v>
      </c>
    </row>
    <row r="146" spans="1:16" x14ac:dyDescent="0.25">
      <c r="A146" s="19"/>
      <c r="B146" s="19"/>
      <c r="C146" s="19"/>
      <c r="D146" s="19"/>
      <c r="E146" s="19"/>
      <c r="F146" s="19" t="s">
        <v>835</v>
      </c>
      <c r="G146" s="19"/>
      <c r="H146" s="19"/>
      <c r="I146" s="19"/>
      <c r="J146" s="20">
        <f>ROUND(SUM(J137:J145),5)</f>
        <v>7617.68</v>
      </c>
      <c r="K146" s="47"/>
      <c r="L146" s="20">
        <f>ROUND(SUM(L137:L145),5)</f>
        <v>28205</v>
      </c>
      <c r="M146" s="47"/>
      <c r="N146" s="20">
        <f>ROUND((J146-L146),5)</f>
        <v>-20587.32</v>
      </c>
      <c r="O146" s="47"/>
      <c r="P146" s="48">
        <f>ROUND(IF(L146=0, IF(J146=0, 0, 1), J146/L146),5)</f>
        <v>0.27007999999999999</v>
      </c>
    </row>
    <row r="147" spans="1:16" x14ac:dyDescent="0.25">
      <c r="A147" s="19"/>
      <c r="B147" s="19"/>
      <c r="C147" s="19"/>
      <c r="D147" s="19"/>
      <c r="E147" s="19"/>
      <c r="F147" s="19" t="s">
        <v>836</v>
      </c>
      <c r="G147" s="19"/>
      <c r="H147" s="19"/>
      <c r="I147" s="19"/>
      <c r="J147" s="20">
        <v>156.43</v>
      </c>
      <c r="K147" s="47"/>
      <c r="L147" s="20">
        <v>1800</v>
      </c>
      <c r="M147" s="47"/>
      <c r="N147" s="20">
        <f>ROUND((J147-L147),5)</f>
        <v>-1643.57</v>
      </c>
      <c r="O147" s="47"/>
      <c r="P147" s="48">
        <f>ROUND(IF(L147=0, IF(J147=0, 0, 1), J147/L147),5)</f>
        <v>8.6910000000000001E-2</v>
      </c>
    </row>
    <row r="148" spans="1:16" x14ac:dyDescent="0.25">
      <c r="A148" s="19"/>
      <c r="B148" s="19"/>
      <c r="C148" s="19"/>
      <c r="D148" s="19"/>
      <c r="E148" s="19"/>
      <c r="F148" s="19" t="s">
        <v>837</v>
      </c>
      <c r="G148" s="19"/>
      <c r="H148" s="19"/>
      <c r="I148" s="19"/>
      <c r="J148" s="20">
        <v>3030.44</v>
      </c>
      <c r="K148" s="47"/>
      <c r="L148" s="20">
        <v>3740</v>
      </c>
      <c r="M148" s="47"/>
      <c r="N148" s="20">
        <f>ROUND((J148-L148),5)</f>
        <v>-709.56</v>
      </c>
      <c r="O148" s="47"/>
      <c r="P148" s="48">
        <f>ROUND(IF(L148=0, IF(J148=0, 0, 1), J148/L148),5)</f>
        <v>0.81028</v>
      </c>
    </row>
    <row r="149" spans="1:16" x14ac:dyDescent="0.25">
      <c r="A149" s="19"/>
      <c r="B149" s="19"/>
      <c r="C149" s="19"/>
      <c r="D149" s="19"/>
      <c r="E149" s="19"/>
      <c r="F149" s="19" t="s">
        <v>838</v>
      </c>
      <c r="G149" s="19"/>
      <c r="H149" s="19"/>
      <c r="I149" s="19"/>
      <c r="J149" s="20"/>
      <c r="K149" s="47"/>
      <c r="L149" s="20"/>
      <c r="M149" s="47"/>
      <c r="N149" s="20"/>
      <c r="O149" s="47"/>
      <c r="P149" s="48"/>
    </row>
    <row r="150" spans="1:16" x14ac:dyDescent="0.25">
      <c r="A150" s="19"/>
      <c r="B150" s="19"/>
      <c r="C150" s="19"/>
      <c r="D150" s="19"/>
      <c r="E150" s="19"/>
      <c r="F150" s="19"/>
      <c r="G150" s="19" t="s">
        <v>839</v>
      </c>
      <c r="H150" s="19"/>
      <c r="I150" s="19"/>
      <c r="J150" s="20">
        <v>483.73</v>
      </c>
      <c r="K150" s="47"/>
      <c r="L150" s="20"/>
      <c r="M150" s="47"/>
      <c r="N150" s="20"/>
      <c r="O150" s="47"/>
      <c r="P150" s="48"/>
    </row>
    <row r="151" spans="1:16" x14ac:dyDescent="0.25">
      <c r="A151" s="19"/>
      <c r="B151" s="19"/>
      <c r="C151" s="19"/>
      <c r="D151" s="19"/>
      <c r="E151" s="19"/>
      <c r="F151" s="19"/>
      <c r="G151" s="19" t="s">
        <v>840</v>
      </c>
      <c r="H151" s="19"/>
      <c r="I151" s="19"/>
      <c r="J151" s="20">
        <v>168.75</v>
      </c>
      <c r="K151" s="47"/>
      <c r="L151" s="20"/>
      <c r="M151" s="47"/>
      <c r="N151" s="20"/>
      <c r="O151" s="47"/>
      <c r="P151" s="48"/>
    </row>
    <row r="152" spans="1:16" x14ac:dyDescent="0.25">
      <c r="A152" s="19"/>
      <c r="B152" s="19"/>
      <c r="C152" s="19"/>
      <c r="D152" s="19"/>
      <c r="E152" s="19"/>
      <c r="F152" s="19"/>
      <c r="G152" s="19" t="s">
        <v>841</v>
      </c>
      <c r="H152" s="19"/>
      <c r="I152" s="19"/>
      <c r="J152" s="20">
        <v>168.75</v>
      </c>
      <c r="K152" s="47"/>
      <c r="L152" s="20"/>
      <c r="M152" s="47"/>
      <c r="N152" s="20"/>
      <c r="O152" s="47"/>
      <c r="P152" s="48"/>
    </row>
    <row r="153" spans="1:16" x14ac:dyDescent="0.25">
      <c r="A153" s="19"/>
      <c r="B153" s="19"/>
      <c r="C153" s="19"/>
      <c r="D153" s="19"/>
      <c r="E153" s="19"/>
      <c r="F153" s="19"/>
      <c r="G153" s="19" t="s">
        <v>842</v>
      </c>
      <c r="H153" s="19"/>
      <c r="I153" s="19"/>
      <c r="J153" s="20">
        <v>265.95</v>
      </c>
      <c r="K153" s="47"/>
      <c r="L153" s="20"/>
      <c r="M153" s="47"/>
      <c r="N153" s="20"/>
      <c r="O153" s="47"/>
      <c r="P153" s="48"/>
    </row>
    <row r="154" spans="1:16" x14ac:dyDescent="0.25">
      <c r="A154" s="19"/>
      <c r="B154" s="19"/>
      <c r="C154" s="19"/>
      <c r="D154" s="19"/>
      <c r="E154" s="19"/>
      <c r="F154" s="19"/>
      <c r="G154" s="19" t="s">
        <v>843</v>
      </c>
      <c r="H154" s="19"/>
      <c r="I154" s="19"/>
      <c r="J154" s="20">
        <v>1286.27</v>
      </c>
      <c r="K154" s="47"/>
      <c r="L154" s="20"/>
      <c r="M154" s="47"/>
      <c r="N154" s="20"/>
      <c r="O154" s="47"/>
      <c r="P154" s="48"/>
    </row>
    <row r="155" spans="1:16" x14ac:dyDescent="0.25">
      <c r="A155" s="19"/>
      <c r="B155" s="19"/>
      <c r="C155" s="19"/>
      <c r="D155" s="19"/>
      <c r="E155" s="19"/>
      <c r="F155" s="19"/>
      <c r="G155" s="19" t="s">
        <v>844</v>
      </c>
      <c r="H155" s="19"/>
      <c r="I155" s="19"/>
      <c r="J155" s="20">
        <v>3235.78</v>
      </c>
      <c r="K155" s="47"/>
      <c r="L155" s="20"/>
      <c r="M155" s="47"/>
      <c r="N155" s="20"/>
      <c r="O155" s="47"/>
      <c r="P155" s="48"/>
    </row>
    <row r="156" spans="1:16" x14ac:dyDescent="0.25">
      <c r="A156" s="19"/>
      <c r="B156" s="19"/>
      <c r="C156" s="19"/>
      <c r="D156" s="19"/>
      <c r="E156" s="19"/>
      <c r="F156" s="19"/>
      <c r="G156" s="19" t="s">
        <v>845</v>
      </c>
      <c r="H156" s="19"/>
      <c r="I156" s="19"/>
      <c r="J156" s="20">
        <v>165</v>
      </c>
      <c r="K156" s="47"/>
      <c r="L156" s="20"/>
      <c r="M156" s="47"/>
      <c r="N156" s="20"/>
      <c r="O156" s="47"/>
      <c r="P156" s="48"/>
    </row>
    <row r="157" spans="1:16" x14ac:dyDescent="0.25">
      <c r="A157" s="19"/>
      <c r="B157" s="19"/>
      <c r="C157" s="19"/>
      <c r="D157" s="19"/>
      <c r="E157" s="19"/>
      <c r="F157" s="19"/>
      <c r="G157" s="19" t="s">
        <v>846</v>
      </c>
      <c r="H157" s="19"/>
      <c r="I157" s="19"/>
      <c r="J157" s="20">
        <v>214.21</v>
      </c>
      <c r="K157" s="47"/>
      <c r="L157" s="20"/>
      <c r="M157" s="47"/>
      <c r="N157" s="20"/>
      <c r="O157" s="47"/>
      <c r="P157" s="48"/>
    </row>
    <row r="158" spans="1:16" x14ac:dyDescent="0.25">
      <c r="A158" s="19"/>
      <c r="B158" s="19"/>
      <c r="C158" s="19"/>
      <c r="D158" s="19"/>
      <c r="E158" s="19"/>
      <c r="F158" s="19"/>
      <c r="G158" s="19" t="s">
        <v>847</v>
      </c>
      <c r="H158" s="19"/>
      <c r="I158" s="19"/>
      <c r="J158" s="20">
        <v>3893.44</v>
      </c>
      <c r="K158" s="47"/>
      <c r="L158" s="20"/>
      <c r="M158" s="47"/>
      <c r="N158" s="20"/>
      <c r="O158" s="47"/>
      <c r="P158" s="48"/>
    </row>
    <row r="159" spans="1:16" x14ac:dyDescent="0.25">
      <c r="A159" s="19"/>
      <c r="B159" s="19"/>
      <c r="C159" s="19"/>
      <c r="D159" s="19"/>
      <c r="E159" s="19"/>
      <c r="F159" s="19"/>
      <c r="G159" s="19" t="s">
        <v>848</v>
      </c>
      <c r="H159" s="19"/>
      <c r="I159" s="19"/>
      <c r="J159" s="20">
        <v>1854.6</v>
      </c>
      <c r="K159" s="47"/>
      <c r="L159" s="20"/>
      <c r="M159" s="47"/>
      <c r="N159" s="20"/>
      <c r="O159" s="47"/>
      <c r="P159" s="48"/>
    </row>
    <row r="160" spans="1:16" x14ac:dyDescent="0.25">
      <c r="A160" s="19"/>
      <c r="B160" s="19"/>
      <c r="C160" s="19"/>
      <c r="D160" s="19"/>
      <c r="E160" s="19"/>
      <c r="F160" s="19"/>
      <c r="G160" s="19" t="s">
        <v>849</v>
      </c>
      <c r="H160" s="19"/>
      <c r="I160" s="19"/>
      <c r="J160" s="20">
        <v>488.87</v>
      </c>
      <c r="K160" s="47"/>
      <c r="L160" s="20"/>
      <c r="M160" s="47"/>
      <c r="N160" s="20"/>
      <c r="O160" s="47"/>
      <c r="P160" s="48"/>
    </row>
    <row r="161" spans="1:16" x14ac:dyDescent="0.25">
      <c r="A161" s="19"/>
      <c r="B161" s="19"/>
      <c r="C161" s="19"/>
      <c r="D161" s="19"/>
      <c r="E161" s="19"/>
      <c r="F161" s="19"/>
      <c r="G161" s="19" t="s">
        <v>850</v>
      </c>
      <c r="H161" s="19"/>
      <c r="I161" s="19"/>
      <c r="J161" s="20">
        <v>168.75</v>
      </c>
      <c r="K161" s="47"/>
      <c r="L161" s="20"/>
      <c r="M161" s="47"/>
      <c r="N161" s="20"/>
      <c r="O161" s="47"/>
      <c r="P161" s="48"/>
    </row>
    <row r="162" spans="1:16" x14ac:dyDescent="0.25">
      <c r="A162" s="19"/>
      <c r="B162" s="19"/>
      <c r="C162" s="19"/>
      <c r="D162" s="19"/>
      <c r="E162" s="19"/>
      <c r="F162" s="19"/>
      <c r="G162" s="19" t="s">
        <v>851</v>
      </c>
      <c r="H162" s="19"/>
      <c r="I162" s="19"/>
      <c r="J162" s="20">
        <v>6959.06</v>
      </c>
      <c r="K162" s="47"/>
      <c r="L162" s="20"/>
      <c r="M162" s="47"/>
      <c r="N162" s="20"/>
      <c r="O162" s="47"/>
      <c r="P162" s="48"/>
    </row>
    <row r="163" spans="1:16" x14ac:dyDescent="0.25">
      <c r="A163" s="19"/>
      <c r="B163" s="19"/>
      <c r="C163" s="19"/>
      <c r="D163" s="19"/>
      <c r="E163" s="19"/>
      <c r="F163" s="19"/>
      <c r="G163" s="19" t="s">
        <v>852</v>
      </c>
      <c r="H163" s="19"/>
      <c r="I163" s="19"/>
      <c r="J163" s="20">
        <v>1120.6199999999999</v>
      </c>
      <c r="K163" s="47"/>
      <c r="L163" s="20"/>
      <c r="M163" s="47"/>
      <c r="N163" s="20"/>
      <c r="O163" s="47"/>
      <c r="P163" s="48"/>
    </row>
    <row r="164" spans="1:16" x14ac:dyDescent="0.25">
      <c r="A164" s="19"/>
      <c r="B164" s="19"/>
      <c r="C164" s="19"/>
      <c r="D164" s="19"/>
      <c r="E164" s="19"/>
      <c r="F164" s="19"/>
      <c r="G164" s="19" t="s">
        <v>853</v>
      </c>
      <c r="H164" s="19"/>
      <c r="I164" s="19"/>
      <c r="J164" s="20">
        <v>331.48</v>
      </c>
      <c r="K164" s="47"/>
      <c r="L164" s="20"/>
      <c r="M164" s="47"/>
      <c r="N164" s="20"/>
      <c r="O164" s="47"/>
      <c r="P164" s="48"/>
    </row>
    <row r="165" spans="1:16" x14ac:dyDescent="0.25">
      <c r="A165" s="19"/>
      <c r="B165" s="19"/>
      <c r="C165" s="19"/>
      <c r="D165" s="19"/>
      <c r="E165" s="19"/>
      <c r="F165" s="19"/>
      <c r="G165" s="19" t="s">
        <v>854</v>
      </c>
      <c r="H165" s="19"/>
      <c r="I165" s="19"/>
      <c r="J165" s="20">
        <v>320.12</v>
      </c>
      <c r="K165" s="47"/>
      <c r="L165" s="20"/>
      <c r="M165" s="47"/>
      <c r="N165" s="20"/>
      <c r="O165" s="47"/>
      <c r="P165" s="48"/>
    </row>
    <row r="166" spans="1:16" x14ac:dyDescent="0.25">
      <c r="A166" s="19"/>
      <c r="B166" s="19"/>
      <c r="C166" s="19"/>
      <c r="D166" s="19"/>
      <c r="E166" s="19"/>
      <c r="F166" s="19"/>
      <c r="G166" s="19" t="s">
        <v>855</v>
      </c>
      <c r="H166" s="19"/>
      <c r="I166" s="19"/>
      <c r="J166" s="20">
        <v>3223.25</v>
      </c>
      <c r="K166" s="47"/>
      <c r="L166" s="20"/>
      <c r="M166" s="47"/>
      <c r="N166" s="20"/>
      <c r="O166" s="47"/>
      <c r="P166" s="48"/>
    </row>
    <row r="167" spans="1:16" x14ac:dyDescent="0.25">
      <c r="A167" s="19"/>
      <c r="B167" s="19"/>
      <c r="C167" s="19"/>
      <c r="D167" s="19"/>
      <c r="E167" s="19"/>
      <c r="F167" s="19"/>
      <c r="G167" s="19" t="s">
        <v>856</v>
      </c>
      <c r="H167" s="19"/>
      <c r="I167" s="19"/>
      <c r="J167" s="20">
        <v>72.48</v>
      </c>
      <c r="K167" s="47"/>
      <c r="L167" s="20"/>
      <c r="M167" s="47"/>
      <c r="N167" s="20"/>
      <c r="O167" s="47"/>
      <c r="P167" s="48"/>
    </row>
    <row r="168" spans="1:16" x14ac:dyDescent="0.25">
      <c r="A168" s="19"/>
      <c r="B168" s="19"/>
      <c r="C168" s="19"/>
      <c r="D168" s="19"/>
      <c r="E168" s="19"/>
      <c r="F168" s="19"/>
      <c r="G168" s="19" t="s">
        <v>857</v>
      </c>
      <c r="H168" s="19"/>
      <c r="I168" s="19"/>
      <c r="J168" s="20">
        <v>331.48</v>
      </c>
      <c r="K168" s="47"/>
      <c r="L168" s="20"/>
      <c r="M168" s="47"/>
      <c r="N168" s="20"/>
      <c r="O168" s="47"/>
      <c r="P168" s="48"/>
    </row>
    <row r="169" spans="1:16" ht="15.75" thickBot="1" x14ac:dyDescent="0.3">
      <c r="A169" s="19"/>
      <c r="B169" s="19"/>
      <c r="C169" s="19"/>
      <c r="D169" s="19"/>
      <c r="E169" s="19"/>
      <c r="F169" s="19"/>
      <c r="G169" s="19" t="s">
        <v>858</v>
      </c>
      <c r="H169" s="19"/>
      <c r="I169" s="19"/>
      <c r="J169" s="21">
        <v>10985.38</v>
      </c>
      <c r="K169" s="47"/>
      <c r="L169" s="21">
        <v>14999.99</v>
      </c>
      <c r="M169" s="47"/>
      <c r="N169" s="21">
        <f>ROUND((J169-L169),5)</f>
        <v>-4014.61</v>
      </c>
      <c r="O169" s="47"/>
      <c r="P169" s="49">
        <f>ROUND(IF(L169=0, IF(J169=0, 0, 1), J169/L169),5)</f>
        <v>0.73236000000000001</v>
      </c>
    </row>
    <row r="170" spans="1:16" ht="15.75" thickBot="1" x14ac:dyDescent="0.3">
      <c r="A170" s="19"/>
      <c r="B170" s="19"/>
      <c r="C170" s="19"/>
      <c r="D170" s="19"/>
      <c r="E170" s="19"/>
      <c r="F170" s="19" t="s">
        <v>859</v>
      </c>
      <c r="G170" s="19"/>
      <c r="H170" s="19"/>
      <c r="I170" s="19"/>
      <c r="J170" s="22">
        <f>ROUND(SUM(J149:J169),5)</f>
        <v>35737.97</v>
      </c>
      <c r="K170" s="47"/>
      <c r="L170" s="22">
        <f>ROUND(SUM(L149:L169),5)</f>
        <v>14999.99</v>
      </c>
      <c r="M170" s="47"/>
      <c r="N170" s="22">
        <f>ROUND((J170-L170),5)</f>
        <v>20737.98</v>
      </c>
      <c r="O170" s="47"/>
      <c r="P170" s="51">
        <f>ROUND(IF(L170=0, IF(J170=0, 0, 1), J170/L170),5)</f>
        <v>2.38253</v>
      </c>
    </row>
    <row r="171" spans="1:16" x14ac:dyDescent="0.25">
      <c r="A171" s="19"/>
      <c r="B171" s="19"/>
      <c r="C171" s="19"/>
      <c r="D171" s="19"/>
      <c r="E171" s="19" t="s">
        <v>860</v>
      </c>
      <c r="F171" s="19"/>
      <c r="G171" s="19"/>
      <c r="H171" s="19"/>
      <c r="I171" s="19"/>
      <c r="J171" s="20">
        <f>ROUND(SUM(J133:J136)+SUM(J146:J148)+J170,5)</f>
        <v>47494.32</v>
      </c>
      <c r="K171" s="47"/>
      <c r="L171" s="20">
        <f>ROUND(SUM(L133:L136)+SUM(L146:L148)+L170,5)</f>
        <v>55544.99</v>
      </c>
      <c r="M171" s="47"/>
      <c r="N171" s="20">
        <f>ROUND((J171-L171),5)</f>
        <v>-8050.67</v>
      </c>
      <c r="O171" s="47"/>
      <c r="P171" s="48">
        <f>ROUND(IF(L171=0, IF(J171=0, 0, 1), J171/L171),5)</f>
        <v>0.85506000000000004</v>
      </c>
    </row>
    <row r="172" spans="1:16" x14ac:dyDescent="0.25">
      <c r="A172" s="19"/>
      <c r="B172" s="19"/>
      <c r="C172" s="19"/>
      <c r="D172" s="19"/>
      <c r="E172" s="19" t="s">
        <v>861</v>
      </c>
      <c r="F172" s="19"/>
      <c r="G172" s="19"/>
      <c r="H172" s="19"/>
      <c r="I172" s="19"/>
      <c r="J172" s="20"/>
      <c r="K172" s="47"/>
      <c r="L172" s="20"/>
      <c r="M172" s="47"/>
      <c r="N172" s="20"/>
      <c r="O172" s="47"/>
      <c r="P172" s="48"/>
    </row>
    <row r="173" spans="1:16" x14ac:dyDescent="0.25">
      <c r="A173" s="19"/>
      <c r="B173" s="19"/>
      <c r="C173" s="19"/>
      <c r="D173" s="19"/>
      <c r="E173" s="19"/>
      <c r="F173" s="19" t="s">
        <v>862</v>
      </c>
      <c r="G173" s="19"/>
      <c r="H173" s="19"/>
      <c r="I173" s="19"/>
      <c r="J173" s="20">
        <v>0</v>
      </c>
      <c r="K173" s="47"/>
      <c r="L173" s="20">
        <v>500</v>
      </c>
      <c r="M173" s="47"/>
      <c r="N173" s="20">
        <f>ROUND((J173-L173),5)</f>
        <v>-500</v>
      </c>
      <c r="O173" s="47"/>
      <c r="P173" s="48">
        <f>ROUND(IF(L173=0, IF(J173=0, 0, 1), J173/L173),5)</f>
        <v>0</v>
      </c>
    </row>
    <row r="174" spans="1:16" ht="15.75" thickBot="1" x14ac:dyDescent="0.3">
      <c r="A174" s="19"/>
      <c r="B174" s="19"/>
      <c r="C174" s="19"/>
      <c r="D174" s="19"/>
      <c r="E174" s="19"/>
      <c r="F174" s="19" t="s">
        <v>863</v>
      </c>
      <c r="G174" s="19"/>
      <c r="H174" s="19"/>
      <c r="I174" s="19"/>
      <c r="J174" s="26">
        <v>433.95</v>
      </c>
      <c r="K174" s="47"/>
      <c r="L174" s="26"/>
      <c r="M174" s="47"/>
      <c r="N174" s="26"/>
      <c r="O174" s="47"/>
      <c r="P174" s="52"/>
    </row>
    <row r="175" spans="1:16" x14ac:dyDescent="0.25">
      <c r="A175" s="19"/>
      <c r="B175" s="19"/>
      <c r="C175" s="19"/>
      <c r="D175" s="19"/>
      <c r="E175" s="19" t="s">
        <v>864</v>
      </c>
      <c r="F175" s="19"/>
      <c r="G175" s="19"/>
      <c r="H175" s="19"/>
      <c r="I175" s="19"/>
      <c r="J175" s="20">
        <f>ROUND(SUM(J172:J174),5)</f>
        <v>433.95</v>
      </c>
      <c r="K175" s="47"/>
      <c r="L175" s="20">
        <f>ROUND(SUM(L172:L174),5)</f>
        <v>500</v>
      </c>
      <c r="M175" s="47"/>
      <c r="N175" s="20">
        <f>ROUND((J175-L175),5)</f>
        <v>-66.05</v>
      </c>
      <c r="O175" s="47"/>
      <c r="P175" s="48">
        <f>ROUND(IF(L175=0, IF(J175=0, 0, 1), J175/L175),5)</f>
        <v>0.8679</v>
      </c>
    </row>
    <row r="176" spans="1:16" x14ac:dyDescent="0.25">
      <c r="A176" s="19"/>
      <c r="B176" s="19"/>
      <c r="C176" s="19"/>
      <c r="D176" s="19"/>
      <c r="E176" s="19" t="s">
        <v>865</v>
      </c>
      <c r="F176" s="19"/>
      <c r="G176" s="19"/>
      <c r="H176" s="19"/>
      <c r="I176" s="19"/>
      <c r="J176" s="20"/>
      <c r="K176" s="47"/>
      <c r="L176" s="20"/>
      <c r="M176" s="47"/>
      <c r="N176" s="20"/>
      <c r="O176" s="47"/>
      <c r="P176" s="48"/>
    </row>
    <row r="177" spans="1:16" x14ac:dyDescent="0.25">
      <c r="A177" s="19"/>
      <c r="B177" s="19"/>
      <c r="C177" s="19"/>
      <c r="D177" s="19"/>
      <c r="E177" s="19"/>
      <c r="F177" s="19" t="s">
        <v>866</v>
      </c>
      <c r="G177" s="19"/>
      <c r="H177" s="19"/>
      <c r="I177" s="19"/>
      <c r="J177" s="20">
        <v>0</v>
      </c>
      <c r="K177" s="47"/>
      <c r="L177" s="20">
        <v>0</v>
      </c>
      <c r="M177" s="47"/>
      <c r="N177" s="20">
        <f>ROUND((J177-L177),5)</f>
        <v>0</v>
      </c>
      <c r="O177" s="47"/>
      <c r="P177" s="48">
        <f>ROUND(IF(L177=0, IF(J177=0, 0, 1), J177/L177),5)</f>
        <v>0</v>
      </c>
    </row>
    <row r="178" spans="1:16" x14ac:dyDescent="0.25">
      <c r="A178" s="19"/>
      <c r="B178" s="19"/>
      <c r="C178" s="19"/>
      <c r="D178" s="19"/>
      <c r="E178" s="19"/>
      <c r="F178" s="19" t="s">
        <v>867</v>
      </c>
      <c r="G178" s="19"/>
      <c r="H178" s="19"/>
      <c r="I178" s="19"/>
      <c r="J178" s="20">
        <v>0</v>
      </c>
      <c r="K178" s="47"/>
      <c r="L178" s="20">
        <v>730</v>
      </c>
      <c r="M178" s="47"/>
      <c r="N178" s="20">
        <f>ROUND((J178-L178),5)</f>
        <v>-730</v>
      </c>
      <c r="O178" s="47"/>
      <c r="P178" s="48">
        <f>ROUND(IF(L178=0, IF(J178=0, 0, 1), J178/L178),5)</f>
        <v>0</v>
      </c>
    </row>
    <row r="179" spans="1:16" x14ac:dyDescent="0.25">
      <c r="A179" s="19"/>
      <c r="B179" s="19"/>
      <c r="C179" s="19"/>
      <c r="D179" s="19"/>
      <c r="E179" s="19"/>
      <c r="F179" s="19" t="s">
        <v>868</v>
      </c>
      <c r="G179" s="19"/>
      <c r="H179" s="19"/>
      <c r="I179" s="19"/>
      <c r="J179" s="20"/>
      <c r="K179" s="47"/>
      <c r="L179" s="20"/>
      <c r="M179" s="47"/>
      <c r="N179" s="20"/>
      <c r="O179" s="47"/>
      <c r="P179" s="48"/>
    </row>
    <row r="180" spans="1:16" x14ac:dyDescent="0.25">
      <c r="A180" s="19"/>
      <c r="B180" s="19"/>
      <c r="C180" s="19"/>
      <c r="D180" s="19"/>
      <c r="E180" s="19"/>
      <c r="F180" s="19"/>
      <c r="G180" s="19" t="s">
        <v>869</v>
      </c>
      <c r="H180" s="19"/>
      <c r="I180" s="19"/>
      <c r="J180" s="20">
        <v>-185</v>
      </c>
      <c r="K180" s="47"/>
      <c r="L180" s="20">
        <v>4500</v>
      </c>
      <c r="M180" s="47"/>
      <c r="N180" s="20">
        <f>ROUND((J180-L180),5)</f>
        <v>-4685</v>
      </c>
      <c r="O180" s="47"/>
      <c r="P180" s="48">
        <f>ROUND(IF(L180=0, IF(J180=0, 0, 1), J180/L180),5)</f>
        <v>-4.1110000000000001E-2</v>
      </c>
    </row>
    <row r="181" spans="1:16" ht="15.75" thickBot="1" x14ac:dyDescent="0.3">
      <c r="A181" s="19"/>
      <c r="B181" s="19"/>
      <c r="C181" s="19"/>
      <c r="D181" s="19"/>
      <c r="E181" s="19"/>
      <c r="F181" s="19"/>
      <c r="G181" s="19" t="s">
        <v>870</v>
      </c>
      <c r="H181" s="19"/>
      <c r="I181" s="19"/>
      <c r="J181" s="26">
        <v>1364.78</v>
      </c>
      <c r="K181" s="47"/>
      <c r="L181" s="26">
        <v>3010</v>
      </c>
      <c r="M181" s="47"/>
      <c r="N181" s="26">
        <f>ROUND((J181-L181),5)</f>
        <v>-1645.22</v>
      </c>
      <c r="O181" s="47"/>
      <c r="P181" s="52">
        <f>ROUND(IF(L181=0, IF(J181=0, 0, 1), J181/L181),5)</f>
        <v>0.45341999999999999</v>
      </c>
    </row>
    <row r="182" spans="1:16" x14ac:dyDescent="0.25">
      <c r="A182" s="19"/>
      <c r="B182" s="19"/>
      <c r="C182" s="19"/>
      <c r="D182" s="19"/>
      <c r="E182" s="19"/>
      <c r="F182" s="19" t="s">
        <v>871</v>
      </c>
      <c r="G182" s="19"/>
      <c r="H182" s="19"/>
      <c r="I182" s="19"/>
      <c r="J182" s="20">
        <f>ROUND(SUM(J179:J181),5)</f>
        <v>1179.78</v>
      </c>
      <c r="K182" s="47"/>
      <c r="L182" s="20">
        <f>ROUND(SUM(L179:L181),5)</f>
        <v>7510</v>
      </c>
      <c r="M182" s="47"/>
      <c r="N182" s="20">
        <f>ROUND((J182-L182),5)</f>
        <v>-6330.22</v>
      </c>
      <c r="O182" s="47"/>
      <c r="P182" s="48">
        <f>ROUND(IF(L182=0, IF(J182=0, 0, 1), J182/L182),5)</f>
        <v>0.15709000000000001</v>
      </c>
    </row>
    <row r="183" spans="1:16" x14ac:dyDescent="0.25">
      <c r="A183" s="19"/>
      <c r="B183" s="19"/>
      <c r="C183" s="19"/>
      <c r="D183" s="19"/>
      <c r="E183" s="19"/>
      <c r="F183" s="19" t="s">
        <v>872</v>
      </c>
      <c r="G183" s="19"/>
      <c r="H183" s="19"/>
      <c r="I183" s="19"/>
      <c r="J183" s="20">
        <v>460</v>
      </c>
      <c r="K183" s="47"/>
      <c r="L183" s="20">
        <v>500</v>
      </c>
      <c r="M183" s="47"/>
      <c r="N183" s="20">
        <f>ROUND((J183-L183),5)</f>
        <v>-40</v>
      </c>
      <c r="O183" s="47"/>
      <c r="P183" s="48">
        <f>ROUND(IF(L183=0, IF(J183=0, 0, 1), J183/L183),5)</f>
        <v>0.92</v>
      </c>
    </row>
    <row r="184" spans="1:16" x14ac:dyDescent="0.25">
      <c r="A184" s="19"/>
      <c r="B184" s="19"/>
      <c r="C184" s="19"/>
      <c r="D184" s="19"/>
      <c r="E184" s="19"/>
      <c r="F184" s="19" t="s">
        <v>873</v>
      </c>
      <c r="G184" s="19"/>
      <c r="H184" s="19"/>
      <c r="I184" s="19"/>
      <c r="J184" s="20">
        <v>0</v>
      </c>
      <c r="K184" s="47"/>
      <c r="L184" s="20">
        <v>33072</v>
      </c>
      <c r="M184" s="47"/>
      <c r="N184" s="20">
        <f>ROUND((J184-L184),5)</f>
        <v>-33072</v>
      </c>
      <c r="O184" s="47"/>
      <c r="P184" s="48">
        <f>ROUND(IF(L184=0, IF(J184=0, 0, 1), J184/L184),5)</f>
        <v>0</v>
      </c>
    </row>
    <row r="185" spans="1:16" x14ac:dyDescent="0.25">
      <c r="A185" s="19"/>
      <c r="B185" s="19"/>
      <c r="C185" s="19"/>
      <c r="D185" s="19"/>
      <c r="E185" s="19"/>
      <c r="F185" s="19" t="s">
        <v>874</v>
      </c>
      <c r="G185" s="19"/>
      <c r="H185" s="19"/>
      <c r="I185" s="19"/>
      <c r="J185" s="20">
        <v>516.5</v>
      </c>
      <c r="K185" s="47"/>
      <c r="L185" s="20"/>
      <c r="M185" s="47"/>
      <c r="N185" s="20"/>
      <c r="O185" s="47"/>
      <c r="P185" s="48"/>
    </row>
    <row r="186" spans="1:16" x14ac:dyDescent="0.25">
      <c r="A186" s="19"/>
      <c r="B186" s="19"/>
      <c r="C186" s="19"/>
      <c r="D186" s="19"/>
      <c r="E186" s="19"/>
      <c r="F186" s="19" t="s">
        <v>875</v>
      </c>
      <c r="G186" s="19"/>
      <c r="H186" s="19"/>
      <c r="I186" s="19"/>
      <c r="J186" s="20"/>
      <c r="K186" s="47"/>
      <c r="L186" s="20"/>
      <c r="M186" s="47"/>
      <c r="N186" s="20"/>
      <c r="O186" s="47"/>
      <c r="P186" s="48"/>
    </row>
    <row r="187" spans="1:16" ht="15.75" thickBot="1" x14ac:dyDescent="0.3">
      <c r="A187" s="19"/>
      <c r="B187" s="19"/>
      <c r="C187" s="19"/>
      <c r="D187" s="19"/>
      <c r="E187" s="19"/>
      <c r="F187" s="19"/>
      <c r="G187" s="19" t="s">
        <v>876</v>
      </c>
      <c r="H187" s="19"/>
      <c r="I187" s="19"/>
      <c r="J187" s="21">
        <v>1778.05</v>
      </c>
      <c r="K187" s="47"/>
      <c r="L187" s="21">
        <v>1505</v>
      </c>
      <c r="M187" s="47"/>
      <c r="N187" s="21">
        <f>ROUND((J187-L187),5)</f>
        <v>273.05</v>
      </c>
      <c r="O187" s="47"/>
      <c r="P187" s="49">
        <f>ROUND(IF(L187=0, IF(J187=0, 0, 1), J187/L187),5)</f>
        <v>1.18143</v>
      </c>
    </row>
    <row r="188" spans="1:16" ht="15.75" thickBot="1" x14ac:dyDescent="0.3">
      <c r="A188" s="19"/>
      <c r="B188" s="19"/>
      <c r="C188" s="19"/>
      <c r="D188" s="19"/>
      <c r="E188" s="19"/>
      <c r="F188" s="19" t="s">
        <v>877</v>
      </c>
      <c r="G188" s="19"/>
      <c r="H188" s="19"/>
      <c r="I188" s="19"/>
      <c r="J188" s="22">
        <f>ROUND(SUM(J186:J187),5)</f>
        <v>1778.05</v>
      </c>
      <c r="K188" s="47"/>
      <c r="L188" s="22">
        <f>ROUND(SUM(L186:L187),5)</f>
        <v>1505</v>
      </c>
      <c r="M188" s="47"/>
      <c r="N188" s="22">
        <f>ROUND((J188-L188),5)</f>
        <v>273.05</v>
      </c>
      <c r="O188" s="47"/>
      <c r="P188" s="51">
        <f>ROUND(IF(L188=0, IF(J188=0, 0, 1), J188/L188),5)</f>
        <v>1.18143</v>
      </c>
    </row>
    <row r="189" spans="1:16" x14ac:dyDescent="0.25">
      <c r="A189" s="19"/>
      <c r="B189" s="19"/>
      <c r="C189" s="19"/>
      <c r="D189" s="19"/>
      <c r="E189" s="19" t="s">
        <v>878</v>
      </c>
      <c r="F189" s="19"/>
      <c r="G189" s="19"/>
      <c r="H189" s="19"/>
      <c r="I189" s="19"/>
      <c r="J189" s="20">
        <f>ROUND(SUM(J176:J178)+SUM(J182:J185)+J188,5)</f>
        <v>3934.33</v>
      </c>
      <c r="K189" s="47"/>
      <c r="L189" s="20">
        <f>ROUND(SUM(L176:L178)+SUM(L182:L185)+L188,5)</f>
        <v>43317</v>
      </c>
      <c r="M189" s="47"/>
      <c r="N189" s="20">
        <f>ROUND((J189-L189),5)</f>
        <v>-39382.67</v>
      </c>
      <c r="O189" s="47"/>
      <c r="P189" s="48">
        <f>ROUND(IF(L189=0, IF(J189=0, 0, 1), J189/L189),5)</f>
        <v>9.0829999999999994E-2</v>
      </c>
    </row>
    <row r="190" spans="1:16" x14ac:dyDescent="0.25">
      <c r="A190" s="19"/>
      <c r="B190" s="19"/>
      <c r="C190" s="19"/>
      <c r="D190" s="19"/>
      <c r="E190" s="19" t="s">
        <v>879</v>
      </c>
      <c r="F190" s="19"/>
      <c r="G190" s="19"/>
      <c r="H190" s="19"/>
      <c r="I190" s="19"/>
      <c r="J190" s="20"/>
      <c r="K190" s="47"/>
      <c r="L190" s="20"/>
      <c r="M190" s="47"/>
      <c r="N190" s="20"/>
      <c r="O190" s="47"/>
      <c r="P190" s="48"/>
    </row>
    <row r="191" spans="1:16" x14ac:dyDescent="0.25">
      <c r="A191" s="19"/>
      <c r="B191" s="19"/>
      <c r="C191" s="19"/>
      <c r="D191" s="19"/>
      <c r="E191" s="19"/>
      <c r="F191" s="19" t="s">
        <v>880</v>
      </c>
      <c r="G191" s="19"/>
      <c r="H191" s="19"/>
      <c r="I191" s="19"/>
      <c r="J191" s="20"/>
      <c r="K191" s="47"/>
      <c r="L191" s="20"/>
      <c r="M191" s="47"/>
      <c r="N191" s="20"/>
      <c r="O191" s="47"/>
      <c r="P191" s="48"/>
    </row>
    <row r="192" spans="1:16" x14ac:dyDescent="0.25">
      <c r="A192" s="19"/>
      <c r="B192" s="19"/>
      <c r="C192" s="19"/>
      <c r="D192" s="19"/>
      <c r="E192" s="19"/>
      <c r="F192" s="19"/>
      <c r="G192" s="19" t="s">
        <v>881</v>
      </c>
      <c r="H192" s="19"/>
      <c r="I192" s="19"/>
      <c r="J192" s="20">
        <v>550</v>
      </c>
      <c r="K192" s="47"/>
      <c r="L192" s="20">
        <v>550</v>
      </c>
      <c r="M192" s="47"/>
      <c r="N192" s="20">
        <f>ROUND((J192-L192),5)</f>
        <v>0</v>
      </c>
      <c r="O192" s="47"/>
      <c r="P192" s="48">
        <f>ROUND(IF(L192=0, IF(J192=0, 0, 1), J192/L192),5)</f>
        <v>1</v>
      </c>
    </row>
    <row r="193" spans="1:16" ht="15.75" thickBot="1" x14ac:dyDescent="0.3">
      <c r="A193" s="19"/>
      <c r="B193" s="19"/>
      <c r="C193" s="19"/>
      <c r="D193" s="19"/>
      <c r="E193" s="19"/>
      <c r="F193" s="19"/>
      <c r="G193" s="19" t="s">
        <v>882</v>
      </c>
      <c r="H193" s="19"/>
      <c r="I193" s="19"/>
      <c r="J193" s="26">
        <v>4113.17</v>
      </c>
      <c r="K193" s="47"/>
      <c r="L193" s="26">
        <v>2500</v>
      </c>
      <c r="M193" s="47"/>
      <c r="N193" s="26">
        <f>ROUND((J193-L193),5)</f>
        <v>1613.17</v>
      </c>
      <c r="O193" s="47"/>
      <c r="P193" s="52">
        <f>ROUND(IF(L193=0, IF(J193=0, 0, 1), J193/L193),5)</f>
        <v>1.64527</v>
      </c>
    </row>
    <row r="194" spans="1:16" x14ac:dyDescent="0.25">
      <c r="A194" s="19"/>
      <c r="B194" s="19"/>
      <c r="C194" s="19"/>
      <c r="D194" s="19"/>
      <c r="E194" s="19"/>
      <c r="F194" s="19" t="s">
        <v>883</v>
      </c>
      <c r="G194" s="19"/>
      <c r="H194" s="19"/>
      <c r="I194" s="19"/>
      <c r="J194" s="20">
        <f>ROUND(SUM(J191:J193),5)</f>
        <v>4663.17</v>
      </c>
      <c r="K194" s="47"/>
      <c r="L194" s="20">
        <f>ROUND(SUM(L191:L193),5)</f>
        <v>3050</v>
      </c>
      <c r="M194" s="47"/>
      <c r="N194" s="20">
        <f>ROUND((J194-L194),5)</f>
        <v>1613.17</v>
      </c>
      <c r="O194" s="47"/>
      <c r="P194" s="48">
        <f>ROUND(IF(L194=0, IF(J194=0, 0, 1), J194/L194),5)</f>
        <v>1.52891</v>
      </c>
    </row>
    <row r="195" spans="1:16" ht="15.75" thickBot="1" x14ac:dyDescent="0.3">
      <c r="A195" s="19"/>
      <c r="B195" s="19"/>
      <c r="C195" s="19"/>
      <c r="D195" s="19"/>
      <c r="E195" s="19"/>
      <c r="F195" s="19" t="s">
        <v>884</v>
      </c>
      <c r="G195" s="19"/>
      <c r="H195" s="19"/>
      <c r="I195" s="19"/>
      <c r="J195" s="26">
        <v>1974.9</v>
      </c>
      <c r="K195" s="47"/>
      <c r="L195" s="26">
        <v>3375</v>
      </c>
      <c r="M195" s="47"/>
      <c r="N195" s="26">
        <f>ROUND((J195-L195),5)</f>
        <v>-1400.1</v>
      </c>
      <c r="O195" s="47"/>
      <c r="P195" s="52">
        <f>ROUND(IF(L195=0, IF(J195=0, 0, 1), J195/L195),5)</f>
        <v>0.58516000000000001</v>
      </c>
    </row>
    <row r="196" spans="1:16" x14ac:dyDescent="0.25">
      <c r="A196" s="19"/>
      <c r="B196" s="19"/>
      <c r="C196" s="19"/>
      <c r="D196" s="19"/>
      <c r="E196" s="19" t="s">
        <v>885</v>
      </c>
      <c r="F196" s="19"/>
      <c r="G196" s="19"/>
      <c r="H196" s="19"/>
      <c r="I196" s="19"/>
      <c r="J196" s="20">
        <f>ROUND(J190+SUM(J194:J195),5)</f>
        <v>6638.07</v>
      </c>
      <c r="K196" s="47"/>
      <c r="L196" s="20">
        <f>ROUND(L190+SUM(L194:L195),5)</f>
        <v>6425</v>
      </c>
      <c r="M196" s="47"/>
      <c r="N196" s="20">
        <f>ROUND((J196-L196),5)</f>
        <v>213.07</v>
      </c>
      <c r="O196" s="47"/>
      <c r="P196" s="48">
        <f>ROUND(IF(L196=0, IF(J196=0, 0, 1), J196/L196),5)</f>
        <v>1.0331600000000001</v>
      </c>
    </row>
    <row r="197" spans="1:16" ht="15.75" thickBot="1" x14ac:dyDescent="0.3">
      <c r="A197" s="19"/>
      <c r="B197" s="19"/>
      <c r="C197" s="19"/>
      <c r="D197" s="19"/>
      <c r="E197" s="19" t="s">
        <v>886</v>
      </c>
      <c r="F197" s="19"/>
      <c r="G197" s="19"/>
      <c r="H197" s="19"/>
      <c r="I197" s="19"/>
      <c r="J197" s="21">
        <v>2062.9699999999998</v>
      </c>
      <c r="K197" s="47"/>
      <c r="L197" s="21"/>
      <c r="M197" s="47"/>
      <c r="N197" s="21"/>
      <c r="O197" s="47"/>
      <c r="P197" s="49"/>
    </row>
    <row r="198" spans="1:16" ht="15.75" thickBot="1" x14ac:dyDescent="0.3">
      <c r="A198" s="19"/>
      <c r="B198" s="19"/>
      <c r="C198" s="19"/>
      <c r="D198" s="19" t="s">
        <v>887</v>
      </c>
      <c r="E198" s="19"/>
      <c r="F198" s="19"/>
      <c r="G198" s="19"/>
      <c r="H198" s="19"/>
      <c r="I198" s="19"/>
      <c r="J198" s="22">
        <f>ROUND(J25+J118+J123+J132+J171+J175+J189+SUM(J196:J197),5)</f>
        <v>628401.57999999996</v>
      </c>
      <c r="K198" s="47"/>
      <c r="L198" s="22">
        <f>ROUND(L25+L118+L123+L132+L171+L175+L189+SUM(L196:L197),5)</f>
        <v>738478.96</v>
      </c>
      <c r="M198" s="47"/>
      <c r="N198" s="22">
        <f>ROUND((J198-L198),5)</f>
        <v>-110077.38</v>
      </c>
      <c r="O198" s="47"/>
      <c r="P198" s="51">
        <f>ROUND(IF(L198=0, IF(J198=0, 0, 1), J198/L198),5)</f>
        <v>0.85094000000000003</v>
      </c>
    </row>
    <row r="199" spans="1:16" x14ac:dyDescent="0.25">
      <c r="A199" s="19"/>
      <c r="B199" s="19" t="s">
        <v>888</v>
      </c>
      <c r="C199" s="19"/>
      <c r="D199" s="19"/>
      <c r="E199" s="19"/>
      <c r="F199" s="19"/>
      <c r="G199" s="19"/>
      <c r="H199" s="19"/>
      <c r="I199" s="19"/>
      <c r="J199" s="20">
        <f>ROUND(J3+J24-J198,5)</f>
        <v>319993.17</v>
      </c>
      <c r="K199" s="47"/>
      <c r="L199" s="20">
        <f>ROUND(L3+L24-L198,5)</f>
        <v>201865.04</v>
      </c>
      <c r="M199" s="47"/>
      <c r="N199" s="20">
        <f>ROUND((J199-L199),5)</f>
        <v>118128.13</v>
      </c>
      <c r="O199" s="47"/>
      <c r="P199" s="48">
        <f>ROUND(IF(L199=0, IF(J199=0, 0, 1), J199/L199),5)</f>
        <v>1.58518</v>
      </c>
    </row>
    <row r="200" spans="1:16" x14ac:dyDescent="0.25">
      <c r="A200" s="19"/>
      <c r="B200" s="19" t="s">
        <v>889</v>
      </c>
      <c r="C200" s="19"/>
      <c r="D200" s="19"/>
      <c r="E200" s="19"/>
      <c r="F200" s="19"/>
      <c r="G200" s="19"/>
      <c r="H200" s="19"/>
      <c r="I200" s="19"/>
      <c r="J200" s="20"/>
      <c r="K200" s="47"/>
      <c r="L200" s="20"/>
      <c r="M200" s="47"/>
      <c r="N200" s="20"/>
      <c r="O200" s="47"/>
      <c r="P200" s="48"/>
    </row>
    <row r="201" spans="1:16" x14ac:dyDescent="0.25">
      <c r="A201" s="19"/>
      <c r="B201" s="19"/>
      <c r="C201" s="19" t="s">
        <v>890</v>
      </c>
      <c r="D201" s="19"/>
      <c r="E201" s="19"/>
      <c r="F201" s="19"/>
      <c r="G201" s="19"/>
      <c r="H201" s="19"/>
      <c r="I201" s="19"/>
      <c r="J201" s="20"/>
      <c r="K201" s="47"/>
      <c r="L201" s="20"/>
      <c r="M201" s="47"/>
      <c r="N201" s="20"/>
      <c r="O201" s="47"/>
      <c r="P201" s="48"/>
    </row>
    <row r="202" spans="1:16" x14ac:dyDescent="0.25">
      <c r="A202" s="19"/>
      <c r="B202" s="19"/>
      <c r="C202" s="19"/>
      <c r="D202" s="19" t="s">
        <v>891</v>
      </c>
      <c r="E202" s="19"/>
      <c r="F202" s="19"/>
      <c r="G202" s="19"/>
      <c r="H202" s="19"/>
      <c r="I202" s="19"/>
      <c r="J202" s="20">
        <v>1215.5</v>
      </c>
      <c r="K202" s="47"/>
      <c r="L202" s="20"/>
      <c r="M202" s="47"/>
      <c r="N202" s="20"/>
      <c r="O202" s="47"/>
      <c r="P202" s="48"/>
    </row>
    <row r="203" spans="1:16" x14ac:dyDescent="0.25">
      <c r="A203" s="19"/>
      <c r="B203" s="19"/>
      <c r="C203" s="19"/>
      <c r="D203" s="19" t="s">
        <v>892</v>
      </c>
      <c r="E203" s="19"/>
      <c r="F203" s="19"/>
      <c r="G203" s="19"/>
      <c r="H203" s="19"/>
      <c r="I203" s="19"/>
      <c r="J203" s="20">
        <v>2000</v>
      </c>
      <c r="K203" s="47"/>
      <c r="L203" s="20"/>
      <c r="M203" s="47"/>
      <c r="N203" s="20"/>
      <c r="O203" s="47"/>
      <c r="P203" s="48"/>
    </row>
    <row r="204" spans="1:16" x14ac:dyDescent="0.25">
      <c r="A204" s="19"/>
      <c r="B204" s="19"/>
      <c r="C204" s="19"/>
      <c r="D204" s="19" t="s">
        <v>893</v>
      </c>
      <c r="E204" s="19"/>
      <c r="F204" s="19"/>
      <c r="G204" s="19"/>
      <c r="H204" s="19"/>
      <c r="I204" s="19"/>
      <c r="J204" s="20"/>
      <c r="K204" s="47"/>
      <c r="L204" s="20"/>
      <c r="M204" s="47"/>
      <c r="N204" s="20"/>
      <c r="O204" s="47"/>
      <c r="P204" s="48"/>
    </row>
    <row r="205" spans="1:16" x14ac:dyDescent="0.25">
      <c r="A205" s="19"/>
      <c r="B205" s="19"/>
      <c r="C205" s="19"/>
      <c r="D205" s="19"/>
      <c r="E205" s="19" t="s">
        <v>894</v>
      </c>
      <c r="F205" s="19"/>
      <c r="G205" s="19"/>
      <c r="H205" s="19"/>
      <c r="I205" s="19"/>
      <c r="J205" s="20">
        <v>8730</v>
      </c>
      <c r="K205" s="47"/>
      <c r="L205" s="20"/>
      <c r="M205" s="47"/>
      <c r="N205" s="20"/>
      <c r="O205" s="47"/>
      <c r="P205" s="48"/>
    </row>
    <row r="206" spans="1:16" x14ac:dyDescent="0.25">
      <c r="A206" s="19"/>
      <c r="B206" s="19"/>
      <c r="C206" s="19"/>
      <c r="D206" s="19"/>
      <c r="E206" s="19" t="s">
        <v>895</v>
      </c>
      <c r="F206" s="19"/>
      <c r="G206" s="19"/>
      <c r="H206" s="19"/>
      <c r="I206" s="19"/>
      <c r="J206" s="20">
        <v>5512.83</v>
      </c>
      <c r="K206" s="47"/>
      <c r="L206" s="20"/>
      <c r="M206" s="47"/>
      <c r="N206" s="20"/>
      <c r="O206" s="47"/>
      <c r="P206" s="48"/>
    </row>
    <row r="207" spans="1:16" x14ac:dyDescent="0.25">
      <c r="A207" s="19"/>
      <c r="B207" s="19"/>
      <c r="C207" s="19"/>
      <c r="D207" s="19"/>
      <c r="E207" s="19" t="s">
        <v>896</v>
      </c>
      <c r="F207" s="19"/>
      <c r="G207" s="19"/>
      <c r="H207" s="19"/>
      <c r="I207" s="19"/>
      <c r="J207" s="20">
        <v>5394</v>
      </c>
      <c r="K207" s="47"/>
      <c r="L207" s="20"/>
      <c r="M207" s="47"/>
      <c r="N207" s="20"/>
      <c r="O207" s="47"/>
      <c r="P207" s="48"/>
    </row>
    <row r="208" spans="1:16" x14ac:dyDescent="0.25">
      <c r="A208" s="19"/>
      <c r="B208" s="19"/>
      <c r="C208" s="19"/>
      <c r="D208" s="19"/>
      <c r="E208" s="19" t="s">
        <v>897</v>
      </c>
      <c r="F208" s="19"/>
      <c r="G208" s="19"/>
      <c r="H208" s="19"/>
      <c r="I208" s="19"/>
      <c r="J208" s="20">
        <v>28795.32</v>
      </c>
      <c r="K208" s="47"/>
      <c r="L208" s="20"/>
      <c r="M208" s="47"/>
      <c r="N208" s="20"/>
      <c r="O208" s="47"/>
      <c r="P208" s="48"/>
    </row>
    <row r="209" spans="1:16" ht="15.75" thickBot="1" x14ac:dyDescent="0.3">
      <c r="A209" s="19"/>
      <c r="B209" s="19"/>
      <c r="C209" s="19"/>
      <c r="D209" s="19"/>
      <c r="E209" s="19" t="s">
        <v>898</v>
      </c>
      <c r="F209" s="19"/>
      <c r="G209" s="19"/>
      <c r="H209" s="19"/>
      <c r="I209" s="19"/>
      <c r="J209" s="26">
        <v>2281</v>
      </c>
      <c r="K209" s="47"/>
      <c r="L209" s="20"/>
      <c r="M209" s="47"/>
      <c r="N209" s="20"/>
      <c r="O209" s="47"/>
      <c r="P209" s="48"/>
    </row>
    <row r="210" spans="1:16" x14ac:dyDescent="0.25">
      <c r="A210" s="19"/>
      <c r="B210" s="19"/>
      <c r="C210" s="19"/>
      <c r="D210" s="19" t="s">
        <v>899</v>
      </c>
      <c r="E210" s="19"/>
      <c r="F210" s="19"/>
      <c r="G210" s="19"/>
      <c r="H210" s="19"/>
      <c r="I210" s="19"/>
      <c r="J210" s="20">
        <f>ROUND(SUM(J204:J209),5)</f>
        <v>50713.15</v>
      </c>
      <c r="K210" s="47"/>
      <c r="L210" s="20"/>
      <c r="M210" s="47"/>
      <c r="N210" s="20"/>
      <c r="O210" s="47"/>
      <c r="P210" s="48"/>
    </row>
    <row r="211" spans="1:16" x14ac:dyDescent="0.25">
      <c r="A211" s="19"/>
      <c r="B211" s="19"/>
      <c r="C211" s="19"/>
      <c r="D211" s="19" t="s">
        <v>890</v>
      </c>
      <c r="E211" s="19"/>
      <c r="F211" s="19"/>
      <c r="G211" s="19"/>
      <c r="H211" s="19"/>
      <c r="I211" s="19"/>
      <c r="J211" s="20"/>
      <c r="K211" s="47"/>
      <c r="L211" s="20"/>
      <c r="M211" s="47"/>
      <c r="N211" s="20"/>
      <c r="O211" s="47"/>
      <c r="P211" s="48"/>
    </row>
    <row r="212" spans="1:16" x14ac:dyDescent="0.25">
      <c r="A212" s="19"/>
      <c r="B212" s="19"/>
      <c r="C212" s="19"/>
      <c r="D212" s="19"/>
      <c r="E212" s="19" t="s">
        <v>900</v>
      </c>
      <c r="F212" s="19"/>
      <c r="G212" s="19"/>
      <c r="H212" s="19"/>
      <c r="I212" s="19"/>
      <c r="J212" s="20"/>
      <c r="K212" s="47"/>
      <c r="L212" s="20"/>
      <c r="M212" s="47"/>
      <c r="N212" s="20"/>
      <c r="O212" s="47"/>
      <c r="P212" s="48"/>
    </row>
    <row r="213" spans="1:16" x14ac:dyDescent="0.25">
      <c r="A213" s="19"/>
      <c r="B213" s="19"/>
      <c r="C213" s="19"/>
      <c r="D213" s="19"/>
      <c r="E213" s="19"/>
      <c r="F213" s="19" t="s">
        <v>901</v>
      </c>
      <c r="G213" s="19"/>
      <c r="H213" s="19"/>
      <c r="I213" s="19"/>
      <c r="J213" s="20">
        <v>-2022.24</v>
      </c>
      <c r="K213" s="47"/>
      <c r="L213" s="20"/>
      <c r="M213" s="47"/>
      <c r="N213" s="20"/>
      <c r="O213" s="47"/>
      <c r="P213" s="48"/>
    </row>
    <row r="214" spans="1:16" x14ac:dyDescent="0.25">
      <c r="A214" s="19"/>
      <c r="B214" s="19"/>
      <c r="C214" s="19"/>
      <c r="D214" s="19"/>
      <c r="E214" s="19"/>
      <c r="F214" s="19" t="s">
        <v>902</v>
      </c>
      <c r="G214" s="19"/>
      <c r="H214" s="19"/>
      <c r="I214" s="19"/>
      <c r="J214" s="20">
        <v>7602.22</v>
      </c>
      <c r="K214" s="47"/>
      <c r="L214" s="20"/>
      <c r="M214" s="47"/>
      <c r="N214" s="20"/>
      <c r="O214" s="47"/>
      <c r="P214" s="48"/>
    </row>
    <row r="215" spans="1:16" x14ac:dyDescent="0.25">
      <c r="A215" s="19"/>
      <c r="B215" s="19"/>
      <c r="C215" s="19"/>
      <c r="D215" s="19"/>
      <c r="E215" s="19"/>
      <c r="F215" s="19" t="s">
        <v>903</v>
      </c>
      <c r="G215" s="19"/>
      <c r="H215" s="19"/>
      <c r="I215" s="19"/>
      <c r="J215" s="20">
        <v>9349</v>
      </c>
      <c r="K215" s="47"/>
      <c r="L215" s="20"/>
      <c r="M215" s="47"/>
      <c r="N215" s="20"/>
      <c r="O215" s="47"/>
      <c r="P215" s="48"/>
    </row>
    <row r="216" spans="1:16" x14ac:dyDescent="0.25">
      <c r="A216" s="19"/>
      <c r="B216" s="19"/>
      <c r="C216" s="19"/>
      <c r="D216" s="19"/>
      <c r="E216" s="19"/>
      <c r="F216" s="19" t="s">
        <v>904</v>
      </c>
      <c r="G216" s="19"/>
      <c r="H216" s="19"/>
      <c r="I216" s="19"/>
      <c r="J216" s="20">
        <v>1114.6500000000001</v>
      </c>
      <c r="K216" s="47"/>
      <c r="L216" s="20"/>
      <c r="M216" s="47"/>
      <c r="N216" s="20"/>
      <c r="O216" s="47"/>
      <c r="P216" s="48"/>
    </row>
    <row r="217" spans="1:16" x14ac:dyDescent="0.25">
      <c r="A217" s="19"/>
      <c r="B217" s="19"/>
      <c r="C217" s="19"/>
      <c r="D217" s="19"/>
      <c r="E217" s="19"/>
      <c r="F217" s="19" t="s">
        <v>905</v>
      </c>
      <c r="G217" s="19"/>
      <c r="H217" s="19"/>
      <c r="I217" s="19"/>
      <c r="J217" s="20">
        <v>6624.54</v>
      </c>
      <c r="K217" s="47"/>
      <c r="L217" s="20"/>
      <c r="M217" s="47"/>
      <c r="N217" s="20"/>
      <c r="O217" s="47"/>
      <c r="P217" s="48"/>
    </row>
    <row r="218" spans="1:16" x14ac:dyDescent="0.25">
      <c r="A218" s="19"/>
      <c r="B218" s="19"/>
      <c r="C218" s="19"/>
      <c r="D218" s="19"/>
      <c r="E218" s="19"/>
      <c r="F218" s="19" t="s">
        <v>906</v>
      </c>
      <c r="G218" s="19"/>
      <c r="H218" s="19"/>
      <c r="I218" s="19"/>
      <c r="J218" s="20">
        <v>328.58</v>
      </c>
      <c r="K218" s="47"/>
      <c r="L218" s="20"/>
      <c r="M218" s="47"/>
      <c r="N218" s="20"/>
      <c r="O218" s="47"/>
      <c r="P218" s="48"/>
    </row>
    <row r="219" spans="1:16" ht="15.75" thickBot="1" x14ac:dyDescent="0.3">
      <c r="A219" s="19"/>
      <c r="B219" s="19"/>
      <c r="C219" s="19"/>
      <c r="D219" s="19"/>
      <c r="E219" s="19"/>
      <c r="F219" s="19" t="s">
        <v>907</v>
      </c>
      <c r="G219" s="19"/>
      <c r="H219" s="19"/>
      <c r="I219" s="19"/>
      <c r="J219" s="26">
        <v>250.19</v>
      </c>
      <c r="K219" s="47"/>
      <c r="L219" s="20"/>
      <c r="M219" s="47"/>
      <c r="N219" s="20"/>
      <c r="O219" s="47"/>
      <c r="P219" s="48"/>
    </row>
    <row r="220" spans="1:16" x14ac:dyDescent="0.25">
      <c r="A220" s="19"/>
      <c r="B220" s="19"/>
      <c r="C220" s="19"/>
      <c r="D220" s="19"/>
      <c r="E220" s="19" t="s">
        <v>908</v>
      </c>
      <c r="F220" s="19"/>
      <c r="G220" s="19"/>
      <c r="H220" s="19"/>
      <c r="I220" s="19"/>
      <c r="J220" s="20">
        <f>ROUND(SUM(J212:J219),5)</f>
        <v>23246.94</v>
      </c>
      <c r="K220" s="47"/>
      <c r="L220" s="20"/>
      <c r="M220" s="47"/>
      <c r="N220" s="20"/>
      <c r="O220" s="47"/>
      <c r="P220" s="48"/>
    </row>
    <row r="221" spans="1:16" ht="15.75" thickBot="1" x14ac:dyDescent="0.3">
      <c r="A221" s="19"/>
      <c r="B221" s="19"/>
      <c r="C221" s="19"/>
      <c r="D221" s="19"/>
      <c r="E221" s="19" t="s">
        <v>909</v>
      </c>
      <c r="F221" s="19"/>
      <c r="G221" s="19"/>
      <c r="H221" s="19"/>
      <c r="I221" s="19"/>
      <c r="J221" s="21">
        <v>5317.2</v>
      </c>
      <c r="K221" s="47"/>
      <c r="L221" s="20"/>
      <c r="M221" s="47"/>
      <c r="N221" s="20"/>
      <c r="O221" s="47"/>
      <c r="P221" s="48"/>
    </row>
    <row r="222" spans="1:16" ht="15.75" thickBot="1" x14ac:dyDescent="0.3">
      <c r="A222" s="19"/>
      <c r="B222" s="19"/>
      <c r="C222" s="19"/>
      <c r="D222" s="19" t="s">
        <v>910</v>
      </c>
      <c r="E222" s="19"/>
      <c r="F222" s="19"/>
      <c r="G222" s="19"/>
      <c r="H222" s="19"/>
      <c r="I222" s="19"/>
      <c r="J222" s="22">
        <f>ROUND(J211+SUM(J220:J221),5)</f>
        <v>28564.14</v>
      </c>
      <c r="K222" s="47"/>
      <c r="L222" s="20"/>
      <c r="M222" s="47"/>
      <c r="N222" s="20"/>
      <c r="O222" s="47"/>
      <c r="P222" s="48"/>
    </row>
    <row r="223" spans="1:16" x14ac:dyDescent="0.25">
      <c r="A223" s="19"/>
      <c r="B223" s="19"/>
      <c r="C223" s="19" t="s">
        <v>910</v>
      </c>
      <c r="D223" s="19"/>
      <c r="E223" s="19"/>
      <c r="F223" s="19"/>
      <c r="G223" s="19"/>
      <c r="H223" s="19"/>
      <c r="I223" s="19"/>
      <c r="J223" s="20">
        <f>ROUND(SUM(J201:J203)+J210+J222,5)</f>
        <v>82492.789999999994</v>
      </c>
      <c r="K223" s="47"/>
      <c r="L223" s="20"/>
      <c r="M223" s="47"/>
      <c r="N223" s="20"/>
      <c r="O223" s="47"/>
      <c r="P223" s="48"/>
    </row>
    <row r="224" spans="1:16" x14ac:dyDescent="0.25">
      <c r="A224" s="19"/>
      <c r="B224" s="19"/>
      <c r="C224" s="19" t="s">
        <v>911</v>
      </c>
      <c r="D224" s="19"/>
      <c r="E224" s="19"/>
      <c r="F224" s="19"/>
      <c r="G224" s="19"/>
      <c r="H224" s="19"/>
      <c r="I224" s="19"/>
      <c r="J224" s="20"/>
      <c r="K224" s="47"/>
      <c r="L224" s="20"/>
      <c r="M224" s="47"/>
      <c r="N224" s="20"/>
      <c r="O224" s="47"/>
      <c r="P224" s="48"/>
    </row>
    <row r="225" spans="1:16" x14ac:dyDescent="0.25">
      <c r="A225" s="19"/>
      <c r="B225" s="19"/>
      <c r="C225" s="19"/>
      <c r="D225" s="19" t="s">
        <v>912</v>
      </c>
      <c r="E225" s="19"/>
      <c r="F225" s="19"/>
      <c r="G225" s="19"/>
      <c r="H225" s="19"/>
      <c r="I225" s="19"/>
      <c r="J225" s="20">
        <v>5567.2</v>
      </c>
      <c r="K225" s="47"/>
      <c r="L225" s="20"/>
      <c r="M225" s="47"/>
      <c r="N225" s="20"/>
      <c r="O225" s="47"/>
      <c r="P225" s="48"/>
    </row>
    <row r="226" spans="1:16" x14ac:dyDescent="0.25">
      <c r="A226" s="19"/>
      <c r="B226" s="19"/>
      <c r="C226" s="19"/>
      <c r="D226" s="19" t="s">
        <v>913</v>
      </c>
      <c r="E226" s="19"/>
      <c r="F226" s="19"/>
      <c r="G226" s="19"/>
      <c r="H226" s="19"/>
      <c r="I226" s="19"/>
      <c r="J226" s="20">
        <v>76174.92</v>
      </c>
      <c r="K226" s="47"/>
      <c r="L226" s="20"/>
      <c r="M226" s="47"/>
      <c r="N226" s="20"/>
      <c r="O226" s="47"/>
      <c r="P226" s="48"/>
    </row>
    <row r="227" spans="1:16" x14ac:dyDescent="0.25">
      <c r="A227" s="19"/>
      <c r="B227" s="19"/>
      <c r="C227" s="19"/>
      <c r="D227" s="19" t="s">
        <v>914</v>
      </c>
      <c r="E227" s="19"/>
      <c r="F227" s="19"/>
      <c r="G227" s="19"/>
      <c r="H227" s="19"/>
      <c r="I227" s="19"/>
      <c r="J227" s="20"/>
      <c r="K227" s="47"/>
      <c r="L227" s="20"/>
      <c r="M227" s="47"/>
      <c r="N227" s="20"/>
      <c r="O227" s="47"/>
      <c r="P227" s="48"/>
    </row>
    <row r="228" spans="1:16" x14ac:dyDescent="0.25">
      <c r="A228" s="19"/>
      <c r="B228" s="19"/>
      <c r="C228" s="19"/>
      <c r="D228" s="19"/>
      <c r="E228" s="19" t="s">
        <v>915</v>
      </c>
      <c r="F228" s="19"/>
      <c r="G228" s="19"/>
      <c r="H228" s="19"/>
      <c r="I228" s="19"/>
      <c r="J228" s="20">
        <v>0</v>
      </c>
      <c r="K228" s="47"/>
      <c r="L228" s="20">
        <v>5350.36</v>
      </c>
      <c r="M228" s="47"/>
      <c r="N228" s="20">
        <f>ROUND((J228-L228),5)</f>
        <v>-5350.36</v>
      </c>
      <c r="O228" s="47"/>
      <c r="P228" s="48">
        <f>ROUND(IF(L228=0, IF(J228=0, 0, 1), J228/L228),5)</f>
        <v>0</v>
      </c>
    </row>
    <row r="229" spans="1:16" x14ac:dyDescent="0.25">
      <c r="A229" s="19"/>
      <c r="B229" s="19"/>
      <c r="C229" s="19"/>
      <c r="D229" s="19"/>
      <c r="E229" s="19" t="s">
        <v>916</v>
      </c>
      <c r="F229" s="19"/>
      <c r="G229" s="19"/>
      <c r="H229" s="19"/>
      <c r="I229" s="19"/>
      <c r="J229" s="20">
        <v>0</v>
      </c>
      <c r="K229" s="47"/>
      <c r="L229" s="20">
        <v>5000</v>
      </c>
      <c r="M229" s="47"/>
      <c r="N229" s="20">
        <f>ROUND((J229-L229),5)</f>
        <v>-5000</v>
      </c>
      <c r="O229" s="47"/>
      <c r="P229" s="48">
        <f>ROUND(IF(L229=0, IF(J229=0, 0, 1), J229/L229),5)</f>
        <v>0</v>
      </c>
    </row>
    <row r="230" spans="1:16" x14ac:dyDescent="0.25">
      <c r="A230" s="19"/>
      <c r="B230" s="19"/>
      <c r="C230" s="19"/>
      <c r="D230" s="19"/>
      <c r="E230" s="19" t="s">
        <v>917</v>
      </c>
      <c r="F230" s="19"/>
      <c r="G230" s="19"/>
      <c r="H230" s="19"/>
      <c r="I230" s="19"/>
      <c r="J230" s="20">
        <v>0</v>
      </c>
      <c r="K230" s="47"/>
      <c r="L230" s="20">
        <v>5000</v>
      </c>
      <c r="M230" s="47"/>
      <c r="N230" s="20">
        <f>ROUND((J230-L230),5)</f>
        <v>-5000</v>
      </c>
      <c r="O230" s="47"/>
      <c r="P230" s="48">
        <f>ROUND(IF(L230=0, IF(J230=0, 0, 1), J230/L230),5)</f>
        <v>0</v>
      </c>
    </row>
    <row r="231" spans="1:16" ht="15.75" thickBot="1" x14ac:dyDescent="0.3">
      <c r="A231" s="19"/>
      <c r="B231" s="19"/>
      <c r="C231" s="19"/>
      <c r="D231" s="19"/>
      <c r="E231" s="19" t="s">
        <v>918</v>
      </c>
      <c r="F231" s="19"/>
      <c r="G231" s="19"/>
      <c r="H231" s="19"/>
      <c r="I231" s="19"/>
      <c r="J231" s="26">
        <v>0</v>
      </c>
      <c r="K231" s="47"/>
      <c r="L231" s="26">
        <v>1000</v>
      </c>
      <c r="M231" s="47"/>
      <c r="N231" s="26">
        <f>ROUND((J231-L231),5)</f>
        <v>-1000</v>
      </c>
      <c r="O231" s="47"/>
      <c r="P231" s="52">
        <f>ROUND(IF(L231=0, IF(J231=0, 0, 1), J231/L231),5)</f>
        <v>0</v>
      </c>
    </row>
    <row r="232" spans="1:16" x14ac:dyDescent="0.25">
      <c r="A232" s="19"/>
      <c r="B232" s="19"/>
      <c r="C232" s="19"/>
      <c r="D232" s="19" t="s">
        <v>12</v>
      </c>
      <c r="E232" s="19"/>
      <c r="F232" s="19"/>
      <c r="G232" s="19"/>
      <c r="H232" s="19"/>
      <c r="I232" s="19"/>
      <c r="J232" s="20">
        <f>ROUND(SUM(J227:J231),5)</f>
        <v>0</v>
      </c>
      <c r="K232" s="47"/>
      <c r="L232" s="20">
        <f>ROUND(SUM(L227:L231),5)</f>
        <v>16350.36</v>
      </c>
      <c r="M232" s="47"/>
      <c r="N232" s="20">
        <f>ROUND((J232-L232),5)</f>
        <v>-16350.36</v>
      </c>
      <c r="O232" s="47"/>
      <c r="P232" s="48">
        <f>ROUND(IF(L232=0, IF(J232=0, 0, 1), J232/L232),5)</f>
        <v>0</v>
      </c>
    </row>
    <row r="233" spans="1:16" x14ac:dyDescent="0.25">
      <c r="A233" s="19"/>
      <c r="B233" s="19"/>
      <c r="C233" s="19"/>
      <c r="D233" s="19" t="s">
        <v>919</v>
      </c>
      <c r="E233" s="19"/>
      <c r="F233" s="19"/>
      <c r="G233" s="19"/>
      <c r="H233" s="19"/>
      <c r="I233" s="19"/>
      <c r="J233" s="20"/>
      <c r="K233" s="47"/>
      <c r="L233" s="20"/>
      <c r="M233" s="47"/>
      <c r="N233" s="20"/>
      <c r="O233" s="47"/>
      <c r="P233" s="48"/>
    </row>
    <row r="234" spans="1:16" x14ac:dyDescent="0.25">
      <c r="A234" s="19"/>
      <c r="B234" s="19"/>
      <c r="C234" s="19"/>
      <c r="D234" s="19"/>
      <c r="E234" s="19" t="s">
        <v>920</v>
      </c>
      <c r="F234" s="19"/>
      <c r="G234" s="19"/>
      <c r="H234" s="19"/>
      <c r="I234" s="19"/>
      <c r="J234" s="20"/>
      <c r="K234" s="47"/>
      <c r="L234" s="20"/>
      <c r="M234" s="47"/>
      <c r="N234" s="20"/>
      <c r="O234" s="47"/>
      <c r="P234" s="48"/>
    </row>
    <row r="235" spans="1:16" ht="15.75" thickBot="1" x14ac:dyDescent="0.3">
      <c r="A235" s="19"/>
      <c r="B235" s="19"/>
      <c r="C235" s="19"/>
      <c r="D235" s="19"/>
      <c r="E235" s="19"/>
      <c r="F235" s="19" t="s">
        <v>921</v>
      </c>
      <c r="G235" s="19"/>
      <c r="H235" s="19"/>
      <c r="I235" s="19"/>
      <c r="J235" s="26">
        <v>4547.93</v>
      </c>
      <c r="K235" s="47"/>
      <c r="L235" s="20"/>
      <c r="M235" s="47"/>
      <c r="N235" s="20"/>
      <c r="O235" s="47"/>
      <c r="P235" s="48"/>
    </row>
    <row r="236" spans="1:16" x14ac:dyDescent="0.25">
      <c r="A236" s="19"/>
      <c r="B236" s="19"/>
      <c r="C236" s="19"/>
      <c r="D236" s="19"/>
      <c r="E236" s="19" t="s">
        <v>922</v>
      </c>
      <c r="F236" s="19"/>
      <c r="G236" s="19"/>
      <c r="H236" s="19"/>
      <c r="I236" s="19"/>
      <c r="J236" s="20">
        <f>ROUND(SUM(J234:J235),5)</f>
        <v>4547.93</v>
      </c>
      <c r="K236" s="47"/>
      <c r="L236" s="20"/>
      <c r="M236" s="47"/>
      <c r="N236" s="20"/>
      <c r="O236" s="47"/>
      <c r="P236" s="48"/>
    </row>
    <row r="237" spans="1:16" x14ac:dyDescent="0.25">
      <c r="A237" s="19"/>
      <c r="B237" s="19"/>
      <c r="C237" s="19"/>
      <c r="D237" s="19"/>
      <c r="E237" s="19" t="s">
        <v>923</v>
      </c>
      <c r="F237" s="19"/>
      <c r="G237" s="19"/>
      <c r="H237" s="19"/>
      <c r="I237" s="19"/>
      <c r="J237" s="20">
        <v>57405.64</v>
      </c>
      <c r="K237" s="47"/>
      <c r="L237" s="20"/>
      <c r="M237" s="47"/>
      <c r="N237" s="20"/>
      <c r="O237" s="47"/>
      <c r="P237" s="48"/>
    </row>
    <row r="238" spans="1:16" ht="15.75" thickBot="1" x14ac:dyDescent="0.3">
      <c r="A238" s="19"/>
      <c r="B238" s="19"/>
      <c r="C238" s="19"/>
      <c r="D238" s="19"/>
      <c r="E238" s="19" t="s">
        <v>924</v>
      </c>
      <c r="F238" s="19"/>
      <c r="G238" s="19"/>
      <c r="H238" s="19"/>
      <c r="I238" s="19"/>
      <c r="J238" s="26">
        <v>9240.27</v>
      </c>
      <c r="K238" s="47"/>
      <c r="L238" s="20"/>
      <c r="M238" s="47"/>
      <c r="N238" s="20"/>
      <c r="O238" s="47"/>
      <c r="P238" s="48"/>
    </row>
    <row r="239" spans="1:16" x14ac:dyDescent="0.25">
      <c r="A239" s="19"/>
      <c r="B239" s="19"/>
      <c r="C239" s="19"/>
      <c r="D239" s="19" t="s">
        <v>925</v>
      </c>
      <c r="E239" s="19"/>
      <c r="F239" s="19"/>
      <c r="G239" s="19"/>
      <c r="H239" s="19"/>
      <c r="I239" s="19"/>
      <c r="J239" s="20">
        <f>ROUND(J233+SUM(J236:J238),5)</f>
        <v>71193.84</v>
      </c>
      <c r="K239" s="47"/>
      <c r="L239" s="20"/>
      <c r="M239" s="47"/>
      <c r="N239" s="20"/>
      <c r="O239" s="47"/>
      <c r="P239" s="48"/>
    </row>
    <row r="240" spans="1:16" x14ac:dyDescent="0.25">
      <c r="A240" s="19"/>
      <c r="B240" s="19"/>
      <c r="C240" s="19"/>
      <c r="D240" s="19" t="s">
        <v>926</v>
      </c>
      <c r="E240" s="19"/>
      <c r="F240" s="19"/>
      <c r="G240" s="19"/>
      <c r="H240" s="19"/>
      <c r="I240" s="19"/>
      <c r="J240" s="20"/>
      <c r="K240" s="47"/>
      <c r="L240" s="20"/>
      <c r="M240" s="47"/>
      <c r="N240" s="20"/>
      <c r="O240" s="47"/>
      <c r="P240" s="48"/>
    </row>
    <row r="241" spans="1:16" x14ac:dyDescent="0.25">
      <c r="A241" s="19"/>
      <c r="B241" s="19"/>
      <c r="C241" s="19"/>
      <c r="D241" s="19"/>
      <c r="E241" s="19" t="s">
        <v>927</v>
      </c>
      <c r="F241" s="19"/>
      <c r="G241" s="19"/>
      <c r="H241" s="19"/>
      <c r="I241" s="19"/>
      <c r="J241" s="20"/>
      <c r="K241" s="47"/>
      <c r="L241" s="20"/>
      <c r="M241" s="47"/>
      <c r="N241" s="20"/>
      <c r="O241" s="47"/>
      <c r="P241" s="48"/>
    </row>
    <row r="242" spans="1:16" x14ac:dyDescent="0.25">
      <c r="A242" s="19"/>
      <c r="B242" s="19"/>
      <c r="C242" s="19"/>
      <c r="D242" s="19"/>
      <c r="E242" s="19"/>
      <c r="F242" s="19" t="s">
        <v>928</v>
      </c>
      <c r="G242" s="19"/>
      <c r="H242" s="19"/>
      <c r="I242" s="19"/>
      <c r="J242" s="20">
        <v>7602.22</v>
      </c>
      <c r="K242" s="47"/>
      <c r="L242" s="20"/>
      <c r="M242" s="47"/>
      <c r="N242" s="20"/>
      <c r="O242" s="47"/>
      <c r="P242" s="48"/>
    </row>
    <row r="243" spans="1:16" x14ac:dyDescent="0.25">
      <c r="A243" s="19"/>
      <c r="B243" s="19"/>
      <c r="C243" s="19"/>
      <c r="D243" s="19"/>
      <c r="E243" s="19"/>
      <c r="F243" s="19" t="s">
        <v>929</v>
      </c>
      <c r="G243" s="19"/>
      <c r="H243" s="19"/>
      <c r="I243" s="19"/>
      <c r="J243" s="20">
        <v>7395.79</v>
      </c>
      <c r="K243" s="47"/>
      <c r="L243" s="20"/>
      <c r="M243" s="47"/>
      <c r="N243" s="20"/>
      <c r="O243" s="47"/>
      <c r="P243" s="48"/>
    </row>
    <row r="244" spans="1:16" ht="15.75" thickBot="1" x14ac:dyDescent="0.3">
      <c r="A244" s="19"/>
      <c r="B244" s="19"/>
      <c r="C244" s="19"/>
      <c r="D244" s="19"/>
      <c r="E244" s="19"/>
      <c r="F244" s="19" t="s">
        <v>930</v>
      </c>
      <c r="G244" s="19"/>
      <c r="H244" s="19"/>
      <c r="I244" s="19"/>
      <c r="J244" s="21">
        <v>16456.419999999998</v>
      </c>
      <c r="K244" s="47"/>
      <c r="L244" s="20"/>
      <c r="M244" s="47"/>
      <c r="N244" s="20"/>
      <c r="O244" s="47"/>
      <c r="P244" s="48"/>
    </row>
    <row r="245" spans="1:16" ht="15.75" thickBot="1" x14ac:dyDescent="0.3">
      <c r="A245" s="19"/>
      <c r="B245" s="19"/>
      <c r="C245" s="19"/>
      <c r="D245" s="19"/>
      <c r="E245" s="19" t="s">
        <v>931</v>
      </c>
      <c r="F245" s="19"/>
      <c r="G245" s="19"/>
      <c r="H245" s="19"/>
      <c r="I245" s="19"/>
      <c r="J245" s="23">
        <f>ROUND(SUM(J241:J244),5)</f>
        <v>31454.43</v>
      </c>
      <c r="K245" s="47"/>
      <c r="L245" s="20"/>
      <c r="M245" s="47"/>
      <c r="N245" s="20"/>
      <c r="O245" s="47"/>
      <c r="P245" s="48"/>
    </row>
    <row r="246" spans="1:16" ht="15.75" thickBot="1" x14ac:dyDescent="0.3">
      <c r="A246" s="19"/>
      <c r="B246" s="19"/>
      <c r="C246" s="19"/>
      <c r="D246" s="19" t="s">
        <v>932</v>
      </c>
      <c r="E246" s="19"/>
      <c r="F246" s="19"/>
      <c r="G246" s="19"/>
      <c r="H246" s="19"/>
      <c r="I246" s="19"/>
      <c r="J246" s="23">
        <f>ROUND(J240+J245,5)</f>
        <v>31454.43</v>
      </c>
      <c r="K246" s="47"/>
      <c r="L246" s="21"/>
      <c r="M246" s="47"/>
      <c r="N246" s="21"/>
      <c r="O246" s="47"/>
      <c r="P246" s="49"/>
    </row>
    <row r="247" spans="1:16" ht="15.75" thickBot="1" x14ac:dyDescent="0.3">
      <c r="A247" s="19"/>
      <c r="B247" s="19"/>
      <c r="C247" s="19" t="s">
        <v>933</v>
      </c>
      <c r="D247" s="19"/>
      <c r="E247" s="19"/>
      <c r="F247" s="19"/>
      <c r="G247" s="19"/>
      <c r="H247" s="19"/>
      <c r="I247" s="19"/>
      <c r="J247" s="23">
        <f>ROUND(SUM(J224:J226)+J232+J239+J246,5)</f>
        <v>184390.39</v>
      </c>
      <c r="K247" s="47"/>
      <c r="L247" s="23">
        <f>ROUND(SUM(L224:L226)+L232+L239+L246,5)</f>
        <v>16350.36</v>
      </c>
      <c r="M247" s="47"/>
      <c r="N247" s="23">
        <f>ROUND((J247-L247),5)</f>
        <v>168040.03</v>
      </c>
      <c r="O247" s="47"/>
      <c r="P247" s="50">
        <f>ROUND(IF(L247=0, IF(J247=0, 0, 1), J247/L247),5)</f>
        <v>11.27745</v>
      </c>
    </row>
    <row r="248" spans="1:16" ht="15.75" thickBot="1" x14ac:dyDescent="0.3">
      <c r="A248" s="19"/>
      <c r="B248" s="19" t="s">
        <v>934</v>
      </c>
      <c r="C248" s="19"/>
      <c r="D248" s="19"/>
      <c r="E248" s="19"/>
      <c r="F248" s="19"/>
      <c r="G248" s="19"/>
      <c r="H248" s="19"/>
      <c r="I248" s="19"/>
      <c r="J248" s="23">
        <f>ROUND(J200+J223-J247,5)</f>
        <v>-101897.60000000001</v>
      </c>
      <c r="K248" s="47"/>
      <c r="L248" s="23">
        <f>ROUND(L200+L223-L247,5)</f>
        <v>-16350.36</v>
      </c>
      <c r="M248" s="47"/>
      <c r="N248" s="23">
        <f>ROUND((J248-L248),5)</f>
        <v>-85547.24</v>
      </c>
      <c r="O248" s="47"/>
      <c r="P248" s="50">
        <f>ROUND(IF(L248=0, IF(J248=0, 0, 1), J248/L248),5)</f>
        <v>6.2321299999999997</v>
      </c>
    </row>
    <row r="249" spans="1:16" s="25" customFormat="1" ht="12" thickBot="1" x14ac:dyDescent="0.25">
      <c r="A249" s="19" t="s">
        <v>101</v>
      </c>
      <c r="B249" s="19"/>
      <c r="C249" s="19"/>
      <c r="D249" s="19"/>
      <c r="E249" s="19"/>
      <c r="F249" s="19"/>
      <c r="G249" s="19"/>
      <c r="H249" s="19"/>
      <c r="I249" s="19"/>
      <c r="J249" s="24">
        <f>ROUND(J199+J248,5)</f>
        <v>218095.57</v>
      </c>
      <c r="K249" s="19"/>
      <c r="L249" s="24">
        <f>ROUND(L199+L248,5)</f>
        <v>185514.68</v>
      </c>
      <c r="M249" s="19"/>
      <c r="N249" s="24">
        <f>ROUND((J249-L249),5)</f>
        <v>32580.89</v>
      </c>
      <c r="O249" s="19"/>
      <c r="P249" s="53">
        <f>ROUND(IF(L249=0, IF(J249=0, 0, 1), J249/L249),5)</f>
        <v>1.1756200000000001</v>
      </c>
    </row>
    <row r="250" spans="1:16" ht="15.75" thickTop="1" x14ac:dyDescent="0.25"/>
  </sheetData>
  <pageMargins left="0.7" right="0.7" top="0.75" bottom="0.75" header="0.1" footer="0.3"/>
  <pageSetup scale="85" orientation="portrait" horizontalDpi="0" verticalDpi="0" r:id="rId1"/>
  <headerFooter>
    <oddHeader>&amp;L&amp;"Arial,Bold"&amp;8 2:30 PM
&amp;"Arial,Bold"&amp;8 10/14/21
&amp;"Arial,Bold"&amp;8 Accrual Basis&amp;C&amp;"Arial,Bold"&amp;12 Nederland Fire Protection District
&amp;"Arial,Bold"&amp;14 Income &amp;&amp; Expense Budget vs. Actual
&amp;"Arial,Bold"&amp;10 January through September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A1FE-8FD3-4AB3-BD2E-A59126D87948}">
  <sheetPr codeName="Sheet5"/>
  <dimension ref="A1:P251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73" customWidth="1"/>
    <col min="9" max="9" width="26.42578125" style="73" customWidth="1"/>
    <col min="10" max="10" width="10" style="31" bestFit="1" customWidth="1"/>
    <col min="11" max="11" width="2.28515625" style="31" customWidth="1"/>
    <col min="12" max="12" width="7.28515625" style="31" bestFit="1" customWidth="1"/>
    <col min="13" max="13" width="2.28515625" style="31" customWidth="1"/>
    <col min="14" max="14" width="11.7109375" style="31" bestFit="1" customWidth="1"/>
    <col min="15" max="15" width="2.28515625" style="31" customWidth="1"/>
    <col min="16" max="16" width="10" style="31" bestFit="1" customWidth="1"/>
  </cols>
  <sheetData>
    <row r="1" spans="1:16" ht="15.75" thickBot="1" x14ac:dyDescent="0.3">
      <c r="A1" s="56"/>
      <c r="B1" s="56"/>
      <c r="C1" s="56"/>
      <c r="D1" s="56"/>
      <c r="E1" s="56"/>
      <c r="F1" s="56"/>
      <c r="G1" s="56"/>
      <c r="H1" s="56"/>
      <c r="I1" s="56"/>
      <c r="J1" s="46"/>
      <c r="K1" s="44"/>
      <c r="L1" s="46"/>
      <c r="M1" s="44"/>
      <c r="N1" s="46"/>
      <c r="O1" s="44"/>
      <c r="P1" s="46"/>
    </row>
    <row r="2" spans="1:16" s="29" customFormat="1" ht="16.5" thickTop="1" thickBot="1" x14ac:dyDescent="0.3">
      <c r="A2" s="71"/>
      <c r="B2" s="71"/>
      <c r="C2" s="71"/>
      <c r="D2" s="71"/>
      <c r="E2" s="71"/>
      <c r="F2" s="71"/>
      <c r="G2" s="71"/>
      <c r="H2" s="71"/>
      <c r="I2" s="71"/>
      <c r="J2" s="72" t="s">
        <v>110</v>
      </c>
      <c r="K2" s="42"/>
      <c r="L2" s="72" t="s">
        <v>694</v>
      </c>
      <c r="M2" s="42"/>
      <c r="N2" s="72" t="s">
        <v>695</v>
      </c>
      <c r="O2" s="42"/>
      <c r="P2" s="72" t="s">
        <v>696</v>
      </c>
    </row>
    <row r="3" spans="1:16" ht="15.75" thickTop="1" x14ac:dyDescent="0.25">
      <c r="A3" s="56"/>
      <c r="B3" s="56" t="s">
        <v>697</v>
      </c>
      <c r="C3" s="56"/>
      <c r="D3" s="56"/>
      <c r="E3" s="56"/>
      <c r="F3" s="56"/>
      <c r="G3" s="56"/>
      <c r="H3" s="56"/>
      <c r="I3" s="56"/>
      <c r="J3" s="57"/>
      <c r="K3" s="58"/>
      <c r="L3" s="57"/>
      <c r="M3" s="58"/>
      <c r="N3" s="57"/>
      <c r="O3" s="58"/>
      <c r="P3" s="59"/>
    </row>
    <row r="4" spans="1:16" x14ac:dyDescent="0.25">
      <c r="A4" s="56"/>
      <c r="B4" s="56"/>
      <c r="C4" s="56"/>
      <c r="D4" s="56" t="s">
        <v>698</v>
      </c>
      <c r="E4" s="56"/>
      <c r="F4" s="56"/>
      <c r="G4" s="56"/>
      <c r="H4" s="56"/>
      <c r="I4" s="56"/>
      <c r="J4" s="57"/>
      <c r="K4" s="58"/>
      <c r="L4" s="57"/>
      <c r="M4" s="58"/>
      <c r="N4" s="57"/>
      <c r="O4" s="58"/>
      <c r="P4" s="59"/>
    </row>
    <row r="5" spans="1:16" x14ac:dyDescent="0.25">
      <c r="A5" s="56"/>
      <c r="B5" s="56"/>
      <c r="C5" s="56"/>
      <c r="D5" s="56"/>
      <c r="E5" s="56" t="s">
        <v>699</v>
      </c>
      <c r="F5" s="56"/>
      <c r="G5" s="56"/>
      <c r="H5" s="56"/>
      <c r="I5" s="56"/>
      <c r="J5" s="57">
        <v>2500</v>
      </c>
      <c r="K5" s="58"/>
      <c r="L5" s="57"/>
      <c r="M5" s="58"/>
      <c r="N5" s="57"/>
      <c r="O5" s="58"/>
      <c r="P5" s="59"/>
    </row>
    <row r="6" spans="1:16" x14ac:dyDescent="0.25">
      <c r="A6" s="56"/>
      <c r="B6" s="56"/>
      <c r="C6" s="56"/>
      <c r="D6" s="56"/>
      <c r="E6" s="56" t="s">
        <v>700</v>
      </c>
      <c r="F6" s="56"/>
      <c r="G6" s="56"/>
      <c r="H6" s="56"/>
      <c r="I6" s="56"/>
      <c r="J6" s="57">
        <v>805</v>
      </c>
      <c r="K6" s="58"/>
      <c r="L6" s="57">
        <v>250</v>
      </c>
      <c r="M6" s="58"/>
      <c r="N6" s="57">
        <f>ROUND((J6-L6),5)</f>
        <v>555</v>
      </c>
      <c r="O6" s="58"/>
      <c r="P6" s="59">
        <f>ROUND(IF(L6=0, IF(J6=0, 0, 1), J6/L6),5)</f>
        <v>3.22</v>
      </c>
    </row>
    <row r="7" spans="1:16" x14ac:dyDescent="0.25">
      <c r="A7" s="56"/>
      <c r="B7" s="56"/>
      <c r="C7" s="56"/>
      <c r="D7" s="56"/>
      <c r="E7" s="56" t="s">
        <v>701</v>
      </c>
      <c r="F7" s="56"/>
      <c r="G7" s="56"/>
      <c r="H7" s="56"/>
      <c r="I7" s="56"/>
      <c r="J7" s="57">
        <v>45.85</v>
      </c>
      <c r="K7" s="58"/>
      <c r="L7" s="57">
        <v>145</v>
      </c>
      <c r="M7" s="58"/>
      <c r="N7" s="57">
        <f>ROUND((J7-L7),5)</f>
        <v>-99.15</v>
      </c>
      <c r="O7" s="58"/>
      <c r="P7" s="59">
        <f>ROUND(IF(L7=0, IF(J7=0, 0, 1), J7/L7),5)</f>
        <v>0.31620999999999999</v>
      </c>
    </row>
    <row r="8" spans="1:16" x14ac:dyDescent="0.25">
      <c r="A8" s="56"/>
      <c r="B8" s="56"/>
      <c r="C8" s="56"/>
      <c r="D8" s="56"/>
      <c r="E8" s="56" t="s">
        <v>702</v>
      </c>
      <c r="F8" s="56"/>
      <c r="G8" s="56"/>
      <c r="H8" s="56"/>
      <c r="I8" s="56"/>
      <c r="J8" s="57"/>
      <c r="K8" s="58"/>
      <c r="L8" s="57"/>
      <c r="M8" s="58"/>
      <c r="N8" s="57"/>
      <c r="O8" s="58"/>
      <c r="P8" s="59"/>
    </row>
    <row r="9" spans="1:16" x14ac:dyDescent="0.25">
      <c r="A9" s="56"/>
      <c r="B9" s="56"/>
      <c r="C9" s="56"/>
      <c r="D9" s="56"/>
      <c r="E9" s="56"/>
      <c r="F9" s="56" t="s">
        <v>703</v>
      </c>
      <c r="G9" s="56"/>
      <c r="H9" s="56"/>
      <c r="I9" s="56"/>
      <c r="J9" s="57">
        <v>0</v>
      </c>
      <c r="K9" s="58"/>
      <c r="L9" s="57">
        <v>4221</v>
      </c>
      <c r="M9" s="58"/>
      <c r="N9" s="57">
        <f>ROUND((J9-L9),5)</f>
        <v>-4221</v>
      </c>
      <c r="O9" s="58"/>
      <c r="P9" s="59">
        <f>ROUND(IF(L9=0, IF(J9=0, 0, 1), J9/L9),5)</f>
        <v>0</v>
      </c>
    </row>
    <row r="10" spans="1:16" x14ac:dyDescent="0.25">
      <c r="A10" s="56"/>
      <c r="B10" s="56"/>
      <c r="C10" s="56"/>
      <c r="D10" s="56"/>
      <c r="E10" s="56"/>
      <c r="F10" s="56" t="s">
        <v>704</v>
      </c>
      <c r="G10" s="56"/>
      <c r="H10" s="56"/>
      <c r="I10" s="56"/>
      <c r="J10" s="57">
        <v>928568.62</v>
      </c>
      <c r="K10" s="58"/>
      <c r="L10" s="57">
        <v>899991</v>
      </c>
      <c r="M10" s="58"/>
      <c r="N10" s="57">
        <f>ROUND((J10-L10),5)</f>
        <v>28577.62</v>
      </c>
      <c r="O10" s="58"/>
      <c r="P10" s="59">
        <f>ROUND(IF(L10=0, IF(J10=0, 0, 1), J10/L10),5)</f>
        <v>1.0317499999999999</v>
      </c>
    </row>
    <row r="11" spans="1:16" x14ac:dyDescent="0.25">
      <c r="A11" s="56"/>
      <c r="B11" s="56"/>
      <c r="C11" s="56"/>
      <c r="D11" s="56"/>
      <c r="E11" s="56"/>
      <c r="F11" s="56" t="s">
        <v>705</v>
      </c>
      <c r="G11" s="56"/>
      <c r="H11" s="56"/>
      <c r="I11" s="56"/>
      <c r="J11" s="57">
        <v>32345.33</v>
      </c>
      <c r="K11" s="58"/>
      <c r="L11" s="57">
        <v>31497</v>
      </c>
      <c r="M11" s="58"/>
      <c r="N11" s="57">
        <f>ROUND((J11-L11),5)</f>
        <v>848.33</v>
      </c>
      <c r="O11" s="58"/>
      <c r="P11" s="59">
        <f>ROUND(IF(L11=0, IF(J11=0, 0, 1), J11/L11),5)</f>
        <v>1.0269299999999999</v>
      </c>
    </row>
    <row r="12" spans="1:16" x14ac:dyDescent="0.25">
      <c r="A12" s="56"/>
      <c r="B12" s="56"/>
      <c r="C12" s="56"/>
      <c r="D12" s="56"/>
      <c r="E12" s="56"/>
      <c r="F12" s="56" t="s">
        <v>706</v>
      </c>
      <c r="G12" s="56"/>
      <c r="H12" s="56"/>
      <c r="I12" s="56"/>
      <c r="J12" s="57">
        <v>29424.7</v>
      </c>
      <c r="K12" s="58"/>
      <c r="L12" s="57">
        <v>45000</v>
      </c>
      <c r="M12" s="58"/>
      <c r="N12" s="57">
        <f>ROUND((J12-L12),5)</f>
        <v>-15575.3</v>
      </c>
      <c r="O12" s="58"/>
      <c r="P12" s="59">
        <f>ROUND(IF(L12=0, IF(J12=0, 0, 1), J12/L12),5)</f>
        <v>0.65388000000000002</v>
      </c>
    </row>
    <row r="13" spans="1:16" x14ac:dyDescent="0.25">
      <c r="A13" s="56"/>
      <c r="B13" s="56"/>
      <c r="C13" s="56"/>
      <c r="D13" s="56"/>
      <c r="E13" s="56"/>
      <c r="F13" s="56" t="s">
        <v>707</v>
      </c>
      <c r="G13" s="56"/>
      <c r="H13" s="56"/>
      <c r="I13" s="56"/>
      <c r="J13" s="57">
        <v>1024.98</v>
      </c>
      <c r="K13" s="58"/>
      <c r="L13" s="57">
        <v>1575</v>
      </c>
      <c r="M13" s="58"/>
      <c r="N13" s="57">
        <f>ROUND((J13-L13),5)</f>
        <v>-550.02</v>
      </c>
      <c r="O13" s="58"/>
      <c r="P13" s="59">
        <f>ROUND(IF(L13=0, IF(J13=0, 0, 1), J13/L13),5)</f>
        <v>0.65078000000000003</v>
      </c>
    </row>
    <row r="14" spans="1:16" x14ac:dyDescent="0.25">
      <c r="A14" s="56"/>
      <c r="B14" s="56"/>
      <c r="C14" s="56"/>
      <c r="D14" s="56"/>
      <c r="E14" s="56"/>
      <c r="F14" s="56" t="s">
        <v>708</v>
      </c>
      <c r="G14" s="56"/>
      <c r="H14" s="56"/>
      <c r="I14" s="56"/>
      <c r="J14" s="57">
        <v>-42183.29</v>
      </c>
      <c r="K14" s="58"/>
      <c r="L14" s="57"/>
      <c r="M14" s="58"/>
      <c r="N14" s="57"/>
      <c r="O14" s="58"/>
      <c r="P14" s="59"/>
    </row>
    <row r="15" spans="1:16" x14ac:dyDescent="0.25">
      <c r="A15" s="56"/>
      <c r="B15" s="56"/>
      <c r="C15" s="56"/>
      <c r="D15" s="56"/>
      <c r="E15" s="56"/>
      <c r="F15" s="56" t="s">
        <v>709</v>
      </c>
      <c r="G15" s="56"/>
      <c r="H15" s="56"/>
      <c r="I15" s="56"/>
      <c r="J15" s="57">
        <v>-1469.37</v>
      </c>
      <c r="K15" s="58"/>
      <c r="L15" s="57"/>
      <c r="M15" s="58"/>
      <c r="N15" s="57"/>
      <c r="O15" s="58"/>
      <c r="P15" s="59"/>
    </row>
    <row r="16" spans="1:16" x14ac:dyDescent="0.25">
      <c r="A16" s="56"/>
      <c r="B16" s="56"/>
      <c r="C16" s="56"/>
      <c r="D16" s="56"/>
      <c r="E16" s="56"/>
      <c r="F16" s="56" t="s">
        <v>710</v>
      </c>
      <c r="G16" s="56"/>
      <c r="H16" s="56"/>
      <c r="I16" s="56"/>
      <c r="J16" s="57">
        <v>1260.22</v>
      </c>
      <c r="K16" s="58"/>
      <c r="L16" s="57"/>
      <c r="M16" s="58"/>
      <c r="N16" s="57"/>
      <c r="O16" s="58"/>
      <c r="P16" s="59"/>
    </row>
    <row r="17" spans="1:16" x14ac:dyDescent="0.25">
      <c r="A17" s="56"/>
      <c r="B17" s="56"/>
      <c r="C17" s="56"/>
      <c r="D17" s="56"/>
      <c r="E17" s="56"/>
      <c r="F17" s="56" t="s">
        <v>711</v>
      </c>
      <c r="G17" s="56"/>
      <c r="H17" s="56"/>
      <c r="I17" s="56"/>
      <c r="J17" s="57">
        <v>160.54</v>
      </c>
      <c r="K17" s="58"/>
      <c r="L17" s="57"/>
      <c r="M17" s="58"/>
      <c r="N17" s="57"/>
      <c r="O17" s="58"/>
      <c r="P17" s="59"/>
    </row>
    <row r="18" spans="1:16" x14ac:dyDescent="0.25">
      <c r="A18" s="56"/>
      <c r="B18" s="56"/>
      <c r="C18" s="56"/>
      <c r="D18" s="56"/>
      <c r="E18" s="56"/>
      <c r="F18" s="56" t="s">
        <v>712</v>
      </c>
      <c r="G18" s="56"/>
      <c r="H18" s="56"/>
      <c r="I18" s="56"/>
      <c r="J18" s="57">
        <v>21.13</v>
      </c>
      <c r="K18" s="58"/>
      <c r="L18" s="57"/>
      <c r="M18" s="58"/>
      <c r="N18" s="57"/>
      <c r="O18" s="58"/>
      <c r="P18" s="59"/>
    </row>
    <row r="19" spans="1:16" x14ac:dyDescent="0.25">
      <c r="A19" s="56"/>
      <c r="B19" s="56"/>
      <c r="C19" s="56"/>
      <c r="D19" s="56"/>
      <c r="E19" s="56"/>
      <c r="F19" s="56" t="s">
        <v>713</v>
      </c>
      <c r="G19" s="56"/>
      <c r="H19" s="56"/>
      <c r="I19" s="56"/>
      <c r="J19" s="57">
        <v>-5310.65</v>
      </c>
      <c r="K19" s="58"/>
      <c r="L19" s="57"/>
      <c r="M19" s="58"/>
      <c r="N19" s="57"/>
      <c r="O19" s="58"/>
      <c r="P19" s="59"/>
    </row>
    <row r="20" spans="1:16" x14ac:dyDescent="0.25">
      <c r="A20" s="56"/>
      <c r="B20" s="56"/>
      <c r="C20" s="56"/>
      <c r="D20" s="56"/>
      <c r="E20" s="56"/>
      <c r="F20" s="56" t="s">
        <v>714</v>
      </c>
      <c r="G20" s="56"/>
      <c r="H20" s="56"/>
      <c r="I20" s="56"/>
      <c r="J20" s="57">
        <v>-160.35</v>
      </c>
      <c r="K20" s="58"/>
      <c r="L20" s="57"/>
      <c r="M20" s="58"/>
      <c r="N20" s="57"/>
      <c r="O20" s="58"/>
      <c r="P20" s="59"/>
    </row>
    <row r="21" spans="1:16" ht="15.75" thickBot="1" x14ac:dyDescent="0.3">
      <c r="A21" s="56"/>
      <c r="B21" s="56"/>
      <c r="C21" s="56"/>
      <c r="D21" s="56"/>
      <c r="E21" s="56"/>
      <c r="F21" s="56" t="s">
        <v>715</v>
      </c>
      <c r="G21" s="56"/>
      <c r="H21" s="56"/>
      <c r="I21" s="56"/>
      <c r="J21" s="60">
        <v>1362.04</v>
      </c>
      <c r="K21" s="58"/>
      <c r="L21" s="60">
        <v>1386</v>
      </c>
      <c r="M21" s="58"/>
      <c r="N21" s="60">
        <f>ROUND((J21-L21),5)</f>
        <v>-23.96</v>
      </c>
      <c r="O21" s="58"/>
      <c r="P21" s="61">
        <f>ROUND(IF(L21=0, IF(J21=0, 0, 1), J21/L21),5)</f>
        <v>0.98270999999999997</v>
      </c>
    </row>
    <row r="22" spans="1:16" ht="15.75" thickBot="1" x14ac:dyDescent="0.3">
      <c r="A22" s="56"/>
      <c r="B22" s="56"/>
      <c r="C22" s="56"/>
      <c r="D22" s="56"/>
      <c r="E22" s="56" t="s">
        <v>716</v>
      </c>
      <c r="F22" s="56"/>
      <c r="G22" s="56"/>
      <c r="H22" s="56"/>
      <c r="I22" s="56"/>
      <c r="J22" s="62">
        <f>ROUND(SUM(J8:J21),5)</f>
        <v>945043.9</v>
      </c>
      <c r="K22" s="58"/>
      <c r="L22" s="62">
        <f>ROUND(SUM(L8:L21),5)</f>
        <v>983670</v>
      </c>
      <c r="M22" s="58"/>
      <c r="N22" s="62">
        <f>ROUND((J22-L22),5)</f>
        <v>-38626.1</v>
      </c>
      <c r="O22" s="58"/>
      <c r="P22" s="63">
        <f>ROUND(IF(L22=0, IF(J22=0, 0, 1), J22/L22),5)</f>
        <v>0.96072999999999997</v>
      </c>
    </row>
    <row r="23" spans="1:16" ht="15.75" thickBot="1" x14ac:dyDescent="0.3">
      <c r="A23" s="56"/>
      <c r="B23" s="56"/>
      <c r="C23" s="56"/>
      <c r="D23" s="56" t="s">
        <v>717</v>
      </c>
      <c r="E23" s="56"/>
      <c r="F23" s="56"/>
      <c r="G23" s="56"/>
      <c r="H23" s="56"/>
      <c r="I23" s="56"/>
      <c r="J23" s="64">
        <f>ROUND(SUM(J4:J7)+J22,5)</f>
        <v>948394.75</v>
      </c>
      <c r="K23" s="58"/>
      <c r="L23" s="64">
        <f>ROUND(SUM(L4:L7)+L22,5)</f>
        <v>984065</v>
      </c>
      <c r="M23" s="58"/>
      <c r="N23" s="64">
        <f>ROUND((J23-L23),5)</f>
        <v>-35670.25</v>
      </c>
      <c r="O23" s="58"/>
      <c r="P23" s="65">
        <f>ROUND(IF(L23=0, IF(J23=0, 0, 1), J23/L23),5)</f>
        <v>0.96375</v>
      </c>
    </row>
    <row r="24" spans="1:16" x14ac:dyDescent="0.25">
      <c r="A24" s="56"/>
      <c r="B24" s="56"/>
      <c r="C24" s="56" t="s">
        <v>718</v>
      </c>
      <c r="D24" s="56"/>
      <c r="E24" s="56"/>
      <c r="F24" s="56"/>
      <c r="G24" s="56"/>
      <c r="H24" s="56"/>
      <c r="I24" s="56"/>
      <c r="J24" s="57">
        <f>J23</f>
        <v>948394.75</v>
      </c>
      <c r="K24" s="58"/>
      <c r="L24" s="57">
        <f>L23</f>
        <v>984065</v>
      </c>
      <c r="M24" s="58"/>
      <c r="N24" s="57">
        <f>ROUND((J24-L24),5)</f>
        <v>-35670.25</v>
      </c>
      <c r="O24" s="58"/>
      <c r="P24" s="59">
        <f>ROUND(IF(L24=0, IF(J24=0, 0, 1), J24/L24),5)</f>
        <v>0.96375</v>
      </c>
    </row>
    <row r="25" spans="1:16" x14ac:dyDescent="0.25">
      <c r="A25" s="56"/>
      <c r="B25" s="56"/>
      <c r="C25" s="56"/>
      <c r="D25" s="56" t="s">
        <v>719</v>
      </c>
      <c r="E25" s="56"/>
      <c r="F25" s="56"/>
      <c r="G25" s="56"/>
      <c r="H25" s="56"/>
      <c r="I25" s="56"/>
      <c r="J25" s="57"/>
      <c r="K25" s="58"/>
      <c r="L25" s="57"/>
      <c r="M25" s="58"/>
      <c r="N25" s="57"/>
      <c r="O25" s="58"/>
      <c r="P25" s="59"/>
    </row>
    <row r="26" spans="1:16" x14ac:dyDescent="0.25">
      <c r="A26" s="56"/>
      <c r="B26" s="56"/>
      <c r="C26" s="56"/>
      <c r="D26" s="56"/>
      <c r="E26" s="56" t="s">
        <v>720</v>
      </c>
      <c r="F26" s="56"/>
      <c r="G26" s="56"/>
      <c r="H26" s="56"/>
      <c r="I26" s="56"/>
      <c r="J26" s="57"/>
      <c r="K26" s="58"/>
      <c r="L26" s="57"/>
      <c r="M26" s="58"/>
      <c r="N26" s="57"/>
      <c r="O26" s="58"/>
      <c r="P26" s="59"/>
    </row>
    <row r="27" spans="1:16" x14ac:dyDescent="0.25">
      <c r="A27" s="56"/>
      <c r="B27" s="56"/>
      <c r="C27" s="56"/>
      <c r="D27" s="56"/>
      <c r="E27" s="56"/>
      <c r="F27" s="56" t="s">
        <v>721</v>
      </c>
      <c r="G27" s="56"/>
      <c r="H27" s="56"/>
      <c r="I27" s="56"/>
      <c r="J27" s="57"/>
      <c r="K27" s="58"/>
      <c r="L27" s="57"/>
      <c r="M27" s="58"/>
      <c r="N27" s="57"/>
      <c r="O27" s="58"/>
      <c r="P27" s="59"/>
    </row>
    <row r="28" spans="1:16" x14ac:dyDescent="0.25">
      <c r="A28" s="56"/>
      <c r="B28" s="56"/>
      <c r="C28" s="56"/>
      <c r="D28" s="56"/>
      <c r="E28" s="56"/>
      <c r="F28" s="56"/>
      <c r="G28" s="56" t="s">
        <v>722</v>
      </c>
      <c r="H28" s="56"/>
      <c r="I28" s="56"/>
      <c r="J28" s="57">
        <v>368.52</v>
      </c>
      <c r="K28" s="58"/>
      <c r="L28" s="57"/>
      <c r="M28" s="58"/>
      <c r="N28" s="57"/>
      <c r="O28" s="58"/>
      <c r="P28" s="59"/>
    </row>
    <row r="29" spans="1:16" ht="15.75" thickBot="1" x14ac:dyDescent="0.3">
      <c r="A29" s="56"/>
      <c r="B29" s="56"/>
      <c r="C29" s="56"/>
      <c r="D29" s="56"/>
      <c r="E29" s="56"/>
      <c r="F29" s="56"/>
      <c r="G29" s="56" t="s">
        <v>723</v>
      </c>
      <c r="H29" s="56"/>
      <c r="I29" s="56"/>
      <c r="J29" s="66">
        <v>45</v>
      </c>
      <c r="K29" s="58"/>
      <c r="L29" s="66">
        <v>200</v>
      </c>
      <c r="M29" s="58"/>
      <c r="N29" s="66">
        <f>ROUND((J29-L29),5)</f>
        <v>-155</v>
      </c>
      <c r="O29" s="58"/>
      <c r="P29" s="67">
        <f>ROUND(IF(L29=0, IF(J29=0, 0, 1), J29/L29),5)</f>
        <v>0.22500000000000001</v>
      </c>
    </row>
    <row r="30" spans="1:16" x14ac:dyDescent="0.25">
      <c r="A30" s="56"/>
      <c r="B30" s="56"/>
      <c r="C30" s="56"/>
      <c r="D30" s="56"/>
      <c r="E30" s="56"/>
      <c r="F30" s="56" t="s">
        <v>724</v>
      </c>
      <c r="G30" s="56"/>
      <c r="H30" s="56"/>
      <c r="I30" s="56"/>
      <c r="J30" s="57">
        <f>ROUND(SUM(J27:J29),5)</f>
        <v>413.52</v>
      </c>
      <c r="K30" s="58"/>
      <c r="L30" s="57">
        <f>ROUND(SUM(L27:L29),5)</f>
        <v>200</v>
      </c>
      <c r="M30" s="58"/>
      <c r="N30" s="57">
        <f>ROUND((J30-L30),5)</f>
        <v>213.52</v>
      </c>
      <c r="O30" s="58"/>
      <c r="P30" s="59">
        <f>ROUND(IF(L30=0, IF(J30=0, 0, 1), J30/L30),5)</f>
        <v>2.0676000000000001</v>
      </c>
    </row>
    <row r="31" spans="1:16" x14ac:dyDescent="0.25">
      <c r="A31" s="56"/>
      <c r="B31" s="56"/>
      <c r="C31" s="56"/>
      <c r="D31" s="56"/>
      <c r="E31" s="56"/>
      <c r="F31" s="56" t="s">
        <v>725</v>
      </c>
      <c r="G31" s="56"/>
      <c r="H31" s="56"/>
      <c r="I31" s="56"/>
      <c r="J31" s="57"/>
      <c r="K31" s="58"/>
      <c r="L31" s="57"/>
      <c r="M31" s="58"/>
      <c r="N31" s="57"/>
      <c r="O31" s="58"/>
      <c r="P31" s="59"/>
    </row>
    <row r="32" spans="1:16" x14ac:dyDescent="0.25">
      <c r="A32" s="56"/>
      <c r="B32" s="56"/>
      <c r="C32" s="56"/>
      <c r="D32" s="56"/>
      <c r="E32" s="56"/>
      <c r="F32" s="56"/>
      <c r="G32" s="56" t="s">
        <v>726</v>
      </c>
      <c r="H32" s="56"/>
      <c r="I32" s="56"/>
      <c r="J32" s="57">
        <v>462.08</v>
      </c>
      <c r="K32" s="58"/>
      <c r="L32" s="57">
        <v>496</v>
      </c>
      <c r="M32" s="58"/>
      <c r="N32" s="57">
        <f>ROUND((J32-L32),5)</f>
        <v>-33.92</v>
      </c>
      <c r="O32" s="58"/>
      <c r="P32" s="59">
        <f>ROUND(IF(L32=0, IF(J32=0, 0, 1), J32/L32),5)</f>
        <v>0.93161000000000005</v>
      </c>
    </row>
    <row r="33" spans="1:16" x14ac:dyDescent="0.25">
      <c r="A33" s="56"/>
      <c r="B33" s="56"/>
      <c r="C33" s="56"/>
      <c r="D33" s="56"/>
      <c r="E33" s="56"/>
      <c r="F33" s="56"/>
      <c r="G33" s="56" t="s">
        <v>727</v>
      </c>
      <c r="H33" s="56"/>
      <c r="I33" s="56"/>
      <c r="J33" s="57">
        <v>13260.25</v>
      </c>
      <c r="K33" s="58"/>
      <c r="L33" s="57">
        <v>14770</v>
      </c>
      <c r="M33" s="58"/>
      <c r="N33" s="57">
        <f>ROUND((J33-L33),5)</f>
        <v>-1509.75</v>
      </c>
      <c r="O33" s="58"/>
      <c r="P33" s="59">
        <f>ROUND(IF(L33=0, IF(J33=0, 0, 1), J33/L33),5)</f>
        <v>0.89778000000000002</v>
      </c>
    </row>
    <row r="34" spans="1:16" ht="15.75" thickBot="1" x14ac:dyDescent="0.3">
      <c r="A34" s="56"/>
      <c r="B34" s="56"/>
      <c r="C34" s="56"/>
      <c r="D34" s="56"/>
      <c r="E34" s="56"/>
      <c r="F34" s="56"/>
      <c r="G34" s="56" t="s">
        <v>728</v>
      </c>
      <c r="H34" s="56"/>
      <c r="I34" s="56"/>
      <c r="J34" s="66">
        <v>31.42</v>
      </c>
      <c r="K34" s="58"/>
      <c r="L34" s="66"/>
      <c r="M34" s="58"/>
      <c r="N34" s="66"/>
      <c r="O34" s="58"/>
      <c r="P34" s="67"/>
    </row>
    <row r="35" spans="1:16" x14ac:dyDescent="0.25">
      <c r="A35" s="56"/>
      <c r="B35" s="56"/>
      <c r="C35" s="56"/>
      <c r="D35" s="56"/>
      <c r="E35" s="56"/>
      <c r="F35" s="56" t="s">
        <v>729</v>
      </c>
      <c r="G35" s="56"/>
      <c r="H35" s="56"/>
      <c r="I35" s="56"/>
      <c r="J35" s="57">
        <f>ROUND(SUM(J31:J34),5)</f>
        <v>13753.75</v>
      </c>
      <c r="K35" s="58"/>
      <c r="L35" s="57">
        <f>ROUND(SUM(L31:L34),5)</f>
        <v>15266</v>
      </c>
      <c r="M35" s="58"/>
      <c r="N35" s="57">
        <f>ROUND((J35-L35),5)</f>
        <v>-1512.25</v>
      </c>
      <c r="O35" s="58"/>
      <c r="P35" s="59">
        <f>ROUND(IF(L35=0, IF(J35=0, 0, 1), J35/L35),5)</f>
        <v>0.90093999999999996</v>
      </c>
    </row>
    <row r="36" spans="1:16" x14ac:dyDescent="0.25">
      <c r="A36" s="56"/>
      <c r="B36" s="56"/>
      <c r="C36" s="56"/>
      <c r="D36" s="56"/>
      <c r="E36" s="56"/>
      <c r="F36" s="56" t="s">
        <v>730</v>
      </c>
      <c r="G36" s="56"/>
      <c r="H36" s="56"/>
      <c r="I36" s="56"/>
      <c r="J36" s="57"/>
      <c r="K36" s="58"/>
      <c r="L36" s="57"/>
      <c r="M36" s="58"/>
      <c r="N36" s="57"/>
      <c r="O36" s="58"/>
      <c r="P36" s="59"/>
    </row>
    <row r="37" spans="1:16" x14ac:dyDescent="0.25">
      <c r="A37" s="56"/>
      <c r="B37" s="56"/>
      <c r="C37" s="56"/>
      <c r="D37" s="56"/>
      <c r="E37" s="56"/>
      <c r="F37" s="56"/>
      <c r="G37" s="56" t="s">
        <v>731</v>
      </c>
      <c r="H37" s="56"/>
      <c r="I37" s="56"/>
      <c r="J37" s="57">
        <v>1803.35</v>
      </c>
      <c r="K37" s="58"/>
      <c r="L37" s="57">
        <v>1800</v>
      </c>
      <c r="M37" s="58"/>
      <c r="N37" s="57">
        <f>ROUND((J37-L37),5)</f>
        <v>3.35</v>
      </c>
      <c r="O37" s="58"/>
      <c r="P37" s="59">
        <f>ROUND(IF(L37=0, IF(J37=0, 0, 1), J37/L37),5)</f>
        <v>1.00186</v>
      </c>
    </row>
    <row r="38" spans="1:16" x14ac:dyDescent="0.25">
      <c r="A38" s="56"/>
      <c r="B38" s="56"/>
      <c r="C38" s="56"/>
      <c r="D38" s="56"/>
      <c r="E38" s="56"/>
      <c r="F38" s="56"/>
      <c r="G38" s="56" t="s">
        <v>732</v>
      </c>
      <c r="H38" s="56"/>
      <c r="I38" s="56"/>
      <c r="J38" s="57">
        <v>0</v>
      </c>
      <c r="K38" s="58"/>
      <c r="L38" s="57">
        <v>1200</v>
      </c>
      <c r="M38" s="58"/>
      <c r="N38" s="57">
        <f>ROUND((J38-L38),5)</f>
        <v>-1200</v>
      </c>
      <c r="O38" s="58"/>
      <c r="P38" s="59">
        <f>ROUND(IF(L38=0, IF(J38=0, 0, 1), J38/L38),5)</f>
        <v>0</v>
      </c>
    </row>
    <row r="39" spans="1:16" x14ac:dyDescent="0.25">
      <c r="A39" s="56"/>
      <c r="B39" s="56"/>
      <c r="C39" s="56"/>
      <c r="D39" s="56"/>
      <c r="E39" s="56"/>
      <c r="F39" s="56"/>
      <c r="G39" s="56" t="s">
        <v>733</v>
      </c>
      <c r="H39" s="56"/>
      <c r="I39" s="56"/>
      <c r="J39" s="57">
        <v>0</v>
      </c>
      <c r="K39" s="58"/>
      <c r="L39" s="57">
        <v>1000</v>
      </c>
      <c r="M39" s="58"/>
      <c r="N39" s="57">
        <f>ROUND((J39-L39),5)</f>
        <v>-1000</v>
      </c>
      <c r="O39" s="58"/>
      <c r="P39" s="59">
        <f>ROUND(IF(L39=0, IF(J39=0, 0, 1), J39/L39),5)</f>
        <v>0</v>
      </c>
    </row>
    <row r="40" spans="1:16" x14ac:dyDescent="0.25">
      <c r="A40" s="56"/>
      <c r="B40" s="56"/>
      <c r="C40" s="56"/>
      <c r="D40" s="56"/>
      <c r="E40" s="56"/>
      <c r="F40" s="56"/>
      <c r="G40" s="56" t="s">
        <v>734</v>
      </c>
      <c r="H40" s="56"/>
      <c r="I40" s="56"/>
      <c r="J40" s="57">
        <v>170</v>
      </c>
      <c r="K40" s="58"/>
      <c r="L40" s="57">
        <v>1500</v>
      </c>
      <c r="M40" s="58"/>
      <c r="N40" s="57">
        <f>ROUND((J40-L40),5)</f>
        <v>-1330</v>
      </c>
      <c r="O40" s="58"/>
      <c r="P40" s="59">
        <f>ROUND(IF(L40=0, IF(J40=0, 0, 1), J40/L40),5)</f>
        <v>0.11333</v>
      </c>
    </row>
    <row r="41" spans="1:16" ht="15.75" thickBot="1" x14ac:dyDescent="0.3">
      <c r="A41" s="56"/>
      <c r="B41" s="56"/>
      <c r="C41" s="56"/>
      <c r="D41" s="56"/>
      <c r="E41" s="56"/>
      <c r="F41" s="56"/>
      <c r="G41" s="56" t="s">
        <v>735</v>
      </c>
      <c r="H41" s="56"/>
      <c r="I41" s="56"/>
      <c r="J41" s="66">
        <v>2376.7600000000002</v>
      </c>
      <c r="K41" s="58"/>
      <c r="L41" s="66">
        <v>1500</v>
      </c>
      <c r="M41" s="58"/>
      <c r="N41" s="66">
        <f>ROUND((J41-L41),5)</f>
        <v>876.76</v>
      </c>
      <c r="O41" s="58"/>
      <c r="P41" s="67">
        <f>ROUND(IF(L41=0, IF(J41=0, 0, 1), J41/L41),5)</f>
        <v>1.5845100000000001</v>
      </c>
    </row>
    <row r="42" spans="1:16" x14ac:dyDescent="0.25">
      <c r="A42" s="56"/>
      <c r="B42" s="56"/>
      <c r="C42" s="56"/>
      <c r="D42" s="56"/>
      <c r="E42" s="56"/>
      <c r="F42" s="56" t="s">
        <v>736</v>
      </c>
      <c r="G42" s="56"/>
      <c r="H42" s="56"/>
      <c r="I42" s="56"/>
      <c r="J42" s="57">
        <f>ROUND(SUM(J36:J41),5)</f>
        <v>4350.1099999999997</v>
      </c>
      <c r="K42" s="58"/>
      <c r="L42" s="57">
        <f>ROUND(SUM(L36:L41),5)</f>
        <v>7000</v>
      </c>
      <c r="M42" s="58"/>
      <c r="N42" s="57">
        <f>ROUND((J42-L42),5)</f>
        <v>-2649.89</v>
      </c>
      <c r="O42" s="58"/>
      <c r="P42" s="59">
        <f>ROUND(IF(L42=0, IF(J42=0, 0, 1), J42/L42),5)</f>
        <v>0.62143999999999999</v>
      </c>
    </row>
    <row r="43" spans="1:16" x14ac:dyDescent="0.25">
      <c r="A43" s="56"/>
      <c r="B43" s="56"/>
      <c r="C43" s="56"/>
      <c r="D43" s="56"/>
      <c r="E43" s="56"/>
      <c r="F43" s="56" t="s">
        <v>737</v>
      </c>
      <c r="G43" s="56"/>
      <c r="H43" s="56"/>
      <c r="I43" s="56"/>
      <c r="J43" s="57">
        <v>0</v>
      </c>
      <c r="K43" s="58"/>
      <c r="L43" s="57">
        <v>1500</v>
      </c>
      <c r="M43" s="58"/>
      <c r="N43" s="57">
        <f>ROUND((J43-L43),5)</f>
        <v>-1500</v>
      </c>
      <c r="O43" s="58"/>
      <c r="P43" s="59">
        <f>ROUND(IF(L43=0, IF(J43=0, 0, 1), J43/L43),5)</f>
        <v>0</v>
      </c>
    </row>
    <row r="44" spans="1:16" x14ac:dyDescent="0.25">
      <c r="A44" s="56"/>
      <c r="B44" s="56"/>
      <c r="C44" s="56"/>
      <c r="D44" s="56"/>
      <c r="E44" s="56"/>
      <c r="F44" s="56" t="s">
        <v>738</v>
      </c>
      <c r="G44" s="56"/>
      <c r="H44" s="56"/>
      <c r="I44" s="56"/>
      <c r="J44" s="57"/>
      <c r="K44" s="58"/>
      <c r="L44" s="57"/>
      <c r="M44" s="58"/>
      <c r="N44" s="57"/>
      <c r="O44" s="58"/>
      <c r="P44" s="59"/>
    </row>
    <row r="45" spans="1:16" x14ac:dyDescent="0.25">
      <c r="A45" s="56"/>
      <c r="B45" s="56"/>
      <c r="C45" s="56"/>
      <c r="D45" s="56"/>
      <c r="E45" s="56"/>
      <c r="F45" s="56"/>
      <c r="G45" s="56" t="s">
        <v>739</v>
      </c>
      <c r="H45" s="56"/>
      <c r="I45" s="56"/>
      <c r="J45" s="57">
        <v>100</v>
      </c>
      <c r="K45" s="58"/>
      <c r="L45" s="57">
        <v>3500</v>
      </c>
      <c r="M45" s="58"/>
      <c r="N45" s="57">
        <f>ROUND((J45-L45),5)</f>
        <v>-3400</v>
      </c>
      <c r="O45" s="58"/>
      <c r="P45" s="59">
        <f>ROUND(IF(L45=0, IF(J45=0, 0, 1), J45/L45),5)</f>
        <v>2.8570000000000002E-2</v>
      </c>
    </row>
    <row r="46" spans="1:16" x14ac:dyDescent="0.25">
      <c r="A46" s="56"/>
      <c r="B46" s="56"/>
      <c r="C46" s="56"/>
      <c r="D46" s="56"/>
      <c r="E46" s="56"/>
      <c r="F46" s="56"/>
      <c r="G46" s="56" t="s">
        <v>740</v>
      </c>
      <c r="H46" s="56"/>
      <c r="I46" s="56"/>
      <c r="J46" s="57">
        <v>1157.58</v>
      </c>
      <c r="K46" s="58"/>
      <c r="L46" s="57">
        <v>1794</v>
      </c>
      <c r="M46" s="58"/>
      <c r="N46" s="57">
        <f>ROUND((J46-L46),5)</f>
        <v>-636.41999999999996</v>
      </c>
      <c r="O46" s="58"/>
      <c r="P46" s="59">
        <f>ROUND(IF(L46=0, IF(J46=0, 0, 1), J46/L46),5)</f>
        <v>0.64524999999999999</v>
      </c>
    </row>
    <row r="47" spans="1:16" x14ac:dyDescent="0.25">
      <c r="A47" s="56"/>
      <c r="B47" s="56"/>
      <c r="C47" s="56"/>
      <c r="D47" s="56"/>
      <c r="E47" s="56"/>
      <c r="F47" s="56"/>
      <c r="G47" s="56" t="s">
        <v>741</v>
      </c>
      <c r="H47" s="56"/>
      <c r="I47" s="56"/>
      <c r="J47" s="57">
        <v>17803</v>
      </c>
      <c r="K47" s="58"/>
      <c r="L47" s="57">
        <v>20000</v>
      </c>
      <c r="M47" s="58"/>
      <c r="N47" s="57">
        <f>ROUND((J47-L47),5)</f>
        <v>-2197</v>
      </c>
      <c r="O47" s="58"/>
      <c r="P47" s="59">
        <f>ROUND(IF(L47=0, IF(J47=0, 0, 1), J47/L47),5)</f>
        <v>0.89015</v>
      </c>
    </row>
    <row r="48" spans="1:16" ht="15.75" thickBot="1" x14ac:dyDescent="0.3">
      <c r="A48" s="56"/>
      <c r="B48" s="56"/>
      <c r="C48" s="56"/>
      <c r="D48" s="56"/>
      <c r="E48" s="56"/>
      <c r="F48" s="56"/>
      <c r="G48" s="56" t="s">
        <v>742</v>
      </c>
      <c r="H48" s="56"/>
      <c r="I48" s="56"/>
      <c r="J48" s="66">
        <v>20554</v>
      </c>
      <c r="K48" s="58"/>
      <c r="L48" s="66">
        <v>20000</v>
      </c>
      <c r="M48" s="58"/>
      <c r="N48" s="66">
        <f>ROUND((J48-L48),5)</f>
        <v>554</v>
      </c>
      <c r="O48" s="58"/>
      <c r="P48" s="67">
        <f>ROUND(IF(L48=0, IF(J48=0, 0, 1), J48/L48),5)</f>
        <v>1.0277000000000001</v>
      </c>
    </row>
    <row r="49" spans="1:16" x14ac:dyDescent="0.25">
      <c r="A49" s="56"/>
      <c r="B49" s="56"/>
      <c r="C49" s="56"/>
      <c r="D49" s="56"/>
      <c r="E49" s="56"/>
      <c r="F49" s="56" t="s">
        <v>743</v>
      </c>
      <c r="G49" s="56"/>
      <c r="H49" s="56"/>
      <c r="I49" s="56"/>
      <c r="J49" s="57">
        <f>ROUND(SUM(J44:J48),5)</f>
        <v>39614.58</v>
      </c>
      <c r="K49" s="58"/>
      <c r="L49" s="57">
        <f>ROUND(SUM(L44:L48),5)</f>
        <v>45294</v>
      </c>
      <c r="M49" s="58"/>
      <c r="N49" s="57">
        <f>ROUND((J49-L49),5)</f>
        <v>-5679.42</v>
      </c>
      <c r="O49" s="58"/>
      <c r="P49" s="59">
        <f>ROUND(IF(L49=0, IF(J49=0, 0, 1), J49/L49),5)</f>
        <v>0.87461</v>
      </c>
    </row>
    <row r="50" spans="1:16" x14ac:dyDescent="0.25">
      <c r="A50" s="56"/>
      <c r="B50" s="56"/>
      <c r="C50" s="56"/>
      <c r="D50" s="56"/>
      <c r="E50" s="56"/>
      <c r="F50" s="56" t="s">
        <v>744</v>
      </c>
      <c r="G50" s="56"/>
      <c r="H50" s="56"/>
      <c r="I50" s="56"/>
      <c r="J50" s="57">
        <v>2193.9699999999998</v>
      </c>
      <c r="K50" s="58"/>
      <c r="L50" s="57">
        <v>5800</v>
      </c>
      <c r="M50" s="58"/>
      <c r="N50" s="57">
        <f>ROUND((J50-L50),5)</f>
        <v>-3606.03</v>
      </c>
      <c r="O50" s="58"/>
      <c r="P50" s="59">
        <f>ROUND(IF(L50=0, IF(J50=0, 0, 1), J50/L50),5)</f>
        <v>0.37827</v>
      </c>
    </row>
    <row r="51" spans="1:16" x14ac:dyDescent="0.25">
      <c r="A51" s="56"/>
      <c r="B51" s="56"/>
      <c r="C51" s="56"/>
      <c r="D51" s="56"/>
      <c r="E51" s="56"/>
      <c r="F51" s="56" t="s">
        <v>745</v>
      </c>
      <c r="G51" s="56"/>
      <c r="H51" s="56"/>
      <c r="I51" s="56"/>
      <c r="J51" s="57"/>
      <c r="K51" s="58"/>
      <c r="L51" s="57"/>
      <c r="M51" s="58"/>
      <c r="N51" s="57"/>
      <c r="O51" s="58"/>
      <c r="P51" s="59"/>
    </row>
    <row r="52" spans="1:16" x14ac:dyDescent="0.25">
      <c r="A52" s="56"/>
      <c r="B52" s="56"/>
      <c r="C52" s="56"/>
      <c r="D52" s="56"/>
      <c r="E52" s="56"/>
      <c r="F52" s="56"/>
      <c r="G52" s="56" t="s">
        <v>746</v>
      </c>
      <c r="H52" s="56"/>
      <c r="I52" s="56"/>
      <c r="J52" s="57"/>
      <c r="K52" s="58"/>
      <c r="L52" s="57"/>
      <c r="M52" s="58"/>
      <c r="N52" s="57"/>
      <c r="O52" s="58"/>
      <c r="P52" s="59"/>
    </row>
    <row r="53" spans="1:16" x14ac:dyDescent="0.25">
      <c r="A53" s="56"/>
      <c r="B53" s="56"/>
      <c r="C53" s="56"/>
      <c r="D53" s="56"/>
      <c r="E53" s="56"/>
      <c r="F53" s="56"/>
      <c r="G53" s="56"/>
      <c r="H53" s="56" t="s">
        <v>747</v>
      </c>
      <c r="I53" s="56"/>
      <c r="J53" s="57"/>
      <c r="K53" s="58"/>
      <c r="L53" s="57"/>
      <c r="M53" s="58"/>
      <c r="N53" s="57"/>
      <c r="O53" s="58"/>
      <c r="P53" s="59"/>
    </row>
    <row r="54" spans="1:16" x14ac:dyDescent="0.25">
      <c r="A54" s="56"/>
      <c r="B54" s="56"/>
      <c r="C54" s="56"/>
      <c r="D54" s="56"/>
      <c r="E54" s="56"/>
      <c r="F54" s="56"/>
      <c r="G54" s="56"/>
      <c r="H54" s="56"/>
      <c r="I54" s="56" t="s">
        <v>748</v>
      </c>
      <c r="J54" s="57">
        <v>72664.740000000005</v>
      </c>
      <c r="K54" s="58"/>
      <c r="L54" s="57">
        <v>118326</v>
      </c>
      <c r="M54" s="58"/>
      <c r="N54" s="57">
        <f>ROUND((J54-L54),5)</f>
        <v>-45661.26</v>
      </c>
      <c r="O54" s="58"/>
      <c r="P54" s="59">
        <f>ROUND(IF(L54=0, IF(J54=0, 0, 1), J54/L54),5)</f>
        <v>0.61411000000000004</v>
      </c>
    </row>
    <row r="55" spans="1:16" x14ac:dyDescent="0.25">
      <c r="A55" s="56"/>
      <c r="B55" s="56"/>
      <c r="C55" s="56"/>
      <c r="D55" s="56"/>
      <c r="E55" s="56"/>
      <c r="F55" s="56"/>
      <c r="G55" s="56"/>
      <c r="H55" s="56"/>
      <c r="I55" s="56" t="s">
        <v>749</v>
      </c>
      <c r="J55" s="57">
        <v>5813.16</v>
      </c>
      <c r="K55" s="58"/>
      <c r="L55" s="57">
        <v>9466.08</v>
      </c>
      <c r="M55" s="58"/>
      <c r="N55" s="57">
        <f>ROUND((J55-L55),5)</f>
        <v>-3652.92</v>
      </c>
      <c r="O55" s="58"/>
      <c r="P55" s="59">
        <f>ROUND(IF(L55=0, IF(J55=0, 0, 1), J55/L55),5)</f>
        <v>0.61409999999999998</v>
      </c>
    </row>
    <row r="56" spans="1:16" x14ac:dyDescent="0.25">
      <c r="A56" s="56"/>
      <c r="B56" s="56"/>
      <c r="C56" s="56"/>
      <c r="D56" s="56"/>
      <c r="E56" s="56"/>
      <c r="F56" s="56"/>
      <c r="G56" s="56"/>
      <c r="H56" s="56"/>
      <c r="I56" s="56" t="s">
        <v>750</v>
      </c>
      <c r="J56" s="57">
        <v>2179.9699999999998</v>
      </c>
      <c r="K56" s="58"/>
      <c r="L56" s="57">
        <v>3538</v>
      </c>
      <c r="M56" s="58"/>
      <c r="N56" s="57">
        <f>ROUND((J56-L56),5)</f>
        <v>-1358.03</v>
      </c>
      <c r="O56" s="58"/>
      <c r="P56" s="59">
        <f>ROUND(IF(L56=0, IF(J56=0, 0, 1), J56/L56),5)</f>
        <v>0.61616000000000004</v>
      </c>
    </row>
    <row r="57" spans="1:16" x14ac:dyDescent="0.25">
      <c r="A57" s="56"/>
      <c r="B57" s="56"/>
      <c r="C57" s="56"/>
      <c r="D57" s="56"/>
      <c r="E57" s="56"/>
      <c r="F57" s="56"/>
      <c r="G57" s="56"/>
      <c r="H57" s="56"/>
      <c r="I57" s="56" t="s">
        <v>936</v>
      </c>
      <c r="J57" s="57">
        <v>-2979.78</v>
      </c>
      <c r="K57" s="58"/>
      <c r="L57" s="57"/>
      <c r="M57" s="58"/>
      <c r="N57" s="57"/>
      <c r="O57" s="58"/>
      <c r="P57" s="59"/>
    </row>
    <row r="58" spans="1:16" x14ac:dyDescent="0.25">
      <c r="A58" s="56"/>
      <c r="B58" s="56"/>
      <c r="C58" s="56"/>
      <c r="D58" s="56"/>
      <c r="E58" s="56"/>
      <c r="F58" s="56"/>
      <c r="G58" s="56"/>
      <c r="H58" s="56"/>
      <c r="I58" s="56" t="s">
        <v>751</v>
      </c>
      <c r="J58" s="57">
        <v>14108.72</v>
      </c>
      <c r="K58" s="58"/>
      <c r="L58" s="57"/>
      <c r="M58" s="58"/>
      <c r="N58" s="57"/>
      <c r="O58" s="58"/>
      <c r="P58" s="59"/>
    </row>
    <row r="59" spans="1:16" x14ac:dyDescent="0.25">
      <c r="A59" s="56"/>
      <c r="B59" s="56"/>
      <c r="C59" s="56"/>
      <c r="D59" s="56"/>
      <c r="E59" s="56"/>
      <c r="F59" s="56"/>
      <c r="G59" s="56"/>
      <c r="H59" s="56"/>
      <c r="I59" s="56" t="s">
        <v>752</v>
      </c>
      <c r="J59" s="57">
        <v>17067</v>
      </c>
      <c r="K59" s="58"/>
      <c r="L59" s="57"/>
      <c r="M59" s="58"/>
      <c r="N59" s="57"/>
      <c r="O59" s="58"/>
      <c r="P59" s="59"/>
    </row>
    <row r="60" spans="1:16" x14ac:dyDescent="0.25">
      <c r="A60" s="56"/>
      <c r="B60" s="56"/>
      <c r="C60" s="56"/>
      <c r="D60" s="56"/>
      <c r="E60" s="56"/>
      <c r="F60" s="56"/>
      <c r="G60" s="56"/>
      <c r="H60" s="56"/>
      <c r="I60" s="56" t="s">
        <v>753</v>
      </c>
      <c r="J60" s="57">
        <v>4359.87</v>
      </c>
      <c r="K60" s="58"/>
      <c r="L60" s="57">
        <v>7099.56</v>
      </c>
      <c r="M60" s="58"/>
      <c r="N60" s="57">
        <f>ROUND((J60-L60),5)</f>
        <v>-2739.69</v>
      </c>
      <c r="O60" s="58"/>
      <c r="P60" s="59">
        <f>ROUND(IF(L60=0, IF(J60=0, 0, 1), J60/L60),5)</f>
        <v>0.61409999999999998</v>
      </c>
    </row>
    <row r="61" spans="1:16" ht="15.75" thickBot="1" x14ac:dyDescent="0.3">
      <c r="A61" s="56"/>
      <c r="B61" s="56"/>
      <c r="C61" s="56"/>
      <c r="D61" s="56"/>
      <c r="E61" s="56"/>
      <c r="F61" s="56"/>
      <c r="G61" s="56"/>
      <c r="H61" s="56"/>
      <c r="I61" s="56" t="s">
        <v>754</v>
      </c>
      <c r="J61" s="66">
        <v>0</v>
      </c>
      <c r="K61" s="58"/>
      <c r="L61" s="66">
        <v>360</v>
      </c>
      <c r="M61" s="58"/>
      <c r="N61" s="66">
        <f>ROUND((J61-L61),5)</f>
        <v>-360</v>
      </c>
      <c r="O61" s="58"/>
      <c r="P61" s="67">
        <f>ROUND(IF(L61=0, IF(J61=0, 0, 1), J61/L61),5)</f>
        <v>0</v>
      </c>
    </row>
    <row r="62" spans="1:16" x14ac:dyDescent="0.25">
      <c r="A62" s="56"/>
      <c r="B62" s="56"/>
      <c r="C62" s="56"/>
      <c r="D62" s="56"/>
      <c r="E62" s="56"/>
      <c r="F62" s="56"/>
      <c r="G62" s="56"/>
      <c r="H62" s="56" t="s">
        <v>755</v>
      </c>
      <c r="I62" s="56"/>
      <c r="J62" s="57">
        <f>ROUND(SUM(J53:J61),5)</f>
        <v>113213.68</v>
      </c>
      <c r="K62" s="58"/>
      <c r="L62" s="57">
        <f>ROUND(SUM(L53:L61),5)</f>
        <v>138789.64000000001</v>
      </c>
      <c r="M62" s="58"/>
      <c r="N62" s="57">
        <f>ROUND((J62-L62),5)</f>
        <v>-25575.96</v>
      </c>
      <c r="O62" s="58"/>
      <c r="P62" s="59">
        <f>ROUND(IF(L62=0, IF(J62=0, 0, 1), J62/L62),5)</f>
        <v>0.81572</v>
      </c>
    </row>
    <row r="63" spans="1:16" x14ac:dyDescent="0.25">
      <c r="A63" s="56"/>
      <c r="B63" s="56"/>
      <c r="C63" s="56"/>
      <c r="D63" s="56"/>
      <c r="E63" s="56"/>
      <c r="F63" s="56"/>
      <c r="G63" s="56"/>
      <c r="H63" s="56" t="s">
        <v>756</v>
      </c>
      <c r="I63" s="56"/>
      <c r="J63" s="57">
        <v>139881.82999999999</v>
      </c>
      <c r="K63" s="58"/>
      <c r="L63" s="57">
        <v>226600</v>
      </c>
      <c r="M63" s="58"/>
      <c r="N63" s="57">
        <f>ROUND((J63-L63),5)</f>
        <v>-86718.17</v>
      </c>
      <c r="O63" s="58"/>
      <c r="P63" s="59">
        <f>ROUND(IF(L63=0, IF(J63=0, 0, 1), J63/L63),5)</f>
        <v>0.61731000000000003</v>
      </c>
    </row>
    <row r="64" spans="1:16" x14ac:dyDescent="0.25">
      <c r="A64" s="56"/>
      <c r="B64" s="56"/>
      <c r="C64" s="56"/>
      <c r="D64" s="56"/>
      <c r="E64" s="56"/>
      <c r="F64" s="56"/>
      <c r="G64" s="56"/>
      <c r="H64" s="56" t="s">
        <v>757</v>
      </c>
      <c r="I64" s="56"/>
      <c r="J64" s="57">
        <v>12661.06</v>
      </c>
      <c r="K64" s="58"/>
      <c r="L64" s="57"/>
      <c r="M64" s="58"/>
      <c r="N64" s="57"/>
      <c r="O64" s="58"/>
      <c r="P64" s="59"/>
    </row>
    <row r="65" spans="1:16" x14ac:dyDescent="0.25">
      <c r="A65" s="56"/>
      <c r="B65" s="56"/>
      <c r="C65" s="56"/>
      <c r="D65" s="56"/>
      <c r="E65" s="56"/>
      <c r="F65" s="56"/>
      <c r="G65" s="56"/>
      <c r="H65" s="56" t="s">
        <v>758</v>
      </c>
      <c r="I65" s="56"/>
      <c r="J65" s="57">
        <v>2950.42</v>
      </c>
      <c r="K65" s="58"/>
      <c r="L65" s="57"/>
      <c r="M65" s="58"/>
      <c r="N65" s="57"/>
      <c r="O65" s="58"/>
      <c r="P65" s="59"/>
    </row>
    <row r="66" spans="1:16" x14ac:dyDescent="0.25">
      <c r="A66" s="56"/>
      <c r="B66" s="56"/>
      <c r="C66" s="56"/>
      <c r="D66" s="56"/>
      <c r="E66" s="56"/>
      <c r="F66" s="56"/>
      <c r="G66" s="56"/>
      <c r="H66" s="56" t="s">
        <v>759</v>
      </c>
      <c r="I66" s="56"/>
      <c r="J66" s="57">
        <v>21347.32</v>
      </c>
      <c r="K66" s="58"/>
      <c r="L66" s="57">
        <v>44133</v>
      </c>
      <c r="M66" s="58"/>
      <c r="N66" s="57">
        <f>ROUND((J66-L66),5)</f>
        <v>-22785.68</v>
      </c>
      <c r="O66" s="58"/>
      <c r="P66" s="59">
        <f>ROUND(IF(L66=0, IF(J66=0, 0, 1), J66/L66),5)</f>
        <v>0.48370000000000002</v>
      </c>
    </row>
    <row r="67" spans="1:16" x14ac:dyDescent="0.25">
      <c r="A67" s="56"/>
      <c r="B67" s="56"/>
      <c r="C67" s="56"/>
      <c r="D67" s="56"/>
      <c r="E67" s="56"/>
      <c r="F67" s="56"/>
      <c r="G67" s="56"/>
      <c r="H67" s="56" t="s">
        <v>760</v>
      </c>
      <c r="I67" s="56"/>
      <c r="J67" s="57">
        <v>23547.15</v>
      </c>
      <c r="K67" s="58"/>
      <c r="L67" s="57">
        <v>33224</v>
      </c>
      <c r="M67" s="58"/>
      <c r="N67" s="57">
        <f>ROUND((J67-L67),5)</f>
        <v>-9676.85</v>
      </c>
      <c r="O67" s="58"/>
      <c r="P67" s="59">
        <f>ROUND(IF(L67=0, IF(J67=0, 0, 1), J67/L67),5)</f>
        <v>0.70874000000000004</v>
      </c>
    </row>
    <row r="68" spans="1:16" x14ac:dyDescent="0.25">
      <c r="A68" s="56"/>
      <c r="B68" s="56"/>
      <c r="C68" s="56"/>
      <c r="D68" s="56"/>
      <c r="E68" s="56"/>
      <c r="F68" s="56"/>
      <c r="G68" s="56"/>
      <c r="H68" s="56" t="s">
        <v>761</v>
      </c>
      <c r="I68" s="56"/>
      <c r="J68" s="57">
        <v>12077.1</v>
      </c>
      <c r="K68" s="58"/>
      <c r="L68" s="57">
        <v>11866</v>
      </c>
      <c r="M68" s="58"/>
      <c r="N68" s="57">
        <f>ROUND((J68-L68),5)</f>
        <v>211.1</v>
      </c>
      <c r="O68" s="58"/>
      <c r="P68" s="59">
        <f>ROUND(IF(L68=0, IF(J68=0, 0, 1), J68/L68),5)</f>
        <v>1.01779</v>
      </c>
    </row>
    <row r="69" spans="1:16" ht="15.75" thickBot="1" x14ac:dyDescent="0.3">
      <c r="A69" s="56"/>
      <c r="B69" s="56"/>
      <c r="C69" s="56"/>
      <c r="D69" s="56"/>
      <c r="E69" s="56"/>
      <c r="F69" s="56"/>
      <c r="G69" s="56"/>
      <c r="H69" s="56" t="s">
        <v>762</v>
      </c>
      <c r="I69" s="56"/>
      <c r="J69" s="66">
        <v>31705</v>
      </c>
      <c r="K69" s="58"/>
      <c r="L69" s="66">
        <v>53024</v>
      </c>
      <c r="M69" s="58"/>
      <c r="N69" s="66">
        <f>ROUND((J69-L69),5)</f>
        <v>-21319</v>
      </c>
      <c r="O69" s="58"/>
      <c r="P69" s="67">
        <f>ROUND(IF(L69=0, IF(J69=0, 0, 1), J69/L69),5)</f>
        <v>0.59794000000000003</v>
      </c>
    </row>
    <row r="70" spans="1:16" x14ac:dyDescent="0.25">
      <c r="A70" s="56"/>
      <c r="B70" s="56"/>
      <c r="C70" s="56"/>
      <c r="D70" s="56"/>
      <c r="E70" s="56"/>
      <c r="F70" s="56"/>
      <c r="G70" s="56" t="s">
        <v>763</v>
      </c>
      <c r="H70" s="56"/>
      <c r="I70" s="56"/>
      <c r="J70" s="57">
        <f>ROUND(J52+SUM(J62:J69),5)</f>
        <v>357383.56</v>
      </c>
      <c r="K70" s="58"/>
      <c r="L70" s="57">
        <f>ROUND(L52+SUM(L62:L69),5)</f>
        <v>507636.64</v>
      </c>
      <c r="M70" s="58"/>
      <c r="N70" s="57">
        <f>ROUND((J70-L70),5)</f>
        <v>-150253.07999999999</v>
      </c>
      <c r="O70" s="58"/>
      <c r="P70" s="59">
        <f>ROUND(IF(L70=0, IF(J70=0, 0, 1), J70/L70),5)</f>
        <v>0.70401000000000002</v>
      </c>
    </row>
    <row r="71" spans="1:16" x14ac:dyDescent="0.25">
      <c r="A71" s="56"/>
      <c r="B71" s="56"/>
      <c r="C71" s="56"/>
      <c r="D71" s="56"/>
      <c r="E71" s="56"/>
      <c r="F71" s="56"/>
      <c r="G71" s="56" t="s">
        <v>764</v>
      </c>
      <c r="H71" s="56"/>
      <c r="I71" s="56"/>
      <c r="J71" s="57"/>
      <c r="K71" s="58"/>
      <c r="L71" s="57"/>
      <c r="M71" s="58"/>
      <c r="N71" s="57"/>
      <c r="O71" s="58"/>
      <c r="P71" s="59"/>
    </row>
    <row r="72" spans="1:16" x14ac:dyDescent="0.25">
      <c r="A72" s="56"/>
      <c r="B72" s="56"/>
      <c r="C72" s="56"/>
      <c r="D72" s="56"/>
      <c r="E72" s="56"/>
      <c r="F72" s="56"/>
      <c r="G72" s="56"/>
      <c r="H72" s="56" t="s">
        <v>765</v>
      </c>
      <c r="I72" s="56"/>
      <c r="J72" s="57">
        <v>0</v>
      </c>
      <c r="K72" s="58"/>
      <c r="L72" s="57">
        <v>25200</v>
      </c>
      <c r="M72" s="58"/>
      <c r="N72" s="57">
        <f>ROUND((J72-L72),5)</f>
        <v>-25200</v>
      </c>
      <c r="O72" s="58"/>
      <c r="P72" s="59">
        <f>ROUND(IF(L72=0, IF(J72=0, 0, 1), J72/L72),5)</f>
        <v>0</v>
      </c>
    </row>
    <row r="73" spans="1:16" x14ac:dyDescent="0.25">
      <c r="A73" s="56"/>
      <c r="B73" s="56"/>
      <c r="C73" s="56"/>
      <c r="D73" s="56"/>
      <c r="E73" s="56"/>
      <c r="F73" s="56"/>
      <c r="G73" s="56"/>
      <c r="H73" s="56" t="s">
        <v>766</v>
      </c>
      <c r="I73" s="56"/>
      <c r="J73" s="57">
        <v>0</v>
      </c>
      <c r="K73" s="58"/>
      <c r="L73" s="57">
        <v>6290</v>
      </c>
      <c r="M73" s="58"/>
      <c r="N73" s="57">
        <f>ROUND((J73-L73),5)</f>
        <v>-6290</v>
      </c>
      <c r="O73" s="58"/>
      <c r="P73" s="59">
        <f>ROUND(IF(L73=0, IF(J73=0, 0, 1), J73/L73),5)</f>
        <v>0</v>
      </c>
    </row>
    <row r="74" spans="1:16" x14ac:dyDescent="0.25">
      <c r="A74" s="56"/>
      <c r="B74" s="56"/>
      <c r="C74" s="56"/>
      <c r="D74" s="56"/>
      <c r="E74" s="56"/>
      <c r="F74" s="56"/>
      <c r="G74" s="56"/>
      <c r="H74" s="56" t="s">
        <v>767</v>
      </c>
      <c r="I74" s="56"/>
      <c r="J74" s="57">
        <v>57310.37</v>
      </c>
      <c r="K74" s="58"/>
      <c r="L74" s="57">
        <v>81081</v>
      </c>
      <c r="M74" s="58"/>
      <c r="N74" s="57">
        <f>ROUND((J74-L74),5)</f>
        <v>-23770.63</v>
      </c>
      <c r="O74" s="58"/>
      <c r="P74" s="59">
        <f>ROUND(IF(L74=0, IF(J74=0, 0, 1), J74/L74),5)</f>
        <v>0.70682999999999996</v>
      </c>
    </row>
    <row r="75" spans="1:16" x14ac:dyDescent="0.25">
      <c r="A75" s="56"/>
      <c r="B75" s="56"/>
      <c r="C75" s="56"/>
      <c r="D75" s="56"/>
      <c r="E75" s="56"/>
      <c r="F75" s="56"/>
      <c r="G75" s="56"/>
      <c r="H75" s="56" t="s">
        <v>768</v>
      </c>
      <c r="I75" s="56"/>
      <c r="J75" s="57">
        <v>13302.14</v>
      </c>
      <c r="K75" s="58"/>
      <c r="L75" s="57">
        <v>23760</v>
      </c>
      <c r="M75" s="58"/>
      <c r="N75" s="57">
        <f>ROUND((J75-L75),5)</f>
        <v>-10457.86</v>
      </c>
      <c r="O75" s="58"/>
      <c r="P75" s="59">
        <f>ROUND(IF(L75=0, IF(J75=0, 0, 1), J75/L75),5)</f>
        <v>0.55984999999999996</v>
      </c>
    </row>
    <row r="76" spans="1:16" x14ac:dyDescent="0.25">
      <c r="A76" s="56"/>
      <c r="B76" s="56"/>
      <c r="C76" s="56"/>
      <c r="D76" s="56"/>
      <c r="E76" s="56"/>
      <c r="F76" s="56"/>
      <c r="G76" s="56"/>
      <c r="H76" s="56" t="s">
        <v>769</v>
      </c>
      <c r="I76" s="56"/>
      <c r="J76" s="57">
        <v>4694.87</v>
      </c>
      <c r="K76" s="58"/>
      <c r="L76" s="57">
        <v>7800</v>
      </c>
      <c r="M76" s="58"/>
      <c r="N76" s="57">
        <f>ROUND((J76-L76),5)</f>
        <v>-3105.13</v>
      </c>
      <c r="O76" s="58"/>
      <c r="P76" s="59">
        <f>ROUND(IF(L76=0, IF(J76=0, 0, 1), J76/L76),5)</f>
        <v>0.60190999999999995</v>
      </c>
    </row>
    <row r="77" spans="1:16" x14ac:dyDescent="0.25">
      <c r="A77" s="56"/>
      <c r="B77" s="56"/>
      <c r="C77" s="56"/>
      <c r="D77" s="56"/>
      <c r="E77" s="56"/>
      <c r="F77" s="56"/>
      <c r="G77" s="56"/>
      <c r="H77" s="56" t="s">
        <v>770</v>
      </c>
      <c r="I77" s="56"/>
      <c r="J77" s="57">
        <v>0</v>
      </c>
      <c r="K77" s="58"/>
      <c r="L77" s="57">
        <v>4000</v>
      </c>
      <c r="M77" s="58"/>
      <c r="N77" s="57">
        <f>ROUND((J77-L77),5)</f>
        <v>-4000</v>
      </c>
      <c r="O77" s="58"/>
      <c r="P77" s="59">
        <f>ROUND(IF(L77=0, IF(J77=0, 0, 1), J77/L77),5)</f>
        <v>0</v>
      </c>
    </row>
    <row r="78" spans="1:16" x14ac:dyDescent="0.25">
      <c r="A78" s="56"/>
      <c r="B78" s="56"/>
      <c r="C78" s="56"/>
      <c r="D78" s="56"/>
      <c r="E78" s="56"/>
      <c r="F78" s="56"/>
      <c r="G78" s="56"/>
      <c r="H78" s="56" t="s">
        <v>771</v>
      </c>
      <c r="I78" s="56"/>
      <c r="J78" s="57">
        <v>0</v>
      </c>
      <c r="K78" s="58"/>
      <c r="L78" s="57">
        <v>0</v>
      </c>
      <c r="M78" s="58"/>
      <c r="N78" s="57">
        <f>ROUND((J78-L78),5)</f>
        <v>0</v>
      </c>
      <c r="O78" s="58"/>
      <c r="P78" s="59">
        <f>ROUND(IF(L78=0, IF(J78=0, 0, 1), J78/L78),5)</f>
        <v>0</v>
      </c>
    </row>
    <row r="79" spans="1:16" ht="15.75" thickBot="1" x14ac:dyDescent="0.3">
      <c r="A79" s="56"/>
      <c r="B79" s="56"/>
      <c r="C79" s="56"/>
      <c r="D79" s="56"/>
      <c r="E79" s="56"/>
      <c r="F79" s="56"/>
      <c r="G79" s="56"/>
      <c r="H79" s="56" t="s">
        <v>772</v>
      </c>
      <c r="I79" s="56"/>
      <c r="J79" s="66">
        <v>96.25</v>
      </c>
      <c r="K79" s="58"/>
      <c r="L79" s="66">
        <v>120</v>
      </c>
      <c r="M79" s="58"/>
      <c r="N79" s="66">
        <f>ROUND((J79-L79),5)</f>
        <v>-23.75</v>
      </c>
      <c r="O79" s="58"/>
      <c r="P79" s="67">
        <f>ROUND(IF(L79=0, IF(J79=0, 0, 1), J79/L79),5)</f>
        <v>0.80208000000000002</v>
      </c>
    </row>
    <row r="80" spans="1:16" x14ac:dyDescent="0.25">
      <c r="A80" s="56"/>
      <c r="B80" s="56"/>
      <c r="C80" s="56"/>
      <c r="D80" s="56"/>
      <c r="E80" s="56"/>
      <c r="F80" s="56"/>
      <c r="G80" s="56" t="s">
        <v>773</v>
      </c>
      <c r="H80" s="56"/>
      <c r="I80" s="56"/>
      <c r="J80" s="57">
        <f>ROUND(SUM(J71:J79),5)</f>
        <v>75403.63</v>
      </c>
      <c r="K80" s="58"/>
      <c r="L80" s="57">
        <f>ROUND(SUM(L71:L79),5)</f>
        <v>148251</v>
      </c>
      <c r="M80" s="58"/>
      <c r="N80" s="57">
        <f>ROUND((J80-L80),5)</f>
        <v>-72847.37</v>
      </c>
      <c r="O80" s="58"/>
      <c r="P80" s="59">
        <f>ROUND(IF(L80=0, IF(J80=0, 0, 1), J80/L80),5)</f>
        <v>0.50861999999999996</v>
      </c>
    </row>
    <row r="81" spans="1:16" x14ac:dyDescent="0.25">
      <c r="A81" s="56"/>
      <c r="B81" s="56"/>
      <c r="C81" s="56"/>
      <c r="D81" s="56"/>
      <c r="E81" s="56"/>
      <c r="F81" s="56"/>
      <c r="G81" s="56" t="s">
        <v>25</v>
      </c>
      <c r="H81" s="56"/>
      <c r="I81" s="56"/>
      <c r="J81" s="57"/>
      <c r="K81" s="58"/>
      <c r="L81" s="57"/>
      <c r="M81" s="58"/>
      <c r="N81" s="57"/>
      <c r="O81" s="58"/>
      <c r="P81" s="59"/>
    </row>
    <row r="82" spans="1:16" x14ac:dyDescent="0.25">
      <c r="A82" s="56"/>
      <c r="B82" s="56"/>
      <c r="C82" s="56"/>
      <c r="D82" s="56"/>
      <c r="E82" s="56"/>
      <c r="F82" s="56"/>
      <c r="G82" s="56"/>
      <c r="H82" s="56" t="s">
        <v>79</v>
      </c>
      <c r="I82" s="56"/>
      <c r="J82" s="57">
        <v>3532.23</v>
      </c>
      <c r="K82" s="58"/>
      <c r="L82" s="57">
        <v>5532</v>
      </c>
      <c r="M82" s="58"/>
      <c r="N82" s="57">
        <f>ROUND((J82-L82),5)</f>
        <v>-1999.77</v>
      </c>
      <c r="O82" s="58"/>
      <c r="P82" s="59">
        <f>ROUND(IF(L82=0, IF(J82=0, 0, 1), J82/L82),5)</f>
        <v>0.63851000000000002</v>
      </c>
    </row>
    <row r="83" spans="1:16" x14ac:dyDescent="0.25">
      <c r="A83" s="56"/>
      <c r="B83" s="56"/>
      <c r="C83" s="56"/>
      <c r="D83" s="56"/>
      <c r="E83" s="56"/>
      <c r="F83" s="56"/>
      <c r="G83" s="56"/>
      <c r="H83" s="56" t="s">
        <v>83</v>
      </c>
      <c r="I83" s="56"/>
      <c r="J83" s="57">
        <v>5248.1</v>
      </c>
      <c r="K83" s="58"/>
      <c r="L83" s="57">
        <v>7525</v>
      </c>
      <c r="M83" s="58"/>
      <c r="N83" s="57">
        <f>ROUND((J83-L83),5)</f>
        <v>-2276.9</v>
      </c>
      <c r="O83" s="58"/>
      <c r="P83" s="59">
        <f>ROUND(IF(L83=0, IF(J83=0, 0, 1), J83/L83),5)</f>
        <v>0.69742000000000004</v>
      </c>
    </row>
    <row r="84" spans="1:16" ht="15.75" thickBot="1" x14ac:dyDescent="0.3">
      <c r="A84" s="56"/>
      <c r="B84" s="56"/>
      <c r="C84" s="56"/>
      <c r="D84" s="56"/>
      <c r="E84" s="56"/>
      <c r="F84" s="56"/>
      <c r="G84" s="56"/>
      <c r="H84" s="56" t="s">
        <v>774</v>
      </c>
      <c r="I84" s="56"/>
      <c r="J84" s="60">
        <v>1114.53</v>
      </c>
      <c r="K84" s="58"/>
      <c r="L84" s="60">
        <v>1560</v>
      </c>
      <c r="M84" s="58"/>
      <c r="N84" s="60">
        <f>ROUND((J84-L84),5)</f>
        <v>-445.47</v>
      </c>
      <c r="O84" s="58"/>
      <c r="P84" s="61">
        <f>ROUND(IF(L84=0, IF(J84=0, 0, 1), J84/L84),5)</f>
        <v>0.71443999999999996</v>
      </c>
    </row>
    <row r="85" spans="1:16" ht="15.75" thickBot="1" x14ac:dyDescent="0.3">
      <c r="A85" s="56"/>
      <c r="B85" s="56"/>
      <c r="C85" s="56"/>
      <c r="D85" s="56"/>
      <c r="E85" s="56"/>
      <c r="F85" s="56"/>
      <c r="G85" s="56" t="s">
        <v>775</v>
      </c>
      <c r="H85" s="56"/>
      <c r="I85" s="56"/>
      <c r="J85" s="64">
        <f>ROUND(SUM(J81:J84),5)</f>
        <v>9894.86</v>
      </c>
      <c r="K85" s="58"/>
      <c r="L85" s="64">
        <f>ROUND(SUM(L81:L84),5)</f>
        <v>14617</v>
      </c>
      <c r="M85" s="58"/>
      <c r="N85" s="64">
        <f>ROUND((J85-L85),5)</f>
        <v>-4722.1400000000003</v>
      </c>
      <c r="O85" s="58"/>
      <c r="P85" s="65">
        <f>ROUND(IF(L85=0, IF(J85=0, 0, 1), J85/L85),5)</f>
        <v>0.67693999999999999</v>
      </c>
    </row>
    <row r="86" spans="1:16" x14ac:dyDescent="0.25">
      <c r="A86" s="56"/>
      <c r="B86" s="56"/>
      <c r="C86" s="56"/>
      <c r="D86" s="56"/>
      <c r="E86" s="56"/>
      <c r="F86" s="56" t="s">
        <v>776</v>
      </c>
      <c r="G86" s="56"/>
      <c r="H86" s="56"/>
      <c r="I86" s="56"/>
      <c r="J86" s="57">
        <f>ROUND(J51+J70+J80+J85,5)</f>
        <v>442682.05</v>
      </c>
      <c r="K86" s="58"/>
      <c r="L86" s="57">
        <f>ROUND(L51+L70+L80+L85,5)</f>
        <v>670504.64</v>
      </c>
      <c r="M86" s="58"/>
      <c r="N86" s="57">
        <f>ROUND((J86-L86),5)</f>
        <v>-227822.59</v>
      </c>
      <c r="O86" s="58"/>
      <c r="P86" s="59">
        <f>ROUND(IF(L86=0, IF(J86=0, 0, 1), J86/L86),5)</f>
        <v>0.66022000000000003</v>
      </c>
    </row>
    <row r="87" spans="1:16" x14ac:dyDescent="0.25">
      <c r="A87" s="56"/>
      <c r="B87" s="56"/>
      <c r="C87" s="56"/>
      <c r="D87" s="56"/>
      <c r="E87" s="56"/>
      <c r="F87" s="56" t="s">
        <v>777</v>
      </c>
      <c r="G87" s="56"/>
      <c r="H87" s="56"/>
      <c r="I87" s="56"/>
      <c r="J87" s="57">
        <v>451.29</v>
      </c>
      <c r="K87" s="58"/>
      <c r="L87" s="57">
        <v>500</v>
      </c>
      <c r="M87" s="58"/>
      <c r="N87" s="57">
        <f>ROUND((J87-L87),5)</f>
        <v>-48.71</v>
      </c>
      <c r="O87" s="58"/>
      <c r="P87" s="59">
        <f>ROUND(IF(L87=0, IF(J87=0, 0, 1), J87/L87),5)</f>
        <v>0.90258000000000005</v>
      </c>
    </row>
    <row r="88" spans="1:16" x14ac:dyDescent="0.25">
      <c r="A88" s="56"/>
      <c r="B88" s="56"/>
      <c r="C88" s="56"/>
      <c r="D88" s="56"/>
      <c r="E88" s="56"/>
      <c r="F88" s="56" t="s">
        <v>778</v>
      </c>
      <c r="G88" s="56"/>
      <c r="H88" s="56"/>
      <c r="I88" s="56"/>
      <c r="J88" s="57">
        <v>0</v>
      </c>
      <c r="K88" s="58"/>
      <c r="L88" s="57">
        <v>600</v>
      </c>
      <c r="M88" s="58"/>
      <c r="N88" s="57">
        <f>ROUND((J88-L88),5)</f>
        <v>-600</v>
      </c>
      <c r="O88" s="58"/>
      <c r="P88" s="59">
        <f>ROUND(IF(L88=0, IF(J88=0, 0, 1), J88/L88),5)</f>
        <v>0</v>
      </c>
    </row>
    <row r="89" spans="1:16" x14ac:dyDescent="0.25">
      <c r="A89" s="56"/>
      <c r="B89" s="56"/>
      <c r="C89" s="56"/>
      <c r="D89" s="56"/>
      <c r="E89" s="56"/>
      <c r="F89" s="56" t="s">
        <v>779</v>
      </c>
      <c r="G89" s="56"/>
      <c r="H89" s="56"/>
      <c r="I89" s="56"/>
      <c r="J89" s="57"/>
      <c r="K89" s="58"/>
      <c r="L89" s="57"/>
      <c r="M89" s="58"/>
      <c r="N89" s="57"/>
      <c r="O89" s="58"/>
      <c r="P89" s="59"/>
    </row>
    <row r="90" spans="1:16" x14ac:dyDescent="0.25">
      <c r="A90" s="56"/>
      <c r="B90" s="56"/>
      <c r="C90" s="56"/>
      <c r="D90" s="56"/>
      <c r="E90" s="56"/>
      <c r="F90" s="56"/>
      <c r="G90" s="56" t="s">
        <v>780</v>
      </c>
      <c r="H90" s="56"/>
      <c r="I90" s="56"/>
      <c r="J90" s="57">
        <v>14900</v>
      </c>
      <c r="K90" s="58"/>
      <c r="L90" s="57">
        <v>18600</v>
      </c>
      <c r="M90" s="58"/>
      <c r="N90" s="57">
        <f>ROUND((J90-L90),5)</f>
        <v>-3700</v>
      </c>
      <c r="O90" s="58"/>
      <c r="P90" s="59">
        <f>ROUND(IF(L90=0, IF(J90=0, 0, 1), J90/L90),5)</f>
        <v>0.80108000000000001</v>
      </c>
    </row>
    <row r="91" spans="1:16" x14ac:dyDescent="0.25">
      <c r="A91" s="56"/>
      <c r="B91" s="56"/>
      <c r="C91" s="56"/>
      <c r="D91" s="56"/>
      <c r="E91" s="56"/>
      <c r="F91" s="56"/>
      <c r="G91" s="56" t="s">
        <v>781</v>
      </c>
      <c r="H91" s="56"/>
      <c r="I91" s="56"/>
      <c r="J91" s="57">
        <v>2500</v>
      </c>
      <c r="K91" s="58"/>
      <c r="L91" s="57">
        <v>2500</v>
      </c>
      <c r="M91" s="58"/>
      <c r="N91" s="57">
        <f>ROUND((J91-L91),5)</f>
        <v>0</v>
      </c>
      <c r="O91" s="58"/>
      <c r="P91" s="59">
        <f>ROUND(IF(L91=0, IF(J91=0, 0, 1), J91/L91),5)</f>
        <v>1</v>
      </c>
    </row>
    <row r="92" spans="1:16" ht="15.75" thickBot="1" x14ac:dyDescent="0.3">
      <c r="A92" s="56"/>
      <c r="B92" s="56"/>
      <c r="C92" s="56"/>
      <c r="D92" s="56"/>
      <c r="E92" s="56"/>
      <c r="F92" s="56"/>
      <c r="G92" s="56" t="s">
        <v>782</v>
      </c>
      <c r="H92" s="56"/>
      <c r="I92" s="56"/>
      <c r="J92" s="66">
        <v>4549</v>
      </c>
      <c r="K92" s="58"/>
      <c r="L92" s="66">
        <v>5000</v>
      </c>
      <c r="M92" s="58"/>
      <c r="N92" s="66">
        <f>ROUND((J92-L92),5)</f>
        <v>-451</v>
      </c>
      <c r="O92" s="58"/>
      <c r="P92" s="67">
        <f>ROUND(IF(L92=0, IF(J92=0, 0, 1), J92/L92),5)</f>
        <v>0.90980000000000005</v>
      </c>
    </row>
    <row r="93" spans="1:16" x14ac:dyDescent="0.25">
      <c r="A93" s="56"/>
      <c r="B93" s="56"/>
      <c r="C93" s="56"/>
      <c r="D93" s="56"/>
      <c r="E93" s="56"/>
      <c r="F93" s="56" t="s">
        <v>783</v>
      </c>
      <c r="G93" s="56"/>
      <c r="H93" s="56"/>
      <c r="I93" s="56"/>
      <c r="J93" s="57">
        <f>ROUND(SUM(J89:J92),5)</f>
        <v>21949</v>
      </c>
      <c r="K93" s="58"/>
      <c r="L93" s="57">
        <f>ROUND(SUM(L89:L92),5)</f>
        <v>26100</v>
      </c>
      <c r="M93" s="58"/>
      <c r="N93" s="57">
        <f>ROUND((J93-L93),5)</f>
        <v>-4151</v>
      </c>
      <c r="O93" s="58"/>
      <c r="P93" s="59">
        <f>ROUND(IF(L93=0, IF(J93=0, 0, 1), J93/L93),5)</f>
        <v>0.84096000000000004</v>
      </c>
    </row>
    <row r="94" spans="1:16" x14ac:dyDescent="0.25">
      <c r="A94" s="56"/>
      <c r="B94" s="56"/>
      <c r="C94" s="56"/>
      <c r="D94" s="56"/>
      <c r="E94" s="56"/>
      <c r="F94" s="56" t="s">
        <v>784</v>
      </c>
      <c r="G94" s="56"/>
      <c r="H94" s="56"/>
      <c r="I94" s="56"/>
      <c r="J94" s="57"/>
      <c r="K94" s="58"/>
      <c r="L94" s="57"/>
      <c r="M94" s="58"/>
      <c r="N94" s="57"/>
      <c r="O94" s="58"/>
      <c r="P94" s="59"/>
    </row>
    <row r="95" spans="1:16" x14ac:dyDescent="0.25">
      <c r="A95" s="56"/>
      <c r="B95" s="56"/>
      <c r="C95" s="56"/>
      <c r="D95" s="56"/>
      <c r="E95" s="56"/>
      <c r="F95" s="56"/>
      <c r="G95" s="56" t="s">
        <v>785</v>
      </c>
      <c r="H95" s="56"/>
      <c r="I95" s="56"/>
      <c r="J95" s="57"/>
      <c r="K95" s="58"/>
      <c r="L95" s="57"/>
      <c r="M95" s="58"/>
      <c r="N95" s="57"/>
      <c r="O95" s="58"/>
      <c r="P95" s="59"/>
    </row>
    <row r="96" spans="1:16" x14ac:dyDescent="0.25">
      <c r="A96" s="56"/>
      <c r="B96" s="56"/>
      <c r="C96" s="56"/>
      <c r="D96" s="56"/>
      <c r="E96" s="56"/>
      <c r="F96" s="56"/>
      <c r="G96" s="56"/>
      <c r="H96" s="56" t="s">
        <v>786</v>
      </c>
      <c r="I96" s="56"/>
      <c r="J96" s="57">
        <v>8039.04</v>
      </c>
      <c r="K96" s="58"/>
      <c r="L96" s="57">
        <v>12000</v>
      </c>
      <c r="M96" s="58"/>
      <c r="N96" s="57">
        <f>ROUND((J96-L96),5)</f>
        <v>-3960.96</v>
      </c>
      <c r="O96" s="58"/>
      <c r="P96" s="59">
        <f>ROUND(IF(L96=0, IF(J96=0, 0, 1), J96/L96),5)</f>
        <v>0.66991999999999996</v>
      </c>
    </row>
    <row r="97" spans="1:16" x14ac:dyDescent="0.25">
      <c r="A97" s="56"/>
      <c r="B97" s="56"/>
      <c r="C97" s="56"/>
      <c r="D97" s="56"/>
      <c r="E97" s="56"/>
      <c r="F97" s="56"/>
      <c r="G97" s="56"/>
      <c r="H97" s="56" t="s">
        <v>787</v>
      </c>
      <c r="I97" s="56"/>
      <c r="J97" s="57">
        <v>0</v>
      </c>
      <c r="K97" s="58"/>
      <c r="L97" s="57">
        <v>1200</v>
      </c>
      <c r="M97" s="58"/>
      <c r="N97" s="57">
        <f>ROUND((J97-L97),5)</f>
        <v>-1200</v>
      </c>
      <c r="O97" s="58"/>
      <c r="P97" s="59">
        <f>ROUND(IF(L97=0, IF(J97=0, 0, 1), J97/L97),5)</f>
        <v>0</v>
      </c>
    </row>
    <row r="98" spans="1:16" x14ac:dyDescent="0.25">
      <c r="A98" s="56"/>
      <c r="B98" s="56"/>
      <c r="C98" s="56"/>
      <c r="D98" s="56"/>
      <c r="E98" s="56"/>
      <c r="F98" s="56"/>
      <c r="G98" s="56"/>
      <c r="H98" s="56" t="s">
        <v>788</v>
      </c>
      <c r="I98" s="56"/>
      <c r="J98" s="57">
        <v>0</v>
      </c>
      <c r="K98" s="58"/>
      <c r="L98" s="57">
        <v>1200</v>
      </c>
      <c r="M98" s="58"/>
      <c r="N98" s="57">
        <f>ROUND((J98-L98),5)</f>
        <v>-1200</v>
      </c>
      <c r="O98" s="58"/>
      <c r="P98" s="59">
        <f>ROUND(IF(L98=0, IF(J98=0, 0, 1), J98/L98),5)</f>
        <v>0</v>
      </c>
    </row>
    <row r="99" spans="1:16" ht="15.75" thickBot="1" x14ac:dyDescent="0.3">
      <c r="A99" s="56"/>
      <c r="B99" s="56"/>
      <c r="C99" s="56"/>
      <c r="D99" s="56"/>
      <c r="E99" s="56"/>
      <c r="F99" s="56"/>
      <c r="G99" s="56"/>
      <c r="H99" s="56" t="s">
        <v>789</v>
      </c>
      <c r="I99" s="56"/>
      <c r="J99" s="66">
        <v>0</v>
      </c>
      <c r="K99" s="58"/>
      <c r="L99" s="66">
        <v>1500</v>
      </c>
      <c r="M99" s="58"/>
      <c r="N99" s="66">
        <f>ROUND((J99-L99),5)</f>
        <v>-1500</v>
      </c>
      <c r="O99" s="58"/>
      <c r="P99" s="67">
        <f>ROUND(IF(L99=0, IF(J99=0, 0, 1), J99/L99),5)</f>
        <v>0</v>
      </c>
    </row>
    <row r="100" spans="1:16" x14ac:dyDescent="0.25">
      <c r="A100" s="56"/>
      <c r="B100" s="56"/>
      <c r="C100" s="56"/>
      <c r="D100" s="56"/>
      <c r="E100" s="56"/>
      <c r="F100" s="56"/>
      <c r="G100" s="56" t="s">
        <v>790</v>
      </c>
      <c r="H100" s="56"/>
      <c r="I100" s="56"/>
      <c r="J100" s="57">
        <f>ROUND(SUM(J95:J99),5)</f>
        <v>8039.04</v>
      </c>
      <c r="K100" s="58"/>
      <c r="L100" s="57">
        <f>ROUND(SUM(L95:L99),5)</f>
        <v>15900</v>
      </c>
      <c r="M100" s="58"/>
      <c r="N100" s="57">
        <f>ROUND((J100-L100),5)</f>
        <v>-7860.96</v>
      </c>
      <c r="O100" s="58"/>
      <c r="P100" s="59">
        <f>ROUND(IF(L100=0, IF(J100=0, 0, 1), J100/L100),5)</f>
        <v>0.50560000000000005</v>
      </c>
    </row>
    <row r="101" spans="1:16" x14ac:dyDescent="0.25">
      <c r="A101" s="56"/>
      <c r="B101" s="56"/>
      <c r="C101" s="56"/>
      <c r="D101" s="56"/>
      <c r="E101" s="56"/>
      <c r="F101" s="56"/>
      <c r="G101" s="56" t="s">
        <v>791</v>
      </c>
      <c r="H101" s="56"/>
      <c r="I101" s="56"/>
      <c r="J101" s="57"/>
      <c r="K101" s="58"/>
      <c r="L101" s="57"/>
      <c r="M101" s="58"/>
      <c r="N101" s="57"/>
      <c r="O101" s="58"/>
      <c r="P101" s="59"/>
    </row>
    <row r="102" spans="1:16" x14ac:dyDescent="0.25">
      <c r="A102" s="56"/>
      <c r="B102" s="56"/>
      <c r="C102" s="56"/>
      <c r="D102" s="56"/>
      <c r="E102" s="56"/>
      <c r="F102" s="56"/>
      <c r="G102" s="56"/>
      <c r="H102" s="56" t="s">
        <v>792</v>
      </c>
      <c r="I102" s="56"/>
      <c r="J102" s="57">
        <v>286.38</v>
      </c>
      <c r="K102" s="58"/>
      <c r="L102" s="57">
        <v>500</v>
      </c>
      <c r="M102" s="58"/>
      <c r="N102" s="57">
        <f>ROUND((J102-L102),5)</f>
        <v>-213.62</v>
      </c>
      <c r="O102" s="58"/>
      <c r="P102" s="59">
        <f>ROUND(IF(L102=0, IF(J102=0, 0, 1), J102/L102),5)</f>
        <v>0.57276000000000005</v>
      </c>
    </row>
    <row r="103" spans="1:16" x14ac:dyDescent="0.25">
      <c r="A103" s="56"/>
      <c r="B103" s="56"/>
      <c r="C103" s="56"/>
      <c r="D103" s="56"/>
      <c r="E103" s="56"/>
      <c r="F103" s="56"/>
      <c r="G103" s="56"/>
      <c r="H103" s="56" t="s">
        <v>793</v>
      </c>
      <c r="I103" s="56"/>
      <c r="J103" s="57">
        <v>1401.4</v>
      </c>
      <c r="K103" s="58"/>
      <c r="L103" s="57">
        <v>2000</v>
      </c>
      <c r="M103" s="58"/>
      <c r="N103" s="57">
        <f>ROUND((J103-L103),5)</f>
        <v>-598.6</v>
      </c>
      <c r="O103" s="58"/>
      <c r="P103" s="59">
        <f>ROUND(IF(L103=0, IF(J103=0, 0, 1), J103/L103),5)</f>
        <v>0.70069999999999999</v>
      </c>
    </row>
    <row r="104" spans="1:16" x14ac:dyDescent="0.25">
      <c r="A104" s="56"/>
      <c r="B104" s="56"/>
      <c r="C104" s="56"/>
      <c r="D104" s="56"/>
      <c r="E104" s="56"/>
      <c r="F104" s="56"/>
      <c r="G104" s="56"/>
      <c r="H104" s="56" t="s">
        <v>794</v>
      </c>
      <c r="I104" s="56"/>
      <c r="J104" s="57">
        <v>3923.52</v>
      </c>
      <c r="K104" s="58"/>
      <c r="L104" s="57">
        <v>5000</v>
      </c>
      <c r="M104" s="58"/>
      <c r="N104" s="57">
        <f>ROUND((J104-L104),5)</f>
        <v>-1076.48</v>
      </c>
      <c r="O104" s="58"/>
      <c r="P104" s="59">
        <f>ROUND(IF(L104=0, IF(J104=0, 0, 1), J104/L104),5)</f>
        <v>0.78469999999999995</v>
      </c>
    </row>
    <row r="105" spans="1:16" x14ac:dyDescent="0.25">
      <c r="A105" s="56"/>
      <c r="B105" s="56"/>
      <c r="C105" s="56"/>
      <c r="D105" s="56"/>
      <c r="E105" s="56"/>
      <c r="F105" s="56"/>
      <c r="G105" s="56"/>
      <c r="H105" s="56" t="s">
        <v>795</v>
      </c>
      <c r="I105" s="56"/>
      <c r="J105" s="57">
        <v>781.49</v>
      </c>
      <c r="K105" s="58"/>
      <c r="L105" s="57">
        <v>900</v>
      </c>
      <c r="M105" s="58"/>
      <c r="N105" s="57">
        <f>ROUND((J105-L105),5)</f>
        <v>-118.51</v>
      </c>
      <c r="O105" s="58"/>
      <c r="P105" s="59">
        <f>ROUND(IF(L105=0, IF(J105=0, 0, 1), J105/L105),5)</f>
        <v>0.86831999999999998</v>
      </c>
    </row>
    <row r="106" spans="1:16" ht="15.75" thickBot="1" x14ac:dyDescent="0.3">
      <c r="A106" s="56"/>
      <c r="B106" s="56"/>
      <c r="C106" s="56"/>
      <c r="D106" s="56"/>
      <c r="E106" s="56"/>
      <c r="F106" s="56"/>
      <c r="G106" s="56"/>
      <c r="H106" s="56" t="s">
        <v>796</v>
      </c>
      <c r="I106" s="56"/>
      <c r="J106" s="66">
        <v>781.85</v>
      </c>
      <c r="K106" s="58"/>
      <c r="L106" s="66">
        <v>900</v>
      </c>
      <c r="M106" s="58"/>
      <c r="N106" s="66">
        <f>ROUND((J106-L106),5)</f>
        <v>-118.15</v>
      </c>
      <c r="O106" s="58"/>
      <c r="P106" s="67">
        <f>ROUND(IF(L106=0, IF(J106=0, 0, 1), J106/L106),5)</f>
        <v>0.86872000000000005</v>
      </c>
    </row>
    <row r="107" spans="1:16" x14ac:dyDescent="0.25">
      <c r="A107" s="56"/>
      <c r="B107" s="56"/>
      <c r="C107" s="56"/>
      <c r="D107" s="56"/>
      <c r="E107" s="56"/>
      <c r="F107" s="56"/>
      <c r="G107" s="56" t="s">
        <v>797</v>
      </c>
      <c r="H107" s="56"/>
      <c r="I107" s="56"/>
      <c r="J107" s="57">
        <f>ROUND(SUM(J101:J106),5)</f>
        <v>7174.64</v>
      </c>
      <c r="K107" s="58"/>
      <c r="L107" s="57">
        <f>ROUND(SUM(L101:L106),5)</f>
        <v>9300</v>
      </c>
      <c r="M107" s="58"/>
      <c r="N107" s="57">
        <f>ROUND((J107-L107),5)</f>
        <v>-2125.36</v>
      </c>
      <c r="O107" s="58"/>
      <c r="P107" s="59">
        <f>ROUND(IF(L107=0, IF(J107=0, 0, 1), J107/L107),5)</f>
        <v>0.77146999999999999</v>
      </c>
    </row>
    <row r="108" spans="1:16" x14ac:dyDescent="0.25">
      <c r="A108" s="56"/>
      <c r="B108" s="56"/>
      <c r="C108" s="56"/>
      <c r="D108" s="56"/>
      <c r="E108" s="56"/>
      <c r="F108" s="56"/>
      <c r="G108" s="56" t="s">
        <v>798</v>
      </c>
      <c r="H108" s="56"/>
      <c r="I108" s="56"/>
      <c r="J108" s="57"/>
      <c r="K108" s="58"/>
      <c r="L108" s="57"/>
      <c r="M108" s="58"/>
      <c r="N108" s="57"/>
      <c r="O108" s="58"/>
      <c r="P108" s="59"/>
    </row>
    <row r="109" spans="1:16" x14ac:dyDescent="0.25">
      <c r="A109" s="56"/>
      <c r="B109" s="56"/>
      <c r="C109" s="56"/>
      <c r="D109" s="56"/>
      <c r="E109" s="56"/>
      <c r="F109" s="56"/>
      <c r="G109" s="56"/>
      <c r="H109" s="56" t="s">
        <v>799</v>
      </c>
      <c r="I109" s="56"/>
      <c r="J109" s="57">
        <v>1169.99</v>
      </c>
      <c r="K109" s="58"/>
      <c r="L109" s="57">
        <v>1476</v>
      </c>
      <c r="M109" s="58"/>
      <c r="N109" s="57">
        <f>ROUND((J109-L109),5)</f>
        <v>-306.01</v>
      </c>
      <c r="O109" s="58"/>
      <c r="P109" s="59">
        <f>ROUND(IF(L109=0, IF(J109=0, 0, 1), J109/L109),5)</f>
        <v>0.79268000000000005</v>
      </c>
    </row>
    <row r="110" spans="1:16" x14ac:dyDescent="0.25">
      <c r="A110" s="56"/>
      <c r="B110" s="56"/>
      <c r="C110" s="56"/>
      <c r="D110" s="56"/>
      <c r="E110" s="56"/>
      <c r="F110" s="56"/>
      <c r="G110" s="56"/>
      <c r="H110" s="56" t="s">
        <v>800</v>
      </c>
      <c r="I110" s="56"/>
      <c r="J110" s="57"/>
      <c r="K110" s="58"/>
      <c r="L110" s="57"/>
      <c r="M110" s="58"/>
      <c r="N110" s="57"/>
      <c r="O110" s="58"/>
      <c r="P110" s="59"/>
    </row>
    <row r="111" spans="1:16" x14ac:dyDescent="0.25">
      <c r="A111" s="56"/>
      <c r="B111" s="56"/>
      <c r="C111" s="56"/>
      <c r="D111" s="56"/>
      <c r="E111" s="56"/>
      <c r="F111" s="56"/>
      <c r="G111" s="56"/>
      <c r="H111" s="56"/>
      <c r="I111" s="56" t="s">
        <v>801</v>
      </c>
      <c r="J111" s="57">
        <v>9541.31</v>
      </c>
      <c r="K111" s="58"/>
      <c r="L111" s="57">
        <v>12000</v>
      </c>
      <c r="M111" s="58"/>
      <c r="N111" s="57">
        <f>ROUND((J111-L111),5)</f>
        <v>-2458.69</v>
      </c>
      <c r="O111" s="58"/>
      <c r="P111" s="59">
        <f>ROUND(IF(L111=0, IF(J111=0, 0, 1), J111/L111),5)</f>
        <v>0.79510999999999998</v>
      </c>
    </row>
    <row r="112" spans="1:16" x14ac:dyDescent="0.25">
      <c r="A112" s="56"/>
      <c r="B112" s="56"/>
      <c r="C112" s="56"/>
      <c r="D112" s="56"/>
      <c r="E112" s="56"/>
      <c r="F112" s="56"/>
      <c r="G112" s="56"/>
      <c r="H112" s="56"/>
      <c r="I112" s="56" t="s">
        <v>802</v>
      </c>
      <c r="J112" s="57">
        <v>1383.8</v>
      </c>
      <c r="K112" s="58"/>
      <c r="L112" s="57">
        <v>2400</v>
      </c>
      <c r="M112" s="58"/>
      <c r="N112" s="57">
        <f>ROUND((J112-L112),5)</f>
        <v>-1016.2</v>
      </c>
      <c r="O112" s="58"/>
      <c r="P112" s="59">
        <f>ROUND(IF(L112=0, IF(J112=0, 0, 1), J112/L112),5)</f>
        <v>0.57657999999999998</v>
      </c>
    </row>
    <row r="113" spans="1:16" ht="15.75" thickBot="1" x14ac:dyDescent="0.3">
      <c r="A113" s="56"/>
      <c r="B113" s="56"/>
      <c r="C113" s="56"/>
      <c r="D113" s="56"/>
      <c r="E113" s="56"/>
      <c r="F113" s="56"/>
      <c r="G113" s="56"/>
      <c r="H113" s="56"/>
      <c r="I113" s="56" t="s">
        <v>803</v>
      </c>
      <c r="J113" s="66">
        <v>686.67</v>
      </c>
      <c r="K113" s="58"/>
      <c r="L113" s="66">
        <v>2400</v>
      </c>
      <c r="M113" s="58"/>
      <c r="N113" s="66">
        <f>ROUND((J113-L113),5)</f>
        <v>-1713.33</v>
      </c>
      <c r="O113" s="58"/>
      <c r="P113" s="67">
        <f>ROUND(IF(L113=0, IF(J113=0, 0, 1), J113/L113),5)</f>
        <v>0.28610999999999998</v>
      </c>
    </row>
    <row r="114" spans="1:16" x14ac:dyDescent="0.25">
      <c r="A114" s="56"/>
      <c r="B114" s="56"/>
      <c r="C114" s="56"/>
      <c r="D114" s="56"/>
      <c r="E114" s="56"/>
      <c r="F114" s="56"/>
      <c r="G114" s="56"/>
      <c r="H114" s="56" t="s">
        <v>804</v>
      </c>
      <c r="I114" s="56"/>
      <c r="J114" s="57">
        <f>ROUND(SUM(J110:J113),5)</f>
        <v>11611.78</v>
      </c>
      <c r="K114" s="58"/>
      <c r="L114" s="57">
        <f>ROUND(SUM(L110:L113),5)</f>
        <v>16800</v>
      </c>
      <c r="M114" s="58"/>
      <c r="N114" s="57">
        <f>ROUND((J114-L114),5)</f>
        <v>-5188.22</v>
      </c>
      <c r="O114" s="58"/>
      <c r="P114" s="59">
        <f>ROUND(IF(L114=0, IF(J114=0, 0, 1), J114/L114),5)</f>
        <v>0.69118000000000002</v>
      </c>
    </row>
    <row r="115" spans="1:16" ht="15.75" thickBot="1" x14ac:dyDescent="0.3">
      <c r="A115" s="56"/>
      <c r="B115" s="56"/>
      <c r="C115" s="56"/>
      <c r="D115" s="56"/>
      <c r="E115" s="56"/>
      <c r="F115" s="56"/>
      <c r="G115" s="56"/>
      <c r="H115" s="56" t="s">
        <v>805</v>
      </c>
      <c r="I115" s="56"/>
      <c r="J115" s="66">
        <v>1046.8399999999999</v>
      </c>
      <c r="K115" s="58"/>
      <c r="L115" s="66">
        <v>1600</v>
      </c>
      <c r="M115" s="58"/>
      <c r="N115" s="66">
        <f>ROUND((J115-L115),5)</f>
        <v>-553.16</v>
      </c>
      <c r="O115" s="58"/>
      <c r="P115" s="67">
        <f>ROUND(IF(L115=0, IF(J115=0, 0, 1), J115/L115),5)</f>
        <v>0.65427999999999997</v>
      </c>
    </row>
    <row r="116" spans="1:16" x14ac:dyDescent="0.25">
      <c r="A116" s="56"/>
      <c r="B116" s="56"/>
      <c r="C116" s="56"/>
      <c r="D116" s="56"/>
      <c r="E116" s="56"/>
      <c r="F116" s="56"/>
      <c r="G116" s="56" t="s">
        <v>806</v>
      </c>
      <c r="H116" s="56"/>
      <c r="I116" s="56"/>
      <c r="J116" s="57">
        <f>ROUND(SUM(J108:J109)+SUM(J114:J115),5)</f>
        <v>13828.61</v>
      </c>
      <c r="K116" s="58"/>
      <c r="L116" s="57">
        <f>ROUND(SUM(L108:L109)+SUM(L114:L115),5)</f>
        <v>19876</v>
      </c>
      <c r="M116" s="58"/>
      <c r="N116" s="57">
        <f>ROUND((J116-L116),5)</f>
        <v>-6047.39</v>
      </c>
      <c r="O116" s="58"/>
      <c r="P116" s="59">
        <f>ROUND(IF(L116=0, IF(J116=0, 0, 1), J116/L116),5)</f>
        <v>0.69574000000000003</v>
      </c>
    </row>
    <row r="117" spans="1:16" ht="15.75" thickBot="1" x14ac:dyDescent="0.3">
      <c r="A117" s="56"/>
      <c r="B117" s="56"/>
      <c r="C117" s="56"/>
      <c r="D117" s="56"/>
      <c r="E117" s="56"/>
      <c r="F117" s="56"/>
      <c r="G117" s="56" t="s">
        <v>807</v>
      </c>
      <c r="H117" s="56"/>
      <c r="I117" s="56"/>
      <c r="J117" s="60">
        <v>672.98</v>
      </c>
      <c r="K117" s="58"/>
      <c r="L117" s="60">
        <v>1000</v>
      </c>
      <c r="M117" s="58"/>
      <c r="N117" s="60">
        <f>ROUND((J117-L117),5)</f>
        <v>-327.02</v>
      </c>
      <c r="O117" s="58"/>
      <c r="P117" s="61">
        <f>ROUND(IF(L117=0, IF(J117=0, 0, 1), J117/L117),5)</f>
        <v>0.67298000000000002</v>
      </c>
    </row>
    <row r="118" spans="1:16" ht="15.75" thickBot="1" x14ac:dyDescent="0.3">
      <c r="A118" s="56"/>
      <c r="B118" s="56"/>
      <c r="C118" s="56"/>
      <c r="D118" s="56"/>
      <c r="E118" s="56"/>
      <c r="F118" s="56" t="s">
        <v>808</v>
      </c>
      <c r="G118" s="56"/>
      <c r="H118" s="56"/>
      <c r="I118" s="56"/>
      <c r="J118" s="64">
        <f>ROUND(J94+J100+J107+SUM(J116:J117),5)</f>
        <v>29715.27</v>
      </c>
      <c r="K118" s="58"/>
      <c r="L118" s="64">
        <f>ROUND(L94+L100+L107+SUM(L116:L117),5)</f>
        <v>46076</v>
      </c>
      <c r="M118" s="58"/>
      <c r="N118" s="64">
        <f>ROUND((J118-L118),5)</f>
        <v>-16360.73</v>
      </c>
      <c r="O118" s="58"/>
      <c r="P118" s="65">
        <f>ROUND(IF(L118=0, IF(J118=0, 0, 1), J118/L118),5)</f>
        <v>0.64492000000000005</v>
      </c>
    </row>
    <row r="119" spans="1:16" x14ac:dyDescent="0.25">
      <c r="A119" s="56"/>
      <c r="B119" s="56"/>
      <c r="C119" s="56"/>
      <c r="D119" s="56"/>
      <c r="E119" s="56" t="s">
        <v>809</v>
      </c>
      <c r="F119" s="56"/>
      <c r="G119" s="56"/>
      <c r="H119" s="56"/>
      <c r="I119" s="56"/>
      <c r="J119" s="57">
        <f>ROUND(J26+J30+J35+SUM(J42:J43)+SUM(J49:J50)+SUM(J86:J88)+J93+J118,5)</f>
        <v>555123.54</v>
      </c>
      <c r="K119" s="58"/>
      <c r="L119" s="57">
        <f>ROUND(L26+L30+L35+SUM(L42:L43)+SUM(L49:L50)+SUM(L86:L88)+L93+L118,5)</f>
        <v>818840.64</v>
      </c>
      <c r="M119" s="58"/>
      <c r="N119" s="57">
        <f>ROUND((J119-L119),5)</f>
        <v>-263717.09999999998</v>
      </c>
      <c r="O119" s="58"/>
      <c r="P119" s="59">
        <f>ROUND(IF(L119=0, IF(J119=0, 0, 1), J119/L119),5)</f>
        <v>0.67793999999999999</v>
      </c>
    </row>
    <row r="120" spans="1:16" x14ac:dyDescent="0.25">
      <c r="A120" s="56"/>
      <c r="B120" s="56"/>
      <c r="C120" s="56"/>
      <c r="D120" s="56"/>
      <c r="E120" s="56" t="s">
        <v>810</v>
      </c>
      <c r="F120" s="56"/>
      <c r="G120" s="56"/>
      <c r="H120" s="56"/>
      <c r="I120" s="56"/>
      <c r="J120" s="57"/>
      <c r="K120" s="58"/>
      <c r="L120" s="57"/>
      <c r="M120" s="58"/>
      <c r="N120" s="57"/>
      <c r="O120" s="58"/>
      <c r="P120" s="59"/>
    </row>
    <row r="121" spans="1:16" x14ac:dyDescent="0.25">
      <c r="A121" s="56"/>
      <c r="B121" s="56"/>
      <c r="C121" s="56"/>
      <c r="D121" s="56"/>
      <c r="E121" s="56"/>
      <c r="F121" s="56" t="s">
        <v>811</v>
      </c>
      <c r="G121" s="56"/>
      <c r="H121" s="56"/>
      <c r="I121" s="56"/>
      <c r="J121" s="57">
        <v>1050</v>
      </c>
      <c r="K121" s="58"/>
      <c r="L121" s="57">
        <v>1000</v>
      </c>
      <c r="M121" s="58"/>
      <c r="N121" s="57">
        <f>ROUND((J121-L121),5)</f>
        <v>50</v>
      </c>
      <c r="O121" s="58"/>
      <c r="P121" s="59">
        <f>ROUND(IF(L121=0, IF(J121=0, 0, 1), J121/L121),5)</f>
        <v>1.05</v>
      </c>
    </row>
    <row r="122" spans="1:16" x14ac:dyDescent="0.25">
      <c r="A122" s="56"/>
      <c r="B122" s="56"/>
      <c r="C122" s="56"/>
      <c r="D122" s="56"/>
      <c r="E122" s="56"/>
      <c r="F122" s="56" t="s">
        <v>812</v>
      </c>
      <c r="G122" s="56"/>
      <c r="H122" s="56"/>
      <c r="I122" s="56"/>
      <c r="J122" s="57">
        <v>0</v>
      </c>
      <c r="K122" s="58"/>
      <c r="L122" s="57">
        <v>1000</v>
      </c>
      <c r="M122" s="58"/>
      <c r="N122" s="57">
        <f>ROUND((J122-L122),5)</f>
        <v>-1000</v>
      </c>
      <c r="O122" s="58"/>
      <c r="P122" s="59">
        <f>ROUND(IF(L122=0, IF(J122=0, 0, 1), J122/L122),5)</f>
        <v>0</v>
      </c>
    </row>
    <row r="123" spans="1:16" ht="15.75" thickBot="1" x14ac:dyDescent="0.3">
      <c r="A123" s="56"/>
      <c r="B123" s="56"/>
      <c r="C123" s="56"/>
      <c r="D123" s="56"/>
      <c r="E123" s="56"/>
      <c r="F123" s="56" t="s">
        <v>813</v>
      </c>
      <c r="G123" s="56"/>
      <c r="H123" s="56"/>
      <c r="I123" s="56"/>
      <c r="J123" s="66">
        <v>903.48</v>
      </c>
      <c r="K123" s="58"/>
      <c r="L123" s="66"/>
      <c r="M123" s="58"/>
      <c r="N123" s="66"/>
      <c r="O123" s="58"/>
      <c r="P123" s="67"/>
    </row>
    <row r="124" spans="1:16" x14ac:dyDescent="0.25">
      <c r="A124" s="56"/>
      <c r="B124" s="56"/>
      <c r="C124" s="56"/>
      <c r="D124" s="56"/>
      <c r="E124" s="56" t="s">
        <v>814</v>
      </c>
      <c r="F124" s="56"/>
      <c r="G124" s="56"/>
      <c r="H124" s="56"/>
      <c r="I124" s="56"/>
      <c r="J124" s="57">
        <f>ROUND(SUM(J120:J123),5)</f>
        <v>1953.48</v>
      </c>
      <c r="K124" s="58"/>
      <c r="L124" s="57">
        <f>ROUND(SUM(L120:L123),5)</f>
        <v>2000</v>
      </c>
      <c r="M124" s="58"/>
      <c r="N124" s="57">
        <f>ROUND((J124-L124),5)</f>
        <v>-46.52</v>
      </c>
      <c r="O124" s="58"/>
      <c r="P124" s="59">
        <f>ROUND(IF(L124=0, IF(J124=0, 0, 1), J124/L124),5)</f>
        <v>0.97674000000000005</v>
      </c>
    </row>
    <row r="125" spans="1:16" x14ac:dyDescent="0.25">
      <c r="A125" s="56"/>
      <c r="B125" s="56"/>
      <c r="C125" s="56"/>
      <c r="D125" s="56"/>
      <c r="E125" s="56" t="s">
        <v>815</v>
      </c>
      <c r="F125" s="56"/>
      <c r="G125" s="56"/>
      <c r="H125" s="56"/>
      <c r="I125" s="56"/>
      <c r="J125" s="57"/>
      <c r="K125" s="58"/>
      <c r="L125" s="57"/>
      <c r="M125" s="58"/>
      <c r="N125" s="57"/>
      <c r="O125" s="58"/>
      <c r="P125" s="59"/>
    </row>
    <row r="126" spans="1:16" x14ac:dyDescent="0.25">
      <c r="A126" s="56"/>
      <c r="B126" s="56"/>
      <c r="C126" s="56"/>
      <c r="D126" s="56"/>
      <c r="E126" s="56"/>
      <c r="F126" s="56" t="s">
        <v>816</v>
      </c>
      <c r="G126" s="56"/>
      <c r="H126" s="56"/>
      <c r="I126" s="56"/>
      <c r="J126" s="57">
        <v>0</v>
      </c>
      <c r="K126" s="58"/>
      <c r="L126" s="57">
        <v>2000</v>
      </c>
      <c r="M126" s="58"/>
      <c r="N126" s="57">
        <f>ROUND((J126-L126),5)</f>
        <v>-2000</v>
      </c>
      <c r="O126" s="58"/>
      <c r="P126" s="59">
        <f>ROUND(IF(L126=0, IF(J126=0, 0, 1), J126/L126),5)</f>
        <v>0</v>
      </c>
    </row>
    <row r="127" spans="1:16" x14ac:dyDescent="0.25">
      <c r="A127" s="56"/>
      <c r="B127" s="56"/>
      <c r="C127" s="56"/>
      <c r="D127" s="56"/>
      <c r="E127" s="56"/>
      <c r="F127" s="56" t="s">
        <v>817</v>
      </c>
      <c r="G127" s="56"/>
      <c r="H127" s="56"/>
      <c r="I127" s="56"/>
      <c r="J127" s="57">
        <v>0</v>
      </c>
      <c r="K127" s="58"/>
      <c r="L127" s="57">
        <v>2000</v>
      </c>
      <c r="M127" s="58"/>
      <c r="N127" s="57">
        <f>ROUND((J127-L127),5)</f>
        <v>-2000</v>
      </c>
      <c r="O127" s="58"/>
      <c r="P127" s="59">
        <f>ROUND(IF(L127=0, IF(J127=0, 0, 1), J127/L127),5)</f>
        <v>0</v>
      </c>
    </row>
    <row r="128" spans="1:16" x14ac:dyDescent="0.25">
      <c r="A128" s="56"/>
      <c r="B128" s="56"/>
      <c r="C128" s="56"/>
      <c r="D128" s="56"/>
      <c r="E128" s="56"/>
      <c r="F128" s="56" t="s">
        <v>58</v>
      </c>
      <c r="G128" s="56"/>
      <c r="H128" s="56"/>
      <c r="I128" s="56"/>
      <c r="J128" s="57">
        <v>7642.03</v>
      </c>
      <c r="K128" s="58"/>
      <c r="L128" s="57">
        <v>2000</v>
      </c>
      <c r="M128" s="58"/>
      <c r="N128" s="57">
        <f>ROUND((J128-L128),5)</f>
        <v>5642.03</v>
      </c>
      <c r="O128" s="58"/>
      <c r="P128" s="59">
        <f>ROUND(IF(L128=0, IF(J128=0, 0, 1), J128/L128),5)</f>
        <v>3.8210199999999999</v>
      </c>
    </row>
    <row r="129" spans="1:16" x14ac:dyDescent="0.25">
      <c r="A129" s="56"/>
      <c r="B129" s="56"/>
      <c r="C129" s="56"/>
      <c r="D129" s="56"/>
      <c r="E129" s="56"/>
      <c r="F129" s="56" t="s">
        <v>818</v>
      </c>
      <c r="G129" s="56"/>
      <c r="H129" s="56"/>
      <c r="I129" s="56"/>
      <c r="J129" s="57">
        <v>2192.2199999999998</v>
      </c>
      <c r="K129" s="58"/>
      <c r="L129" s="57">
        <v>6000</v>
      </c>
      <c r="M129" s="58"/>
      <c r="N129" s="57">
        <f>ROUND((J129-L129),5)</f>
        <v>-3807.78</v>
      </c>
      <c r="O129" s="58"/>
      <c r="P129" s="59">
        <f>ROUND(IF(L129=0, IF(J129=0, 0, 1), J129/L129),5)</f>
        <v>0.36536999999999997</v>
      </c>
    </row>
    <row r="130" spans="1:16" x14ac:dyDescent="0.25">
      <c r="A130" s="56"/>
      <c r="B130" s="56"/>
      <c r="C130" s="56"/>
      <c r="D130" s="56"/>
      <c r="E130" s="56"/>
      <c r="F130" s="56" t="s">
        <v>819</v>
      </c>
      <c r="G130" s="56"/>
      <c r="H130" s="56"/>
      <c r="I130" s="56"/>
      <c r="J130" s="57">
        <v>1282.1300000000001</v>
      </c>
      <c r="K130" s="58"/>
      <c r="L130" s="57">
        <v>1200</v>
      </c>
      <c r="M130" s="58"/>
      <c r="N130" s="57">
        <f>ROUND((J130-L130),5)</f>
        <v>82.13</v>
      </c>
      <c r="O130" s="58"/>
      <c r="P130" s="59">
        <f>ROUND(IF(L130=0, IF(J130=0, 0, 1), J130/L130),5)</f>
        <v>1.0684400000000001</v>
      </c>
    </row>
    <row r="131" spans="1:16" x14ac:dyDescent="0.25">
      <c r="A131" s="56"/>
      <c r="B131" s="56"/>
      <c r="C131" s="56"/>
      <c r="D131" s="56"/>
      <c r="E131" s="56"/>
      <c r="F131" s="56" t="s">
        <v>820</v>
      </c>
      <c r="G131" s="56"/>
      <c r="H131" s="56"/>
      <c r="I131" s="56"/>
      <c r="J131" s="57">
        <v>0</v>
      </c>
      <c r="K131" s="58"/>
      <c r="L131" s="57">
        <v>4752</v>
      </c>
      <c r="M131" s="58"/>
      <c r="N131" s="57">
        <f>ROUND((J131-L131),5)</f>
        <v>-4752</v>
      </c>
      <c r="O131" s="58"/>
      <c r="P131" s="59">
        <f>ROUND(IF(L131=0, IF(J131=0, 0, 1), J131/L131),5)</f>
        <v>0</v>
      </c>
    </row>
    <row r="132" spans="1:16" ht="15.75" thickBot="1" x14ac:dyDescent="0.3">
      <c r="A132" s="56"/>
      <c r="B132" s="56"/>
      <c r="C132" s="56"/>
      <c r="D132" s="56"/>
      <c r="E132" s="56"/>
      <c r="F132" s="56" t="s">
        <v>821</v>
      </c>
      <c r="G132" s="56"/>
      <c r="H132" s="56"/>
      <c r="I132" s="56"/>
      <c r="J132" s="66">
        <v>-80</v>
      </c>
      <c r="K132" s="58"/>
      <c r="L132" s="66"/>
      <c r="M132" s="58"/>
      <c r="N132" s="66"/>
      <c r="O132" s="58"/>
      <c r="P132" s="67"/>
    </row>
    <row r="133" spans="1:16" x14ac:dyDescent="0.25">
      <c r="A133" s="56"/>
      <c r="B133" s="56"/>
      <c r="C133" s="56"/>
      <c r="D133" s="56"/>
      <c r="E133" s="56" t="s">
        <v>822</v>
      </c>
      <c r="F133" s="56"/>
      <c r="G133" s="56"/>
      <c r="H133" s="56"/>
      <c r="I133" s="56"/>
      <c r="J133" s="57">
        <f>ROUND(SUM(J125:J132),5)</f>
        <v>11036.38</v>
      </c>
      <c r="K133" s="58"/>
      <c r="L133" s="57">
        <f>ROUND(SUM(L125:L132),5)</f>
        <v>17952</v>
      </c>
      <c r="M133" s="58"/>
      <c r="N133" s="57">
        <f>ROUND((J133-L133),5)</f>
        <v>-6915.62</v>
      </c>
      <c r="O133" s="58"/>
      <c r="P133" s="59">
        <f>ROUND(IF(L133=0, IF(J133=0, 0, 1), J133/L133),5)</f>
        <v>0.61477000000000004</v>
      </c>
    </row>
    <row r="134" spans="1:16" x14ac:dyDescent="0.25">
      <c r="A134" s="56"/>
      <c r="B134" s="56"/>
      <c r="C134" s="56"/>
      <c r="D134" s="56"/>
      <c r="E134" s="56" t="s">
        <v>823</v>
      </c>
      <c r="F134" s="56"/>
      <c r="G134" s="56"/>
      <c r="H134" s="56"/>
      <c r="I134" s="56"/>
      <c r="J134" s="57"/>
      <c r="K134" s="58"/>
      <c r="L134" s="57"/>
      <c r="M134" s="58"/>
      <c r="N134" s="57"/>
      <c r="O134" s="58"/>
      <c r="P134" s="59"/>
    </row>
    <row r="135" spans="1:16" x14ac:dyDescent="0.25">
      <c r="A135" s="56"/>
      <c r="B135" s="56"/>
      <c r="C135" s="56"/>
      <c r="D135" s="56"/>
      <c r="E135" s="56"/>
      <c r="F135" s="56" t="s">
        <v>824</v>
      </c>
      <c r="G135" s="56"/>
      <c r="H135" s="56"/>
      <c r="I135" s="56"/>
      <c r="J135" s="57">
        <v>0</v>
      </c>
      <c r="K135" s="58"/>
      <c r="L135" s="57">
        <v>1800</v>
      </c>
      <c r="M135" s="58"/>
      <c r="N135" s="57">
        <f>ROUND((J135-L135),5)</f>
        <v>-1800</v>
      </c>
      <c r="O135" s="58"/>
      <c r="P135" s="59">
        <f>ROUND(IF(L135=0, IF(J135=0, 0, 1), J135/L135),5)</f>
        <v>0</v>
      </c>
    </row>
    <row r="136" spans="1:16" x14ac:dyDescent="0.25">
      <c r="A136" s="56"/>
      <c r="B136" s="56"/>
      <c r="C136" s="56"/>
      <c r="D136" s="56"/>
      <c r="E136" s="56"/>
      <c r="F136" s="56" t="s">
        <v>825</v>
      </c>
      <c r="G136" s="56"/>
      <c r="H136" s="56"/>
      <c r="I136" s="56"/>
      <c r="J136" s="57">
        <v>0</v>
      </c>
      <c r="K136" s="58"/>
      <c r="L136" s="57">
        <v>5000</v>
      </c>
      <c r="M136" s="58"/>
      <c r="N136" s="57">
        <f>ROUND((J136-L136),5)</f>
        <v>-5000</v>
      </c>
      <c r="O136" s="58"/>
      <c r="P136" s="59">
        <f>ROUND(IF(L136=0, IF(J136=0, 0, 1), J136/L136),5)</f>
        <v>0</v>
      </c>
    </row>
    <row r="137" spans="1:16" x14ac:dyDescent="0.25">
      <c r="A137" s="56"/>
      <c r="B137" s="56"/>
      <c r="C137" s="56"/>
      <c r="D137" s="56"/>
      <c r="E137" s="56"/>
      <c r="F137" s="56" t="s">
        <v>826</v>
      </c>
      <c r="G137" s="56"/>
      <c r="H137" s="56"/>
      <c r="I137" s="56"/>
      <c r="J137" s="57">
        <v>951.8</v>
      </c>
      <c r="K137" s="58"/>
      <c r="L137" s="57"/>
      <c r="M137" s="58"/>
      <c r="N137" s="57"/>
      <c r="O137" s="58"/>
      <c r="P137" s="59"/>
    </row>
    <row r="138" spans="1:16" x14ac:dyDescent="0.25">
      <c r="A138" s="56"/>
      <c r="B138" s="56"/>
      <c r="C138" s="56"/>
      <c r="D138" s="56"/>
      <c r="E138" s="56"/>
      <c r="F138" s="56" t="s">
        <v>827</v>
      </c>
      <c r="G138" s="56"/>
      <c r="H138" s="56"/>
      <c r="I138" s="56"/>
      <c r="J138" s="57"/>
      <c r="K138" s="58"/>
      <c r="L138" s="57"/>
      <c r="M138" s="58"/>
      <c r="N138" s="57"/>
      <c r="O138" s="58"/>
      <c r="P138" s="59"/>
    </row>
    <row r="139" spans="1:16" x14ac:dyDescent="0.25">
      <c r="A139" s="56"/>
      <c r="B139" s="56"/>
      <c r="C139" s="56"/>
      <c r="D139" s="56"/>
      <c r="E139" s="56"/>
      <c r="F139" s="56"/>
      <c r="G139" s="56" t="s">
        <v>54</v>
      </c>
      <c r="H139" s="56"/>
      <c r="I139" s="56"/>
      <c r="J139" s="57">
        <v>5243.38</v>
      </c>
      <c r="K139" s="58"/>
      <c r="L139" s="57"/>
      <c r="M139" s="58"/>
      <c r="N139" s="57"/>
      <c r="O139" s="58"/>
      <c r="P139" s="59"/>
    </row>
    <row r="140" spans="1:16" x14ac:dyDescent="0.25">
      <c r="A140" s="56"/>
      <c r="B140" s="56"/>
      <c r="C140" s="56"/>
      <c r="D140" s="56"/>
      <c r="E140" s="56"/>
      <c r="F140" s="56"/>
      <c r="G140" s="56" t="s">
        <v>828</v>
      </c>
      <c r="H140" s="56"/>
      <c r="I140" s="56"/>
      <c r="J140" s="57">
        <v>749.69</v>
      </c>
      <c r="K140" s="58"/>
      <c r="L140" s="57">
        <v>10000</v>
      </c>
      <c r="M140" s="58"/>
      <c r="N140" s="57">
        <f>ROUND((J140-L140),5)</f>
        <v>-9250.31</v>
      </c>
      <c r="O140" s="58"/>
      <c r="P140" s="59">
        <f>ROUND(IF(L140=0, IF(J140=0, 0, 1), J140/L140),5)</f>
        <v>7.4969999999999995E-2</v>
      </c>
    </row>
    <row r="141" spans="1:16" x14ac:dyDescent="0.25">
      <c r="A141" s="56"/>
      <c r="B141" s="56"/>
      <c r="C141" s="56"/>
      <c r="D141" s="56"/>
      <c r="E141" s="56"/>
      <c r="F141" s="56"/>
      <c r="G141" s="56" t="s">
        <v>829</v>
      </c>
      <c r="H141" s="56"/>
      <c r="I141" s="56"/>
      <c r="J141" s="57">
        <v>0</v>
      </c>
      <c r="K141" s="58"/>
      <c r="L141" s="57">
        <v>15000</v>
      </c>
      <c r="M141" s="58"/>
      <c r="N141" s="57">
        <f>ROUND((J141-L141),5)</f>
        <v>-15000</v>
      </c>
      <c r="O141" s="58"/>
      <c r="P141" s="59">
        <f>ROUND(IF(L141=0, IF(J141=0, 0, 1), J141/L141),5)</f>
        <v>0</v>
      </c>
    </row>
    <row r="142" spans="1:16" x14ac:dyDescent="0.25">
      <c r="A142" s="56"/>
      <c r="B142" s="56"/>
      <c r="C142" s="56"/>
      <c r="D142" s="56"/>
      <c r="E142" s="56"/>
      <c r="F142" s="56"/>
      <c r="G142" s="56" t="s">
        <v>830</v>
      </c>
      <c r="H142" s="56"/>
      <c r="I142" s="56"/>
      <c r="J142" s="57">
        <v>0</v>
      </c>
      <c r="K142" s="58"/>
      <c r="L142" s="57">
        <v>3000</v>
      </c>
      <c r="M142" s="58"/>
      <c r="N142" s="57">
        <f>ROUND((J142-L142),5)</f>
        <v>-3000</v>
      </c>
      <c r="O142" s="58"/>
      <c r="P142" s="59">
        <f>ROUND(IF(L142=0, IF(J142=0, 0, 1), J142/L142),5)</f>
        <v>0</v>
      </c>
    </row>
    <row r="143" spans="1:16" x14ac:dyDescent="0.25">
      <c r="A143" s="56"/>
      <c r="B143" s="56"/>
      <c r="C143" s="56"/>
      <c r="D143" s="56"/>
      <c r="E143" s="56"/>
      <c r="F143" s="56"/>
      <c r="G143" s="56" t="s">
        <v>831</v>
      </c>
      <c r="H143" s="56"/>
      <c r="I143" s="56"/>
      <c r="J143" s="57">
        <v>65.180000000000007</v>
      </c>
      <c r="K143" s="58"/>
      <c r="L143" s="57">
        <v>1200</v>
      </c>
      <c r="M143" s="58"/>
      <c r="N143" s="57">
        <f>ROUND((J143-L143),5)</f>
        <v>-1134.82</v>
      </c>
      <c r="O143" s="58"/>
      <c r="P143" s="59">
        <f>ROUND(IF(L143=0, IF(J143=0, 0, 1), J143/L143),5)</f>
        <v>5.432E-2</v>
      </c>
    </row>
    <row r="144" spans="1:16" x14ac:dyDescent="0.25">
      <c r="A144" s="56"/>
      <c r="B144" s="56"/>
      <c r="C144" s="56"/>
      <c r="D144" s="56"/>
      <c r="E144" s="56"/>
      <c r="F144" s="56"/>
      <c r="G144" s="56" t="s">
        <v>832</v>
      </c>
      <c r="H144" s="56"/>
      <c r="I144" s="56"/>
      <c r="J144" s="57">
        <v>4171.8500000000004</v>
      </c>
      <c r="K144" s="58"/>
      <c r="L144" s="57">
        <v>3400</v>
      </c>
      <c r="M144" s="58"/>
      <c r="N144" s="57">
        <f>ROUND((J144-L144),5)</f>
        <v>771.85</v>
      </c>
      <c r="O144" s="58"/>
      <c r="P144" s="59">
        <f>ROUND(IF(L144=0, IF(J144=0, 0, 1), J144/L144),5)</f>
        <v>1.2270099999999999</v>
      </c>
    </row>
    <row r="145" spans="1:16" x14ac:dyDescent="0.25">
      <c r="A145" s="56"/>
      <c r="B145" s="56"/>
      <c r="C145" s="56"/>
      <c r="D145" s="56"/>
      <c r="E145" s="56"/>
      <c r="F145" s="56"/>
      <c r="G145" s="56" t="s">
        <v>833</v>
      </c>
      <c r="H145" s="56"/>
      <c r="I145" s="56"/>
      <c r="J145" s="57">
        <v>858.3</v>
      </c>
      <c r="K145" s="58"/>
      <c r="L145" s="57"/>
      <c r="M145" s="58"/>
      <c r="N145" s="57"/>
      <c r="O145" s="58"/>
      <c r="P145" s="59"/>
    </row>
    <row r="146" spans="1:16" ht="15.75" thickBot="1" x14ac:dyDescent="0.3">
      <c r="A146" s="56"/>
      <c r="B146" s="56"/>
      <c r="C146" s="56"/>
      <c r="D146" s="56"/>
      <c r="E146" s="56"/>
      <c r="F146" s="56"/>
      <c r="G146" s="56" t="s">
        <v>834</v>
      </c>
      <c r="H146" s="56"/>
      <c r="I146" s="56"/>
      <c r="J146" s="66">
        <v>1690.1</v>
      </c>
      <c r="K146" s="58"/>
      <c r="L146" s="66">
        <v>3000</v>
      </c>
      <c r="M146" s="58"/>
      <c r="N146" s="66">
        <f>ROUND((J146-L146),5)</f>
        <v>-1309.9000000000001</v>
      </c>
      <c r="O146" s="58"/>
      <c r="P146" s="67">
        <f>ROUND(IF(L146=0, IF(J146=0, 0, 1), J146/L146),5)</f>
        <v>0.56337000000000004</v>
      </c>
    </row>
    <row r="147" spans="1:16" x14ac:dyDescent="0.25">
      <c r="A147" s="56"/>
      <c r="B147" s="56"/>
      <c r="C147" s="56"/>
      <c r="D147" s="56"/>
      <c r="E147" s="56"/>
      <c r="F147" s="56" t="s">
        <v>835</v>
      </c>
      <c r="G147" s="56"/>
      <c r="H147" s="56"/>
      <c r="I147" s="56"/>
      <c r="J147" s="57">
        <f>ROUND(SUM(J138:J146),5)</f>
        <v>12778.5</v>
      </c>
      <c r="K147" s="58"/>
      <c r="L147" s="57">
        <f>ROUND(SUM(L138:L146),5)</f>
        <v>35600</v>
      </c>
      <c r="M147" s="58"/>
      <c r="N147" s="57">
        <f>ROUND((J147-L147),5)</f>
        <v>-22821.5</v>
      </c>
      <c r="O147" s="58"/>
      <c r="P147" s="59">
        <f>ROUND(IF(L147=0, IF(J147=0, 0, 1), J147/L147),5)</f>
        <v>0.35894999999999999</v>
      </c>
    </row>
    <row r="148" spans="1:16" x14ac:dyDescent="0.25">
      <c r="A148" s="56"/>
      <c r="B148" s="56"/>
      <c r="C148" s="56"/>
      <c r="D148" s="56"/>
      <c r="E148" s="56"/>
      <c r="F148" s="56" t="s">
        <v>836</v>
      </c>
      <c r="G148" s="56"/>
      <c r="H148" s="56"/>
      <c r="I148" s="56"/>
      <c r="J148" s="57">
        <v>156.43</v>
      </c>
      <c r="K148" s="58"/>
      <c r="L148" s="57">
        <v>2400</v>
      </c>
      <c r="M148" s="58"/>
      <c r="N148" s="57">
        <f>ROUND((J148-L148),5)</f>
        <v>-2243.5700000000002</v>
      </c>
      <c r="O148" s="58"/>
      <c r="P148" s="59">
        <f>ROUND(IF(L148=0, IF(J148=0, 0, 1), J148/L148),5)</f>
        <v>6.5180000000000002E-2</v>
      </c>
    </row>
    <row r="149" spans="1:16" x14ac:dyDescent="0.25">
      <c r="A149" s="56"/>
      <c r="B149" s="56"/>
      <c r="C149" s="56"/>
      <c r="D149" s="56"/>
      <c r="E149" s="56"/>
      <c r="F149" s="56" t="s">
        <v>837</v>
      </c>
      <c r="G149" s="56"/>
      <c r="H149" s="56"/>
      <c r="I149" s="56"/>
      <c r="J149" s="57">
        <v>3030.44</v>
      </c>
      <c r="K149" s="58"/>
      <c r="L149" s="57">
        <v>5000</v>
      </c>
      <c r="M149" s="58"/>
      <c r="N149" s="57">
        <f>ROUND((J149-L149),5)</f>
        <v>-1969.56</v>
      </c>
      <c r="O149" s="58"/>
      <c r="P149" s="59">
        <f>ROUND(IF(L149=0, IF(J149=0, 0, 1), J149/L149),5)</f>
        <v>0.60609000000000002</v>
      </c>
    </row>
    <row r="150" spans="1:16" x14ac:dyDescent="0.25">
      <c r="A150" s="56"/>
      <c r="B150" s="56"/>
      <c r="C150" s="56"/>
      <c r="D150" s="56"/>
      <c r="E150" s="56"/>
      <c r="F150" s="56" t="s">
        <v>838</v>
      </c>
      <c r="G150" s="56"/>
      <c r="H150" s="56"/>
      <c r="I150" s="56"/>
      <c r="J150" s="57"/>
      <c r="K150" s="58"/>
      <c r="L150" s="57"/>
      <c r="M150" s="58"/>
      <c r="N150" s="57"/>
      <c r="O150" s="58"/>
      <c r="P150" s="59"/>
    </row>
    <row r="151" spans="1:16" x14ac:dyDescent="0.25">
      <c r="A151" s="56"/>
      <c r="B151" s="56"/>
      <c r="C151" s="56"/>
      <c r="D151" s="56"/>
      <c r="E151" s="56"/>
      <c r="F151" s="56"/>
      <c r="G151" s="56" t="s">
        <v>839</v>
      </c>
      <c r="H151" s="56"/>
      <c r="I151" s="56"/>
      <c r="J151" s="57">
        <v>483.73</v>
      </c>
      <c r="K151" s="58"/>
      <c r="L151" s="57"/>
      <c r="M151" s="58"/>
      <c r="N151" s="57"/>
      <c r="O151" s="58"/>
      <c r="P151" s="59"/>
    </row>
    <row r="152" spans="1:16" x14ac:dyDescent="0.25">
      <c r="A152" s="56"/>
      <c r="B152" s="56"/>
      <c r="C152" s="56"/>
      <c r="D152" s="56"/>
      <c r="E152" s="56"/>
      <c r="F152" s="56"/>
      <c r="G152" s="56" t="s">
        <v>840</v>
      </c>
      <c r="H152" s="56"/>
      <c r="I152" s="56"/>
      <c r="J152" s="57">
        <v>168.75</v>
      </c>
      <c r="K152" s="58"/>
      <c r="L152" s="57"/>
      <c r="M152" s="58"/>
      <c r="N152" s="57"/>
      <c r="O152" s="58"/>
      <c r="P152" s="59"/>
    </row>
    <row r="153" spans="1:16" x14ac:dyDescent="0.25">
      <c r="A153" s="56"/>
      <c r="B153" s="56"/>
      <c r="C153" s="56"/>
      <c r="D153" s="56"/>
      <c r="E153" s="56"/>
      <c r="F153" s="56"/>
      <c r="G153" s="56" t="s">
        <v>841</v>
      </c>
      <c r="H153" s="56"/>
      <c r="I153" s="56"/>
      <c r="J153" s="57">
        <v>168.75</v>
      </c>
      <c r="K153" s="58"/>
      <c r="L153" s="57"/>
      <c r="M153" s="58"/>
      <c r="N153" s="57"/>
      <c r="O153" s="58"/>
      <c r="P153" s="59"/>
    </row>
    <row r="154" spans="1:16" x14ac:dyDescent="0.25">
      <c r="A154" s="56"/>
      <c r="B154" s="56"/>
      <c r="C154" s="56"/>
      <c r="D154" s="56"/>
      <c r="E154" s="56"/>
      <c r="F154" s="56"/>
      <c r="G154" s="56" t="s">
        <v>842</v>
      </c>
      <c r="H154" s="56"/>
      <c r="I154" s="56"/>
      <c r="J154" s="57">
        <v>265.95</v>
      </c>
      <c r="K154" s="58"/>
      <c r="L154" s="57"/>
      <c r="M154" s="58"/>
      <c r="N154" s="57"/>
      <c r="O154" s="58"/>
      <c r="P154" s="59"/>
    </row>
    <row r="155" spans="1:16" x14ac:dyDescent="0.25">
      <c r="A155" s="56"/>
      <c r="B155" s="56"/>
      <c r="C155" s="56"/>
      <c r="D155" s="56"/>
      <c r="E155" s="56"/>
      <c r="F155" s="56"/>
      <c r="G155" s="56" t="s">
        <v>843</v>
      </c>
      <c r="H155" s="56"/>
      <c r="I155" s="56"/>
      <c r="J155" s="57">
        <v>1286.27</v>
      </c>
      <c r="K155" s="58"/>
      <c r="L155" s="57"/>
      <c r="M155" s="58"/>
      <c r="N155" s="57"/>
      <c r="O155" s="58"/>
      <c r="P155" s="59"/>
    </row>
    <row r="156" spans="1:16" x14ac:dyDescent="0.25">
      <c r="A156" s="56"/>
      <c r="B156" s="56"/>
      <c r="C156" s="56"/>
      <c r="D156" s="56"/>
      <c r="E156" s="56"/>
      <c r="F156" s="56"/>
      <c r="G156" s="56" t="s">
        <v>844</v>
      </c>
      <c r="H156" s="56"/>
      <c r="I156" s="56"/>
      <c r="J156" s="57">
        <v>3235.78</v>
      </c>
      <c r="K156" s="58"/>
      <c r="L156" s="57"/>
      <c r="M156" s="58"/>
      <c r="N156" s="57"/>
      <c r="O156" s="58"/>
      <c r="P156" s="59"/>
    </row>
    <row r="157" spans="1:16" x14ac:dyDescent="0.25">
      <c r="A157" s="56"/>
      <c r="B157" s="56"/>
      <c r="C157" s="56"/>
      <c r="D157" s="56"/>
      <c r="E157" s="56"/>
      <c r="F157" s="56"/>
      <c r="G157" s="56" t="s">
        <v>845</v>
      </c>
      <c r="H157" s="56"/>
      <c r="I157" s="56"/>
      <c r="J157" s="57">
        <v>165</v>
      </c>
      <c r="K157" s="58"/>
      <c r="L157" s="57"/>
      <c r="M157" s="58"/>
      <c r="N157" s="57"/>
      <c r="O157" s="58"/>
      <c r="P157" s="59"/>
    </row>
    <row r="158" spans="1:16" x14ac:dyDescent="0.25">
      <c r="A158" s="56"/>
      <c r="B158" s="56"/>
      <c r="C158" s="56"/>
      <c r="D158" s="56"/>
      <c r="E158" s="56"/>
      <c r="F158" s="56"/>
      <c r="G158" s="56" t="s">
        <v>846</v>
      </c>
      <c r="H158" s="56"/>
      <c r="I158" s="56"/>
      <c r="J158" s="57">
        <v>214.21</v>
      </c>
      <c r="K158" s="58"/>
      <c r="L158" s="57"/>
      <c r="M158" s="58"/>
      <c r="N158" s="57"/>
      <c r="O158" s="58"/>
      <c r="P158" s="59"/>
    </row>
    <row r="159" spans="1:16" x14ac:dyDescent="0.25">
      <c r="A159" s="56"/>
      <c r="B159" s="56"/>
      <c r="C159" s="56"/>
      <c r="D159" s="56"/>
      <c r="E159" s="56"/>
      <c r="F159" s="56"/>
      <c r="G159" s="56" t="s">
        <v>847</v>
      </c>
      <c r="H159" s="56"/>
      <c r="I159" s="56"/>
      <c r="J159" s="57">
        <v>3893.44</v>
      </c>
      <c r="K159" s="58"/>
      <c r="L159" s="57"/>
      <c r="M159" s="58"/>
      <c r="N159" s="57"/>
      <c r="O159" s="58"/>
      <c r="P159" s="59"/>
    </row>
    <row r="160" spans="1:16" x14ac:dyDescent="0.25">
      <c r="A160" s="56"/>
      <c r="B160" s="56"/>
      <c r="C160" s="56"/>
      <c r="D160" s="56"/>
      <c r="E160" s="56"/>
      <c r="F160" s="56"/>
      <c r="G160" s="56" t="s">
        <v>848</v>
      </c>
      <c r="H160" s="56"/>
      <c r="I160" s="56"/>
      <c r="J160" s="57">
        <v>1854.6</v>
      </c>
      <c r="K160" s="58"/>
      <c r="L160" s="57"/>
      <c r="M160" s="58"/>
      <c r="N160" s="57"/>
      <c r="O160" s="58"/>
      <c r="P160" s="59"/>
    </row>
    <row r="161" spans="1:16" x14ac:dyDescent="0.25">
      <c r="A161" s="56"/>
      <c r="B161" s="56"/>
      <c r="C161" s="56"/>
      <c r="D161" s="56"/>
      <c r="E161" s="56"/>
      <c r="F161" s="56"/>
      <c r="G161" s="56" t="s">
        <v>849</v>
      </c>
      <c r="H161" s="56"/>
      <c r="I161" s="56"/>
      <c r="J161" s="57">
        <v>488.87</v>
      </c>
      <c r="K161" s="58"/>
      <c r="L161" s="57"/>
      <c r="M161" s="58"/>
      <c r="N161" s="57"/>
      <c r="O161" s="58"/>
      <c r="P161" s="59"/>
    </row>
    <row r="162" spans="1:16" x14ac:dyDescent="0.25">
      <c r="A162" s="56"/>
      <c r="B162" s="56"/>
      <c r="C162" s="56"/>
      <c r="D162" s="56"/>
      <c r="E162" s="56"/>
      <c r="F162" s="56"/>
      <c r="G162" s="56" t="s">
        <v>850</v>
      </c>
      <c r="H162" s="56"/>
      <c r="I162" s="56"/>
      <c r="J162" s="57">
        <v>168.75</v>
      </c>
      <c r="K162" s="58"/>
      <c r="L162" s="57"/>
      <c r="M162" s="58"/>
      <c r="N162" s="57"/>
      <c r="O162" s="58"/>
      <c r="P162" s="59"/>
    </row>
    <row r="163" spans="1:16" x14ac:dyDescent="0.25">
      <c r="A163" s="56"/>
      <c r="B163" s="56"/>
      <c r="C163" s="56"/>
      <c r="D163" s="56"/>
      <c r="E163" s="56"/>
      <c r="F163" s="56"/>
      <c r="G163" s="56" t="s">
        <v>851</v>
      </c>
      <c r="H163" s="56"/>
      <c r="I163" s="56"/>
      <c r="J163" s="57">
        <v>6959.06</v>
      </c>
      <c r="K163" s="58"/>
      <c r="L163" s="57"/>
      <c r="M163" s="58"/>
      <c r="N163" s="57"/>
      <c r="O163" s="58"/>
      <c r="P163" s="59"/>
    </row>
    <row r="164" spans="1:16" x14ac:dyDescent="0.25">
      <c r="A164" s="56"/>
      <c r="B164" s="56"/>
      <c r="C164" s="56"/>
      <c r="D164" s="56"/>
      <c r="E164" s="56"/>
      <c r="F164" s="56"/>
      <c r="G164" s="56" t="s">
        <v>852</v>
      </c>
      <c r="H164" s="56"/>
      <c r="I164" s="56"/>
      <c r="J164" s="57">
        <v>1120.6199999999999</v>
      </c>
      <c r="K164" s="58"/>
      <c r="L164" s="57"/>
      <c r="M164" s="58"/>
      <c r="N164" s="57"/>
      <c r="O164" s="58"/>
      <c r="P164" s="59"/>
    </row>
    <row r="165" spans="1:16" x14ac:dyDescent="0.25">
      <c r="A165" s="56"/>
      <c r="B165" s="56"/>
      <c r="C165" s="56"/>
      <c r="D165" s="56"/>
      <c r="E165" s="56"/>
      <c r="F165" s="56"/>
      <c r="G165" s="56" t="s">
        <v>853</v>
      </c>
      <c r="H165" s="56"/>
      <c r="I165" s="56"/>
      <c r="J165" s="57">
        <v>352.7</v>
      </c>
      <c r="K165" s="58"/>
      <c r="L165" s="57"/>
      <c r="M165" s="58"/>
      <c r="N165" s="57"/>
      <c r="O165" s="58"/>
      <c r="P165" s="59"/>
    </row>
    <row r="166" spans="1:16" x14ac:dyDescent="0.25">
      <c r="A166" s="56"/>
      <c r="B166" s="56"/>
      <c r="C166" s="56"/>
      <c r="D166" s="56"/>
      <c r="E166" s="56"/>
      <c r="F166" s="56"/>
      <c r="G166" s="56" t="s">
        <v>854</v>
      </c>
      <c r="H166" s="56"/>
      <c r="I166" s="56"/>
      <c r="J166" s="57">
        <v>320.12</v>
      </c>
      <c r="K166" s="58"/>
      <c r="L166" s="57"/>
      <c r="M166" s="58"/>
      <c r="N166" s="57"/>
      <c r="O166" s="58"/>
      <c r="P166" s="59"/>
    </row>
    <row r="167" spans="1:16" x14ac:dyDescent="0.25">
      <c r="A167" s="56"/>
      <c r="B167" s="56"/>
      <c r="C167" s="56"/>
      <c r="D167" s="56"/>
      <c r="E167" s="56"/>
      <c r="F167" s="56"/>
      <c r="G167" s="56" t="s">
        <v>855</v>
      </c>
      <c r="H167" s="56"/>
      <c r="I167" s="56"/>
      <c r="J167" s="57">
        <v>3223.25</v>
      </c>
      <c r="K167" s="58"/>
      <c r="L167" s="57"/>
      <c r="M167" s="58"/>
      <c r="N167" s="57"/>
      <c r="O167" s="58"/>
      <c r="P167" s="59"/>
    </row>
    <row r="168" spans="1:16" x14ac:dyDescent="0.25">
      <c r="A168" s="56"/>
      <c r="B168" s="56"/>
      <c r="C168" s="56"/>
      <c r="D168" s="56"/>
      <c r="E168" s="56"/>
      <c r="F168" s="56"/>
      <c r="G168" s="56" t="s">
        <v>856</v>
      </c>
      <c r="H168" s="56"/>
      <c r="I168" s="56"/>
      <c r="J168" s="57">
        <v>72.48</v>
      </c>
      <c r="K168" s="58"/>
      <c r="L168" s="57"/>
      <c r="M168" s="58"/>
      <c r="N168" s="57"/>
      <c r="O168" s="58"/>
      <c r="P168" s="59"/>
    </row>
    <row r="169" spans="1:16" x14ac:dyDescent="0.25">
      <c r="A169" s="56"/>
      <c r="B169" s="56"/>
      <c r="C169" s="56"/>
      <c r="D169" s="56"/>
      <c r="E169" s="56"/>
      <c r="F169" s="56"/>
      <c r="G169" s="56" t="s">
        <v>857</v>
      </c>
      <c r="H169" s="56"/>
      <c r="I169" s="56"/>
      <c r="J169" s="57">
        <v>331.48</v>
      </c>
      <c r="K169" s="58"/>
      <c r="L169" s="57"/>
      <c r="M169" s="58"/>
      <c r="N169" s="57"/>
      <c r="O169" s="58"/>
      <c r="P169" s="59"/>
    </row>
    <row r="170" spans="1:16" ht="15.75" thickBot="1" x14ac:dyDescent="0.3">
      <c r="A170" s="56"/>
      <c r="B170" s="56"/>
      <c r="C170" s="56"/>
      <c r="D170" s="56"/>
      <c r="E170" s="56"/>
      <c r="F170" s="56"/>
      <c r="G170" s="56" t="s">
        <v>858</v>
      </c>
      <c r="H170" s="56"/>
      <c r="I170" s="56"/>
      <c r="J170" s="60">
        <v>10985.38</v>
      </c>
      <c r="K170" s="58"/>
      <c r="L170" s="60">
        <v>20000</v>
      </c>
      <c r="M170" s="58"/>
      <c r="N170" s="60">
        <f>ROUND((J170-L170),5)</f>
        <v>-9014.6200000000008</v>
      </c>
      <c r="O170" s="58"/>
      <c r="P170" s="61">
        <f>ROUND(IF(L170=0, IF(J170=0, 0, 1), J170/L170),5)</f>
        <v>0.54927000000000004</v>
      </c>
    </row>
    <row r="171" spans="1:16" ht="15.75" thickBot="1" x14ac:dyDescent="0.3">
      <c r="A171" s="56"/>
      <c r="B171" s="56"/>
      <c r="C171" s="56"/>
      <c r="D171" s="56"/>
      <c r="E171" s="56"/>
      <c r="F171" s="56" t="s">
        <v>859</v>
      </c>
      <c r="G171" s="56"/>
      <c r="H171" s="56"/>
      <c r="I171" s="56"/>
      <c r="J171" s="64">
        <f>ROUND(SUM(J150:J170),5)</f>
        <v>35759.19</v>
      </c>
      <c r="K171" s="58"/>
      <c r="L171" s="64">
        <f>ROUND(SUM(L150:L170),5)</f>
        <v>20000</v>
      </c>
      <c r="M171" s="58"/>
      <c r="N171" s="64">
        <f>ROUND((J171-L171),5)</f>
        <v>15759.19</v>
      </c>
      <c r="O171" s="58"/>
      <c r="P171" s="65">
        <f>ROUND(IF(L171=0, IF(J171=0, 0, 1), J171/L171),5)</f>
        <v>1.78796</v>
      </c>
    </row>
    <row r="172" spans="1:16" x14ac:dyDescent="0.25">
      <c r="A172" s="56"/>
      <c r="B172" s="56"/>
      <c r="C172" s="56"/>
      <c r="D172" s="56"/>
      <c r="E172" s="56" t="s">
        <v>860</v>
      </c>
      <c r="F172" s="56"/>
      <c r="G172" s="56"/>
      <c r="H172" s="56"/>
      <c r="I172" s="56"/>
      <c r="J172" s="57">
        <f>ROUND(SUM(J134:J137)+SUM(J147:J149)+J171,5)</f>
        <v>52676.36</v>
      </c>
      <c r="K172" s="58"/>
      <c r="L172" s="57">
        <f>ROUND(SUM(L134:L137)+SUM(L147:L149)+L171,5)</f>
        <v>69800</v>
      </c>
      <c r="M172" s="58"/>
      <c r="N172" s="57">
        <f>ROUND((J172-L172),5)</f>
        <v>-17123.64</v>
      </c>
      <c r="O172" s="58"/>
      <c r="P172" s="59">
        <f>ROUND(IF(L172=0, IF(J172=0, 0, 1), J172/L172),5)</f>
        <v>0.75468000000000002</v>
      </c>
    </row>
    <row r="173" spans="1:16" x14ac:dyDescent="0.25">
      <c r="A173" s="56"/>
      <c r="B173" s="56"/>
      <c r="C173" s="56"/>
      <c r="D173" s="56"/>
      <c r="E173" s="56" t="s">
        <v>861</v>
      </c>
      <c r="F173" s="56"/>
      <c r="G173" s="56"/>
      <c r="H173" s="56"/>
      <c r="I173" s="56"/>
      <c r="J173" s="57"/>
      <c r="K173" s="58"/>
      <c r="L173" s="57"/>
      <c r="M173" s="58"/>
      <c r="N173" s="57"/>
      <c r="O173" s="58"/>
      <c r="P173" s="59"/>
    </row>
    <row r="174" spans="1:16" x14ac:dyDescent="0.25">
      <c r="A174" s="56"/>
      <c r="B174" s="56"/>
      <c r="C174" s="56"/>
      <c r="D174" s="56"/>
      <c r="E174" s="56"/>
      <c r="F174" s="56" t="s">
        <v>862</v>
      </c>
      <c r="G174" s="56"/>
      <c r="H174" s="56"/>
      <c r="I174" s="56"/>
      <c r="J174" s="57">
        <v>0</v>
      </c>
      <c r="K174" s="58"/>
      <c r="L174" s="57">
        <v>500</v>
      </c>
      <c r="M174" s="58"/>
      <c r="N174" s="57">
        <f>ROUND((J174-L174),5)</f>
        <v>-500</v>
      </c>
      <c r="O174" s="58"/>
      <c r="P174" s="59">
        <f>ROUND(IF(L174=0, IF(J174=0, 0, 1), J174/L174),5)</f>
        <v>0</v>
      </c>
    </row>
    <row r="175" spans="1:16" ht="15.75" thickBot="1" x14ac:dyDescent="0.3">
      <c r="A175" s="56"/>
      <c r="B175" s="56"/>
      <c r="C175" s="56"/>
      <c r="D175" s="56"/>
      <c r="E175" s="56"/>
      <c r="F175" s="56" t="s">
        <v>863</v>
      </c>
      <c r="G175" s="56"/>
      <c r="H175" s="56"/>
      <c r="I175" s="56"/>
      <c r="J175" s="66">
        <v>549.95000000000005</v>
      </c>
      <c r="K175" s="58"/>
      <c r="L175" s="66"/>
      <c r="M175" s="58"/>
      <c r="N175" s="66"/>
      <c r="O175" s="58"/>
      <c r="P175" s="67"/>
    </row>
    <row r="176" spans="1:16" x14ac:dyDescent="0.25">
      <c r="A176" s="56"/>
      <c r="B176" s="56"/>
      <c r="C176" s="56"/>
      <c r="D176" s="56"/>
      <c r="E176" s="56" t="s">
        <v>864</v>
      </c>
      <c r="F176" s="56"/>
      <c r="G176" s="56"/>
      <c r="H176" s="56"/>
      <c r="I176" s="56"/>
      <c r="J176" s="57">
        <f>ROUND(SUM(J173:J175),5)</f>
        <v>549.95000000000005</v>
      </c>
      <c r="K176" s="58"/>
      <c r="L176" s="57">
        <f>ROUND(SUM(L173:L175),5)</f>
        <v>500</v>
      </c>
      <c r="M176" s="58"/>
      <c r="N176" s="57">
        <f>ROUND((J176-L176),5)</f>
        <v>49.95</v>
      </c>
      <c r="O176" s="58"/>
      <c r="P176" s="59">
        <f>ROUND(IF(L176=0, IF(J176=0, 0, 1), J176/L176),5)</f>
        <v>1.0999000000000001</v>
      </c>
    </row>
    <row r="177" spans="1:16" x14ac:dyDescent="0.25">
      <c r="A177" s="56"/>
      <c r="B177" s="56"/>
      <c r="C177" s="56"/>
      <c r="D177" s="56"/>
      <c r="E177" s="56" t="s">
        <v>865</v>
      </c>
      <c r="F177" s="56"/>
      <c r="G177" s="56"/>
      <c r="H177" s="56"/>
      <c r="I177" s="56"/>
      <c r="J177" s="57"/>
      <c r="K177" s="58"/>
      <c r="L177" s="57"/>
      <c r="M177" s="58"/>
      <c r="N177" s="57"/>
      <c r="O177" s="58"/>
      <c r="P177" s="59"/>
    </row>
    <row r="178" spans="1:16" x14ac:dyDescent="0.25">
      <c r="A178" s="56"/>
      <c r="B178" s="56"/>
      <c r="C178" s="56"/>
      <c r="D178" s="56"/>
      <c r="E178" s="56"/>
      <c r="F178" s="56" t="s">
        <v>866</v>
      </c>
      <c r="G178" s="56"/>
      <c r="H178" s="56"/>
      <c r="I178" s="56"/>
      <c r="J178" s="57">
        <v>0</v>
      </c>
      <c r="K178" s="58"/>
      <c r="L178" s="57">
        <v>2000</v>
      </c>
      <c r="M178" s="58"/>
      <c r="N178" s="57">
        <f>ROUND((J178-L178),5)</f>
        <v>-2000</v>
      </c>
      <c r="O178" s="58"/>
      <c r="P178" s="59">
        <f>ROUND(IF(L178=0, IF(J178=0, 0, 1), J178/L178),5)</f>
        <v>0</v>
      </c>
    </row>
    <row r="179" spans="1:16" x14ac:dyDescent="0.25">
      <c r="A179" s="56"/>
      <c r="B179" s="56"/>
      <c r="C179" s="56"/>
      <c r="D179" s="56"/>
      <c r="E179" s="56"/>
      <c r="F179" s="56" t="s">
        <v>867</v>
      </c>
      <c r="G179" s="56"/>
      <c r="H179" s="56"/>
      <c r="I179" s="56"/>
      <c r="J179" s="57">
        <v>0</v>
      </c>
      <c r="K179" s="58"/>
      <c r="L179" s="57">
        <v>1000</v>
      </c>
      <c r="M179" s="58"/>
      <c r="N179" s="57">
        <f>ROUND((J179-L179),5)</f>
        <v>-1000</v>
      </c>
      <c r="O179" s="58"/>
      <c r="P179" s="59">
        <f>ROUND(IF(L179=0, IF(J179=0, 0, 1), J179/L179),5)</f>
        <v>0</v>
      </c>
    </row>
    <row r="180" spans="1:16" x14ac:dyDescent="0.25">
      <c r="A180" s="56"/>
      <c r="B180" s="56"/>
      <c r="C180" s="56"/>
      <c r="D180" s="56"/>
      <c r="E180" s="56"/>
      <c r="F180" s="56" t="s">
        <v>868</v>
      </c>
      <c r="G180" s="56"/>
      <c r="H180" s="56"/>
      <c r="I180" s="56"/>
      <c r="J180" s="57"/>
      <c r="K180" s="58"/>
      <c r="L180" s="57"/>
      <c r="M180" s="58"/>
      <c r="N180" s="57"/>
      <c r="O180" s="58"/>
      <c r="P180" s="59"/>
    </row>
    <row r="181" spans="1:16" x14ac:dyDescent="0.25">
      <c r="A181" s="56"/>
      <c r="B181" s="56"/>
      <c r="C181" s="56"/>
      <c r="D181" s="56"/>
      <c r="E181" s="56"/>
      <c r="F181" s="56"/>
      <c r="G181" s="56" t="s">
        <v>869</v>
      </c>
      <c r="H181" s="56"/>
      <c r="I181" s="56"/>
      <c r="J181" s="57">
        <v>-185</v>
      </c>
      <c r="K181" s="58"/>
      <c r="L181" s="57">
        <v>6000</v>
      </c>
      <c r="M181" s="58"/>
      <c r="N181" s="57">
        <f>ROUND((J181-L181),5)</f>
        <v>-6185</v>
      </c>
      <c r="O181" s="58"/>
      <c r="P181" s="59">
        <f>ROUND(IF(L181=0, IF(J181=0, 0, 1), J181/L181),5)</f>
        <v>-3.083E-2</v>
      </c>
    </row>
    <row r="182" spans="1:16" ht="15.75" thickBot="1" x14ac:dyDescent="0.3">
      <c r="A182" s="56"/>
      <c r="B182" s="56"/>
      <c r="C182" s="56"/>
      <c r="D182" s="56"/>
      <c r="E182" s="56"/>
      <c r="F182" s="56"/>
      <c r="G182" s="56" t="s">
        <v>870</v>
      </c>
      <c r="H182" s="56"/>
      <c r="I182" s="56"/>
      <c r="J182" s="66">
        <v>1364.78</v>
      </c>
      <c r="K182" s="58"/>
      <c r="L182" s="66">
        <v>4000</v>
      </c>
      <c r="M182" s="58"/>
      <c r="N182" s="66">
        <f>ROUND((J182-L182),5)</f>
        <v>-2635.22</v>
      </c>
      <c r="O182" s="58"/>
      <c r="P182" s="67">
        <f>ROUND(IF(L182=0, IF(J182=0, 0, 1), J182/L182),5)</f>
        <v>0.3412</v>
      </c>
    </row>
    <row r="183" spans="1:16" x14ac:dyDescent="0.25">
      <c r="A183" s="56"/>
      <c r="B183" s="56"/>
      <c r="C183" s="56"/>
      <c r="D183" s="56"/>
      <c r="E183" s="56"/>
      <c r="F183" s="56" t="s">
        <v>871</v>
      </c>
      <c r="G183" s="56"/>
      <c r="H183" s="56"/>
      <c r="I183" s="56"/>
      <c r="J183" s="57">
        <f>ROUND(SUM(J180:J182),5)</f>
        <v>1179.78</v>
      </c>
      <c r="K183" s="58"/>
      <c r="L183" s="57">
        <f>ROUND(SUM(L180:L182),5)</f>
        <v>10000</v>
      </c>
      <c r="M183" s="58"/>
      <c r="N183" s="57">
        <f>ROUND((J183-L183),5)</f>
        <v>-8820.2199999999993</v>
      </c>
      <c r="O183" s="58"/>
      <c r="P183" s="59">
        <f>ROUND(IF(L183=0, IF(J183=0, 0, 1), J183/L183),5)</f>
        <v>0.11798</v>
      </c>
    </row>
    <row r="184" spans="1:16" x14ac:dyDescent="0.25">
      <c r="A184" s="56"/>
      <c r="B184" s="56"/>
      <c r="C184" s="56"/>
      <c r="D184" s="56"/>
      <c r="E184" s="56"/>
      <c r="F184" s="56" t="s">
        <v>872</v>
      </c>
      <c r="G184" s="56"/>
      <c r="H184" s="56"/>
      <c r="I184" s="56"/>
      <c r="J184" s="57">
        <v>460</v>
      </c>
      <c r="K184" s="58"/>
      <c r="L184" s="57">
        <v>500</v>
      </c>
      <c r="M184" s="58"/>
      <c r="N184" s="57">
        <f>ROUND((J184-L184),5)</f>
        <v>-40</v>
      </c>
      <c r="O184" s="58"/>
      <c r="P184" s="59">
        <f>ROUND(IF(L184=0, IF(J184=0, 0, 1), J184/L184),5)</f>
        <v>0.92</v>
      </c>
    </row>
    <row r="185" spans="1:16" x14ac:dyDescent="0.25">
      <c r="A185" s="56"/>
      <c r="B185" s="56"/>
      <c r="C185" s="56"/>
      <c r="D185" s="56"/>
      <c r="E185" s="56"/>
      <c r="F185" s="56" t="s">
        <v>873</v>
      </c>
      <c r="G185" s="56"/>
      <c r="H185" s="56"/>
      <c r="I185" s="56"/>
      <c r="J185" s="57">
        <v>0</v>
      </c>
      <c r="K185" s="58"/>
      <c r="L185" s="57">
        <v>33072</v>
      </c>
      <c r="M185" s="58"/>
      <c r="N185" s="57">
        <f>ROUND((J185-L185),5)</f>
        <v>-33072</v>
      </c>
      <c r="O185" s="58"/>
      <c r="P185" s="59">
        <f>ROUND(IF(L185=0, IF(J185=0, 0, 1), J185/L185),5)</f>
        <v>0</v>
      </c>
    </row>
    <row r="186" spans="1:16" x14ac:dyDescent="0.25">
      <c r="A186" s="56"/>
      <c r="B186" s="56"/>
      <c r="C186" s="56"/>
      <c r="D186" s="56"/>
      <c r="E186" s="56"/>
      <c r="F186" s="56" t="s">
        <v>874</v>
      </c>
      <c r="G186" s="56"/>
      <c r="H186" s="56"/>
      <c r="I186" s="56"/>
      <c r="J186" s="57">
        <v>516.5</v>
      </c>
      <c r="K186" s="58"/>
      <c r="L186" s="57"/>
      <c r="M186" s="58"/>
      <c r="N186" s="57"/>
      <c r="O186" s="58"/>
      <c r="P186" s="59"/>
    </row>
    <row r="187" spans="1:16" x14ac:dyDescent="0.25">
      <c r="A187" s="56"/>
      <c r="B187" s="56"/>
      <c r="C187" s="56"/>
      <c r="D187" s="56"/>
      <c r="E187" s="56"/>
      <c r="F187" s="56" t="s">
        <v>875</v>
      </c>
      <c r="G187" s="56"/>
      <c r="H187" s="56"/>
      <c r="I187" s="56"/>
      <c r="J187" s="57"/>
      <c r="K187" s="58"/>
      <c r="L187" s="57"/>
      <c r="M187" s="58"/>
      <c r="N187" s="57"/>
      <c r="O187" s="58"/>
      <c r="P187" s="59"/>
    </row>
    <row r="188" spans="1:16" ht="15.75" thickBot="1" x14ac:dyDescent="0.3">
      <c r="A188" s="56"/>
      <c r="B188" s="56"/>
      <c r="C188" s="56"/>
      <c r="D188" s="56"/>
      <c r="E188" s="56"/>
      <c r="F188" s="56"/>
      <c r="G188" s="56" t="s">
        <v>876</v>
      </c>
      <c r="H188" s="56"/>
      <c r="I188" s="56"/>
      <c r="J188" s="60">
        <v>1925.27</v>
      </c>
      <c r="K188" s="58"/>
      <c r="L188" s="60">
        <v>2000</v>
      </c>
      <c r="M188" s="58"/>
      <c r="N188" s="60">
        <f>ROUND((J188-L188),5)</f>
        <v>-74.73</v>
      </c>
      <c r="O188" s="58"/>
      <c r="P188" s="61">
        <f>ROUND(IF(L188=0, IF(J188=0, 0, 1), J188/L188),5)</f>
        <v>0.96264000000000005</v>
      </c>
    </row>
    <row r="189" spans="1:16" ht="15.75" thickBot="1" x14ac:dyDescent="0.3">
      <c r="A189" s="56"/>
      <c r="B189" s="56"/>
      <c r="C189" s="56"/>
      <c r="D189" s="56"/>
      <c r="E189" s="56"/>
      <c r="F189" s="56" t="s">
        <v>877</v>
      </c>
      <c r="G189" s="56"/>
      <c r="H189" s="56"/>
      <c r="I189" s="56"/>
      <c r="J189" s="64">
        <f>ROUND(SUM(J187:J188),5)</f>
        <v>1925.27</v>
      </c>
      <c r="K189" s="58"/>
      <c r="L189" s="64">
        <f>ROUND(SUM(L187:L188),5)</f>
        <v>2000</v>
      </c>
      <c r="M189" s="58"/>
      <c r="N189" s="64">
        <f>ROUND((J189-L189),5)</f>
        <v>-74.73</v>
      </c>
      <c r="O189" s="58"/>
      <c r="P189" s="65">
        <f>ROUND(IF(L189=0, IF(J189=0, 0, 1), J189/L189),5)</f>
        <v>0.96264000000000005</v>
      </c>
    </row>
    <row r="190" spans="1:16" x14ac:dyDescent="0.25">
      <c r="A190" s="56"/>
      <c r="B190" s="56"/>
      <c r="C190" s="56"/>
      <c r="D190" s="56"/>
      <c r="E190" s="56" t="s">
        <v>878</v>
      </c>
      <c r="F190" s="56"/>
      <c r="G190" s="56"/>
      <c r="H190" s="56"/>
      <c r="I190" s="56"/>
      <c r="J190" s="57">
        <f>ROUND(SUM(J177:J179)+SUM(J183:J186)+J189,5)</f>
        <v>4081.55</v>
      </c>
      <c r="K190" s="58"/>
      <c r="L190" s="57">
        <f>ROUND(SUM(L177:L179)+SUM(L183:L186)+L189,5)</f>
        <v>48572</v>
      </c>
      <c r="M190" s="58"/>
      <c r="N190" s="57">
        <f>ROUND((J190-L190),5)</f>
        <v>-44490.45</v>
      </c>
      <c r="O190" s="58"/>
      <c r="P190" s="59">
        <f>ROUND(IF(L190=0, IF(J190=0, 0, 1), J190/L190),5)</f>
        <v>8.4029999999999994E-2</v>
      </c>
    </row>
    <row r="191" spans="1:16" x14ac:dyDescent="0.25">
      <c r="A191" s="56"/>
      <c r="B191" s="56"/>
      <c r="C191" s="56"/>
      <c r="D191" s="56"/>
      <c r="E191" s="56" t="s">
        <v>879</v>
      </c>
      <c r="F191" s="56"/>
      <c r="G191" s="56"/>
      <c r="H191" s="56"/>
      <c r="I191" s="56"/>
      <c r="J191" s="57"/>
      <c r="K191" s="58"/>
      <c r="L191" s="57"/>
      <c r="M191" s="58"/>
      <c r="N191" s="57"/>
      <c r="O191" s="58"/>
      <c r="P191" s="59"/>
    </row>
    <row r="192" spans="1:16" x14ac:dyDescent="0.25">
      <c r="A192" s="56"/>
      <c r="B192" s="56"/>
      <c r="C192" s="56"/>
      <c r="D192" s="56"/>
      <c r="E192" s="56"/>
      <c r="F192" s="56" t="s">
        <v>880</v>
      </c>
      <c r="G192" s="56"/>
      <c r="H192" s="56"/>
      <c r="I192" s="56"/>
      <c r="J192" s="57"/>
      <c r="K192" s="58"/>
      <c r="L192" s="57"/>
      <c r="M192" s="58"/>
      <c r="N192" s="57"/>
      <c r="O192" s="58"/>
      <c r="P192" s="59"/>
    </row>
    <row r="193" spans="1:16" x14ac:dyDescent="0.25">
      <c r="A193" s="56"/>
      <c r="B193" s="56"/>
      <c r="C193" s="56"/>
      <c r="D193" s="56"/>
      <c r="E193" s="56"/>
      <c r="F193" s="56"/>
      <c r="G193" s="56" t="s">
        <v>881</v>
      </c>
      <c r="H193" s="56"/>
      <c r="I193" s="56"/>
      <c r="J193" s="57">
        <v>550</v>
      </c>
      <c r="K193" s="58"/>
      <c r="L193" s="57">
        <v>550</v>
      </c>
      <c r="M193" s="58"/>
      <c r="N193" s="57">
        <f>ROUND((J193-L193),5)</f>
        <v>0</v>
      </c>
      <c r="O193" s="58"/>
      <c r="P193" s="59">
        <f>ROUND(IF(L193=0, IF(J193=0, 0, 1), J193/L193),5)</f>
        <v>1</v>
      </c>
    </row>
    <row r="194" spans="1:16" ht="15.75" thickBot="1" x14ac:dyDescent="0.3">
      <c r="A194" s="56"/>
      <c r="B194" s="56"/>
      <c r="C194" s="56"/>
      <c r="D194" s="56"/>
      <c r="E194" s="56"/>
      <c r="F194" s="56"/>
      <c r="G194" s="56" t="s">
        <v>882</v>
      </c>
      <c r="H194" s="56"/>
      <c r="I194" s="56"/>
      <c r="J194" s="66">
        <v>4113.17</v>
      </c>
      <c r="K194" s="58"/>
      <c r="L194" s="66">
        <v>5000</v>
      </c>
      <c r="M194" s="58"/>
      <c r="N194" s="66">
        <f>ROUND((J194-L194),5)</f>
        <v>-886.83</v>
      </c>
      <c r="O194" s="58"/>
      <c r="P194" s="67">
        <f>ROUND(IF(L194=0, IF(J194=0, 0, 1), J194/L194),5)</f>
        <v>0.82262999999999997</v>
      </c>
    </row>
    <row r="195" spans="1:16" x14ac:dyDescent="0.25">
      <c r="A195" s="56"/>
      <c r="B195" s="56"/>
      <c r="C195" s="56"/>
      <c r="D195" s="56"/>
      <c r="E195" s="56"/>
      <c r="F195" s="56" t="s">
        <v>883</v>
      </c>
      <c r="G195" s="56"/>
      <c r="H195" s="56"/>
      <c r="I195" s="56"/>
      <c r="J195" s="57">
        <f>ROUND(SUM(J192:J194),5)</f>
        <v>4663.17</v>
      </c>
      <c r="K195" s="58"/>
      <c r="L195" s="57">
        <f>ROUND(SUM(L192:L194),5)</f>
        <v>5550</v>
      </c>
      <c r="M195" s="58"/>
      <c r="N195" s="57">
        <f>ROUND((J195-L195),5)</f>
        <v>-886.83</v>
      </c>
      <c r="O195" s="58"/>
      <c r="P195" s="59">
        <f>ROUND(IF(L195=0, IF(J195=0, 0, 1), J195/L195),5)</f>
        <v>0.84021000000000001</v>
      </c>
    </row>
    <row r="196" spans="1:16" ht="15.75" thickBot="1" x14ac:dyDescent="0.3">
      <c r="A196" s="56"/>
      <c r="B196" s="56"/>
      <c r="C196" s="56"/>
      <c r="D196" s="56"/>
      <c r="E196" s="56"/>
      <c r="F196" s="56" t="s">
        <v>884</v>
      </c>
      <c r="G196" s="56"/>
      <c r="H196" s="56"/>
      <c r="I196" s="56"/>
      <c r="J196" s="66">
        <v>1974.9</v>
      </c>
      <c r="K196" s="58"/>
      <c r="L196" s="66">
        <v>4500</v>
      </c>
      <c r="M196" s="58"/>
      <c r="N196" s="66">
        <f>ROUND((J196-L196),5)</f>
        <v>-2525.1</v>
      </c>
      <c r="O196" s="58"/>
      <c r="P196" s="67">
        <f>ROUND(IF(L196=0, IF(J196=0, 0, 1), J196/L196),5)</f>
        <v>0.43886999999999998</v>
      </c>
    </row>
    <row r="197" spans="1:16" x14ac:dyDescent="0.25">
      <c r="A197" s="56"/>
      <c r="B197" s="56"/>
      <c r="C197" s="56"/>
      <c r="D197" s="56"/>
      <c r="E197" s="56" t="s">
        <v>885</v>
      </c>
      <c r="F197" s="56"/>
      <c r="G197" s="56"/>
      <c r="H197" s="56"/>
      <c r="I197" s="56"/>
      <c r="J197" s="57">
        <f>ROUND(J191+SUM(J195:J196),5)</f>
        <v>6638.07</v>
      </c>
      <c r="K197" s="58"/>
      <c r="L197" s="57">
        <f>ROUND(L191+SUM(L195:L196),5)</f>
        <v>10050</v>
      </c>
      <c r="M197" s="58"/>
      <c r="N197" s="57">
        <f>ROUND((J197-L197),5)</f>
        <v>-3411.93</v>
      </c>
      <c r="O197" s="58"/>
      <c r="P197" s="59">
        <f>ROUND(IF(L197=0, IF(J197=0, 0, 1), J197/L197),5)</f>
        <v>0.66049999999999998</v>
      </c>
    </row>
    <row r="198" spans="1:16" ht="15.75" thickBot="1" x14ac:dyDescent="0.3">
      <c r="A198" s="56"/>
      <c r="B198" s="56"/>
      <c r="C198" s="56"/>
      <c r="D198" s="56"/>
      <c r="E198" s="56" t="s">
        <v>886</v>
      </c>
      <c r="F198" s="56"/>
      <c r="G198" s="56"/>
      <c r="H198" s="56"/>
      <c r="I198" s="56"/>
      <c r="J198" s="60">
        <v>2539.21</v>
      </c>
      <c r="K198" s="58"/>
      <c r="L198" s="60"/>
      <c r="M198" s="58"/>
      <c r="N198" s="60"/>
      <c r="O198" s="58"/>
      <c r="P198" s="61"/>
    </row>
    <row r="199" spans="1:16" ht="15.75" thickBot="1" x14ac:dyDescent="0.3">
      <c r="A199" s="56"/>
      <c r="B199" s="56"/>
      <c r="C199" s="56"/>
      <c r="D199" s="56" t="s">
        <v>887</v>
      </c>
      <c r="E199" s="56"/>
      <c r="F199" s="56"/>
      <c r="G199" s="56"/>
      <c r="H199" s="56"/>
      <c r="I199" s="56"/>
      <c r="J199" s="64">
        <f>ROUND(J25+J119+J124+J133+J172+J176+J190+SUM(J197:J198),5)</f>
        <v>634598.54</v>
      </c>
      <c r="K199" s="58"/>
      <c r="L199" s="64">
        <f>ROUND(L25+L119+L124+L133+L172+L176+L190+SUM(L197:L198),5)</f>
        <v>967714.64</v>
      </c>
      <c r="M199" s="58"/>
      <c r="N199" s="64">
        <f>ROUND((J199-L199),5)</f>
        <v>-333116.09999999998</v>
      </c>
      <c r="O199" s="58"/>
      <c r="P199" s="65">
        <f>ROUND(IF(L199=0, IF(J199=0, 0, 1), J199/L199),5)</f>
        <v>0.65576999999999996</v>
      </c>
    </row>
    <row r="200" spans="1:16" x14ac:dyDescent="0.25">
      <c r="A200" s="56"/>
      <c r="B200" s="56" t="s">
        <v>888</v>
      </c>
      <c r="C200" s="56"/>
      <c r="D200" s="56"/>
      <c r="E200" s="56"/>
      <c r="F200" s="56"/>
      <c r="G200" s="56"/>
      <c r="H200" s="56"/>
      <c r="I200" s="56"/>
      <c r="J200" s="57">
        <f>ROUND(J3+J24-J199,5)</f>
        <v>313796.21000000002</v>
      </c>
      <c r="K200" s="58"/>
      <c r="L200" s="57">
        <f>ROUND(L3+L24-L199,5)</f>
        <v>16350.36</v>
      </c>
      <c r="M200" s="58"/>
      <c r="N200" s="57">
        <f>ROUND((J200-L200),5)</f>
        <v>297445.84999999998</v>
      </c>
      <c r="O200" s="58"/>
      <c r="P200" s="59">
        <f>ROUND(IF(L200=0, IF(J200=0, 0, 1), J200/L200),5)</f>
        <v>19.19201</v>
      </c>
    </row>
    <row r="201" spans="1:16" x14ac:dyDescent="0.25">
      <c r="A201" s="56"/>
      <c r="B201" s="56" t="s">
        <v>889</v>
      </c>
      <c r="C201" s="56"/>
      <c r="D201" s="56"/>
      <c r="E201" s="56"/>
      <c r="F201" s="56"/>
      <c r="G201" s="56"/>
      <c r="H201" s="56"/>
      <c r="I201" s="56"/>
      <c r="J201" s="57"/>
      <c r="K201" s="58"/>
      <c r="L201" s="57"/>
      <c r="M201" s="58"/>
      <c r="N201" s="57"/>
      <c r="O201" s="58"/>
      <c r="P201" s="59"/>
    </row>
    <row r="202" spans="1:16" x14ac:dyDescent="0.25">
      <c r="A202" s="56"/>
      <c r="B202" s="56"/>
      <c r="C202" s="56" t="s">
        <v>890</v>
      </c>
      <c r="D202" s="56"/>
      <c r="E202" s="56"/>
      <c r="F202" s="56"/>
      <c r="G202" s="56"/>
      <c r="H202" s="56"/>
      <c r="I202" s="56"/>
      <c r="J202" s="57"/>
      <c r="K202" s="58"/>
      <c r="L202" s="57"/>
      <c r="M202" s="58"/>
      <c r="N202" s="57"/>
      <c r="O202" s="58"/>
      <c r="P202" s="59"/>
    </row>
    <row r="203" spans="1:16" x14ac:dyDescent="0.25">
      <c r="A203" s="56"/>
      <c r="B203" s="56"/>
      <c r="C203" s="56"/>
      <c r="D203" s="56" t="s">
        <v>891</v>
      </c>
      <c r="E203" s="56"/>
      <c r="F203" s="56"/>
      <c r="G203" s="56"/>
      <c r="H203" s="56"/>
      <c r="I203" s="56"/>
      <c r="J203" s="57">
        <v>2015.5</v>
      </c>
      <c r="K203" s="58"/>
      <c r="L203" s="57"/>
      <c r="M203" s="58"/>
      <c r="N203" s="57"/>
      <c r="O203" s="58"/>
      <c r="P203" s="59"/>
    </row>
    <row r="204" spans="1:16" x14ac:dyDescent="0.25">
      <c r="A204" s="56"/>
      <c r="B204" s="56"/>
      <c r="C204" s="56"/>
      <c r="D204" s="56" t="s">
        <v>892</v>
      </c>
      <c r="E204" s="56"/>
      <c r="F204" s="56"/>
      <c r="G204" s="56"/>
      <c r="H204" s="56"/>
      <c r="I204" s="56"/>
      <c r="J204" s="57">
        <v>2000</v>
      </c>
      <c r="K204" s="58"/>
      <c r="L204" s="57"/>
      <c r="M204" s="58"/>
      <c r="N204" s="57"/>
      <c r="O204" s="58"/>
      <c r="P204" s="59"/>
    </row>
    <row r="205" spans="1:16" x14ac:dyDescent="0.25">
      <c r="A205" s="56"/>
      <c r="B205" s="56"/>
      <c r="C205" s="56"/>
      <c r="D205" s="56" t="s">
        <v>893</v>
      </c>
      <c r="E205" s="56"/>
      <c r="F205" s="56"/>
      <c r="G205" s="56"/>
      <c r="H205" s="56"/>
      <c r="I205" s="56"/>
      <c r="J205" s="57"/>
      <c r="K205" s="58"/>
      <c r="L205" s="57"/>
      <c r="M205" s="58"/>
      <c r="N205" s="57"/>
      <c r="O205" s="58"/>
      <c r="P205" s="59"/>
    </row>
    <row r="206" spans="1:16" x14ac:dyDescent="0.25">
      <c r="A206" s="56"/>
      <c r="B206" s="56"/>
      <c r="C206" s="56"/>
      <c r="D206" s="56"/>
      <c r="E206" s="56" t="s">
        <v>894</v>
      </c>
      <c r="F206" s="56"/>
      <c r="G206" s="56"/>
      <c r="H206" s="56"/>
      <c r="I206" s="56"/>
      <c r="J206" s="57">
        <v>8730</v>
      </c>
      <c r="K206" s="58"/>
      <c r="L206" s="57"/>
      <c r="M206" s="58"/>
      <c r="N206" s="57"/>
      <c r="O206" s="58"/>
      <c r="P206" s="59"/>
    </row>
    <row r="207" spans="1:16" x14ac:dyDescent="0.25">
      <c r="A207" s="56"/>
      <c r="B207" s="56"/>
      <c r="C207" s="56"/>
      <c r="D207" s="56"/>
      <c r="E207" s="56" t="s">
        <v>895</v>
      </c>
      <c r="F207" s="56"/>
      <c r="G207" s="56"/>
      <c r="H207" s="56"/>
      <c r="I207" s="56"/>
      <c r="J207" s="57">
        <v>5512.83</v>
      </c>
      <c r="K207" s="58"/>
      <c r="L207" s="57"/>
      <c r="M207" s="58"/>
      <c r="N207" s="57"/>
      <c r="O207" s="58"/>
      <c r="P207" s="59"/>
    </row>
    <row r="208" spans="1:16" x14ac:dyDescent="0.25">
      <c r="A208" s="56"/>
      <c r="B208" s="56"/>
      <c r="C208" s="56"/>
      <c r="D208" s="56"/>
      <c r="E208" s="56" t="s">
        <v>896</v>
      </c>
      <c r="F208" s="56"/>
      <c r="G208" s="56"/>
      <c r="H208" s="56"/>
      <c r="I208" s="56"/>
      <c r="J208" s="57">
        <v>5394</v>
      </c>
      <c r="K208" s="58"/>
      <c r="L208" s="57"/>
      <c r="M208" s="58"/>
      <c r="N208" s="57"/>
      <c r="O208" s="58"/>
      <c r="P208" s="59"/>
    </row>
    <row r="209" spans="1:16" x14ac:dyDescent="0.25">
      <c r="A209" s="56"/>
      <c r="B209" s="56"/>
      <c r="C209" s="56"/>
      <c r="D209" s="56"/>
      <c r="E209" s="56" t="s">
        <v>897</v>
      </c>
      <c r="F209" s="56"/>
      <c r="G209" s="56"/>
      <c r="H209" s="56"/>
      <c r="I209" s="56"/>
      <c r="J209" s="57">
        <v>28795.32</v>
      </c>
      <c r="K209" s="58"/>
      <c r="L209" s="57"/>
      <c r="M209" s="58"/>
      <c r="N209" s="57"/>
      <c r="O209" s="58"/>
      <c r="P209" s="59"/>
    </row>
    <row r="210" spans="1:16" ht="15.75" thickBot="1" x14ac:dyDescent="0.3">
      <c r="A210" s="56"/>
      <c r="B210" s="56"/>
      <c r="C210" s="56"/>
      <c r="D210" s="56"/>
      <c r="E210" s="56" t="s">
        <v>898</v>
      </c>
      <c r="F210" s="56"/>
      <c r="G210" s="56"/>
      <c r="H210" s="56"/>
      <c r="I210" s="56"/>
      <c r="J210" s="66">
        <v>2281</v>
      </c>
      <c r="K210" s="58"/>
      <c r="L210" s="57"/>
      <c r="M210" s="58"/>
      <c r="N210" s="57"/>
      <c r="O210" s="58"/>
      <c r="P210" s="59"/>
    </row>
    <row r="211" spans="1:16" x14ac:dyDescent="0.25">
      <c r="A211" s="56"/>
      <c r="B211" s="56"/>
      <c r="C211" s="56"/>
      <c r="D211" s="56" t="s">
        <v>899</v>
      </c>
      <c r="E211" s="56"/>
      <c r="F211" s="56"/>
      <c r="G211" s="56"/>
      <c r="H211" s="56"/>
      <c r="I211" s="56"/>
      <c r="J211" s="57">
        <f>ROUND(SUM(J205:J210),5)</f>
        <v>50713.15</v>
      </c>
      <c r="K211" s="58"/>
      <c r="L211" s="57"/>
      <c r="M211" s="58"/>
      <c r="N211" s="57"/>
      <c r="O211" s="58"/>
      <c r="P211" s="59"/>
    </row>
    <row r="212" spans="1:16" x14ac:dyDescent="0.25">
      <c r="A212" s="56"/>
      <c r="B212" s="56"/>
      <c r="C212" s="56"/>
      <c r="D212" s="56" t="s">
        <v>890</v>
      </c>
      <c r="E212" s="56"/>
      <c r="F212" s="56"/>
      <c r="G212" s="56"/>
      <c r="H212" s="56"/>
      <c r="I212" s="56"/>
      <c r="J212" s="57"/>
      <c r="K212" s="58"/>
      <c r="L212" s="57"/>
      <c r="M212" s="58"/>
      <c r="N212" s="57"/>
      <c r="O212" s="58"/>
      <c r="P212" s="59"/>
    </row>
    <row r="213" spans="1:16" x14ac:dyDescent="0.25">
      <c r="A213" s="56"/>
      <c r="B213" s="56"/>
      <c r="C213" s="56"/>
      <c r="D213" s="56"/>
      <c r="E213" s="56" t="s">
        <v>900</v>
      </c>
      <c r="F213" s="56"/>
      <c r="G213" s="56"/>
      <c r="H213" s="56"/>
      <c r="I213" s="56"/>
      <c r="J213" s="57"/>
      <c r="K213" s="58"/>
      <c r="L213" s="57"/>
      <c r="M213" s="58"/>
      <c r="N213" s="57"/>
      <c r="O213" s="58"/>
      <c r="P213" s="59"/>
    </row>
    <row r="214" spans="1:16" x14ac:dyDescent="0.25">
      <c r="A214" s="56"/>
      <c r="B214" s="56"/>
      <c r="C214" s="56"/>
      <c r="D214" s="56"/>
      <c r="E214" s="56"/>
      <c r="F214" s="56" t="s">
        <v>901</v>
      </c>
      <c r="G214" s="56"/>
      <c r="H214" s="56"/>
      <c r="I214" s="56"/>
      <c r="J214" s="57">
        <v>-2022.24</v>
      </c>
      <c r="K214" s="58"/>
      <c r="L214" s="57"/>
      <c r="M214" s="58"/>
      <c r="N214" s="57"/>
      <c r="O214" s="58"/>
      <c r="P214" s="59"/>
    </row>
    <row r="215" spans="1:16" x14ac:dyDescent="0.25">
      <c r="A215" s="56"/>
      <c r="B215" s="56"/>
      <c r="C215" s="56"/>
      <c r="D215" s="56"/>
      <c r="E215" s="56"/>
      <c r="F215" s="56" t="s">
        <v>902</v>
      </c>
      <c r="G215" s="56"/>
      <c r="H215" s="56"/>
      <c r="I215" s="56"/>
      <c r="J215" s="57">
        <v>7602.22</v>
      </c>
      <c r="K215" s="58"/>
      <c r="L215" s="57"/>
      <c r="M215" s="58"/>
      <c r="N215" s="57"/>
      <c r="O215" s="58"/>
      <c r="P215" s="59"/>
    </row>
    <row r="216" spans="1:16" x14ac:dyDescent="0.25">
      <c r="A216" s="56"/>
      <c r="B216" s="56"/>
      <c r="C216" s="56"/>
      <c r="D216" s="56"/>
      <c r="E216" s="56"/>
      <c r="F216" s="56" t="s">
        <v>903</v>
      </c>
      <c r="G216" s="56"/>
      <c r="H216" s="56"/>
      <c r="I216" s="56"/>
      <c r="J216" s="57">
        <v>13624.5</v>
      </c>
      <c r="K216" s="58"/>
      <c r="L216" s="57"/>
      <c r="M216" s="58"/>
      <c r="N216" s="57"/>
      <c r="O216" s="58"/>
      <c r="P216" s="59"/>
    </row>
    <row r="217" spans="1:16" x14ac:dyDescent="0.25">
      <c r="A217" s="56"/>
      <c r="B217" s="56"/>
      <c r="C217" s="56"/>
      <c r="D217" s="56"/>
      <c r="E217" s="56"/>
      <c r="F217" s="56" t="s">
        <v>904</v>
      </c>
      <c r="G217" s="56"/>
      <c r="H217" s="56"/>
      <c r="I217" s="56"/>
      <c r="J217" s="57">
        <v>1114.6500000000001</v>
      </c>
      <c r="K217" s="58"/>
      <c r="L217" s="57"/>
      <c r="M217" s="58"/>
      <c r="N217" s="57"/>
      <c r="O217" s="58"/>
      <c r="P217" s="59"/>
    </row>
    <row r="218" spans="1:16" x14ac:dyDescent="0.25">
      <c r="A218" s="56"/>
      <c r="B218" s="56"/>
      <c r="C218" s="56"/>
      <c r="D218" s="56"/>
      <c r="E218" s="56"/>
      <c r="F218" s="56" t="s">
        <v>905</v>
      </c>
      <c r="G218" s="56"/>
      <c r="H218" s="56"/>
      <c r="I218" s="56"/>
      <c r="J218" s="57">
        <v>6712.54</v>
      </c>
      <c r="K218" s="58"/>
      <c r="L218" s="57"/>
      <c r="M218" s="58"/>
      <c r="N218" s="57"/>
      <c r="O218" s="58"/>
      <c r="P218" s="59"/>
    </row>
    <row r="219" spans="1:16" x14ac:dyDescent="0.25">
      <c r="A219" s="56"/>
      <c r="B219" s="56"/>
      <c r="C219" s="56"/>
      <c r="D219" s="56"/>
      <c r="E219" s="56"/>
      <c r="F219" s="56" t="s">
        <v>906</v>
      </c>
      <c r="G219" s="56"/>
      <c r="H219" s="56"/>
      <c r="I219" s="56"/>
      <c r="J219" s="57">
        <v>920.18</v>
      </c>
      <c r="K219" s="58"/>
      <c r="L219" s="57"/>
      <c r="M219" s="58"/>
      <c r="N219" s="57"/>
      <c r="O219" s="58"/>
      <c r="P219" s="59"/>
    </row>
    <row r="220" spans="1:16" ht="15.75" thickBot="1" x14ac:dyDescent="0.3">
      <c r="A220" s="56"/>
      <c r="B220" s="56"/>
      <c r="C220" s="56"/>
      <c r="D220" s="56"/>
      <c r="E220" s="56"/>
      <c r="F220" s="56" t="s">
        <v>907</v>
      </c>
      <c r="G220" s="56"/>
      <c r="H220" s="56"/>
      <c r="I220" s="56"/>
      <c r="J220" s="66">
        <v>299.74</v>
      </c>
      <c r="K220" s="58"/>
      <c r="L220" s="57"/>
      <c r="M220" s="58"/>
      <c r="N220" s="57"/>
      <c r="O220" s="58"/>
      <c r="P220" s="59"/>
    </row>
    <row r="221" spans="1:16" x14ac:dyDescent="0.25">
      <c r="A221" s="56"/>
      <c r="B221" s="56"/>
      <c r="C221" s="56"/>
      <c r="D221" s="56"/>
      <c r="E221" s="56" t="s">
        <v>908</v>
      </c>
      <c r="F221" s="56"/>
      <c r="G221" s="56"/>
      <c r="H221" s="56"/>
      <c r="I221" s="56"/>
      <c r="J221" s="57">
        <f>ROUND(SUM(J213:J220),5)</f>
        <v>28251.59</v>
      </c>
      <c r="K221" s="58"/>
      <c r="L221" s="57"/>
      <c r="M221" s="58"/>
      <c r="N221" s="57"/>
      <c r="O221" s="58"/>
      <c r="P221" s="59"/>
    </row>
    <row r="222" spans="1:16" ht="15.75" thickBot="1" x14ac:dyDescent="0.3">
      <c r="A222" s="56"/>
      <c r="B222" s="56"/>
      <c r="C222" s="56"/>
      <c r="D222" s="56"/>
      <c r="E222" s="56" t="s">
        <v>909</v>
      </c>
      <c r="F222" s="56"/>
      <c r="G222" s="56"/>
      <c r="H222" s="56"/>
      <c r="I222" s="56"/>
      <c r="J222" s="60">
        <v>5317.2</v>
      </c>
      <c r="K222" s="58"/>
      <c r="L222" s="57"/>
      <c r="M222" s="58"/>
      <c r="N222" s="57"/>
      <c r="O222" s="58"/>
      <c r="P222" s="59"/>
    </row>
    <row r="223" spans="1:16" ht="15.75" thickBot="1" x14ac:dyDescent="0.3">
      <c r="A223" s="56"/>
      <c r="B223" s="56"/>
      <c r="C223" s="56"/>
      <c r="D223" s="56" t="s">
        <v>910</v>
      </c>
      <c r="E223" s="56"/>
      <c r="F223" s="56"/>
      <c r="G223" s="56"/>
      <c r="H223" s="56"/>
      <c r="I223" s="56"/>
      <c r="J223" s="64">
        <f>ROUND(J212+SUM(J221:J222),5)</f>
        <v>33568.79</v>
      </c>
      <c r="K223" s="58"/>
      <c r="L223" s="57"/>
      <c r="M223" s="58"/>
      <c r="N223" s="57"/>
      <c r="O223" s="58"/>
      <c r="P223" s="59"/>
    </row>
    <row r="224" spans="1:16" x14ac:dyDescent="0.25">
      <c r="A224" s="56"/>
      <c r="B224" s="56"/>
      <c r="C224" s="56" t="s">
        <v>910</v>
      </c>
      <c r="D224" s="56"/>
      <c r="E224" s="56"/>
      <c r="F224" s="56"/>
      <c r="G224" s="56"/>
      <c r="H224" s="56"/>
      <c r="I224" s="56"/>
      <c r="J224" s="57">
        <f>ROUND(SUM(J202:J204)+J211+J223,5)</f>
        <v>88297.44</v>
      </c>
      <c r="K224" s="58"/>
      <c r="L224" s="57"/>
      <c r="M224" s="58"/>
      <c r="N224" s="57"/>
      <c r="O224" s="58"/>
      <c r="P224" s="59"/>
    </row>
    <row r="225" spans="1:16" x14ac:dyDescent="0.25">
      <c r="A225" s="56"/>
      <c r="B225" s="56"/>
      <c r="C225" s="56" t="s">
        <v>911</v>
      </c>
      <c r="D225" s="56"/>
      <c r="E225" s="56"/>
      <c r="F225" s="56"/>
      <c r="G225" s="56"/>
      <c r="H225" s="56"/>
      <c r="I225" s="56"/>
      <c r="J225" s="57"/>
      <c r="K225" s="58"/>
      <c r="L225" s="57"/>
      <c r="M225" s="58"/>
      <c r="N225" s="57"/>
      <c r="O225" s="58"/>
      <c r="P225" s="59"/>
    </row>
    <row r="226" spans="1:16" x14ac:dyDescent="0.25">
      <c r="A226" s="56"/>
      <c r="B226" s="56"/>
      <c r="C226" s="56"/>
      <c r="D226" s="56" t="s">
        <v>912</v>
      </c>
      <c r="E226" s="56"/>
      <c r="F226" s="56"/>
      <c r="G226" s="56"/>
      <c r="H226" s="56"/>
      <c r="I226" s="56"/>
      <c r="J226" s="57">
        <v>5567.2</v>
      </c>
      <c r="K226" s="58"/>
      <c r="L226" s="57"/>
      <c r="M226" s="58"/>
      <c r="N226" s="57"/>
      <c r="O226" s="58"/>
      <c r="P226" s="59"/>
    </row>
    <row r="227" spans="1:16" x14ac:dyDescent="0.25">
      <c r="A227" s="56"/>
      <c r="B227" s="56"/>
      <c r="C227" s="56"/>
      <c r="D227" s="56" t="s">
        <v>913</v>
      </c>
      <c r="E227" s="56"/>
      <c r="F227" s="56"/>
      <c r="G227" s="56"/>
      <c r="H227" s="56"/>
      <c r="I227" s="56"/>
      <c r="J227" s="57">
        <v>76174.92</v>
      </c>
      <c r="K227" s="58"/>
      <c r="L227" s="57"/>
      <c r="M227" s="58"/>
      <c r="N227" s="57"/>
      <c r="O227" s="58"/>
      <c r="P227" s="59"/>
    </row>
    <row r="228" spans="1:16" x14ac:dyDescent="0.25">
      <c r="A228" s="56"/>
      <c r="B228" s="56"/>
      <c r="C228" s="56"/>
      <c r="D228" s="56" t="s">
        <v>914</v>
      </c>
      <c r="E228" s="56"/>
      <c r="F228" s="56"/>
      <c r="G228" s="56"/>
      <c r="H228" s="56"/>
      <c r="I228" s="56"/>
      <c r="J228" s="57"/>
      <c r="K228" s="58"/>
      <c r="L228" s="57"/>
      <c r="M228" s="58"/>
      <c r="N228" s="57"/>
      <c r="O228" s="58"/>
      <c r="P228" s="59"/>
    </row>
    <row r="229" spans="1:16" x14ac:dyDescent="0.25">
      <c r="A229" s="56"/>
      <c r="B229" s="56"/>
      <c r="C229" s="56"/>
      <c r="D229" s="56"/>
      <c r="E229" s="56" t="s">
        <v>915</v>
      </c>
      <c r="F229" s="56"/>
      <c r="G229" s="56"/>
      <c r="H229" s="56"/>
      <c r="I229" s="56"/>
      <c r="J229" s="57">
        <v>0</v>
      </c>
      <c r="K229" s="58"/>
      <c r="L229" s="57">
        <v>5350.36</v>
      </c>
      <c r="M229" s="58"/>
      <c r="N229" s="57">
        <f>ROUND((J229-L229),5)</f>
        <v>-5350.36</v>
      </c>
      <c r="O229" s="58"/>
      <c r="P229" s="59">
        <f>ROUND(IF(L229=0, IF(J229=0, 0, 1), J229/L229),5)</f>
        <v>0</v>
      </c>
    </row>
    <row r="230" spans="1:16" x14ac:dyDescent="0.25">
      <c r="A230" s="56"/>
      <c r="B230" s="56"/>
      <c r="C230" s="56"/>
      <c r="D230" s="56"/>
      <c r="E230" s="56" t="s">
        <v>916</v>
      </c>
      <c r="F230" s="56"/>
      <c r="G230" s="56"/>
      <c r="H230" s="56"/>
      <c r="I230" s="56"/>
      <c r="J230" s="57">
        <v>0</v>
      </c>
      <c r="K230" s="58"/>
      <c r="L230" s="57">
        <v>5000</v>
      </c>
      <c r="M230" s="58"/>
      <c r="N230" s="57">
        <f>ROUND((J230-L230),5)</f>
        <v>-5000</v>
      </c>
      <c r="O230" s="58"/>
      <c r="P230" s="59">
        <f>ROUND(IF(L230=0, IF(J230=0, 0, 1), J230/L230),5)</f>
        <v>0</v>
      </c>
    </row>
    <row r="231" spans="1:16" x14ac:dyDescent="0.25">
      <c r="A231" s="56"/>
      <c r="B231" s="56"/>
      <c r="C231" s="56"/>
      <c r="D231" s="56"/>
      <c r="E231" s="56" t="s">
        <v>917</v>
      </c>
      <c r="F231" s="56"/>
      <c r="G231" s="56"/>
      <c r="H231" s="56"/>
      <c r="I231" s="56"/>
      <c r="J231" s="57">
        <v>0</v>
      </c>
      <c r="K231" s="58"/>
      <c r="L231" s="57">
        <v>5000</v>
      </c>
      <c r="M231" s="58"/>
      <c r="N231" s="57">
        <f>ROUND((J231-L231),5)</f>
        <v>-5000</v>
      </c>
      <c r="O231" s="58"/>
      <c r="P231" s="59">
        <f>ROUND(IF(L231=0, IF(J231=0, 0, 1), J231/L231),5)</f>
        <v>0</v>
      </c>
    </row>
    <row r="232" spans="1:16" ht="15.75" thickBot="1" x14ac:dyDescent="0.3">
      <c r="A232" s="56"/>
      <c r="B232" s="56"/>
      <c r="C232" s="56"/>
      <c r="D232" s="56"/>
      <c r="E232" s="56" t="s">
        <v>918</v>
      </c>
      <c r="F232" s="56"/>
      <c r="G232" s="56"/>
      <c r="H232" s="56"/>
      <c r="I232" s="56"/>
      <c r="J232" s="66">
        <v>0</v>
      </c>
      <c r="K232" s="58"/>
      <c r="L232" s="66">
        <v>1000</v>
      </c>
      <c r="M232" s="58"/>
      <c r="N232" s="66">
        <f>ROUND((J232-L232),5)</f>
        <v>-1000</v>
      </c>
      <c r="O232" s="58"/>
      <c r="P232" s="67">
        <f>ROUND(IF(L232=0, IF(J232=0, 0, 1), J232/L232),5)</f>
        <v>0</v>
      </c>
    </row>
    <row r="233" spans="1:16" x14ac:dyDescent="0.25">
      <c r="A233" s="56"/>
      <c r="B233" s="56"/>
      <c r="C233" s="56"/>
      <c r="D233" s="56" t="s">
        <v>12</v>
      </c>
      <c r="E233" s="56"/>
      <c r="F233" s="56"/>
      <c r="G233" s="56"/>
      <c r="H233" s="56"/>
      <c r="I233" s="56"/>
      <c r="J233" s="57">
        <f>ROUND(SUM(J228:J232),5)</f>
        <v>0</v>
      </c>
      <c r="K233" s="58"/>
      <c r="L233" s="57">
        <f>ROUND(SUM(L228:L232),5)</f>
        <v>16350.36</v>
      </c>
      <c r="M233" s="58"/>
      <c r="N233" s="57">
        <f>ROUND((J233-L233),5)</f>
        <v>-16350.36</v>
      </c>
      <c r="O233" s="58"/>
      <c r="P233" s="59">
        <f>ROUND(IF(L233=0, IF(J233=0, 0, 1), J233/L233),5)</f>
        <v>0</v>
      </c>
    </row>
    <row r="234" spans="1:16" x14ac:dyDescent="0.25">
      <c r="A234" s="56"/>
      <c r="B234" s="56"/>
      <c r="C234" s="56"/>
      <c r="D234" s="56" t="s">
        <v>919</v>
      </c>
      <c r="E234" s="56"/>
      <c r="F234" s="56"/>
      <c r="G234" s="56"/>
      <c r="H234" s="56"/>
      <c r="I234" s="56"/>
      <c r="J234" s="57"/>
      <c r="K234" s="58"/>
      <c r="L234" s="57"/>
      <c r="M234" s="58"/>
      <c r="N234" s="57"/>
      <c r="O234" s="58"/>
      <c r="P234" s="59"/>
    </row>
    <row r="235" spans="1:16" x14ac:dyDescent="0.25">
      <c r="A235" s="56"/>
      <c r="B235" s="56"/>
      <c r="C235" s="56"/>
      <c r="D235" s="56"/>
      <c r="E235" s="56" t="s">
        <v>920</v>
      </c>
      <c r="F235" s="56"/>
      <c r="G235" s="56"/>
      <c r="H235" s="56"/>
      <c r="I235" s="56"/>
      <c r="J235" s="57"/>
      <c r="K235" s="58"/>
      <c r="L235" s="57"/>
      <c r="M235" s="58"/>
      <c r="N235" s="57"/>
      <c r="O235" s="58"/>
      <c r="P235" s="59"/>
    </row>
    <row r="236" spans="1:16" ht="15.75" thickBot="1" x14ac:dyDescent="0.3">
      <c r="A236" s="56"/>
      <c r="B236" s="56"/>
      <c r="C236" s="56"/>
      <c r="D236" s="56"/>
      <c r="E236" s="56"/>
      <c r="F236" s="56" t="s">
        <v>921</v>
      </c>
      <c r="G236" s="56"/>
      <c r="H236" s="56"/>
      <c r="I236" s="56"/>
      <c r="J236" s="66">
        <v>4547.93</v>
      </c>
      <c r="K236" s="58"/>
      <c r="L236" s="57"/>
      <c r="M236" s="58"/>
      <c r="N236" s="57"/>
      <c r="O236" s="58"/>
      <c r="P236" s="59"/>
    </row>
    <row r="237" spans="1:16" x14ac:dyDescent="0.25">
      <c r="A237" s="56"/>
      <c r="B237" s="56"/>
      <c r="C237" s="56"/>
      <c r="D237" s="56"/>
      <c r="E237" s="56" t="s">
        <v>922</v>
      </c>
      <c r="F237" s="56"/>
      <c r="G237" s="56"/>
      <c r="H237" s="56"/>
      <c r="I237" s="56"/>
      <c r="J237" s="57">
        <f>ROUND(SUM(J235:J236),5)</f>
        <v>4547.93</v>
      </c>
      <c r="K237" s="58"/>
      <c r="L237" s="57"/>
      <c r="M237" s="58"/>
      <c r="N237" s="57"/>
      <c r="O237" s="58"/>
      <c r="P237" s="59"/>
    </row>
    <row r="238" spans="1:16" x14ac:dyDescent="0.25">
      <c r="A238" s="56"/>
      <c r="B238" s="56"/>
      <c r="C238" s="56"/>
      <c r="D238" s="56"/>
      <c r="E238" s="56" t="s">
        <v>923</v>
      </c>
      <c r="F238" s="56"/>
      <c r="G238" s="56"/>
      <c r="H238" s="56"/>
      <c r="I238" s="56"/>
      <c r="J238" s="57">
        <v>57405.64</v>
      </c>
      <c r="K238" s="58"/>
      <c r="L238" s="57"/>
      <c r="M238" s="58"/>
      <c r="N238" s="57"/>
      <c r="O238" s="58"/>
      <c r="P238" s="59"/>
    </row>
    <row r="239" spans="1:16" ht="15.75" thickBot="1" x14ac:dyDescent="0.3">
      <c r="A239" s="56"/>
      <c r="B239" s="56"/>
      <c r="C239" s="56"/>
      <c r="D239" s="56"/>
      <c r="E239" s="56" t="s">
        <v>924</v>
      </c>
      <c r="F239" s="56"/>
      <c r="G239" s="56"/>
      <c r="H239" s="56"/>
      <c r="I239" s="56"/>
      <c r="J239" s="66">
        <v>9240.27</v>
      </c>
      <c r="K239" s="58"/>
      <c r="L239" s="57"/>
      <c r="M239" s="58"/>
      <c r="N239" s="57"/>
      <c r="O239" s="58"/>
      <c r="P239" s="59"/>
    </row>
    <row r="240" spans="1:16" x14ac:dyDescent="0.25">
      <c r="A240" s="56"/>
      <c r="B240" s="56"/>
      <c r="C240" s="56"/>
      <c r="D240" s="56" t="s">
        <v>925</v>
      </c>
      <c r="E240" s="56"/>
      <c r="F240" s="56"/>
      <c r="G240" s="56"/>
      <c r="H240" s="56"/>
      <c r="I240" s="56"/>
      <c r="J240" s="57">
        <f>ROUND(J234+SUM(J237:J239),5)</f>
        <v>71193.84</v>
      </c>
      <c r="K240" s="58"/>
      <c r="L240" s="57"/>
      <c r="M240" s="58"/>
      <c r="N240" s="57"/>
      <c r="O240" s="58"/>
      <c r="P240" s="59"/>
    </row>
    <row r="241" spans="1:16" x14ac:dyDescent="0.25">
      <c r="A241" s="56"/>
      <c r="B241" s="56"/>
      <c r="C241" s="56"/>
      <c r="D241" s="56" t="s">
        <v>926</v>
      </c>
      <c r="E241" s="56"/>
      <c r="F241" s="56"/>
      <c r="G241" s="56"/>
      <c r="H241" s="56"/>
      <c r="I241" s="56"/>
      <c r="J241" s="57"/>
      <c r="K241" s="58"/>
      <c r="L241" s="57"/>
      <c r="M241" s="58"/>
      <c r="N241" s="57"/>
      <c r="O241" s="58"/>
      <c r="P241" s="59"/>
    </row>
    <row r="242" spans="1:16" x14ac:dyDescent="0.25">
      <c r="A242" s="56"/>
      <c r="B242" s="56"/>
      <c r="C242" s="56"/>
      <c r="D242" s="56"/>
      <c r="E242" s="56" t="s">
        <v>927</v>
      </c>
      <c r="F242" s="56"/>
      <c r="G242" s="56"/>
      <c r="H242" s="56"/>
      <c r="I242" s="56"/>
      <c r="J242" s="57"/>
      <c r="K242" s="58"/>
      <c r="L242" s="57"/>
      <c r="M242" s="58"/>
      <c r="N242" s="57"/>
      <c r="O242" s="58"/>
      <c r="P242" s="59"/>
    </row>
    <row r="243" spans="1:16" x14ac:dyDescent="0.25">
      <c r="A243" s="56"/>
      <c r="B243" s="56"/>
      <c r="C243" s="56"/>
      <c r="D243" s="56"/>
      <c r="E243" s="56"/>
      <c r="F243" s="56" t="s">
        <v>928</v>
      </c>
      <c r="G243" s="56"/>
      <c r="H243" s="56"/>
      <c r="I243" s="56"/>
      <c r="J243" s="57">
        <v>7602.22</v>
      </c>
      <c r="K243" s="58"/>
      <c r="L243" s="57"/>
      <c r="M243" s="58"/>
      <c r="N243" s="57"/>
      <c r="O243" s="58"/>
      <c r="P243" s="59"/>
    </row>
    <row r="244" spans="1:16" x14ac:dyDescent="0.25">
      <c r="A244" s="56"/>
      <c r="B244" s="56"/>
      <c r="C244" s="56"/>
      <c r="D244" s="56"/>
      <c r="E244" s="56"/>
      <c r="F244" s="56" t="s">
        <v>929</v>
      </c>
      <c r="G244" s="56"/>
      <c r="H244" s="56"/>
      <c r="I244" s="56"/>
      <c r="J244" s="57">
        <v>7395.79</v>
      </c>
      <c r="K244" s="58"/>
      <c r="L244" s="57"/>
      <c r="M244" s="58"/>
      <c r="N244" s="57"/>
      <c r="O244" s="58"/>
      <c r="P244" s="59"/>
    </row>
    <row r="245" spans="1:16" ht="15.75" thickBot="1" x14ac:dyDescent="0.3">
      <c r="A245" s="56"/>
      <c r="B245" s="56"/>
      <c r="C245" s="56"/>
      <c r="D245" s="56"/>
      <c r="E245" s="56"/>
      <c r="F245" s="56" t="s">
        <v>930</v>
      </c>
      <c r="G245" s="56"/>
      <c r="H245" s="56"/>
      <c r="I245" s="56"/>
      <c r="J245" s="60">
        <v>16456.419999999998</v>
      </c>
      <c r="K245" s="58"/>
      <c r="L245" s="57"/>
      <c r="M245" s="58"/>
      <c r="N245" s="57"/>
      <c r="O245" s="58"/>
      <c r="P245" s="59"/>
    </row>
    <row r="246" spans="1:16" ht="15.75" thickBot="1" x14ac:dyDescent="0.3">
      <c r="A246" s="56"/>
      <c r="B246" s="56"/>
      <c r="C246" s="56"/>
      <c r="D246" s="56"/>
      <c r="E246" s="56" t="s">
        <v>931</v>
      </c>
      <c r="F246" s="56"/>
      <c r="G246" s="56"/>
      <c r="H246" s="56"/>
      <c r="I246" s="56"/>
      <c r="J246" s="62">
        <f>ROUND(SUM(J242:J245),5)</f>
        <v>31454.43</v>
      </c>
      <c r="K246" s="58"/>
      <c r="L246" s="57"/>
      <c r="M246" s="58"/>
      <c r="N246" s="57"/>
      <c r="O246" s="58"/>
      <c r="P246" s="59"/>
    </row>
    <row r="247" spans="1:16" ht="15.75" thickBot="1" x14ac:dyDescent="0.3">
      <c r="A247" s="56"/>
      <c r="B247" s="56"/>
      <c r="C247" s="56"/>
      <c r="D247" s="56" t="s">
        <v>932</v>
      </c>
      <c r="E247" s="56"/>
      <c r="F247" s="56"/>
      <c r="G247" s="56"/>
      <c r="H247" s="56"/>
      <c r="I247" s="56"/>
      <c r="J247" s="62">
        <f>ROUND(J241+J246,5)</f>
        <v>31454.43</v>
      </c>
      <c r="K247" s="58"/>
      <c r="L247" s="60"/>
      <c r="M247" s="58"/>
      <c r="N247" s="60"/>
      <c r="O247" s="58"/>
      <c r="P247" s="61"/>
    </row>
    <row r="248" spans="1:16" ht="15.75" thickBot="1" x14ac:dyDescent="0.3">
      <c r="A248" s="56"/>
      <c r="B248" s="56"/>
      <c r="C248" s="56" t="s">
        <v>933</v>
      </c>
      <c r="D248" s="56"/>
      <c r="E248" s="56"/>
      <c r="F248" s="56"/>
      <c r="G248" s="56"/>
      <c r="H248" s="56"/>
      <c r="I248" s="56"/>
      <c r="J248" s="62">
        <f>ROUND(SUM(J225:J227)+J233+J240+J247,5)</f>
        <v>184390.39</v>
      </c>
      <c r="K248" s="58"/>
      <c r="L248" s="62">
        <f>ROUND(SUM(L225:L227)+L233+L240+L247,5)</f>
        <v>16350.36</v>
      </c>
      <c r="M248" s="58"/>
      <c r="N248" s="62">
        <f>ROUND((J248-L248),5)</f>
        <v>168040.03</v>
      </c>
      <c r="O248" s="58"/>
      <c r="P248" s="63">
        <f>ROUND(IF(L248=0, IF(J248=0, 0, 1), J248/L248),5)</f>
        <v>11.27745</v>
      </c>
    </row>
    <row r="249" spans="1:16" ht="15.75" thickBot="1" x14ac:dyDescent="0.3">
      <c r="A249" s="56"/>
      <c r="B249" s="56" t="s">
        <v>934</v>
      </c>
      <c r="C249" s="56"/>
      <c r="D249" s="56"/>
      <c r="E249" s="56"/>
      <c r="F249" s="56"/>
      <c r="G249" s="56"/>
      <c r="H249" s="56"/>
      <c r="I249" s="56"/>
      <c r="J249" s="62">
        <f>ROUND(J201+J224-J248,5)</f>
        <v>-96092.95</v>
      </c>
      <c r="K249" s="58"/>
      <c r="L249" s="62">
        <f>ROUND(L201+L224-L248,5)</f>
        <v>-16350.36</v>
      </c>
      <c r="M249" s="58"/>
      <c r="N249" s="62">
        <f>ROUND((J249-L249),5)</f>
        <v>-79742.59</v>
      </c>
      <c r="O249" s="58"/>
      <c r="P249" s="63">
        <f>ROUND(IF(L249=0, IF(J249=0, 0, 1), J249/L249),5)</f>
        <v>5.8771199999999997</v>
      </c>
    </row>
    <row r="250" spans="1:16" s="70" customFormat="1" ht="9.75" thickBot="1" x14ac:dyDescent="0.2">
      <c r="A250" s="56" t="s">
        <v>101</v>
      </c>
      <c r="B250" s="56"/>
      <c r="C250" s="56"/>
      <c r="D250" s="56"/>
      <c r="E250" s="56"/>
      <c r="F250" s="56"/>
      <c r="G250" s="56"/>
      <c r="H250" s="56"/>
      <c r="I250" s="56"/>
      <c r="J250" s="68">
        <f>ROUND(J200+J249,5)</f>
        <v>217703.26</v>
      </c>
      <c r="K250" s="56"/>
      <c r="L250" s="68">
        <f>ROUND(L200+L249,5)</f>
        <v>0</v>
      </c>
      <c r="M250" s="56"/>
      <c r="N250" s="68">
        <f>ROUND((J250-L250),5)</f>
        <v>217703.26</v>
      </c>
      <c r="O250" s="56"/>
      <c r="P250" s="69">
        <f>ROUND(IF(L250=0, IF(J250=0, 0, 1), J250/L250),5)</f>
        <v>1</v>
      </c>
    </row>
    <row r="251" spans="1:16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&amp;L&amp;"Arial,Bold"&amp;7 2:46 PM
&amp;"Arial,Bold"&amp;7 10/14/21
&amp;"Arial,Bold"&amp;7 Accrual Basis&amp;C&amp;"Arial,Bold"&amp;12 Nederland Fire Protection District
&amp;"Arial,Bold"&amp;14 Income &amp;&amp; Expense General  Budget vs. Actual
&amp;"Arial,Bold"&amp;10 January through December 2021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7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170" r:id="rId4" name="HEADER"/>
      </mc:Fallback>
    </mc:AlternateContent>
    <mc:AlternateContent xmlns:mc="http://schemas.openxmlformats.org/markup-compatibility/2006">
      <mc:Choice Requires="x14">
        <control shapeId="716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169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check register</vt:lpstr>
      <vt:lpstr>Fund Balance Worksheet</vt:lpstr>
      <vt:lpstr>Quickbooks Balance Sheet</vt:lpstr>
      <vt:lpstr>Sept Balance Sheet</vt:lpstr>
      <vt:lpstr>Sept I&amp;E</vt:lpstr>
      <vt:lpstr>Jan-Sept I&amp;E</vt:lpstr>
      <vt:lpstr>BVA</vt:lpstr>
      <vt:lpstr>BVA!Print_Titles</vt:lpstr>
      <vt:lpstr>'check register'!Print_Titles</vt:lpstr>
      <vt:lpstr>'Jan-Sept I&amp;E'!Print_Titles</vt:lpstr>
      <vt:lpstr>'Sept Balance Sheet'!Print_Titles</vt:lpstr>
      <vt:lpstr>'Sept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Kathy</cp:lastModifiedBy>
  <cp:lastPrinted>2021-10-14T20:34:45Z</cp:lastPrinted>
  <dcterms:created xsi:type="dcterms:W3CDTF">2021-10-14T19:04:21Z</dcterms:created>
  <dcterms:modified xsi:type="dcterms:W3CDTF">2021-10-14T20:46:56Z</dcterms:modified>
</cp:coreProperties>
</file>