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xl/activeX/activeX1.xml" ContentType="application/vnd.ms-office.activeX+xml"/>
  <Override PartName="/xl/activeX/activeX2.xml" ContentType="application/vnd.ms-office.activeX+xml"/>
  <Override PartName="/xl/activeX/activeX4.xml" ContentType="application/vnd.ms-office.activeX+xml"/>
  <Override PartName="/xl/activeX/activeX3.xml" ContentType="application/vnd.ms-office.activeX+xml"/>
  <Override PartName="/xl/activeX/activeX6.xml" ContentType="application/vnd.ms-office.activeX+xml"/>
  <Override PartName="/xl/activeX/activeX5.xml" ContentType="application/vnd.ms-office.activeX+xml"/>
  <Override PartName="/xl/activeX/activeX7.xml" ContentType="application/vnd.ms-office.activeX+xml"/>
  <Override PartName="/xl/activeX/activeX8.xml" ContentType="application/vnd.ms-office.activeX+xml"/>
  <Override PartName="/xl/activeX/activeX10.xml" ContentType="application/vnd.ms-office.activeX+xml"/>
  <Override PartName="/xl/activeX/activeX9.xml" ContentType="application/vnd.ms-office.activeX+xml"/>
  <Override PartName="/xl/activeX/activeX11.xml" ContentType="application/vnd.ms-office.activeX+xml"/>
  <Override PartName="/xl/activeX/activeX12.xml" ContentType="application/vnd.ms-office.activeX+xml"/>
  <Override PartName="/xl/activeX/activeX1.bin" ContentType="application/vnd.ms-office.activeX"/>
  <Override PartName="/xl/activeX/activeX2.bin" ContentType="application/vnd.ms-office.activeX"/>
  <Override PartName="/xl/activeX/activeX4.bin" ContentType="application/vnd.ms-office.activeX"/>
  <Override PartName="/xl/activeX/activeX3.bin" ContentType="application/vnd.ms-office.activeX"/>
  <Override PartName="/xl/activeX/activeX6.bin" ContentType="application/vnd.ms-office.activeX"/>
  <Override PartName="/xl/activeX/activeX5.bin" ContentType="application/vnd.ms-office.activeX"/>
  <Override PartName="/xl/activeX/activeX7.bin" ContentType="application/vnd.ms-office.activeX"/>
  <Override PartName="/xl/activeX/activeX8.bin" ContentType="application/vnd.ms-office.activeX"/>
  <Override PartName="/xl/activeX/activeX10.bin" ContentType="application/vnd.ms-office.activeX"/>
  <Override PartName="/xl/activeX/activeX9.bin" ContentType="application/vnd.ms-office.activeX"/>
  <Override PartName="/xl/activeX/activeX11.bin" ContentType="application/vnd.ms-office.activeX"/>
  <Override PartName="/xl/activeX/activeX12.bin" ContentType="application/vnd.ms-office.activeX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0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thy\Documents\Nederland Fire's Documents\Kathy\Board Meeting\2022 Board Meetings\"/>
    </mc:Choice>
  </mc:AlternateContent>
  <xr:revisionPtr revIDLastSave="17" documentId="13_ncr:1_{9D194126-C45B-406D-8974-A59845FF2882}" xr6:coauthVersionLast="47" xr6:coauthVersionMax="47" xr10:uidLastSave="{33C924AD-8E62-402A-B4DC-8167DFC9F8D0}"/>
  <bookViews>
    <workbookView xWindow="-120" yWindow="-120" windowWidth="25440" windowHeight="15390" firstSheet="6" activeTab="6" xr2:uid="{3E30E83B-AC17-48AE-AA60-B4DC4D8DB249}"/>
  </bookViews>
  <sheets>
    <sheet name="check register" sheetId="3" r:id="rId1"/>
    <sheet name="Fund Balance Worksheet" sheetId="1" r:id="rId2"/>
    <sheet name="Quickbooks Balance Sheet" sheetId="2" r:id="rId3"/>
    <sheet name="February Balance Sheet" sheetId="4" r:id="rId4"/>
    <sheet name="Feb I&amp;E" sheetId="6" r:id="rId5"/>
    <sheet name="Jan-Feb I&amp;E" sheetId="5" r:id="rId6"/>
    <sheet name="BVA" sheetId="8" r:id="rId7"/>
    <sheet name="Feb Ledger" sheetId="7" r:id="rId8"/>
  </sheets>
  <definedNames>
    <definedName name="_xlnm.Print_Titles" localSheetId="6">BVA!$A:$I,BVA!$1:$2</definedName>
    <definedName name="_xlnm.Print_Titles" localSheetId="0">'check register'!$A:$A,'check register'!$1:$1</definedName>
    <definedName name="_xlnm.Print_Titles" localSheetId="4">'Feb I&amp;E'!$A:$I,'Feb I&amp;E'!$1:$2</definedName>
    <definedName name="_xlnm.Print_Titles" localSheetId="7">'Feb Ledger'!$A:$F,'Feb Ledger'!$1:$1</definedName>
    <definedName name="_xlnm.Print_Titles" localSheetId="3">'February Balance Sheet'!$A:$G,'February Balance Sheet'!$1:$1</definedName>
    <definedName name="_xlnm.Print_Titles" localSheetId="5">'Jan-Feb I&amp;E'!$A:$I,'Jan-Feb I&amp;E'!$1:$2</definedName>
    <definedName name="QB_COLUMN_1" localSheetId="0" hidden="1">'check register'!$B$1</definedName>
    <definedName name="QB_COLUMN_1" localSheetId="7" hidden="1">'Feb Ledger'!$G$1</definedName>
    <definedName name="QB_COLUMN_17" localSheetId="7" hidden="1">'Feb Ledger'!$S$1</definedName>
    <definedName name="QB_COLUMN_19" localSheetId="7" hidden="1">'Feb Ledger'!$U$1</definedName>
    <definedName name="QB_COLUMN_20" localSheetId="7" hidden="1">'Feb Ledger'!$W$1</definedName>
    <definedName name="QB_COLUMN_22100" localSheetId="4" hidden="1">'Feb I&amp;E'!$J$1</definedName>
    <definedName name="QB_COLUMN_22100" localSheetId="5" hidden="1">'Jan-Feb I&amp;E'!$J$1</definedName>
    <definedName name="QB_COLUMN_29" localSheetId="3" hidden="1">'February Balance Sheet'!$H$1</definedName>
    <definedName name="QB_COLUMN_3" localSheetId="0" hidden="1">'check register'!$D$1</definedName>
    <definedName name="QB_COLUMN_3" localSheetId="7" hidden="1">'Feb Ledger'!$I$1</definedName>
    <definedName name="QB_COLUMN_30" localSheetId="0" hidden="1">'check register'!$N$1</definedName>
    <definedName name="QB_COLUMN_30" localSheetId="7" hidden="1">'Feb Ledger'!$Y$1</definedName>
    <definedName name="QB_COLUMN_31" localSheetId="7" hidden="1">'Feb Ledger'!$AA$1</definedName>
    <definedName name="QB_COLUMN_4" localSheetId="0" hidden="1">'check register'!$F$1</definedName>
    <definedName name="QB_COLUMN_4" localSheetId="7" hidden="1">'Feb Ledger'!$K$1</definedName>
    <definedName name="QB_COLUMN_423010" localSheetId="4" hidden="1">'Feb I&amp;E'!$N$1</definedName>
    <definedName name="QB_COLUMN_423010" localSheetId="5" hidden="1">'Jan-Feb I&amp;E'!$N$1</definedName>
    <definedName name="QB_COLUMN_5" localSheetId="0" hidden="1">'check register'!$H$1</definedName>
    <definedName name="QB_COLUMN_5" localSheetId="7" hidden="1">'Feb Ledger'!$M$1</definedName>
    <definedName name="QB_COLUMN_59200" localSheetId="6" hidden="1">BVA!$J$2</definedName>
    <definedName name="QB_COLUMN_59202" localSheetId="4" hidden="1">'Feb I&amp;E'!$J$2</definedName>
    <definedName name="QB_COLUMN_59202" localSheetId="5" hidden="1">'Jan-Feb I&amp;E'!$J$2</definedName>
    <definedName name="QB_COLUMN_59300" localSheetId="4" hidden="1">'Feb I&amp;E'!$R$2</definedName>
    <definedName name="QB_COLUMN_59300" localSheetId="5" hidden="1">'Jan-Feb I&amp;E'!$R$2</definedName>
    <definedName name="QB_COLUMN_63620" localSheetId="6" hidden="1">BVA!$N$2</definedName>
    <definedName name="QB_COLUMN_63620" localSheetId="4" hidden="1">'Feb I&amp;E'!$V$2</definedName>
    <definedName name="QB_COLUMN_63620" localSheetId="5" hidden="1">'Jan-Feb I&amp;E'!$V$2</definedName>
    <definedName name="QB_COLUMN_63622" localSheetId="4" hidden="1">'Feb I&amp;E'!$N$2</definedName>
    <definedName name="QB_COLUMN_63622" localSheetId="5" hidden="1">'Jan-Feb I&amp;E'!$N$2</definedName>
    <definedName name="QB_COLUMN_64430" localSheetId="6" hidden="1">BVA!$P$2</definedName>
    <definedName name="QB_COLUMN_64430" localSheetId="4" hidden="1">'Feb I&amp;E'!$X$2</definedName>
    <definedName name="QB_COLUMN_64430" localSheetId="5" hidden="1">'Jan-Feb I&amp;E'!$X$2</definedName>
    <definedName name="QB_COLUMN_64432" localSheetId="4" hidden="1">'Feb I&amp;E'!$P$2</definedName>
    <definedName name="QB_COLUMN_64432" localSheetId="5" hidden="1">'Jan-Feb I&amp;E'!$P$2</definedName>
    <definedName name="QB_COLUMN_7" localSheetId="0" hidden="1">'check register'!$J$1</definedName>
    <definedName name="QB_COLUMN_7" localSheetId="7" hidden="1">'Feb Ledger'!$O$1</definedName>
    <definedName name="QB_COLUMN_76210" localSheetId="6" hidden="1">BVA!$L$2</definedName>
    <definedName name="QB_COLUMN_76212" localSheetId="4" hidden="1">'Feb I&amp;E'!$L$2</definedName>
    <definedName name="QB_COLUMN_76212" localSheetId="5" hidden="1">'Jan-Feb I&amp;E'!$L$2</definedName>
    <definedName name="QB_COLUMN_76310" localSheetId="4" hidden="1">'Feb I&amp;E'!$T$2</definedName>
    <definedName name="QB_COLUMN_76310" localSheetId="5" hidden="1">'Jan-Feb I&amp;E'!$T$2</definedName>
    <definedName name="QB_COLUMN_8" localSheetId="0" hidden="1">'check register'!$L$1</definedName>
    <definedName name="QB_COLUMN_8" localSheetId="7" hidden="1">'Feb Ledger'!$Q$1</definedName>
    <definedName name="QB_DATA_0" localSheetId="6" hidden="1">BVA!$5:$5,BVA!$6:$6,BVA!$7:$7,BVA!$9:$9,BVA!$10:$10,BVA!$11:$11,BVA!$12:$12,BVA!$13:$13,BVA!$14:$14,BVA!$15:$15,BVA!$16:$16,BVA!$17:$17,BVA!$24:$24,BVA!$25:$25,BVA!$28:$28,BVA!$29:$29</definedName>
    <definedName name="QB_DATA_0" localSheetId="0" hidden="1">'check register'!$3:$3,'check register'!$4:$4,'check register'!$5:$5,'check register'!$6:$6,'check register'!$7:$7,'check register'!$8:$8,'check register'!$9:$9,'check register'!$10:$10,'check register'!$11:$11,'check register'!$12:$12,'check register'!$13:$13,'check register'!$14:$14,'check register'!$15:$15,'check register'!$16:$16,'check register'!$17:$17,'check register'!$18:$18</definedName>
    <definedName name="QB_DATA_0" localSheetId="4" hidden="1">'Feb I&amp;E'!$5:$5,'Feb I&amp;E'!$6:$6,'Feb I&amp;E'!$7:$7,'Feb I&amp;E'!$9:$9,'Feb I&amp;E'!$10:$10,'Feb I&amp;E'!$11:$11,'Feb I&amp;E'!$12:$12,'Feb I&amp;E'!$13:$13,'Feb I&amp;E'!$14:$14,'Feb I&amp;E'!$15:$15,'Feb I&amp;E'!$22:$22,'Feb I&amp;E'!$23:$23,'Feb I&amp;E'!$26:$26,'Feb I&amp;E'!$27:$27,'Feb I&amp;E'!$30:$30,'Feb I&amp;E'!$31:$31</definedName>
    <definedName name="QB_DATA_0" localSheetId="7" hidden="1">'Feb Ledger'!$3:$3,'Feb Ledger'!$4:$4,'Feb Ledger'!$5:$5,'Feb Ledger'!$8:$8,'Feb Ledger'!$9:$9,'Feb Ledger'!$13:$13,'Feb Ledger'!$16:$16,'Feb Ledger'!$19:$19,'Feb Ledger'!$22:$22,'Feb Ledger'!$28:$28,'Feb Ledger'!$31:$31,'Feb Ledger'!$36:$36,'Feb Ledger'!$41:$41,'Feb Ledger'!$42:$42,'Feb Ledger'!$43:$43,'Feb Ledger'!$46:$46</definedName>
    <definedName name="QB_DATA_0" localSheetId="3" hidden="1">'February Balance Sheet'!$6:$6,'February Balance Sheet'!$7:$7,'February Balance Sheet'!$8:$8,'February Balance Sheet'!$12:$12,'February Balance Sheet'!$16:$16,'February Balance Sheet'!$17:$17,'February Balance Sheet'!$18:$18,'February Balance Sheet'!$19:$19,'February Balance Sheet'!$20:$20,'February Balance Sheet'!$21:$21,'February Balance Sheet'!$22:$22,'February Balance Sheet'!$23:$23,'February Balance Sheet'!$24:$24,'February Balance Sheet'!$31:$31,'February Balance Sheet'!$34:$34,'February Balance Sheet'!$35:$35</definedName>
    <definedName name="QB_DATA_0" localSheetId="5" hidden="1">'Jan-Feb I&amp;E'!$5:$5,'Jan-Feb I&amp;E'!$6:$6,'Jan-Feb I&amp;E'!$7:$7,'Jan-Feb I&amp;E'!$9:$9,'Jan-Feb I&amp;E'!$10:$10,'Jan-Feb I&amp;E'!$11:$11,'Jan-Feb I&amp;E'!$12:$12,'Jan-Feb I&amp;E'!$13:$13,'Jan-Feb I&amp;E'!$14:$14,'Jan-Feb I&amp;E'!$15:$15,'Jan-Feb I&amp;E'!$16:$16,'Jan-Feb I&amp;E'!$17:$17,'Jan-Feb I&amp;E'!$24:$24,'Jan-Feb I&amp;E'!$25:$25,'Jan-Feb I&amp;E'!$28:$28,'Jan-Feb I&amp;E'!$29:$29</definedName>
    <definedName name="QB_DATA_1" localSheetId="6" hidden="1">BVA!$32:$32,BVA!$33:$33,BVA!$34:$34,BVA!$35:$35,BVA!$36:$36,BVA!$37:$37,BVA!$39:$39,BVA!$41:$41,BVA!$42:$42,BVA!$43:$43,BVA!$44:$44,BVA!$46:$46,BVA!$47:$47,BVA!$49:$49,BVA!$52:$52,BVA!$53:$53</definedName>
    <definedName name="QB_DATA_1" localSheetId="0" hidden="1">'check register'!$19:$19,'check register'!$20:$20,'check register'!$21:$21,'check register'!$22:$22,'check register'!$23:$23,'check register'!$24:$24,'check register'!$25:$25,'check register'!$26:$26,'check register'!$27:$27,'check register'!$28:$28,'check register'!$29:$29,'check register'!$30:$30,'check register'!$31:$31,'check register'!$32:$32,'check register'!$33:$33,'check register'!$34:$34</definedName>
    <definedName name="QB_DATA_1" localSheetId="4" hidden="1">'Feb I&amp;E'!$32:$32,'Feb I&amp;E'!$33:$33,'Feb I&amp;E'!$34:$34,'Feb I&amp;E'!$35:$35,'Feb I&amp;E'!$37:$37,'Feb I&amp;E'!$39:$39,'Feb I&amp;E'!$40:$40,'Feb I&amp;E'!$41:$41,'Feb I&amp;E'!$42:$42,'Feb I&amp;E'!$44:$44,'Feb I&amp;E'!$45:$45,'Feb I&amp;E'!$49:$49,'Feb I&amp;E'!$50:$50,'Feb I&amp;E'!$51:$51,'Feb I&amp;E'!$52:$52,'Feb I&amp;E'!$53:$53</definedName>
    <definedName name="QB_DATA_1" localSheetId="7" hidden="1">'Feb Ledger'!$51:$51,'Feb Ledger'!$54:$54,'Feb Ledger'!$58:$58,'Feb Ledger'!$59:$59,'Feb Ledger'!$60:$60,'Feb Ledger'!$61:$61,'Feb Ledger'!$62:$62,'Feb Ledger'!$65:$65,'Feb Ledger'!$66:$66,'Feb Ledger'!$67:$67,'Feb Ledger'!$68:$68,'Feb Ledger'!$69:$69,'Feb Ledger'!$70:$70,'Feb Ledger'!$71:$71,'Feb Ledger'!$72:$72,'Feb Ledger'!$73:$73</definedName>
    <definedName name="QB_DATA_1" localSheetId="3" hidden="1">'February Balance Sheet'!$39:$39,'February Balance Sheet'!$42:$42,'February Balance Sheet'!$43:$43,'February Balance Sheet'!$45:$45,'February Balance Sheet'!$46:$46,'February Balance Sheet'!$49:$49,'February Balance Sheet'!$50:$50,'February Balance Sheet'!$52:$52,'February Balance Sheet'!$53:$53,'February Balance Sheet'!$54:$54,'February Balance Sheet'!$57:$57,'February Balance Sheet'!$58:$58,'February Balance Sheet'!$64:$64,'February Balance Sheet'!$66:$66,'February Balance Sheet'!$67:$67,'February Balance Sheet'!$68:$68</definedName>
    <definedName name="QB_DATA_1" localSheetId="5" hidden="1">'Jan-Feb I&amp;E'!$32:$32,'Jan-Feb I&amp;E'!$33:$33,'Jan-Feb I&amp;E'!$34:$34,'Jan-Feb I&amp;E'!$35:$35,'Jan-Feb I&amp;E'!$36:$36,'Jan-Feb I&amp;E'!$37:$37,'Jan-Feb I&amp;E'!$39:$39,'Jan-Feb I&amp;E'!$41:$41,'Jan-Feb I&amp;E'!$42:$42,'Jan-Feb I&amp;E'!$43:$43,'Jan-Feb I&amp;E'!$44:$44,'Jan-Feb I&amp;E'!$46:$46,'Jan-Feb I&amp;E'!$47:$47,'Jan-Feb I&amp;E'!$49:$49,'Jan-Feb I&amp;E'!$52:$52,'Jan-Feb I&amp;E'!$53:$53</definedName>
    <definedName name="QB_DATA_10" localSheetId="7" hidden="1">'Feb Ledger'!$322:$322,'Feb Ledger'!$323:$323,'Feb Ledger'!$324:$324,'Feb Ledger'!$325:$325,'Feb Ledger'!$326:$326,'Feb Ledger'!$327:$327,'Feb Ledger'!$328:$328,'Feb Ledger'!$329:$329,'Feb Ledger'!$330:$330,'Feb Ledger'!$331:$331,'Feb Ledger'!$335:$335,'Feb Ledger'!$336:$336,'Feb Ledger'!$337:$337,'Feb Ledger'!$338:$338,'Feb Ledger'!$339:$339,'Feb Ledger'!$343:$343</definedName>
    <definedName name="QB_DATA_11" localSheetId="7" hidden="1">'Feb Ledger'!$346:$346,'Feb Ledger'!$351:$351,'Feb Ledger'!$352:$352,'Feb Ledger'!$353:$353,'Feb Ledger'!$354:$354,'Feb Ledger'!$355:$355,'Feb Ledger'!$356:$356,'Feb Ledger'!$359:$359,'Feb Ledger'!$360:$360,'Feb Ledger'!$361:$361,'Feb Ledger'!$362:$362,'Feb Ledger'!$363:$363,'Feb Ledger'!$364:$364</definedName>
    <definedName name="QB_DATA_2" localSheetId="6" hidden="1">BVA!$54:$54,BVA!$55:$55,BVA!$56:$56,BVA!$57:$57,BVA!$59:$59,BVA!$60:$60,BVA!$61:$61,BVA!$62:$62,BVA!$63:$63,BVA!$64:$64,BVA!$67:$67,BVA!$68:$68,BVA!$69:$69,BVA!$70:$70,BVA!$71:$71,BVA!$72:$72</definedName>
    <definedName name="QB_DATA_2" localSheetId="0" hidden="1">'check register'!$35:$35,'check register'!$36:$36,'check register'!$37:$37,'check register'!$38:$38,'check register'!$39:$39,'check register'!$40:$40,'check register'!$41:$41,'check register'!$42:$42,'check register'!$43:$43,'check register'!$44:$44,'check register'!$45:$45,'check register'!$46:$46,'check register'!$47:$47,'check register'!$48:$48,'check register'!$49:$49,'check register'!$50:$50</definedName>
    <definedName name="QB_DATA_2" localSheetId="4" hidden="1">'Feb I&amp;E'!$54:$54,'Feb I&amp;E'!$56:$56,'Feb I&amp;E'!$57:$57,'Feb I&amp;E'!$58:$58,'Feb I&amp;E'!$59:$59,'Feb I&amp;E'!$60:$60,'Feb I&amp;E'!$63:$63,'Feb I&amp;E'!$64:$64,'Feb I&amp;E'!$65:$65,'Feb I&amp;E'!$66:$66,'Feb I&amp;E'!$67:$67,'Feb I&amp;E'!$68:$68,'Feb I&amp;E'!$69:$69,'Feb I&amp;E'!$70:$70,'Feb I&amp;E'!$73:$73,'Feb I&amp;E'!$74:$74</definedName>
    <definedName name="QB_DATA_2" localSheetId="7" hidden="1">'Feb Ledger'!$74:$74,'Feb Ledger'!$75:$75,'Feb Ledger'!$76:$76,'Feb Ledger'!$77:$77,'Feb Ledger'!$83:$83,'Feb Ledger'!$86:$86,'Feb Ledger'!$89:$89,'Feb Ledger'!$92:$92,'Feb Ledger'!$96:$96,'Feb Ledger'!$97:$97,'Feb Ledger'!$98:$98,'Feb Ledger'!$99:$99,'Feb Ledger'!$100:$100,'Feb Ledger'!$101:$101,'Feb Ledger'!$102:$102,'Feb Ledger'!$103:$103</definedName>
    <definedName name="QB_DATA_2" localSheetId="3" hidden="1">'February Balance Sheet'!$69:$69,'February Balance Sheet'!$70:$70,'February Balance Sheet'!$71:$71,'February Balance Sheet'!$73:$73,'February Balance Sheet'!$74:$74,'February Balance Sheet'!$75:$75</definedName>
    <definedName name="QB_DATA_2" localSheetId="5" hidden="1">'Jan-Feb I&amp;E'!$54:$54,'Jan-Feb I&amp;E'!$55:$55,'Jan-Feb I&amp;E'!$56:$56,'Jan-Feb I&amp;E'!$57:$57,'Jan-Feb I&amp;E'!$59:$59,'Jan-Feb I&amp;E'!$60:$60,'Jan-Feb I&amp;E'!$61:$61,'Jan-Feb I&amp;E'!$62:$62,'Jan-Feb I&amp;E'!$63:$63,'Jan-Feb I&amp;E'!$64:$64,'Jan-Feb I&amp;E'!$67:$67,'Jan-Feb I&amp;E'!$68:$68,'Jan-Feb I&amp;E'!$69:$69,'Jan-Feb I&amp;E'!$70:$70,'Jan-Feb I&amp;E'!$71:$71,'Jan-Feb I&amp;E'!$72:$72</definedName>
    <definedName name="QB_DATA_3" localSheetId="6" hidden="1">BVA!$73:$73,BVA!$74:$74,BVA!$77:$77,BVA!$78:$78,BVA!$79:$79,BVA!$82:$82,BVA!$83:$83,BVA!$85:$85,BVA!$86:$86,BVA!$87:$87,BVA!$91:$91,BVA!$92:$92,BVA!$93:$93,BVA!$94:$94,BVA!$97:$97,BVA!$98:$98</definedName>
    <definedName name="QB_DATA_3" localSheetId="0" hidden="1">'check register'!$51:$51,'check register'!$52:$52,'check register'!$53:$53,'check register'!$54:$54,'check register'!$55:$55,'check register'!$56:$56,'check register'!$57:$57,'check register'!$58:$58,'check register'!$59:$59,'check register'!$60:$60,'check register'!$61:$61,'check register'!$62:$62,'check register'!$63:$63,'check register'!$64:$64,'check register'!$65:$65,'check register'!$66:$66</definedName>
    <definedName name="QB_DATA_3" localSheetId="4" hidden="1">'Feb I&amp;E'!$75:$75,'Feb I&amp;E'!$78:$78,'Feb I&amp;E'!$79:$79,'Feb I&amp;E'!$81:$81,'Feb I&amp;E'!$82:$82,'Feb I&amp;E'!$86:$86,'Feb I&amp;E'!$87:$87,'Feb I&amp;E'!$88:$88,'Feb I&amp;E'!$89:$89,'Feb I&amp;E'!$92:$92,'Feb I&amp;E'!$93:$93,'Feb I&amp;E'!$94:$94,'Feb I&amp;E'!$95:$95,'Feb I&amp;E'!$96:$96,'Feb I&amp;E'!$99:$99,'Feb I&amp;E'!$101:$101</definedName>
    <definedName name="QB_DATA_3" localSheetId="7" hidden="1">'Feb Ledger'!$104:$104,'Feb Ledger'!$107:$107,'Feb Ledger'!$108:$108,'Feb Ledger'!$111:$111,'Feb Ledger'!$112:$112,'Feb Ledger'!$115:$115,'Feb Ledger'!$116:$116,'Feb Ledger'!$119:$119,'Feb Ledger'!$120:$120,'Feb Ledger'!$125:$125,'Feb Ledger'!$126:$126,'Feb Ledger'!$127:$127,'Feb Ledger'!$128:$128,'Feb Ledger'!$129:$129,'Feb Ledger'!$130:$130,'Feb Ledger'!$131:$131</definedName>
    <definedName name="QB_DATA_3" localSheetId="5" hidden="1">'Jan-Feb I&amp;E'!$73:$73,'Jan-Feb I&amp;E'!$74:$74,'Jan-Feb I&amp;E'!$77:$77,'Jan-Feb I&amp;E'!$78:$78,'Jan-Feb I&amp;E'!$79:$79,'Jan-Feb I&amp;E'!$82:$82,'Jan-Feb I&amp;E'!$83:$83,'Jan-Feb I&amp;E'!$85:$85,'Jan-Feb I&amp;E'!$86:$86,'Jan-Feb I&amp;E'!$90:$90,'Jan-Feb I&amp;E'!$91:$91,'Jan-Feb I&amp;E'!$92:$92,'Jan-Feb I&amp;E'!$93:$93,'Jan-Feb I&amp;E'!$96:$96,'Jan-Feb I&amp;E'!$97:$97,'Jan-Feb I&amp;E'!$98:$98</definedName>
    <definedName name="QB_DATA_4" localSheetId="6" hidden="1">BVA!$99:$99,BVA!$100:$100,BVA!$101:$101,BVA!$104:$104,BVA!$106:$106,BVA!$107:$107,BVA!$108:$108,BVA!$110:$110,BVA!$112:$112,BVA!$116:$116,BVA!$117:$117,BVA!$120:$120,BVA!$121:$121,BVA!$122:$122,BVA!$123:$123,BVA!$124:$124</definedName>
    <definedName name="QB_DATA_4" localSheetId="0" hidden="1">'check register'!$67:$67,'check register'!$68:$68,'check register'!$69:$69,'check register'!$70:$70,'check register'!$71:$71,'check register'!$72:$72,'check register'!$73:$73,'check register'!$74:$74,'check register'!$75:$75,'check register'!$76:$76,'check register'!$77:$77,'check register'!$78:$78,'check register'!$79:$79,'check register'!$80:$80,'check register'!$81:$81,'check register'!$82:$82</definedName>
    <definedName name="QB_DATA_4" localSheetId="4" hidden="1">'Feb I&amp;E'!$102:$102,'Feb I&amp;E'!$103:$103,'Feb I&amp;E'!$105:$105,'Feb I&amp;E'!$107:$107,'Feb I&amp;E'!$111:$111,'Feb I&amp;E'!$112:$112,'Feb I&amp;E'!$115:$115,'Feb I&amp;E'!$116:$116,'Feb I&amp;E'!$117:$117,'Feb I&amp;E'!$118:$118,'Feb I&amp;E'!$119:$119,'Feb I&amp;E'!$123:$123,'Feb I&amp;E'!$124:$124,'Feb I&amp;E'!$125:$125,'Feb I&amp;E'!$126:$126,'Feb I&amp;E'!$127:$127</definedName>
    <definedName name="QB_DATA_4" localSheetId="7" hidden="1">'Feb Ledger'!$132:$132,'Feb Ledger'!$133:$133,'Feb Ledger'!$134:$134,'Feb Ledger'!$135:$135,'Feb Ledger'!$138:$138,'Feb Ledger'!$139:$139,'Feb Ledger'!$140:$140,'Feb Ledger'!$141:$141,'Feb Ledger'!$144:$144,'Feb Ledger'!$145:$145,'Feb Ledger'!$146:$146,'Feb Ledger'!$147:$147,'Feb Ledger'!$150:$150,'Feb Ledger'!$155:$155,'Feb Ledger'!$156:$156,'Feb Ledger'!$157:$157</definedName>
    <definedName name="QB_DATA_4" localSheetId="5" hidden="1">'Jan-Feb I&amp;E'!$99:$99,'Jan-Feb I&amp;E'!$100:$100,'Jan-Feb I&amp;E'!$103:$103,'Jan-Feb I&amp;E'!$105:$105,'Jan-Feb I&amp;E'!$106:$106,'Jan-Feb I&amp;E'!$107:$107,'Jan-Feb I&amp;E'!$109:$109,'Jan-Feb I&amp;E'!$111:$111,'Jan-Feb I&amp;E'!$115:$115,'Jan-Feb I&amp;E'!$116:$116,'Jan-Feb I&amp;E'!$119:$119,'Jan-Feb I&amp;E'!$120:$120,'Jan-Feb I&amp;E'!$121:$121,'Jan-Feb I&amp;E'!$122:$122,'Jan-Feb I&amp;E'!$123:$123,'Jan-Feb I&amp;E'!$127:$127</definedName>
    <definedName name="QB_DATA_5" localSheetId="6" hidden="1">BVA!$128:$128,BVA!$129:$129,BVA!$130:$130,BVA!$131:$131,BVA!$132:$132,BVA!$133:$133,BVA!$134:$134,BVA!$135:$135,BVA!$136:$136,BVA!$138:$138,BVA!$139:$139,BVA!$141:$141,BVA!$142:$142,BVA!$143:$143,BVA!$144:$144,BVA!$145:$145</definedName>
    <definedName name="QB_DATA_5" localSheetId="0" hidden="1">'check register'!$83:$83,'check register'!$84:$84,'check register'!$85:$85,'check register'!$86:$86,'check register'!$87:$87,'check register'!$88:$88,'check register'!$89:$89,'check register'!$90:$90,'check register'!$91:$91,'check register'!$92:$92,'check register'!$93:$93,'check register'!$94:$94,'check register'!$95:$95,'check register'!$96:$96,'check register'!$97:$97,'check register'!$98:$98</definedName>
    <definedName name="QB_DATA_5" localSheetId="4" hidden="1">'Feb I&amp;E'!$128:$128,'Feb I&amp;E'!$129:$129,'Feb I&amp;E'!$130:$130,'Feb I&amp;E'!$132:$132,'Feb I&amp;E'!$133:$133,'Feb I&amp;E'!$135:$135,'Feb I&amp;E'!$136:$136,'Feb I&amp;E'!$137:$137,'Feb I&amp;E'!$138:$138,'Feb I&amp;E'!$139:$139,'Feb I&amp;E'!$140:$140,'Feb I&amp;E'!$144:$144,'Feb I&amp;E'!$147:$147,'Feb I&amp;E'!$148:$148,'Feb I&amp;E'!$150:$150,'Feb I&amp;E'!$151:$151</definedName>
    <definedName name="QB_DATA_5" localSheetId="7" hidden="1">'Feb Ledger'!$160:$160,'Feb Ledger'!$161:$161,'Feb Ledger'!$162:$162,'Feb Ledger'!$163:$163,'Feb Ledger'!$164:$164,'Feb Ledger'!$165:$165,'Feb Ledger'!$166:$166,'Feb Ledger'!$167:$167,'Feb Ledger'!$170:$170,'Feb Ledger'!$171:$171,'Feb Ledger'!$172:$172,'Feb Ledger'!$173:$173,'Feb Ledger'!$174:$174,'Feb Ledger'!$175:$175,'Feb Ledger'!$176:$176,'Feb Ledger'!$177:$177</definedName>
    <definedName name="QB_DATA_5" localSheetId="5" hidden="1">'Jan-Feb I&amp;E'!$128:$128,'Jan-Feb I&amp;E'!$129:$129,'Jan-Feb I&amp;E'!$130:$130,'Jan-Feb I&amp;E'!$131:$131,'Jan-Feb I&amp;E'!$132:$132,'Jan-Feb I&amp;E'!$133:$133,'Jan-Feb I&amp;E'!$134:$134,'Jan-Feb I&amp;E'!$135:$135,'Jan-Feb I&amp;E'!$137:$137,'Jan-Feb I&amp;E'!$138:$138,'Jan-Feb I&amp;E'!$140:$140,'Jan-Feb I&amp;E'!$141:$141,'Jan-Feb I&amp;E'!$142:$142,'Jan-Feb I&amp;E'!$143:$143,'Jan-Feb I&amp;E'!$144:$144,'Jan-Feb I&amp;E'!$145:$145</definedName>
    <definedName name="QB_DATA_6" localSheetId="6" hidden="1">BVA!$146:$146,BVA!$147:$147,BVA!$148:$148,BVA!$149:$149,BVA!$150:$150,BVA!$151:$151,BVA!$155:$155,BVA!$156:$156,BVA!$159:$159,BVA!$160:$160,BVA!$162:$162,BVA!$163:$163,BVA!$165:$165,BVA!$166:$166,BVA!$168:$168,BVA!$169:$169</definedName>
    <definedName name="QB_DATA_6" localSheetId="0" hidden="1">'check register'!$99:$99,'check register'!$100:$100,'check register'!$101:$101,'check register'!$102:$102,'check register'!$103:$103,'check register'!$104:$104,'check register'!$105:$105,'check register'!$106:$106,'check register'!$107:$107,'check register'!$108:$108,'check register'!$109:$109,'check register'!$110:$110,'check register'!$111:$111,'check register'!$112:$112,'check register'!$113:$113,'check register'!$114:$114</definedName>
    <definedName name="QB_DATA_6" localSheetId="4" hidden="1">'Feb I&amp;E'!$153:$153,'Feb I&amp;E'!$154:$154,'Feb I&amp;E'!$156:$156,'Feb I&amp;E'!$157:$157,'Feb I&amp;E'!$162:$162,'Feb I&amp;E'!$163:$163,'Feb I&amp;E'!$164:$164,'Feb I&amp;E'!$166:$166,'Feb I&amp;E'!$172:$172,'Feb I&amp;E'!$174:$174,'Feb I&amp;E'!$175:$175,'Feb I&amp;E'!$176:$176,'Feb I&amp;E'!$177:$177,'Feb I&amp;E'!$178:$178,'Feb I&amp;E'!$179:$179,'Feb I&amp;E'!$181:$181</definedName>
    <definedName name="QB_DATA_6" localSheetId="7" hidden="1">'Feb Ledger'!$182:$182,'Feb Ledger'!$186:$186,'Feb Ledger'!$192:$192,'Feb Ledger'!$193:$193,'Feb Ledger'!$194:$194,'Feb Ledger'!$195:$195,'Feb Ledger'!$196:$196,'Feb Ledger'!$197:$197,'Feb Ledger'!$198:$198,'Feb Ledger'!$199:$199,'Feb Ledger'!$200:$200,'Feb Ledger'!$201:$201,'Feb Ledger'!$204:$204,'Feb Ledger'!$209:$209,'Feb Ledger'!$210:$210,'Feb Ledger'!$211:$211</definedName>
    <definedName name="QB_DATA_6" localSheetId="5" hidden="1">'Jan-Feb I&amp;E'!$146:$146,'Jan-Feb I&amp;E'!$147:$147,'Jan-Feb I&amp;E'!$148:$148,'Jan-Feb I&amp;E'!$149:$149,'Jan-Feb I&amp;E'!$153:$153,'Jan-Feb I&amp;E'!$154:$154,'Jan-Feb I&amp;E'!$157:$157,'Jan-Feb I&amp;E'!$158:$158,'Jan-Feb I&amp;E'!$160:$160,'Jan-Feb I&amp;E'!$161:$161,'Jan-Feb I&amp;E'!$163:$163,'Jan-Feb I&amp;E'!$164:$164,'Jan-Feb I&amp;E'!$166:$166,'Jan-Feb I&amp;E'!$167:$167,'Jan-Feb I&amp;E'!$172:$172,'Jan-Feb I&amp;E'!$173:$173</definedName>
    <definedName name="QB_DATA_7" localSheetId="6" hidden="1">BVA!$174:$174,BVA!$175:$175,BVA!$176:$176,BVA!$178:$178,BVA!$180:$180,BVA!$186:$186,BVA!$190:$190,BVA!$192:$192,BVA!$193:$193,BVA!$194:$194,BVA!$195:$195,BVA!$196:$196,BVA!$197:$197,BVA!$199:$199,BVA!$200:$200,BVA!$203:$203</definedName>
    <definedName name="QB_DATA_7" localSheetId="0" hidden="1">'check register'!$115:$115,'check register'!$116:$116,'check register'!$117:$117,'check register'!$118:$118,'check register'!$119:$119,'check register'!$120:$120,'check register'!$121:$121,'check register'!$122:$122,'check register'!$123:$123,'check register'!$124:$124,'check register'!$125:$125,'check register'!$126:$126,'check register'!$127:$127,'check register'!$128:$128,'check register'!$129:$129,'check register'!$130:$130</definedName>
    <definedName name="QB_DATA_7" localSheetId="4" hidden="1">'Feb I&amp;E'!$182:$182,'Feb I&amp;E'!$185:$185,'Feb I&amp;E'!$186:$186</definedName>
    <definedName name="QB_DATA_7" localSheetId="7" hidden="1">'Feb Ledger'!$212:$212,'Feb Ledger'!$213:$213,'Feb Ledger'!$214:$214,'Feb Ledger'!$215:$215,'Feb Ledger'!$216:$216,'Feb Ledger'!$217:$217,'Feb Ledger'!$218:$218,'Feb Ledger'!$221:$221,'Feb Ledger'!$222:$222,'Feb Ledger'!$225:$225,'Feb Ledger'!$228:$228,'Feb Ledger'!$231:$231,'Feb Ledger'!$236:$236,'Feb Ledger'!$240:$240,'Feb Ledger'!$243:$243,'Feb Ledger'!$246:$246</definedName>
    <definedName name="QB_DATA_7" localSheetId="5" hidden="1">'Jan-Feb I&amp;E'!$174:$174,'Jan-Feb I&amp;E'!$176:$176,'Jan-Feb I&amp;E'!$178:$178,'Jan-Feb I&amp;E'!$184:$184,'Jan-Feb I&amp;E'!$188:$188,'Jan-Feb I&amp;E'!$190:$190,'Jan-Feb I&amp;E'!$191:$191,'Jan-Feb I&amp;E'!$192:$192,'Jan-Feb I&amp;E'!$193:$193,'Jan-Feb I&amp;E'!$194:$194,'Jan-Feb I&amp;E'!$195:$195,'Jan-Feb I&amp;E'!$197:$197,'Jan-Feb I&amp;E'!$198:$198,'Jan-Feb I&amp;E'!$201:$201,'Jan-Feb I&amp;E'!$202:$202</definedName>
    <definedName name="QB_DATA_8" localSheetId="6" hidden="1">BVA!$204:$204</definedName>
    <definedName name="QB_DATA_8" localSheetId="0" hidden="1">'check register'!$131:$131,'check register'!$132:$132,'check register'!$133:$133,'check register'!$134:$134,'check register'!$135:$135,'check register'!$136:$136,'check register'!$137:$137,'check register'!$138:$138,'check register'!$139:$139,'check register'!$140:$140,'check register'!$141:$141,'check register'!$142:$142,'check register'!$143:$143,'check register'!$144:$144,'check register'!$145:$145,'check register'!$146:$146</definedName>
    <definedName name="QB_DATA_8" localSheetId="7" hidden="1">'Feb Ledger'!$251:$251,'Feb Ledger'!$257:$257,'Feb Ledger'!$258:$258,'Feb Ledger'!$259:$259,'Feb Ledger'!$260:$260,'Feb Ledger'!$261:$261,'Feb Ledger'!$262:$262,'Feb Ledger'!$263:$263,'Feb Ledger'!$266:$266,'Feb Ledger'!$272:$272,'Feb Ledger'!$273:$273,'Feb Ledger'!$274:$274,'Feb Ledger'!$279:$279,'Feb Ledger'!$282:$282,'Feb Ledger'!$285:$285,'Feb Ledger'!$286:$286</definedName>
    <definedName name="QB_DATA_9" localSheetId="0" hidden="1">'check register'!$147:$147,'check register'!$148:$148,'check register'!$149:$149,'check register'!$150:$150,'check register'!$151:$151,'check register'!$152:$152,'check register'!$153:$153,'check register'!$154:$154,'check register'!$155:$155,'check register'!$156:$156,'check register'!$157:$157,'check register'!$158:$158,'check register'!$159:$159,'check register'!$160:$160,'check register'!$161:$161,'check register'!$162:$162</definedName>
    <definedName name="QB_DATA_9" localSheetId="7" hidden="1">'Feb Ledger'!$289:$289,'Feb Ledger'!$292:$292,'Feb Ledger'!$293:$293,'Feb Ledger'!$296:$296,'Feb Ledger'!$297:$297,'Feb Ledger'!$298:$298,'Feb Ledger'!$299:$299,'Feb Ledger'!$305:$305,'Feb Ledger'!$308:$308,'Feb Ledger'!$309:$309,'Feb Ledger'!$314:$314,'Feb Ledger'!$315:$315,'Feb Ledger'!$316:$316,'Feb Ledger'!$317:$317,'Feb Ledger'!$318:$318,'Feb Ledger'!$321:$321</definedName>
    <definedName name="QB_FORMULA_0" localSheetId="6" hidden="1">BVA!$N$5,BVA!$P$5,BVA!$N$6,BVA!$P$6,BVA!$N$7,BVA!$P$7,BVA!$N$9,BVA!$P$9,BVA!$N$10,BVA!$P$10,BVA!$N$11,BVA!$P$11,BVA!$N$12,BVA!$P$12,BVA!$N$13,BVA!$P$13</definedName>
    <definedName name="QB_FORMULA_0" localSheetId="0" hidden="1">'check register'!$N$163</definedName>
    <definedName name="QB_FORMULA_0" localSheetId="4" hidden="1">'Feb I&amp;E'!$N$5,'Feb I&amp;E'!$P$5,'Feb I&amp;E'!$R$5,'Feb I&amp;E'!$T$5,'Feb I&amp;E'!$V$5,'Feb I&amp;E'!$X$5,'Feb I&amp;E'!$N$6,'Feb I&amp;E'!$P$6,'Feb I&amp;E'!$R$6,'Feb I&amp;E'!$T$6,'Feb I&amp;E'!$V$6,'Feb I&amp;E'!$X$6,'Feb I&amp;E'!$N$7,'Feb I&amp;E'!$P$7,'Feb I&amp;E'!$R$7,'Feb I&amp;E'!$T$7</definedName>
    <definedName name="QB_FORMULA_0" localSheetId="7" hidden="1">'Feb Ledger'!$AA$3,'Feb Ledger'!$AA$4,'Feb Ledger'!$AA$5,'Feb Ledger'!$Y$6,'Feb Ledger'!$AA$6,'Feb Ledger'!$AA$8,'Feb Ledger'!$AA$9,'Feb Ledger'!$Y$10,'Feb Ledger'!$AA$10,'Feb Ledger'!$AA$13,'Feb Ledger'!$Y$14,'Feb Ledger'!$AA$14,'Feb Ledger'!$AA$16,'Feb Ledger'!$Y$17,'Feb Ledger'!$AA$17,'Feb Ledger'!$AA$19</definedName>
    <definedName name="QB_FORMULA_0" localSheetId="3" hidden="1">'February Balance Sheet'!$H$9,'February Balance Sheet'!$H$10,'February Balance Sheet'!$H$13,'February Balance Sheet'!$H$14,'February Balance Sheet'!$H$25,'February Balance Sheet'!$H$26,'February Balance Sheet'!$H$32,'February Balance Sheet'!$H$36,'February Balance Sheet'!$H$40,'February Balance Sheet'!$H$47,'February Balance Sheet'!$H$51,'February Balance Sheet'!$H$55,'February Balance Sheet'!$H$59,'February Balance Sheet'!$H$60,'February Balance Sheet'!$H$61,'February Balance Sheet'!$H$62</definedName>
    <definedName name="QB_FORMULA_0" localSheetId="5" hidden="1">'Jan-Feb I&amp;E'!$N$5,'Jan-Feb I&amp;E'!$P$5,'Jan-Feb I&amp;E'!$R$5,'Jan-Feb I&amp;E'!$T$5,'Jan-Feb I&amp;E'!$V$5,'Jan-Feb I&amp;E'!$X$5,'Jan-Feb I&amp;E'!$N$6,'Jan-Feb I&amp;E'!$P$6,'Jan-Feb I&amp;E'!$R$6,'Jan-Feb I&amp;E'!$T$6,'Jan-Feb I&amp;E'!$V$6,'Jan-Feb I&amp;E'!$X$6,'Jan-Feb I&amp;E'!$N$7,'Jan-Feb I&amp;E'!$P$7,'Jan-Feb I&amp;E'!$R$7,'Jan-Feb I&amp;E'!$T$7</definedName>
    <definedName name="QB_FORMULA_1" localSheetId="6" hidden="1">BVA!$N$17,BVA!$P$17,BVA!$J$18,BVA!$L$18,BVA!$N$18,BVA!$P$18,BVA!$J$19,BVA!$L$19,BVA!$N$19,BVA!$P$19,BVA!$J$20,BVA!$L$20,BVA!$N$20,BVA!$P$20,BVA!$N$25,BVA!$P$25</definedName>
    <definedName name="QB_FORMULA_1" localSheetId="4" hidden="1">'Feb I&amp;E'!$V$7,'Feb I&amp;E'!$X$7,'Feb I&amp;E'!$N$9,'Feb I&amp;E'!$P$9,'Feb I&amp;E'!$R$9,'Feb I&amp;E'!$T$9,'Feb I&amp;E'!$V$9,'Feb I&amp;E'!$X$9,'Feb I&amp;E'!$N$10,'Feb I&amp;E'!$P$10,'Feb I&amp;E'!$R$10,'Feb I&amp;E'!$T$10,'Feb I&amp;E'!$V$10,'Feb I&amp;E'!$X$10,'Feb I&amp;E'!$N$11,'Feb I&amp;E'!$P$11</definedName>
    <definedName name="QB_FORMULA_1" localSheetId="7" hidden="1">'Feb Ledger'!$Y$20,'Feb Ledger'!$AA$20,'Feb Ledger'!$AA$22,'Feb Ledger'!$Y$23,'Feb Ledger'!$AA$23,'Feb Ledger'!$Y$24,'Feb Ledger'!$AA$24,'Feb Ledger'!$AA$28,'Feb Ledger'!$Y$29,'Feb Ledger'!$AA$29,'Feb Ledger'!$AA$31,'Feb Ledger'!$Y$32,'Feb Ledger'!$AA$32,'Feb Ledger'!$Y$33,'Feb Ledger'!$AA$33,'Feb Ledger'!$AA$36</definedName>
    <definedName name="QB_FORMULA_1" localSheetId="3" hidden="1">'February Balance Sheet'!$H$72,'February Balance Sheet'!$H$76,'February Balance Sheet'!$H$77</definedName>
    <definedName name="QB_FORMULA_1" localSheetId="5" hidden="1">'Jan-Feb I&amp;E'!$V$7,'Jan-Feb I&amp;E'!$X$7,'Jan-Feb I&amp;E'!$N$9,'Jan-Feb I&amp;E'!$P$9,'Jan-Feb I&amp;E'!$R$9,'Jan-Feb I&amp;E'!$T$9,'Jan-Feb I&amp;E'!$V$9,'Jan-Feb I&amp;E'!$X$9,'Jan-Feb I&amp;E'!$N$10,'Jan-Feb I&amp;E'!$P$10,'Jan-Feb I&amp;E'!$R$10,'Jan-Feb I&amp;E'!$T$10,'Jan-Feb I&amp;E'!$V$10,'Jan-Feb I&amp;E'!$X$10,'Jan-Feb I&amp;E'!$N$11,'Jan-Feb I&amp;E'!$P$11</definedName>
    <definedName name="QB_FORMULA_10" localSheetId="6" hidden="1">BVA!$N$94,BVA!$P$94,BVA!$J$95,BVA!$L$95,BVA!$N$95,BVA!$P$95,BVA!$N$97,BVA!$P$97,BVA!$N$98,BVA!$P$98,BVA!$N$99,BVA!$P$99,BVA!$N$100,BVA!$P$100,BVA!$N$101,BVA!$P$101</definedName>
    <definedName name="QB_FORMULA_10" localSheetId="4" hidden="1">'Feb I&amp;E'!$R$36,'Feb I&amp;E'!$T$36,'Feb I&amp;E'!$V$36,'Feb I&amp;E'!$X$36,'Feb I&amp;E'!$N$37,'Feb I&amp;E'!$P$37,'Feb I&amp;E'!$R$37,'Feb I&amp;E'!$T$37,'Feb I&amp;E'!$V$37,'Feb I&amp;E'!$X$37,'Feb I&amp;E'!$N$39,'Feb I&amp;E'!$P$39,'Feb I&amp;E'!$R$39,'Feb I&amp;E'!$T$39,'Feb I&amp;E'!$V$39,'Feb I&amp;E'!$X$39</definedName>
    <definedName name="QB_FORMULA_10" localSheetId="7" hidden="1">'Feb Ledger'!$AA$166,'Feb Ledger'!$AA$167,'Feb Ledger'!$Y$168,'Feb Ledger'!$AA$168,'Feb Ledger'!$AA$170,'Feb Ledger'!$AA$171,'Feb Ledger'!$AA$172,'Feb Ledger'!$AA$173,'Feb Ledger'!$AA$174,'Feb Ledger'!$AA$175,'Feb Ledger'!$AA$176,'Feb Ledger'!$AA$177,'Feb Ledger'!$Y$178,'Feb Ledger'!$AA$178,'Feb Ledger'!$Y$179,'Feb Ledger'!$AA$179</definedName>
    <definedName name="QB_FORMULA_10" localSheetId="5" hidden="1">'Jan-Feb I&amp;E'!$R$37,'Jan-Feb I&amp;E'!$T$37,'Jan-Feb I&amp;E'!$V$37,'Jan-Feb I&amp;E'!$X$37,'Jan-Feb I&amp;E'!$J$38,'Jan-Feb I&amp;E'!$L$38,'Jan-Feb I&amp;E'!$N$38,'Jan-Feb I&amp;E'!$P$38,'Jan-Feb I&amp;E'!$R$38,'Jan-Feb I&amp;E'!$T$38,'Jan-Feb I&amp;E'!$V$38,'Jan-Feb I&amp;E'!$X$38,'Jan-Feb I&amp;E'!$N$39,'Jan-Feb I&amp;E'!$P$39,'Jan-Feb I&amp;E'!$R$39,'Jan-Feb I&amp;E'!$T$39</definedName>
    <definedName name="QB_FORMULA_11" localSheetId="6" hidden="1">BVA!$J$102,BVA!$L$102,BVA!$N$102,BVA!$P$102,BVA!$N$104,BVA!$P$104,BVA!$N$106,BVA!$P$106,BVA!$N$107,BVA!$P$107,BVA!$N$108,BVA!$P$108,BVA!$J$109,BVA!$L$109,BVA!$N$109,BVA!$P$109</definedName>
    <definedName name="QB_FORMULA_11" localSheetId="4" hidden="1">'Feb I&amp;E'!$N$40,'Feb I&amp;E'!$P$40,'Feb I&amp;E'!$R$40,'Feb I&amp;E'!$T$40,'Feb I&amp;E'!$V$40,'Feb I&amp;E'!$X$40,'Feb I&amp;E'!$N$41,'Feb I&amp;E'!$P$41,'Feb I&amp;E'!$R$41,'Feb I&amp;E'!$T$41,'Feb I&amp;E'!$V$41,'Feb I&amp;E'!$X$41,'Feb I&amp;E'!$N$42,'Feb I&amp;E'!$P$42,'Feb I&amp;E'!$R$42,'Feb I&amp;E'!$T$42</definedName>
    <definedName name="QB_FORMULA_11" localSheetId="7" hidden="1">'Feb Ledger'!$Y$180,'Feb Ledger'!$AA$180,'Feb Ledger'!$AA$182,'Feb Ledger'!$Y$183,'Feb Ledger'!$AA$183,'Feb Ledger'!$AA$186,'Feb Ledger'!$Y$187,'Feb Ledger'!$AA$187,'Feb Ledger'!$Y$188,'Feb Ledger'!$AA$188,'Feb Ledger'!$AA$192,'Feb Ledger'!$AA$193,'Feb Ledger'!$AA$194,'Feb Ledger'!$AA$195,'Feb Ledger'!$AA$196,'Feb Ledger'!$AA$197</definedName>
    <definedName name="QB_FORMULA_11" localSheetId="5" hidden="1">'Jan-Feb I&amp;E'!$V$39,'Jan-Feb I&amp;E'!$X$39,'Jan-Feb I&amp;E'!$N$41,'Jan-Feb I&amp;E'!$P$41,'Jan-Feb I&amp;E'!$R$41,'Jan-Feb I&amp;E'!$T$41,'Jan-Feb I&amp;E'!$V$41,'Jan-Feb I&amp;E'!$X$41,'Jan-Feb I&amp;E'!$N$42,'Jan-Feb I&amp;E'!$P$42,'Jan-Feb I&amp;E'!$R$42,'Jan-Feb I&amp;E'!$T$42,'Jan-Feb I&amp;E'!$V$42,'Jan-Feb I&amp;E'!$X$42,'Jan-Feb I&amp;E'!$N$43,'Jan-Feb I&amp;E'!$P$43</definedName>
    <definedName name="QB_FORMULA_12" localSheetId="6" hidden="1">BVA!$N$110,BVA!$P$110,BVA!$J$111,BVA!$L$111,BVA!$N$111,BVA!$P$111,BVA!$N$112,BVA!$P$112,BVA!$J$113,BVA!$L$113,BVA!$N$113,BVA!$P$113,BVA!$J$114,BVA!$L$114,BVA!$N$114,BVA!$P$114</definedName>
    <definedName name="QB_FORMULA_12" localSheetId="4" hidden="1">'Feb I&amp;E'!$V$42,'Feb I&amp;E'!$X$42,'Feb I&amp;E'!$J$43,'Feb I&amp;E'!$L$43,'Feb I&amp;E'!$N$43,'Feb I&amp;E'!$P$43,'Feb I&amp;E'!$R$43,'Feb I&amp;E'!$T$43,'Feb I&amp;E'!$V$43,'Feb I&amp;E'!$X$43,'Feb I&amp;E'!$N$44,'Feb I&amp;E'!$P$44,'Feb I&amp;E'!$R$44,'Feb I&amp;E'!$T$44,'Feb I&amp;E'!$V$44,'Feb I&amp;E'!$X$44</definedName>
    <definedName name="QB_FORMULA_12" localSheetId="7" hidden="1">'Feb Ledger'!$AA$198,'Feb Ledger'!$AA$199,'Feb Ledger'!$AA$200,'Feb Ledger'!$AA$201,'Feb Ledger'!$Y$202,'Feb Ledger'!$AA$202,'Feb Ledger'!$AA$204,'Feb Ledger'!$Y$205,'Feb Ledger'!$AA$205,'Feb Ledger'!$Y$206,'Feb Ledger'!$AA$206,'Feb Ledger'!$AA$209,'Feb Ledger'!$AA$210,'Feb Ledger'!$AA$211,'Feb Ledger'!$AA$212,'Feb Ledger'!$AA$213</definedName>
    <definedName name="QB_FORMULA_12" localSheetId="5" hidden="1">'Jan-Feb I&amp;E'!$R$43,'Jan-Feb I&amp;E'!$T$43,'Jan-Feb I&amp;E'!$V$43,'Jan-Feb I&amp;E'!$X$43,'Jan-Feb I&amp;E'!$N$44,'Jan-Feb I&amp;E'!$P$44,'Jan-Feb I&amp;E'!$R$44,'Jan-Feb I&amp;E'!$T$44,'Jan-Feb I&amp;E'!$V$44,'Jan-Feb I&amp;E'!$X$44,'Jan-Feb I&amp;E'!$J$45,'Jan-Feb I&amp;E'!$L$45,'Jan-Feb I&amp;E'!$N$45,'Jan-Feb I&amp;E'!$P$45,'Jan-Feb I&amp;E'!$R$45,'Jan-Feb I&amp;E'!$T$45</definedName>
    <definedName name="QB_FORMULA_13" localSheetId="6" hidden="1">BVA!$N$116,BVA!$P$116,BVA!$N$117,BVA!$P$117,BVA!$J$118,BVA!$L$118,BVA!$N$118,BVA!$P$118,BVA!$N$120,BVA!$P$120,BVA!$N$121,BVA!$P$121,BVA!$N$122,BVA!$P$122,BVA!$N$123,BVA!$P$123</definedName>
    <definedName name="QB_FORMULA_13" localSheetId="4" hidden="1">'Feb I&amp;E'!$N$45,'Feb I&amp;E'!$P$45,'Feb I&amp;E'!$R$45,'Feb I&amp;E'!$T$45,'Feb I&amp;E'!$V$45,'Feb I&amp;E'!$X$45,'Feb I&amp;E'!$N$49,'Feb I&amp;E'!$P$49,'Feb I&amp;E'!$R$49,'Feb I&amp;E'!$T$49,'Feb I&amp;E'!$V$49,'Feb I&amp;E'!$X$49,'Feb I&amp;E'!$N$50,'Feb I&amp;E'!$P$50,'Feb I&amp;E'!$R$50,'Feb I&amp;E'!$T$50</definedName>
    <definedName name="QB_FORMULA_13" localSheetId="7" hidden="1">'Feb Ledger'!$AA$214,'Feb Ledger'!$AA$215,'Feb Ledger'!$AA$216,'Feb Ledger'!$AA$217,'Feb Ledger'!$AA$218,'Feb Ledger'!$Y$219,'Feb Ledger'!$AA$219,'Feb Ledger'!$AA$221,'Feb Ledger'!$AA$222,'Feb Ledger'!$Y$223,'Feb Ledger'!$AA$223,'Feb Ledger'!$AA$225,'Feb Ledger'!$Y$226,'Feb Ledger'!$AA$226,'Feb Ledger'!$AA$228,'Feb Ledger'!$Y$229</definedName>
    <definedName name="QB_FORMULA_13" localSheetId="5" hidden="1">'Jan-Feb I&amp;E'!$V$45,'Jan-Feb I&amp;E'!$X$45,'Jan-Feb I&amp;E'!$N$46,'Jan-Feb I&amp;E'!$P$46,'Jan-Feb I&amp;E'!$R$46,'Jan-Feb I&amp;E'!$T$46,'Jan-Feb I&amp;E'!$V$46,'Jan-Feb I&amp;E'!$X$46,'Jan-Feb I&amp;E'!$N$47,'Jan-Feb I&amp;E'!$P$47,'Jan-Feb I&amp;E'!$R$47,'Jan-Feb I&amp;E'!$T$47,'Jan-Feb I&amp;E'!$V$47,'Jan-Feb I&amp;E'!$X$47,'Jan-Feb I&amp;E'!$R$49,'Jan-Feb I&amp;E'!$T$49</definedName>
    <definedName name="QB_FORMULA_14" localSheetId="6" hidden="1">BVA!$N$124,BVA!$P$124,BVA!$J$125,BVA!$L$125,BVA!$N$125,BVA!$P$125,BVA!$N$128,BVA!$P$128,BVA!$N$130,BVA!$P$130,BVA!$N$131,BVA!$P$131,BVA!$N$132,BVA!$P$132,BVA!$N$133,BVA!$P$133</definedName>
    <definedName name="QB_FORMULA_14" localSheetId="4" hidden="1">'Feb I&amp;E'!$V$50,'Feb I&amp;E'!$X$50,'Feb I&amp;E'!$N$51,'Feb I&amp;E'!$P$51,'Feb I&amp;E'!$R$51,'Feb I&amp;E'!$T$51,'Feb I&amp;E'!$V$51,'Feb I&amp;E'!$X$51,'Feb I&amp;E'!$R$52,'Feb I&amp;E'!$T$52,'Feb I&amp;E'!$V$52,'Feb I&amp;E'!$X$52,'Feb I&amp;E'!$N$53,'Feb I&amp;E'!$P$53,'Feb I&amp;E'!$R$53,'Feb I&amp;E'!$T$53</definedName>
    <definedName name="QB_FORMULA_14" localSheetId="7" hidden="1">'Feb Ledger'!$AA$229,'Feb Ledger'!$AA$231,'Feb Ledger'!$Y$232,'Feb Ledger'!$AA$232,'Feb Ledger'!$Y$233,'Feb Ledger'!$AA$233,'Feb Ledger'!$AA$236,'Feb Ledger'!$Y$237,'Feb Ledger'!$AA$237,'Feb Ledger'!$AA$240,'Feb Ledger'!$Y$241,'Feb Ledger'!$AA$241,'Feb Ledger'!$AA$243,'Feb Ledger'!$Y$244,'Feb Ledger'!$AA$244,'Feb Ledger'!$AA$246</definedName>
    <definedName name="QB_FORMULA_14" localSheetId="5" hidden="1">'Jan-Feb I&amp;E'!$V$49,'Jan-Feb I&amp;E'!$X$49,'Jan-Feb I&amp;E'!$N$52,'Jan-Feb I&amp;E'!$P$52,'Jan-Feb I&amp;E'!$R$52,'Jan-Feb I&amp;E'!$T$52,'Jan-Feb I&amp;E'!$V$52,'Jan-Feb I&amp;E'!$X$52,'Jan-Feb I&amp;E'!$N$53,'Jan-Feb I&amp;E'!$P$53,'Jan-Feb I&amp;E'!$R$53,'Jan-Feb I&amp;E'!$T$53,'Jan-Feb I&amp;E'!$V$53,'Jan-Feb I&amp;E'!$X$53,'Jan-Feb I&amp;E'!$N$54,'Jan-Feb I&amp;E'!$P$54</definedName>
    <definedName name="QB_FORMULA_15" localSheetId="6" hidden="1">BVA!$N$134,BVA!$P$134,BVA!$N$135,BVA!$P$135,BVA!$N$136,BVA!$P$136,BVA!$J$137,BVA!$L$137,BVA!$N$137,BVA!$P$137,BVA!$N$138,BVA!$P$138,BVA!$N$139,BVA!$P$139,BVA!$N$151,BVA!$P$151</definedName>
    <definedName name="QB_FORMULA_15" localSheetId="4" hidden="1">'Feb I&amp;E'!$V$53,'Feb I&amp;E'!$X$53,'Feb I&amp;E'!$N$54,'Feb I&amp;E'!$P$54,'Feb I&amp;E'!$R$54,'Feb I&amp;E'!$T$54,'Feb I&amp;E'!$V$54,'Feb I&amp;E'!$X$54,'Feb I&amp;E'!$J$55,'Feb I&amp;E'!$L$55,'Feb I&amp;E'!$N$55,'Feb I&amp;E'!$P$55,'Feb I&amp;E'!$R$55,'Feb I&amp;E'!$T$55,'Feb I&amp;E'!$V$55,'Feb I&amp;E'!$X$55</definedName>
    <definedName name="QB_FORMULA_15" localSheetId="7" hidden="1">'Feb Ledger'!$Y$247,'Feb Ledger'!$AA$247,'Feb Ledger'!$Y$248,'Feb Ledger'!$AA$248,'Feb Ledger'!$Y$249,'Feb Ledger'!$AA$249,'Feb Ledger'!$AA$251,'Feb Ledger'!$Y$252,'Feb Ledger'!$AA$252,'Feb Ledger'!$Y$253,'Feb Ledger'!$AA$253,'Feb Ledger'!$Y$254,'Feb Ledger'!$AA$254,'Feb Ledger'!$AA$257,'Feb Ledger'!$AA$258,'Feb Ledger'!$AA$259</definedName>
    <definedName name="QB_FORMULA_15" localSheetId="5" hidden="1">'Jan-Feb I&amp;E'!$R$54,'Jan-Feb I&amp;E'!$T$54,'Jan-Feb I&amp;E'!$V$54,'Jan-Feb I&amp;E'!$X$54,'Jan-Feb I&amp;E'!$R$55,'Jan-Feb I&amp;E'!$T$55,'Jan-Feb I&amp;E'!$V$55,'Jan-Feb I&amp;E'!$X$55,'Jan-Feb I&amp;E'!$N$56,'Jan-Feb I&amp;E'!$P$56,'Jan-Feb I&amp;E'!$R$56,'Jan-Feb I&amp;E'!$T$56,'Jan-Feb I&amp;E'!$V$56,'Jan-Feb I&amp;E'!$X$56,'Jan-Feb I&amp;E'!$N$57,'Jan-Feb I&amp;E'!$P$57</definedName>
    <definedName name="QB_FORMULA_16" localSheetId="6" hidden="1">BVA!$J$152,BVA!$L$152,BVA!$N$152,BVA!$P$152,BVA!$J$153,BVA!$L$153,BVA!$N$153,BVA!$P$153,BVA!$N$155,BVA!$P$155,BVA!$J$157,BVA!$L$157,BVA!$N$157,BVA!$P$157,BVA!$N$159,BVA!$P$159</definedName>
    <definedName name="QB_FORMULA_16" localSheetId="4" hidden="1">'Feb I&amp;E'!$N$56,'Feb I&amp;E'!$P$56,'Feb I&amp;E'!$R$56,'Feb I&amp;E'!$T$56,'Feb I&amp;E'!$V$56,'Feb I&amp;E'!$X$56,'Feb I&amp;E'!$N$57,'Feb I&amp;E'!$P$57,'Feb I&amp;E'!$R$57,'Feb I&amp;E'!$T$57,'Feb I&amp;E'!$V$57,'Feb I&amp;E'!$X$57,'Feb I&amp;E'!$N$58,'Feb I&amp;E'!$P$58,'Feb I&amp;E'!$R$58,'Feb I&amp;E'!$T$58</definedName>
    <definedName name="QB_FORMULA_16" localSheetId="7" hidden="1">'Feb Ledger'!$AA$260,'Feb Ledger'!$AA$261,'Feb Ledger'!$AA$262,'Feb Ledger'!$AA$263,'Feb Ledger'!$Y$264,'Feb Ledger'!$AA$264,'Feb Ledger'!$AA$266,'Feb Ledger'!$Y$267,'Feb Ledger'!$AA$267,'Feb Ledger'!$Y$268,'Feb Ledger'!$AA$268,'Feb Ledger'!$AA$272,'Feb Ledger'!$AA$273,'Feb Ledger'!$AA$274,'Feb Ledger'!$Y$275,'Feb Ledger'!$AA$275</definedName>
    <definedName name="QB_FORMULA_16" localSheetId="5" hidden="1">'Jan-Feb I&amp;E'!$R$57,'Jan-Feb I&amp;E'!$T$57,'Jan-Feb I&amp;E'!$V$57,'Jan-Feb I&amp;E'!$X$57,'Jan-Feb I&amp;E'!$J$58,'Jan-Feb I&amp;E'!$L$58,'Jan-Feb I&amp;E'!$N$58,'Jan-Feb I&amp;E'!$P$58,'Jan-Feb I&amp;E'!$R$58,'Jan-Feb I&amp;E'!$T$58,'Jan-Feb I&amp;E'!$V$58,'Jan-Feb I&amp;E'!$X$58,'Jan-Feb I&amp;E'!$N$59,'Jan-Feb I&amp;E'!$P$59,'Jan-Feb I&amp;E'!$R$59,'Jan-Feb I&amp;E'!$T$59</definedName>
    <definedName name="QB_FORMULA_17" localSheetId="6" hidden="1">BVA!$N$160,BVA!$P$160,BVA!$N$162,BVA!$P$162,BVA!$N$163,BVA!$P$163,BVA!$J$164,BVA!$L$164,BVA!$N$164,BVA!$P$164,BVA!$N$165,BVA!$P$165,BVA!$N$166,BVA!$P$166,BVA!$N$168,BVA!$P$168</definedName>
    <definedName name="QB_FORMULA_17" localSheetId="4" hidden="1">'Feb I&amp;E'!$V$58,'Feb I&amp;E'!$X$58,'Feb I&amp;E'!$N$59,'Feb I&amp;E'!$P$59,'Feb I&amp;E'!$R$59,'Feb I&amp;E'!$T$59,'Feb I&amp;E'!$V$59,'Feb I&amp;E'!$X$59,'Feb I&amp;E'!$N$60,'Feb I&amp;E'!$P$60,'Feb I&amp;E'!$R$60,'Feb I&amp;E'!$T$60,'Feb I&amp;E'!$V$60,'Feb I&amp;E'!$X$60,'Feb I&amp;E'!$J$61,'Feb I&amp;E'!$L$61</definedName>
    <definedName name="QB_FORMULA_17" localSheetId="7" hidden="1">'Feb Ledger'!$Y$276,'Feb Ledger'!$AA$276,'Feb Ledger'!$AA$279,'Feb Ledger'!$Y$280,'Feb Ledger'!$AA$280,'Feb Ledger'!$AA$282,'Feb Ledger'!$Y$283,'Feb Ledger'!$AA$283,'Feb Ledger'!$AA$285,'Feb Ledger'!$AA$286,'Feb Ledger'!$Y$287,'Feb Ledger'!$AA$287,'Feb Ledger'!$AA$289,'Feb Ledger'!$Y$290,'Feb Ledger'!$AA$290,'Feb Ledger'!$AA$292</definedName>
    <definedName name="QB_FORMULA_17" localSheetId="5" hidden="1">'Jan-Feb I&amp;E'!$V$59,'Jan-Feb I&amp;E'!$X$59,'Jan-Feb I&amp;E'!$R$60,'Jan-Feb I&amp;E'!$T$60,'Jan-Feb I&amp;E'!$V$60,'Jan-Feb I&amp;E'!$X$60,'Jan-Feb I&amp;E'!$N$61,'Jan-Feb I&amp;E'!$P$61,'Jan-Feb I&amp;E'!$R$61,'Jan-Feb I&amp;E'!$T$61,'Jan-Feb I&amp;E'!$V$61,'Jan-Feb I&amp;E'!$X$61,'Jan-Feb I&amp;E'!$N$62,'Jan-Feb I&amp;E'!$P$62,'Jan-Feb I&amp;E'!$R$62,'Jan-Feb I&amp;E'!$T$62</definedName>
    <definedName name="QB_FORMULA_18" localSheetId="6" hidden="1">BVA!$J$170,BVA!$L$170,BVA!$N$170,BVA!$P$170,BVA!$J$171,BVA!$L$171,BVA!$N$171,BVA!$P$171,BVA!$N$175,BVA!$P$175,BVA!$N$176,BVA!$P$176,BVA!$J$177,BVA!$L$177,BVA!$N$177,BVA!$P$177</definedName>
    <definedName name="QB_FORMULA_18" localSheetId="4" hidden="1">'Feb I&amp;E'!$N$61,'Feb I&amp;E'!$P$61,'Feb I&amp;E'!$R$61,'Feb I&amp;E'!$T$61,'Feb I&amp;E'!$V$61,'Feb I&amp;E'!$X$61,'Feb I&amp;E'!$N$63,'Feb I&amp;E'!$P$63,'Feb I&amp;E'!$R$63,'Feb I&amp;E'!$T$63,'Feb I&amp;E'!$V$63,'Feb I&amp;E'!$X$63,'Feb I&amp;E'!$N$64,'Feb I&amp;E'!$P$64,'Feb I&amp;E'!$R$64,'Feb I&amp;E'!$T$64</definedName>
    <definedName name="QB_FORMULA_18" localSheetId="7" hidden="1">'Feb Ledger'!$AA$293,'Feb Ledger'!$Y$294,'Feb Ledger'!$AA$294,'Feb Ledger'!$AA$296,'Feb Ledger'!$AA$297,'Feb Ledger'!$AA$298,'Feb Ledger'!$AA$299,'Feb Ledger'!$Y$300,'Feb Ledger'!$AA$300,'Feb Ledger'!$Y$301,'Feb Ledger'!$AA$301,'Feb Ledger'!$Y$302,'Feb Ledger'!$AA$302,'Feb Ledger'!$AA$305,'Feb Ledger'!$Y$306,'Feb Ledger'!$AA$306</definedName>
    <definedName name="QB_FORMULA_18" localSheetId="5" hidden="1">'Jan-Feb I&amp;E'!$V$62,'Jan-Feb I&amp;E'!$X$62,'Jan-Feb I&amp;E'!$N$63,'Jan-Feb I&amp;E'!$P$63,'Jan-Feb I&amp;E'!$R$63,'Jan-Feb I&amp;E'!$T$63,'Jan-Feb I&amp;E'!$V$63,'Jan-Feb I&amp;E'!$X$63,'Jan-Feb I&amp;E'!$N$64,'Jan-Feb I&amp;E'!$P$64,'Jan-Feb I&amp;E'!$R$64,'Jan-Feb I&amp;E'!$T$64,'Jan-Feb I&amp;E'!$V$64,'Jan-Feb I&amp;E'!$X$64,'Jan-Feb I&amp;E'!$J$65,'Jan-Feb I&amp;E'!$L$65</definedName>
    <definedName name="QB_FORMULA_19" localSheetId="6" hidden="1">BVA!$N$178,BVA!$P$178,BVA!$J$179,BVA!$L$179,BVA!$N$179,BVA!$P$179,BVA!$J$181,BVA!$L$181,BVA!$N$181,BVA!$P$181,BVA!$J$182,BVA!$L$182,BVA!$N$182,BVA!$P$182,BVA!$J$187,BVA!$J$188</definedName>
    <definedName name="QB_FORMULA_19" localSheetId="4" hidden="1">'Feb I&amp;E'!$V$64,'Feb I&amp;E'!$X$64,'Feb I&amp;E'!$N$65,'Feb I&amp;E'!$P$65,'Feb I&amp;E'!$R$65,'Feb I&amp;E'!$T$65,'Feb I&amp;E'!$V$65,'Feb I&amp;E'!$X$65,'Feb I&amp;E'!$N$66,'Feb I&amp;E'!$P$66,'Feb I&amp;E'!$R$66,'Feb I&amp;E'!$T$66,'Feb I&amp;E'!$V$66,'Feb I&amp;E'!$X$66,'Feb I&amp;E'!$N$67,'Feb I&amp;E'!$P$67</definedName>
    <definedName name="QB_FORMULA_19" localSheetId="7" hidden="1">'Feb Ledger'!$AA$308,'Feb Ledger'!$Y$310,'Feb Ledger'!$AA$310,'Feb Ledger'!$AA$314,'Feb Ledger'!$AA$315,'Feb Ledger'!$AA$316,'Feb Ledger'!$AA$317,'Feb Ledger'!$AA$318,'Feb Ledger'!$Y$319,'Feb Ledger'!$AA$319,'Feb Ledger'!$AA$321,'Feb Ledger'!$AA$322,'Feb Ledger'!$AA$323,'Feb Ledger'!$AA$324,'Feb Ledger'!$AA$325,'Feb Ledger'!$AA$326</definedName>
    <definedName name="QB_FORMULA_19" localSheetId="5" hidden="1">'Jan-Feb I&amp;E'!$N$65,'Jan-Feb I&amp;E'!$P$65,'Jan-Feb I&amp;E'!$R$65,'Jan-Feb I&amp;E'!$T$65,'Jan-Feb I&amp;E'!$V$65,'Jan-Feb I&amp;E'!$X$65,'Jan-Feb I&amp;E'!$N$67,'Jan-Feb I&amp;E'!$P$67,'Jan-Feb I&amp;E'!$R$67,'Jan-Feb I&amp;E'!$T$67,'Jan-Feb I&amp;E'!$V$67,'Jan-Feb I&amp;E'!$X$67,'Jan-Feb I&amp;E'!$N$68,'Jan-Feb I&amp;E'!$P$68,'Jan-Feb I&amp;E'!$R$68,'Jan-Feb I&amp;E'!$T$68</definedName>
    <definedName name="QB_FORMULA_2" localSheetId="6" hidden="1">BVA!$J$26,BVA!$L$26,BVA!$N$26,BVA!$P$26,BVA!$N$28,BVA!$P$28,BVA!$N$29,BVA!$P$29,BVA!$J$30,BVA!$L$30,BVA!$N$30,BVA!$P$30,BVA!$N$32,BVA!$P$32,BVA!$N$33,BVA!$P$33</definedName>
    <definedName name="QB_FORMULA_2" localSheetId="4" hidden="1">'Feb I&amp;E'!$R$11,'Feb I&amp;E'!$T$11,'Feb I&amp;E'!$V$11,'Feb I&amp;E'!$X$11,'Feb I&amp;E'!$N$12,'Feb I&amp;E'!$P$12,'Feb I&amp;E'!$R$12,'Feb I&amp;E'!$T$12,'Feb I&amp;E'!$V$12,'Feb I&amp;E'!$X$12,'Feb I&amp;E'!$N$13,'Feb I&amp;E'!$P$13,'Feb I&amp;E'!$R$13,'Feb I&amp;E'!$T$13,'Feb I&amp;E'!$V$13,'Feb I&amp;E'!$X$13</definedName>
    <definedName name="QB_FORMULA_2" localSheetId="7" hidden="1">'Feb Ledger'!$Y$37,'Feb Ledger'!$AA$37,'Feb Ledger'!$Y$38,'Feb Ledger'!$AA$38,'Feb Ledger'!$AA$41,'Feb Ledger'!$AA$42,'Feb Ledger'!$AA$43,'Feb Ledger'!$Y$44,'Feb Ledger'!$AA$44,'Feb Ledger'!$AA$46,'Feb Ledger'!$Y$47,'Feb Ledger'!$AA$47,'Feb Ledger'!$Y$48,'Feb Ledger'!$AA$48,'Feb Ledger'!$AA$51,'Feb Ledger'!$Y$52</definedName>
    <definedName name="QB_FORMULA_2" localSheetId="5" hidden="1">'Jan-Feb I&amp;E'!$R$11,'Jan-Feb I&amp;E'!$T$11,'Jan-Feb I&amp;E'!$V$11,'Jan-Feb I&amp;E'!$X$11,'Jan-Feb I&amp;E'!$N$12,'Jan-Feb I&amp;E'!$P$12,'Jan-Feb I&amp;E'!$R$12,'Jan-Feb I&amp;E'!$T$12,'Jan-Feb I&amp;E'!$V$12,'Jan-Feb I&amp;E'!$X$12,'Jan-Feb I&amp;E'!$N$13,'Jan-Feb I&amp;E'!$P$13,'Jan-Feb I&amp;E'!$R$13,'Jan-Feb I&amp;E'!$T$13,'Jan-Feb I&amp;E'!$V$13,'Jan-Feb I&amp;E'!$X$13</definedName>
    <definedName name="QB_FORMULA_20" localSheetId="6" hidden="1">BVA!$N$192,BVA!$P$192,BVA!$N$193,BVA!$P$193,BVA!$N$194,BVA!$P$194,BVA!$N$195,BVA!$P$195,BVA!$N$196,BVA!$P$196,BVA!$N$197,BVA!$P$197,BVA!$J$198,BVA!$L$198,BVA!$N$198,BVA!$P$198</definedName>
    <definedName name="QB_FORMULA_20" localSheetId="4" hidden="1">'Feb I&amp;E'!$R$67,'Feb I&amp;E'!$T$67,'Feb I&amp;E'!$V$67,'Feb I&amp;E'!$X$67,'Feb I&amp;E'!$N$68,'Feb I&amp;E'!$P$68,'Feb I&amp;E'!$R$68,'Feb I&amp;E'!$T$68,'Feb I&amp;E'!$V$68,'Feb I&amp;E'!$X$68,'Feb I&amp;E'!$N$69,'Feb I&amp;E'!$P$69,'Feb I&amp;E'!$R$69,'Feb I&amp;E'!$T$69,'Feb I&amp;E'!$V$69,'Feb I&amp;E'!$X$69</definedName>
    <definedName name="QB_FORMULA_20" localSheetId="7" hidden="1">'Feb Ledger'!$AA$327,'Feb Ledger'!$AA$328,'Feb Ledger'!$AA$329,'Feb Ledger'!$AA$330,'Feb Ledger'!$AA$331,'Feb Ledger'!$Y$332,'Feb Ledger'!$AA$332,'Feb Ledger'!$Y$333,'Feb Ledger'!$AA$333,'Feb Ledger'!$AA$335,'Feb Ledger'!$AA$336,'Feb Ledger'!$AA$337,'Feb Ledger'!$AA$338,'Feb Ledger'!$AA$339,'Feb Ledger'!$Y$340,'Feb Ledger'!$AA$340</definedName>
    <definedName name="QB_FORMULA_20" localSheetId="5" hidden="1">'Jan-Feb I&amp;E'!$V$68,'Jan-Feb I&amp;E'!$X$68,'Jan-Feb I&amp;E'!$N$69,'Jan-Feb I&amp;E'!$P$69,'Jan-Feb I&amp;E'!$R$69,'Jan-Feb I&amp;E'!$T$69,'Jan-Feb I&amp;E'!$V$69,'Jan-Feb I&amp;E'!$X$69,'Jan-Feb I&amp;E'!$N$70,'Jan-Feb I&amp;E'!$P$70,'Jan-Feb I&amp;E'!$R$70,'Jan-Feb I&amp;E'!$T$70,'Jan-Feb I&amp;E'!$V$70,'Jan-Feb I&amp;E'!$X$70,'Jan-Feb I&amp;E'!$N$71,'Jan-Feb I&amp;E'!$P$71</definedName>
    <definedName name="QB_FORMULA_21" localSheetId="6" hidden="1">BVA!$N$199,BVA!$P$199,BVA!$J$205,BVA!$J$206,BVA!$J$207,BVA!$L$207,BVA!$N$207,BVA!$P$207,BVA!$J$208,BVA!$L$208,BVA!$N$208,BVA!$P$208,BVA!$J$209,BVA!$L$209,BVA!$N$209,BVA!$P$209</definedName>
    <definedName name="QB_FORMULA_21" localSheetId="4" hidden="1">'Feb I&amp;E'!$N$70,'Feb I&amp;E'!$P$70,'Feb I&amp;E'!$R$70,'Feb I&amp;E'!$T$70,'Feb I&amp;E'!$V$70,'Feb I&amp;E'!$X$70,'Feb I&amp;E'!$J$71,'Feb I&amp;E'!$L$71,'Feb I&amp;E'!$N$71,'Feb I&amp;E'!$P$71,'Feb I&amp;E'!$R$71,'Feb I&amp;E'!$T$71,'Feb I&amp;E'!$V$71,'Feb I&amp;E'!$X$71,'Feb I&amp;E'!$N$73,'Feb I&amp;E'!$P$73</definedName>
    <definedName name="QB_FORMULA_21" localSheetId="7" hidden="1">'Feb Ledger'!$Y$341,'Feb Ledger'!$AA$341,'Feb Ledger'!$AA$343,'Feb Ledger'!$Y$344,'Feb Ledger'!$AA$344,'Feb Ledger'!$AA$346,'Feb Ledger'!$Y$347,'Feb Ledger'!$AA$347,'Feb Ledger'!$AA$351,'Feb Ledger'!$AA$352,'Feb Ledger'!$AA$353,'Feb Ledger'!$AA$354,'Feb Ledger'!$AA$355,'Feb Ledger'!$AA$356,'Feb Ledger'!$Y$357,'Feb Ledger'!$AA$357</definedName>
    <definedName name="QB_FORMULA_21" localSheetId="5" hidden="1">'Jan-Feb I&amp;E'!$R$71,'Jan-Feb I&amp;E'!$T$71,'Jan-Feb I&amp;E'!$V$71,'Jan-Feb I&amp;E'!$X$71,'Jan-Feb I&amp;E'!$N$72,'Jan-Feb I&amp;E'!$P$72,'Jan-Feb I&amp;E'!$R$72,'Jan-Feb I&amp;E'!$T$72,'Jan-Feb I&amp;E'!$V$72,'Jan-Feb I&amp;E'!$X$72,'Jan-Feb I&amp;E'!$N$73,'Jan-Feb I&amp;E'!$P$73,'Jan-Feb I&amp;E'!$R$73,'Jan-Feb I&amp;E'!$T$73,'Jan-Feb I&amp;E'!$V$73,'Jan-Feb I&amp;E'!$X$73</definedName>
    <definedName name="QB_FORMULA_22" localSheetId="4" hidden="1">'Feb I&amp;E'!$R$73,'Feb I&amp;E'!$T$73,'Feb I&amp;E'!$V$73,'Feb I&amp;E'!$X$73,'Feb I&amp;E'!$N$74,'Feb I&amp;E'!$P$74,'Feb I&amp;E'!$R$74,'Feb I&amp;E'!$T$74,'Feb I&amp;E'!$V$74,'Feb I&amp;E'!$X$74,'Feb I&amp;E'!$N$75,'Feb I&amp;E'!$P$75,'Feb I&amp;E'!$R$75,'Feb I&amp;E'!$T$75,'Feb I&amp;E'!$V$75,'Feb I&amp;E'!$X$75</definedName>
    <definedName name="QB_FORMULA_22" localSheetId="7" hidden="1">'Feb Ledger'!$AA$359,'Feb Ledger'!$AA$360,'Feb Ledger'!$AA$361,'Feb Ledger'!$AA$362,'Feb Ledger'!$AA$363,'Feb Ledger'!$AA$364,'Feb Ledger'!$Y$365,'Feb Ledger'!$AA$365,'Feb Ledger'!$Y$366,'Feb Ledger'!$AA$366,'Feb Ledger'!$Y$367,'Feb Ledger'!$AA$367,'Feb Ledger'!$Y$368,'Feb Ledger'!$AA$368</definedName>
    <definedName name="QB_FORMULA_22" localSheetId="5" hidden="1">'Jan-Feb I&amp;E'!$N$74,'Jan-Feb I&amp;E'!$P$74,'Jan-Feb I&amp;E'!$R$74,'Jan-Feb I&amp;E'!$T$74,'Jan-Feb I&amp;E'!$V$74,'Jan-Feb I&amp;E'!$X$74,'Jan-Feb I&amp;E'!$J$75,'Jan-Feb I&amp;E'!$L$75,'Jan-Feb I&amp;E'!$N$75,'Jan-Feb I&amp;E'!$P$75,'Jan-Feb I&amp;E'!$R$75,'Jan-Feb I&amp;E'!$T$75,'Jan-Feb I&amp;E'!$V$75,'Jan-Feb I&amp;E'!$X$75,'Jan-Feb I&amp;E'!$N$77,'Jan-Feb I&amp;E'!$P$77</definedName>
    <definedName name="QB_FORMULA_23" localSheetId="4" hidden="1">'Feb I&amp;E'!$J$76,'Feb I&amp;E'!$L$76,'Feb I&amp;E'!$N$76,'Feb I&amp;E'!$P$76,'Feb I&amp;E'!$R$76,'Feb I&amp;E'!$T$76,'Feb I&amp;E'!$V$76,'Feb I&amp;E'!$X$76,'Feb I&amp;E'!$J$77,'Feb I&amp;E'!$L$77,'Feb I&amp;E'!$N$77,'Feb I&amp;E'!$P$77,'Feb I&amp;E'!$R$77,'Feb I&amp;E'!$T$77,'Feb I&amp;E'!$V$77,'Feb I&amp;E'!$X$77</definedName>
    <definedName name="QB_FORMULA_23" localSheetId="5" hidden="1">'Jan-Feb I&amp;E'!$R$77,'Jan-Feb I&amp;E'!$T$77,'Jan-Feb I&amp;E'!$V$77,'Jan-Feb I&amp;E'!$X$77,'Jan-Feb I&amp;E'!$N$78,'Jan-Feb I&amp;E'!$P$78,'Jan-Feb I&amp;E'!$R$78,'Jan-Feb I&amp;E'!$T$78,'Jan-Feb I&amp;E'!$V$78,'Jan-Feb I&amp;E'!$X$78,'Jan-Feb I&amp;E'!$N$79,'Jan-Feb I&amp;E'!$P$79,'Jan-Feb I&amp;E'!$R$79,'Jan-Feb I&amp;E'!$T$79,'Jan-Feb I&amp;E'!$V$79,'Jan-Feb I&amp;E'!$X$79</definedName>
    <definedName name="QB_FORMULA_24" localSheetId="4" hidden="1">'Feb I&amp;E'!$N$78,'Feb I&amp;E'!$P$78,'Feb I&amp;E'!$R$78,'Feb I&amp;E'!$T$78,'Feb I&amp;E'!$V$78,'Feb I&amp;E'!$X$78,'Feb I&amp;E'!$N$79,'Feb I&amp;E'!$P$79,'Feb I&amp;E'!$R$79,'Feb I&amp;E'!$T$79,'Feb I&amp;E'!$V$79,'Feb I&amp;E'!$X$79,'Feb I&amp;E'!$N$81,'Feb I&amp;E'!$P$81,'Feb I&amp;E'!$R$81,'Feb I&amp;E'!$T$81</definedName>
    <definedName name="QB_FORMULA_24" localSheetId="5" hidden="1">'Jan-Feb I&amp;E'!$J$80,'Jan-Feb I&amp;E'!$L$80,'Jan-Feb I&amp;E'!$N$80,'Jan-Feb I&amp;E'!$P$80,'Jan-Feb I&amp;E'!$R$80,'Jan-Feb I&amp;E'!$T$80,'Jan-Feb I&amp;E'!$V$80,'Jan-Feb I&amp;E'!$X$80,'Jan-Feb I&amp;E'!$J$81,'Jan-Feb I&amp;E'!$L$81,'Jan-Feb I&amp;E'!$N$81,'Jan-Feb I&amp;E'!$P$81,'Jan-Feb I&amp;E'!$R$81,'Jan-Feb I&amp;E'!$T$81,'Jan-Feb I&amp;E'!$V$81,'Jan-Feb I&amp;E'!$X$81</definedName>
    <definedName name="QB_FORMULA_25" localSheetId="4" hidden="1">'Feb I&amp;E'!$V$81,'Feb I&amp;E'!$X$81,'Feb I&amp;E'!$N$82,'Feb I&amp;E'!$P$82,'Feb I&amp;E'!$R$82,'Feb I&amp;E'!$T$82,'Feb I&amp;E'!$V$82,'Feb I&amp;E'!$X$82,'Feb I&amp;E'!$J$83,'Feb I&amp;E'!$L$83,'Feb I&amp;E'!$N$83,'Feb I&amp;E'!$P$83,'Feb I&amp;E'!$R$83,'Feb I&amp;E'!$T$83,'Feb I&amp;E'!$V$83,'Feb I&amp;E'!$X$83</definedName>
    <definedName name="QB_FORMULA_25" localSheetId="5" hidden="1">'Jan-Feb I&amp;E'!$N$82,'Jan-Feb I&amp;E'!$P$82,'Jan-Feb I&amp;E'!$R$82,'Jan-Feb I&amp;E'!$T$82,'Jan-Feb I&amp;E'!$V$82,'Jan-Feb I&amp;E'!$X$82,'Jan-Feb I&amp;E'!$N$83,'Jan-Feb I&amp;E'!$P$83,'Jan-Feb I&amp;E'!$R$83,'Jan-Feb I&amp;E'!$T$83,'Jan-Feb I&amp;E'!$V$83,'Jan-Feb I&amp;E'!$X$83,'Jan-Feb I&amp;E'!$N$85,'Jan-Feb I&amp;E'!$P$85,'Jan-Feb I&amp;E'!$R$85,'Jan-Feb I&amp;E'!$T$85</definedName>
    <definedName name="QB_FORMULA_26" localSheetId="4" hidden="1">'Feb I&amp;E'!$N$86,'Feb I&amp;E'!$P$86,'Feb I&amp;E'!$R$86,'Feb I&amp;E'!$T$86,'Feb I&amp;E'!$V$86,'Feb I&amp;E'!$X$86,'Feb I&amp;E'!$N$87,'Feb I&amp;E'!$P$87,'Feb I&amp;E'!$R$87,'Feb I&amp;E'!$T$87,'Feb I&amp;E'!$V$87,'Feb I&amp;E'!$X$87,'Feb I&amp;E'!$N$88,'Feb I&amp;E'!$P$88,'Feb I&amp;E'!$R$88,'Feb I&amp;E'!$T$88</definedName>
    <definedName name="QB_FORMULA_26" localSheetId="5" hidden="1">'Jan-Feb I&amp;E'!$V$85,'Jan-Feb I&amp;E'!$X$85,'Jan-Feb I&amp;E'!$N$86,'Jan-Feb I&amp;E'!$P$86,'Jan-Feb I&amp;E'!$R$86,'Jan-Feb I&amp;E'!$T$86,'Jan-Feb I&amp;E'!$V$86,'Jan-Feb I&amp;E'!$X$86,'Jan-Feb I&amp;E'!$J$87,'Jan-Feb I&amp;E'!$L$87,'Jan-Feb I&amp;E'!$N$87,'Jan-Feb I&amp;E'!$P$87,'Jan-Feb I&amp;E'!$R$87,'Jan-Feb I&amp;E'!$T$87,'Jan-Feb I&amp;E'!$V$87,'Jan-Feb I&amp;E'!$X$87</definedName>
    <definedName name="QB_FORMULA_27" localSheetId="4" hidden="1">'Feb I&amp;E'!$V$88,'Feb I&amp;E'!$X$88,'Feb I&amp;E'!$N$89,'Feb I&amp;E'!$P$89,'Feb I&amp;E'!$R$89,'Feb I&amp;E'!$T$89,'Feb I&amp;E'!$V$89,'Feb I&amp;E'!$X$89,'Feb I&amp;E'!$J$90,'Feb I&amp;E'!$L$90,'Feb I&amp;E'!$N$90,'Feb I&amp;E'!$P$90,'Feb I&amp;E'!$R$90,'Feb I&amp;E'!$T$90,'Feb I&amp;E'!$V$90,'Feb I&amp;E'!$X$90</definedName>
    <definedName name="QB_FORMULA_27" localSheetId="5" hidden="1">'Jan-Feb I&amp;E'!$N$90,'Jan-Feb I&amp;E'!$P$90,'Jan-Feb I&amp;E'!$R$90,'Jan-Feb I&amp;E'!$T$90,'Jan-Feb I&amp;E'!$V$90,'Jan-Feb I&amp;E'!$X$90,'Jan-Feb I&amp;E'!$N$91,'Jan-Feb I&amp;E'!$P$91,'Jan-Feb I&amp;E'!$R$91,'Jan-Feb I&amp;E'!$T$91,'Jan-Feb I&amp;E'!$V$91,'Jan-Feb I&amp;E'!$X$91,'Jan-Feb I&amp;E'!$N$92,'Jan-Feb I&amp;E'!$P$92,'Jan-Feb I&amp;E'!$R$92,'Jan-Feb I&amp;E'!$T$92</definedName>
    <definedName name="QB_FORMULA_28" localSheetId="4" hidden="1">'Feb I&amp;E'!$N$92,'Feb I&amp;E'!$P$92,'Feb I&amp;E'!$R$92,'Feb I&amp;E'!$T$92,'Feb I&amp;E'!$V$92,'Feb I&amp;E'!$X$92,'Feb I&amp;E'!$N$93,'Feb I&amp;E'!$P$93,'Feb I&amp;E'!$R$93,'Feb I&amp;E'!$T$93,'Feb I&amp;E'!$V$93,'Feb I&amp;E'!$X$93,'Feb I&amp;E'!$N$94,'Feb I&amp;E'!$P$94,'Feb I&amp;E'!$R$94,'Feb I&amp;E'!$T$94</definedName>
    <definedName name="QB_FORMULA_28" localSheetId="5" hidden="1">'Jan-Feb I&amp;E'!$V$92,'Jan-Feb I&amp;E'!$X$92,'Jan-Feb I&amp;E'!$N$93,'Jan-Feb I&amp;E'!$P$93,'Jan-Feb I&amp;E'!$R$93,'Jan-Feb I&amp;E'!$T$93,'Jan-Feb I&amp;E'!$V$93,'Jan-Feb I&amp;E'!$X$93,'Jan-Feb I&amp;E'!$J$94,'Jan-Feb I&amp;E'!$L$94,'Jan-Feb I&amp;E'!$N$94,'Jan-Feb I&amp;E'!$P$94,'Jan-Feb I&amp;E'!$R$94,'Jan-Feb I&amp;E'!$T$94,'Jan-Feb I&amp;E'!$V$94,'Jan-Feb I&amp;E'!$X$94</definedName>
    <definedName name="QB_FORMULA_29" localSheetId="4" hidden="1">'Feb I&amp;E'!$V$94,'Feb I&amp;E'!$X$94,'Feb I&amp;E'!$N$95,'Feb I&amp;E'!$P$95,'Feb I&amp;E'!$R$95,'Feb I&amp;E'!$T$95,'Feb I&amp;E'!$V$95,'Feb I&amp;E'!$X$95,'Feb I&amp;E'!$N$96,'Feb I&amp;E'!$P$96,'Feb I&amp;E'!$R$96,'Feb I&amp;E'!$T$96,'Feb I&amp;E'!$V$96,'Feb I&amp;E'!$X$96,'Feb I&amp;E'!$J$97,'Feb I&amp;E'!$L$97</definedName>
    <definedName name="QB_FORMULA_29" localSheetId="5" hidden="1">'Jan-Feb I&amp;E'!$N$96,'Jan-Feb I&amp;E'!$P$96,'Jan-Feb I&amp;E'!$R$96,'Jan-Feb I&amp;E'!$T$96,'Jan-Feb I&amp;E'!$V$96,'Jan-Feb I&amp;E'!$X$96,'Jan-Feb I&amp;E'!$N$97,'Jan-Feb I&amp;E'!$P$97,'Jan-Feb I&amp;E'!$R$97,'Jan-Feb I&amp;E'!$T$97,'Jan-Feb I&amp;E'!$V$97,'Jan-Feb I&amp;E'!$X$97,'Jan-Feb I&amp;E'!$N$98,'Jan-Feb I&amp;E'!$P$98,'Jan-Feb I&amp;E'!$R$98,'Jan-Feb I&amp;E'!$T$98</definedName>
    <definedName name="QB_FORMULA_3" localSheetId="6" hidden="1">BVA!$N$34,BVA!$P$34,BVA!$N$35,BVA!$P$35,BVA!$N$36,BVA!$P$36,BVA!$N$37,BVA!$P$37,BVA!$J$38,BVA!$L$38,BVA!$N$38,BVA!$P$38,BVA!$N$39,BVA!$P$39,BVA!$N$41,BVA!$P$41</definedName>
    <definedName name="QB_FORMULA_3" localSheetId="4" hidden="1">'Feb I&amp;E'!$R$14,'Feb I&amp;E'!$T$14,'Feb I&amp;E'!$V$14,'Feb I&amp;E'!$X$14,'Feb I&amp;E'!$N$15,'Feb I&amp;E'!$P$15,'Feb I&amp;E'!$R$15,'Feb I&amp;E'!$T$15,'Feb I&amp;E'!$V$15,'Feb I&amp;E'!$X$15,'Feb I&amp;E'!$J$16,'Feb I&amp;E'!$L$16,'Feb I&amp;E'!$N$16,'Feb I&amp;E'!$P$16,'Feb I&amp;E'!$R$16,'Feb I&amp;E'!$T$16</definedName>
    <definedName name="QB_FORMULA_3" localSheetId="7" hidden="1">'Feb Ledger'!$AA$52,'Feb Ledger'!$AA$54,'Feb Ledger'!$Y$55,'Feb Ledger'!$AA$55,'Feb Ledger'!$Y$56,'Feb Ledger'!$AA$56,'Feb Ledger'!$AA$58,'Feb Ledger'!$AA$59,'Feb Ledger'!$AA$60,'Feb Ledger'!$AA$61,'Feb Ledger'!$AA$62,'Feb Ledger'!$Y$63,'Feb Ledger'!$AA$63,'Feb Ledger'!$AA$65,'Feb Ledger'!$AA$66,'Feb Ledger'!$AA$67</definedName>
    <definedName name="QB_FORMULA_3" localSheetId="5" hidden="1">'Jan-Feb I&amp;E'!$R$14,'Jan-Feb I&amp;E'!$T$14,'Jan-Feb I&amp;E'!$V$14,'Jan-Feb I&amp;E'!$X$14,'Jan-Feb I&amp;E'!$R$15,'Jan-Feb I&amp;E'!$T$15,'Jan-Feb I&amp;E'!$V$15,'Jan-Feb I&amp;E'!$X$15,'Jan-Feb I&amp;E'!$R$16,'Jan-Feb I&amp;E'!$T$16,'Jan-Feb I&amp;E'!$V$16,'Jan-Feb I&amp;E'!$X$16,'Jan-Feb I&amp;E'!$N$17,'Jan-Feb I&amp;E'!$P$17,'Jan-Feb I&amp;E'!$R$17,'Jan-Feb I&amp;E'!$T$17</definedName>
    <definedName name="QB_FORMULA_30" localSheetId="4" hidden="1">'Feb I&amp;E'!$N$97,'Feb I&amp;E'!$P$97,'Feb I&amp;E'!$R$97,'Feb I&amp;E'!$T$97,'Feb I&amp;E'!$V$97,'Feb I&amp;E'!$X$97,'Feb I&amp;E'!$N$99,'Feb I&amp;E'!$P$99,'Feb I&amp;E'!$R$99,'Feb I&amp;E'!$T$99,'Feb I&amp;E'!$V$99,'Feb I&amp;E'!$X$99,'Feb I&amp;E'!$N$101,'Feb I&amp;E'!$P$101,'Feb I&amp;E'!$R$101,'Feb I&amp;E'!$T$101</definedName>
    <definedName name="QB_FORMULA_30" localSheetId="5" hidden="1">'Jan-Feb I&amp;E'!$V$98,'Jan-Feb I&amp;E'!$X$98,'Jan-Feb I&amp;E'!$N$99,'Jan-Feb I&amp;E'!$P$99,'Jan-Feb I&amp;E'!$R$99,'Jan-Feb I&amp;E'!$T$99,'Jan-Feb I&amp;E'!$V$99,'Jan-Feb I&amp;E'!$X$99,'Jan-Feb I&amp;E'!$N$100,'Jan-Feb I&amp;E'!$P$100,'Jan-Feb I&amp;E'!$R$100,'Jan-Feb I&amp;E'!$T$100,'Jan-Feb I&amp;E'!$V$100,'Jan-Feb I&amp;E'!$X$100,'Jan-Feb I&amp;E'!$J$101,'Jan-Feb I&amp;E'!$L$101</definedName>
    <definedName name="QB_FORMULA_31" localSheetId="4" hidden="1">'Feb I&amp;E'!$V$101,'Feb I&amp;E'!$X$101,'Feb I&amp;E'!$N$102,'Feb I&amp;E'!$P$102,'Feb I&amp;E'!$R$102,'Feb I&amp;E'!$T$102,'Feb I&amp;E'!$V$102,'Feb I&amp;E'!$X$102,'Feb I&amp;E'!$N$103,'Feb I&amp;E'!$P$103,'Feb I&amp;E'!$R$103,'Feb I&amp;E'!$T$103,'Feb I&amp;E'!$V$103,'Feb I&amp;E'!$X$103,'Feb I&amp;E'!$J$104,'Feb I&amp;E'!$L$104</definedName>
    <definedName name="QB_FORMULA_31" localSheetId="5" hidden="1">'Jan-Feb I&amp;E'!$N$101,'Jan-Feb I&amp;E'!$P$101,'Jan-Feb I&amp;E'!$R$101,'Jan-Feb I&amp;E'!$T$101,'Jan-Feb I&amp;E'!$V$101,'Jan-Feb I&amp;E'!$X$101,'Jan-Feb I&amp;E'!$N$103,'Jan-Feb I&amp;E'!$P$103,'Jan-Feb I&amp;E'!$R$103,'Jan-Feb I&amp;E'!$T$103,'Jan-Feb I&amp;E'!$V$103,'Jan-Feb I&amp;E'!$X$103,'Jan-Feb I&amp;E'!$N$105,'Jan-Feb I&amp;E'!$P$105,'Jan-Feb I&amp;E'!$R$105,'Jan-Feb I&amp;E'!$T$105</definedName>
    <definedName name="QB_FORMULA_32" localSheetId="4" hidden="1">'Feb I&amp;E'!$N$104,'Feb I&amp;E'!$P$104,'Feb I&amp;E'!$R$104,'Feb I&amp;E'!$T$104,'Feb I&amp;E'!$V$104,'Feb I&amp;E'!$X$104,'Feb I&amp;E'!$N$105,'Feb I&amp;E'!$P$105,'Feb I&amp;E'!$R$105,'Feb I&amp;E'!$T$105,'Feb I&amp;E'!$V$105,'Feb I&amp;E'!$X$105,'Feb I&amp;E'!$J$106,'Feb I&amp;E'!$L$106,'Feb I&amp;E'!$N$106,'Feb I&amp;E'!$P$106</definedName>
    <definedName name="QB_FORMULA_32" localSheetId="5" hidden="1">'Jan-Feb I&amp;E'!$V$105,'Jan-Feb I&amp;E'!$X$105,'Jan-Feb I&amp;E'!$N$106,'Jan-Feb I&amp;E'!$P$106,'Jan-Feb I&amp;E'!$R$106,'Jan-Feb I&amp;E'!$T$106,'Jan-Feb I&amp;E'!$V$106,'Jan-Feb I&amp;E'!$X$106,'Jan-Feb I&amp;E'!$N$107,'Jan-Feb I&amp;E'!$P$107,'Jan-Feb I&amp;E'!$R$107,'Jan-Feb I&amp;E'!$T$107,'Jan-Feb I&amp;E'!$V$107,'Jan-Feb I&amp;E'!$X$107,'Jan-Feb I&amp;E'!$J$108,'Jan-Feb I&amp;E'!$L$108</definedName>
    <definedName name="QB_FORMULA_33" localSheetId="4" hidden="1">'Feb I&amp;E'!$R$106,'Feb I&amp;E'!$T$106,'Feb I&amp;E'!$V$106,'Feb I&amp;E'!$X$106,'Feb I&amp;E'!$N$107,'Feb I&amp;E'!$P$107,'Feb I&amp;E'!$R$107,'Feb I&amp;E'!$T$107,'Feb I&amp;E'!$V$107,'Feb I&amp;E'!$X$107,'Feb I&amp;E'!$J$108,'Feb I&amp;E'!$L$108,'Feb I&amp;E'!$N$108,'Feb I&amp;E'!$P$108,'Feb I&amp;E'!$R$108,'Feb I&amp;E'!$T$108</definedName>
    <definedName name="QB_FORMULA_33" localSheetId="5" hidden="1">'Jan-Feb I&amp;E'!$N$108,'Jan-Feb I&amp;E'!$P$108,'Jan-Feb I&amp;E'!$R$108,'Jan-Feb I&amp;E'!$T$108,'Jan-Feb I&amp;E'!$V$108,'Jan-Feb I&amp;E'!$X$108,'Jan-Feb I&amp;E'!$N$109,'Jan-Feb I&amp;E'!$P$109,'Jan-Feb I&amp;E'!$R$109,'Jan-Feb I&amp;E'!$T$109,'Jan-Feb I&amp;E'!$V$109,'Jan-Feb I&amp;E'!$X$109,'Jan-Feb I&amp;E'!$J$110,'Jan-Feb I&amp;E'!$L$110,'Jan-Feb I&amp;E'!$N$110,'Jan-Feb I&amp;E'!$P$110</definedName>
    <definedName name="QB_FORMULA_34" localSheetId="4" hidden="1">'Feb I&amp;E'!$V$108,'Feb I&amp;E'!$X$108,'Feb I&amp;E'!$J$109,'Feb I&amp;E'!$L$109,'Feb I&amp;E'!$N$109,'Feb I&amp;E'!$P$109,'Feb I&amp;E'!$R$109,'Feb I&amp;E'!$T$109,'Feb I&amp;E'!$V$109,'Feb I&amp;E'!$X$109,'Feb I&amp;E'!$N$111,'Feb I&amp;E'!$P$111,'Feb I&amp;E'!$R$111,'Feb I&amp;E'!$T$111,'Feb I&amp;E'!$V$111,'Feb I&amp;E'!$X$111</definedName>
    <definedName name="QB_FORMULA_34" localSheetId="5" hidden="1">'Jan-Feb I&amp;E'!$R$110,'Jan-Feb I&amp;E'!$T$110,'Jan-Feb I&amp;E'!$V$110,'Jan-Feb I&amp;E'!$X$110,'Jan-Feb I&amp;E'!$N$111,'Jan-Feb I&amp;E'!$P$111,'Jan-Feb I&amp;E'!$R$111,'Jan-Feb I&amp;E'!$T$111,'Jan-Feb I&amp;E'!$V$111,'Jan-Feb I&amp;E'!$X$111,'Jan-Feb I&amp;E'!$J$112,'Jan-Feb I&amp;E'!$L$112,'Jan-Feb I&amp;E'!$N$112,'Jan-Feb I&amp;E'!$P$112,'Jan-Feb I&amp;E'!$R$112,'Jan-Feb I&amp;E'!$T$112</definedName>
    <definedName name="QB_FORMULA_35" localSheetId="4" hidden="1">'Feb I&amp;E'!$N$112,'Feb I&amp;E'!$P$112,'Feb I&amp;E'!$R$112,'Feb I&amp;E'!$T$112,'Feb I&amp;E'!$V$112,'Feb I&amp;E'!$X$112,'Feb I&amp;E'!$J$113,'Feb I&amp;E'!$L$113,'Feb I&amp;E'!$N$113,'Feb I&amp;E'!$P$113,'Feb I&amp;E'!$R$113,'Feb I&amp;E'!$T$113,'Feb I&amp;E'!$V$113,'Feb I&amp;E'!$X$113,'Feb I&amp;E'!$N$115,'Feb I&amp;E'!$P$115</definedName>
    <definedName name="QB_FORMULA_35" localSheetId="5" hidden="1">'Jan-Feb I&amp;E'!$V$112,'Jan-Feb I&amp;E'!$X$112,'Jan-Feb I&amp;E'!$J$113,'Jan-Feb I&amp;E'!$L$113,'Jan-Feb I&amp;E'!$N$113,'Jan-Feb I&amp;E'!$P$113,'Jan-Feb I&amp;E'!$R$113,'Jan-Feb I&amp;E'!$T$113,'Jan-Feb I&amp;E'!$V$113,'Jan-Feb I&amp;E'!$X$113,'Jan-Feb I&amp;E'!$N$115,'Jan-Feb I&amp;E'!$P$115,'Jan-Feb I&amp;E'!$R$115,'Jan-Feb I&amp;E'!$T$115,'Jan-Feb I&amp;E'!$V$115,'Jan-Feb I&amp;E'!$X$115</definedName>
    <definedName name="QB_FORMULA_36" localSheetId="4" hidden="1">'Feb I&amp;E'!$R$115,'Feb I&amp;E'!$T$115,'Feb I&amp;E'!$V$115,'Feb I&amp;E'!$X$115,'Feb I&amp;E'!$N$116,'Feb I&amp;E'!$P$116,'Feb I&amp;E'!$R$116,'Feb I&amp;E'!$T$116,'Feb I&amp;E'!$V$116,'Feb I&amp;E'!$X$116,'Feb I&amp;E'!$N$117,'Feb I&amp;E'!$P$117,'Feb I&amp;E'!$R$117,'Feb I&amp;E'!$T$117,'Feb I&amp;E'!$V$117,'Feb I&amp;E'!$X$117</definedName>
    <definedName name="QB_FORMULA_36" localSheetId="5" hidden="1">'Jan-Feb I&amp;E'!$N$116,'Jan-Feb I&amp;E'!$P$116,'Jan-Feb I&amp;E'!$R$116,'Jan-Feb I&amp;E'!$T$116,'Jan-Feb I&amp;E'!$V$116,'Jan-Feb I&amp;E'!$X$116,'Jan-Feb I&amp;E'!$J$117,'Jan-Feb I&amp;E'!$L$117,'Jan-Feb I&amp;E'!$N$117,'Jan-Feb I&amp;E'!$P$117,'Jan-Feb I&amp;E'!$R$117,'Jan-Feb I&amp;E'!$T$117,'Jan-Feb I&amp;E'!$V$117,'Jan-Feb I&amp;E'!$X$117,'Jan-Feb I&amp;E'!$N$119,'Jan-Feb I&amp;E'!$P$119</definedName>
    <definedName name="QB_FORMULA_37" localSheetId="4" hidden="1">'Feb I&amp;E'!$N$118,'Feb I&amp;E'!$P$118,'Feb I&amp;E'!$R$118,'Feb I&amp;E'!$T$118,'Feb I&amp;E'!$V$118,'Feb I&amp;E'!$X$118,'Feb I&amp;E'!$N$119,'Feb I&amp;E'!$P$119,'Feb I&amp;E'!$R$119,'Feb I&amp;E'!$T$119,'Feb I&amp;E'!$V$119,'Feb I&amp;E'!$X$119,'Feb I&amp;E'!$J$120,'Feb I&amp;E'!$L$120,'Feb I&amp;E'!$N$120,'Feb I&amp;E'!$P$120</definedName>
    <definedName name="QB_FORMULA_37" localSheetId="5" hidden="1">'Jan-Feb I&amp;E'!$R$119,'Jan-Feb I&amp;E'!$T$119,'Jan-Feb I&amp;E'!$V$119,'Jan-Feb I&amp;E'!$X$119,'Jan-Feb I&amp;E'!$N$120,'Jan-Feb I&amp;E'!$P$120,'Jan-Feb I&amp;E'!$R$120,'Jan-Feb I&amp;E'!$T$120,'Jan-Feb I&amp;E'!$V$120,'Jan-Feb I&amp;E'!$X$120,'Jan-Feb I&amp;E'!$N$121,'Jan-Feb I&amp;E'!$P$121,'Jan-Feb I&amp;E'!$R$121,'Jan-Feb I&amp;E'!$T$121,'Jan-Feb I&amp;E'!$V$121,'Jan-Feb I&amp;E'!$X$121</definedName>
    <definedName name="QB_FORMULA_38" localSheetId="4" hidden="1">'Feb I&amp;E'!$R$120,'Feb I&amp;E'!$T$120,'Feb I&amp;E'!$V$120,'Feb I&amp;E'!$X$120,'Feb I&amp;E'!$N$123,'Feb I&amp;E'!$P$123,'Feb I&amp;E'!$R$123,'Feb I&amp;E'!$T$123,'Feb I&amp;E'!$V$123,'Feb I&amp;E'!$X$123,'Feb I&amp;E'!$N$124,'Feb I&amp;E'!$P$124,'Feb I&amp;E'!$R$124,'Feb I&amp;E'!$T$124,'Feb I&amp;E'!$V$124,'Feb I&amp;E'!$X$124</definedName>
    <definedName name="QB_FORMULA_38" localSheetId="5" hidden="1">'Jan-Feb I&amp;E'!$N$122,'Jan-Feb I&amp;E'!$P$122,'Jan-Feb I&amp;E'!$R$122,'Jan-Feb I&amp;E'!$T$122,'Jan-Feb I&amp;E'!$V$122,'Jan-Feb I&amp;E'!$X$122,'Jan-Feb I&amp;E'!$N$123,'Jan-Feb I&amp;E'!$P$123,'Jan-Feb I&amp;E'!$R$123,'Jan-Feb I&amp;E'!$T$123,'Jan-Feb I&amp;E'!$V$123,'Jan-Feb I&amp;E'!$X$123,'Jan-Feb I&amp;E'!$J$124,'Jan-Feb I&amp;E'!$L$124,'Jan-Feb I&amp;E'!$N$124,'Jan-Feb I&amp;E'!$P$124</definedName>
    <definedName name="QB_FORMULA_39" localSheetId="4" hidden="1">'Feb I&amp;E'!$N$125,'Feb I&amp;E'!$P$125,'Feb I&amp;E'!$R$125,'Feb I&amp;E'!$T$125,'Feb I&amp;E'!$V$125,'Feb I&amp;E'!$X$125,'Feb I&amp;E'!$N$126,'Feb I&amp;E'!$P$126,'Feb I&amp;E'!$R$126,'Feb I&amp;E'!$T$126,'Feb I&amp;E'!$V$126,'Feb I&amp;E'!$X$126,'Feb I&amp;E'!$N$127,'Feb I&amp;E'!$P$127,'Feb I&amp;E'!$R$127,'Feb I&amp;E'!$T$127</definedName>
    <definedName name="QB_FORMULA_39" localSheetId="5" hidden="1">'Jan-Feb I&amp;E'!$R$124,'Jan-Feb I&amp;E'!$T$124,'Jan-Feb I&amp;E'!$V$124,'Jan-Feb I&amp;E'!$X$124,'Jan-Feb I&amp;E'!$N$127,'Jan-Feb I&amp;E'!$P$127,'Jan-Feb I&amp;E'!$R$127,'Jan-Feb I&amp;E'!$T$127,'Jan-Feb I&amp;E'!$V$127,'Jan-Feb I&amp;E'!$X$127,'Jan-Feb I&amp;E'!$R$128,'Jan-Feb I&amp;E'!$T$128,'Jan-Feb I&amp;E'!$V$128,'Jan-Feb I&amp;E'!$X$128,'Jan-Feb I&amp;E'!$N$129,'Jan-Feb I&amp;E'!$P$129</definedName>
    <definedName name="QB_FORMULA_4" localSheetId="6" hidden="1">BVA!$N$42,BVA!$P$42,BVA!$N$43,BVA!$P$43,BVA!$N$44,BVA!$P$44,BVA!$J$45,BVA!$L$45,BVA!$N$45,BVA!$P$45,BVA!$N$46,BVA!$P$46,BVA!$N$47,BVA!$P$47,BVA!$N$52,BVA!$P$52</definedName>
    <definedName name="QB_FORMULA_4" localSheetId="4" hidden="1">'Feb I&amp;E'!$V$16,'Feb I&amp;E'!$X$16,'Feb I&amp;E'!$J$17,'Feb I&amp;E'!$L$17,'Feb I&amp;E'!$N$17,'Feb I&amp;E'!$P$17,'Feb I&amp;E'!$R$17,'Feb I&amp;E'!$T$17,'Feb I&amp;E'!$V$17,'Feb I&amp;E'!$X$17,'Feb I&amp;E'!$J$18,'Feb I&amp;E'!$L$18,'Feb I&amp;E'!$N$18,'Feb I&amp;E'!$P$18,'Feb I&amp;E'!$R$18,'Feb I&amp;E'!$T$18</definedName>
    <definedName name="QB_FORMULA_4" localSheetId="7" hidden="1">'Feb Ledger'!$AA$68,'Feb Ledger'!$AA$69,'Feb Ledger'!$AA$70,'Feb Ledger'!$AA$71,'Feb Ledger'!$AA$72,'Feb Ledger'!$AA$73,'Feb Ledger'!$AA$74,'Feb Ledger'!$AA$75,'Feb Ledger'!$AA$76,'Feb Ledger'!$AA$77,'Feb Ledger'!$Y$78,'Feb Ledger'!$AA$78,'Feb Ledger'!$AA$83,'Feb Ledger'!$Y$84,'Feb Ledger'!$AA$84,'Feb Ledger'!$AA$86</definedName>
    <definedName name="QB_FORMULA_4" localSheetId="5" hidden="1">'Jan-Feb I&amp;E'!$V$17,'Jan-Feb I&amp;E'!$X$17,'Jan-Feb I&amp;E'!$J$18,'Jan-Feb I&amp;E'!$L$18,'Jan-Feb I&amp;E'!$N$18,'Jan-Feb I&amp;E'!$P$18,'Jan-Feb I&amp;E'!$R$18,'Jan-Feb I&amp;E'!$T$18,'Jan-Feb I&amp;E'!$V$18,'Jan-Feb I&amp;E'!$X$18,'Jan-Feb I&amp;E'!$J$19,'Jan-Feb I&amp;E'!$L$19,'Jan-Feb I&amp;E'!$N$19,'Jan-Feb I&amp;E'!$P$19,'Jan-Feb I&amp;E'!$R$19,'Jan-Feb I&amp;E'!$T$19</definedName>
    <definedName name="QB_FORMULA_40" localSheetId="4" hidden="1">'Feb I&amp;E'!$V$127,'Feb I&amp;E'!$X$127,'Feb I&amp;E'!$N$128,'Feb I&amp;E'!$P$128,'Feb I&amp;E'!$R$128,'Feb I&amp;E'!$T$128,'Feb I&amp;E'!$V$128,'Feb I&amp;E'!$X$128,'Feb I&amp;E'!$N$129,'Feb I&amp;E'!$P$129,'Feb I&amp;E'!$R$129,'Feb I&amp;E'!$T$129,'Feb I&amp;E'!$V$129,'Feb I&amp;E'!$X$129,'Feb I&amp;E'!$N$130,'Feb I&amp;E'!$P$130</definedName>
    <definedName name="QB_FORMULA_40" localSheetId="5" hidden="1">'Jan-Feb I&amp;E'!$R$129,'Jan-Feb I&amp;E'!$T$129,'Jan-Feb I&amp;E'!$V$129,'Jan-Feb I&amp;E'!$X$129,'Jan-Feb I&amp;E'!$N$130,'Jan-Feb I&amp;E'!$P$130,'Jan-Feb I&amp;E'!$R$130,'Jan-Feb I&amp;E'!$T$130,'Jan-Feb I&amp;E'!$V$130,'Jan-Feb I&amp;E'!$X$130,'Jan-Feb I&amp;E'!$N$131,'Jan-Feb I&amp;E'!$P$131,'Jan-Feb I&amp;E'!$R$131,'Jan-Feb I&amp;E'!$T$131,'Jan-Feb I&amp;E'!$V$131,'Jan-Feb I&amp;E'!$X$131</definedName>
    <definedName name="QB_FORMULA_41" localSheetId="4" hidden="1">'Feb I&amp;E'!$R$130,'Feb I&amp;E'!$T$130,'Feb I&amp;E'!$V$130,'Feb I&amp;E'!$X$130,'Feb I&amp;E'!$J$131,'Feb I&amp;E'!$L$131,'Feb I&amp;E'!$N$131,'Feb I&amp;E'!$P$131,'Feb I&amp;E'!$R$131,'Feb I&amp;E'!$T$131,'Feb I&amp;E'!$V$131,'Feb I&amp;E'!$X$131,'Feb I&amp;E'!$N$132,'Feb I&amp;E'!$P$132,'Feb I&amp;E'!$R$132,'Feb I&amp;E'!$T$132</definedName>
    <definedName name="QB_FORMULA_41" localSheetId="5" hidden="1">'Jan-Feb I&amp;E'!$N$132,'Jan-Feb I&amp;E'!$P$132,'Jan-Feb I&amp;E'!$R$132,'Jan-Feb I&amp;E'!$T$132,'Jan-Feb I&amp;E'!$V$132,'Jan-Feb I&amp;E'!$X$132,'Jan-Feb I&amp;E'!$N$133,'Jan-Feb I&amp;E'!$P$133,'Jan-Feb I&amp;E'!$R$133,'Jan-Feb I&amp;E'!$T$133,'Jan-Feb I&amp;E'!$V$133,'Jan-Feb I&amp;E'!$X$133,'Jan-Feb I&amp;E'!$N$134,'Jan-Feb I&amp;E'!$P$134,'Jan-Feb I&amp;E'!$R$134,'Jan-Feb I&amp;E'!$T$134</definedName>
    <definedName name="QB_FORMULA_42" localSheetId="4" hidden="1">'Feb I&amp;E'!$V$132,'Feb I&amp;E'!$X$132,'Feb I&amp;E'!$N$133,'Feb I&amp;E'!$P$133,'Feb I&amp;E'!$R$133,'Feb I&amp;E'!$T$133,'Feb I&amp;E'!$V$133,'Feb I&amp;E'!$X$133,'Feb I&amp;E'!$R$135,'Feb I&amp;E'!$T$135,'Feb I&amp;E'!$V$135,'Feb I&amp;E'!$X$135,'Feb I&amp;E'!$R$136,'Feb I&amp;E'!$T$136,'Feb I&amp;E'!$V$136,'Feb I&amp;E'!$X$136</definedName>
    <definedName name="QB_FORMULA_42" localSheetId="5" hidden="1">'Jan-Feb I&amp;E'!$V$134,'Jan-Feb I&amp;E'!$X$134,'Jan-Feb I&amp;E'!$N$135,'Jan-Feb I&amp;E'!$P$135,'Jan-Feb I&amp;E'!$R$135,'Jan-Feb I&amp;E'!$T$135,'Jan-Feb I&amp;E'!$V$135,'Jan-Feb I&amp;E'!$X$135,'Jan-Feb I&amp;E'!$J$136,'Jan-Feb I&amp;E'!$L$136,'Jan-Feb I&amp;E'!$N$136,'Jan-Feb I&amp;E'!$P$136,'Jan-Feb I&amp;E'!$R$136,'Jan-Feb I&amp;E'!$T$136,'Jan-Feb I&amp;E'!$V$136,'Jan-Feb I&amp;E'!$X$136</definedName>
    <definedName name="QB_FORMULA_43" localSheetId="4" hidden="1">'Feb I&amp;E'!$R$137,'Feb I&amp;E'!$T$137,'Feb I&amp;E'!$V$137,'Feb I&amp;E'!$X$137,'Feb I&amp;E'!$R$138,'Feb I&amp;E'!$T$138,'Feb I&amp;E'!$V$138,'Feb I&amp;E'!$X$138,'Feb I&amp;E'!$R$139,'Feb I&amp;E'!$T$139,'Feb I&amp;E'!$V$139,'Feb I&amp;E'!$X$139,'Feb I&amp;E'!$N$140,'Feb I&amp;E'!$P$140,'Feb I&amp;E'!$R$140,'Feb I&amp;E'!$T$140</definedName>
    <definedName name="QB_FORMULA_43" localSheetId="5" hidden="1">'Jan-Feb I&amp;E'!$N$137,'Jan-Feb I&amp;E'!$P$137,'Jan-Feb I&amp;E'!$R$137,'Jan-Feb I&amp;E'!$T$137,'Jan-Feb I&amp;E'!$V$137,'Jan-Feb I&amp;E'!$X$137,'Jan-Feb I&amp;E'!$N$138,'Jan-Feb I&amp;E'!$P$138,'Jan-Feb I&amp;E'!$R$138,'Jan-Feb I&amp;E'!$T$138,'Jan-Feb I&amp;E'!$V$138,'Jan-Feb I&amp;E'!$X$138,'Jan-Feb I&amp;E'!$R$140,'Jan-Feb I&amp;E'!$T$140,'Jan-Feb I&amp;E'!$V$140,'Jan-Feb I&amp;E'!$X$140</definedName>
    <definedName name="QB_FORMULA_44" localSheetId="4" hidden="1">'Feb I&amp;E'!$V$140,'Feb I&amp;E'!$X$140,'Feb I&amp;E'!$J$141,'Feb I&amp;E'!$L$141,'Feb I&amp;E'!$N$141,'Feb I&amp;E'!$P$141,'Feb I&amp;E'!$R$141,'Feb I&amp;E'!$T$141,'Feb I&amp;E'!$V$141,'Feb I&amp;E'!$X$141,'Feb I&amp;E'!$J$142,'Feb I&amp;E'!$L$142,'Feb I&amp;E'!$N$142,'Feb I&amp;E'!$P$142,'Feb I&amp;E'!$R$142,'Feb I&amp;E'!$T$142</definedName>
    <definedName name="QB_FORMULA_44" localSheetId="5" hidden="1">'Jan-Feb I&amp;E'!$R$141,'Jan-Feb I&amp;E'!$T$141,'Jan-Feb I&amp;E'!$V$141,'Jan-Feb I&amp;E'!$X$141,'Jan-Feb I&amp;E'!$R$142,'Jan-Feb I&amp;E'!$T$142,'Jan-Feb I&amp;E'!$V$142,'Jan-Feb I&amp;E'!$X$142,'Jan-Feb I&amp;E'!$R$143,'Jan-Feb I&amp;E'!$T$143,'Jan-Feb I&amp;E'!$V$143,'Jan-Feb I&amp;E'!$X$143,'Jan-Feb I&amp;E'!$R$144,'Jan-Feb I&amp;E'!$T$144,'Jan-Feb I&amp;E'!$V$144,'Jan-Feb I&amp;E'!$X$144</definedName>
    <definedName name="QB_FORMULA_45" localSheetId="4" hidden="1">'Feb I&amp;E'!$V$142,'Feb I&amp;E'!$X$142,'Feb I&amp;E'!$N$144,'Feb I&amp;E'!$P$144,'Feb I&amp;E'!$R$144,'Feb I&amp;E'!$T$144,'Feb I&amp;E'!$V$144,'Feb I&amp;E'!$X$144,'Feb I&amp;E'!$J$145,'Feb I&amp;E'!$L$145,'Feb I&amp;E'!$N$145,'Feb I&amp;E'!$P$145,'Feb I&amp;E'!$R$145,'Feb I&amp;E'!$T$145,'Feb I&amp;E'!$V$145,'Feb I&amp;E'!$X$145</definedName>
    <definedName name="QB_FORMULA_45" localSheetId="5" hidden="1">'Jan-Feb I&amp;E'!$R$145,'Jan-Feb I&amp;E'!$T$145,'Jan-Feb I&amp;E'!$V$145,'Jan-Feb I&amp;E'!$X$145,'Jan-Feb I&amp;E'!$R$146,'Jan-Feb I&amp;E'!$T$146,'Jan-Feb I&amp;E'!$V$146,'Jan-Feb I&amp;E'!$X$146,'Jan-Feb I&amp;E'!$R$147,'Jan-Feb I&amp;E'!$T$147,'Jan-Feb I&amp;E'!$V$147,'Jan-Feb I&amp;E'!$X$147,'Jan-Feb I&amp;E'!$R$148,'Jan-Feb I&amp;E'!$T$148,'Jan-Feb I&amp;E'!$V$148,'Jan-Feb I&amp;E'!$X$148</definedName>
    <definedName name="QB_FORMULA_46" localSheetId="4" hidden="1">'Feb I&amp;E'!$N$147,'Feb I&amp;E'!$P$147,'Feb I&amp;E'!$R$147,'Feb I&amp;E'!$T$147,'Feb I&amp;E'!$V$147,'Feb I&amp;E'!$X$147,'Feb I&amp;E'!$N$148,'Feb I&amp;E'!$P$148,'Feb I&amp;E'!$R$148,'Feb I&amp;E'!$T$148,'Feb I&amp;E'!$V$148,'Feb I&amp;E'!$X$148,'Feb I&amp;E'!$N$150,'Feb I&amp;E'!$P$150,'Feb I&amp;E'!$R$150,'Feb I&amp;E'!$T$150</definedName>
    <definedName name="QB_FORMULA_46" localSheetId="5" hidden="1">'Jan-Feb I&amp;E'!$N$149,'Jan-Feb I&amp;E'!$P$149,'Jan-Feb I&amp;E'!$R$149,'Jan-Feb I&amp;E'!$T$149,'Jan-Feb I&amp;E'!$V$149,'Jan-Feb I&amp;E'!$X$149,'Jan-Feb I&amp;E'!$J$150,'Jan-Feb I&amp;E'!$L$150,'Jan-Feb I&amp;E'!$N$150,'Jan-Feb I&amp;E'!$P$150,'Jan-Feb I&amp;E'!$R$150,'Jan-Feb I&amp;E'!$T$150,'Jan-Feb I&amp;E'!$V$150,'Jan-Feb I&amp;E'!$X$150,'Jan-Feb I&amp;E'!$J$151,'Jan-Feb I&amp;E'!$L$151</definedName>
    <definedName name="QB_FORMULA_47" localSheetId="4" hidden="1">'Feb I&amp;E'!$V$150,'Feb I&amp;E'!$X$150,'Feb I&amp;E'!$N$151,'Feb I&amp;E'!$P$151,'Feb I&amp;E'!$R$151,'Feb I&amp;E'!$T$151,'Feb I&amp;E'!$V$151,'Feb I&amp;E'!$X$151,'Feb I&amp;E'!$J$152,'Feb I&amp;E'!$L$152,'Feb I&amp;E'!$N$152,'Feb I&amp;E'!$P$152,'Feb I&amp;E'!$R$152,'Feb I&amp;E'!$T$152,'Feb I&amp;E'!$V$152,'Feb I&amp;E'!$X$152</definedName>
    <definedName name="QB_FORMULA_47" localSheetId="5" hidden="1">'Jan-Feb I&amp;E'!$N$151,'Jan-Feb I&amp;E'!$P$151,'Jan-Feb I&amp;E'!$R$151,'Jan-Feb I&amp;E'!$T$151,'Jan-Feb I&amp;E'!$V$151,'Jan-Feb I&amp;E'!$X$151,'Jan-Feb I&amp;E'!$N$153,'Jan-Feb I&amp;E'!$P$153,'Jan-Feb I&amp;E'!$R$153,'Jan-Feb I&amp;E'!$T$153,'Jan-Feb I&amp;E'!$V$153,'Jan-Feb I&amp;E'!$X$153,'Jan-Feb I&amp;E'!$R$154,'Jan-Feb I&amp;E'!$T$154,'Jan-Feb I&amp;E'!$V$154,'Jan-Feb I&amp;E'!$X$154</definedName>
    <definedName name="QB_FORMULA_48" localSheetId="4" hidden="1">'Feb I&amp;E'!$N$153,'Feb I&amp;E'!$P$153,'Feb I&amp;E'!$R$153,'Feb I&amp;E'!$T$153,'Feb I&amp;E'!$V$153,'Feb I&amp;E'!$X$153,'Feb I&amp;E'!$N$154,'Feb I&amp;E'!$P$154,'Feb I&amp;E'!$R$154,'Feb I&amp;E'!$T$154,'Feb I&amp;E'!$V$154,'Feb I&amp;E'!$X$154,'Feb I&amp;E'!$N$156,'Feb I&amp;E'!$P$156,'Feb I&amp;E'!$R$156,'Feb I&amp;E'!$T$156</definedName>
    <definedName name="QB_FORMULA_48" localSheetId="5" hidden="1">'Jan-Feb I&amp;E'!$J$155,'Jan-Feb I&amp;E'!$L$155,'Jan-Feb I&amp;E'!$N$155,'Jan-Feb I&amp;E'!$P$155,'Jan-Feb I&amp;E'!$R$155,'Jan-Feb I&amp;E'!$T$155,'Jan-Feb I&amp;E'!$V$155,'Jan-Feb I&amp;E'!$X$155,'Jan-Feb I&amp;E'!$N$157,'Jan-Feb I&amp;E'!$P$157,'Jan-Feb I&amp;E'!$R$157,'Jan-Feb I&amp;E'!$T$157,'Jan-Feb I&amp;E'!$V$157,'Jan-Feb I&amp;E'!$X$157,'Jan-Feb I&amp;E'!$N$158,'Jan-Feb I&amp;E'!$P$158</definedName>
    <definedName name="QB_FORMULA_49" localSheetId="4" hidden="1">'Feb I&amp;E'!$V$156,'Feb I&amp;E'!$X$156,'Feb I&amp;E'!$R$157,'Feb I&amp;E'!$T$157,'Feb I&amp;E'!$V$157,'Feb I&amp;E'!$X$157,'Feb I&amp;E'!$J$158,'Feb I&amp;E'!$L$158,'Feb I&amp;E'!$N$158,'Feb I&amp;E'!$P$158,'Feb I&amp;E'!$R$158,'Feb I&amp;E'!$T$158,'Feb I&amp;E'!$V$158,'Feb I&amp;E'!$X$158,'Feb I&amp;E'!$J$159,'Feb I&amp;E'!$L$159</definedName>
    <definedName name="QB_FORMULA_49" localSheetId="5" hidden="1">'Jan-Feb I&amp;E'!$R$158,'Jan-Feb I&amp;E'!$T$158,'Jan-Feb I&amp;E'!$V$158,'Jan-Feb I&amp;E'!$X$158,'Jan-Feb I&amp;E'!$N$160,'Jan-Feb I&amp;E'!$P$160,'Jan-Feb I&amp;E'!$R$160,'Jan-Feb I&amp;E'!$T$160,'Jan-Feb I&amp;E'!$V$160,'Jan-Feb I&amp;E'!$X$160,'Jan-Feb I&amp;E'!$N$161,'Jan-Feb I&amp;E'!$P$161,'Jan-Feb I&amp;E'!$R$161,'Jan-Feb I&amp;E'!$T$161,'Jan-Feb I&amp;E'!$V$161,'Jan-Feb I&amp;E'!$X$161</definedName>
    <definedName name="QB_FORMULA_5" localSheetId="6" hidden="1">BVA!$N$53,BVA!$P$53,BVA!$N$54,BVA!$P$54,BVA!$N$56,BVA!$P$56,BVA!$N$57,BVA!$P$57,BVA!$J$58,BVA!$L$58,BVA!$N$58,BVA!$P$58,BVA!$N$59,BVA!$P$59,BVA!$N$61,BVA!$P$61</definedName>
    <definedName name="QB_FORMULA_5" localSheetId="4" hidden="1">'Feb I&amp;E'!$V$18,'Feb I&amp;E'!$X$18,'Feb I&amp;E'!$R$22,'Feb I&amp;E'!$T$22,'Feb I&amp;E'!$V$22,'Feb I&amp;E'!$X$22,'Feb I&amp;E'!$N$23,'Feb I&amp;E'!$P$23,'Feb I&amp;E'!$R$23,'Feb I&amp;E'!$T$23,'Feb I&amp;E'!$V$23,'Feb I&amp;E'!$X$23,'Feb I&amp;E'!$J$24,'Feb I&amp;E'!$L$24,'Feb I&amp;E'!$N$24,'Feb I&amp;E'!$P$24</definedName>
    <definedName name="QB_FORMULA_5" localSheetId="7" hidden="1">'Feb Ledger'!$Y$87,'Feb Ledger'!$AA$87,'Feb Ledger'!$AA$89,'Feb Ledger'!$Y$90,'Feb Ledger'!$AA$90,'Feb Ledger'!$AA$92,'Feb Ledger'!$Y$93,'Feb Ledger'!$AA$93,'Feb Ledger'!$Y$94,'Feb Ledger'!$AA$94,'Feb Ledger'!$AA$96,'Feb Ledger'!$AA$97,'Feb Ledger'!$AA$98,'Feb Ledger'!$AA$99,'Feb Ledger'!$AA$100,'Feb Ledger'!$AA$101</definedName>
    <definedName name="QB_FORMULA_5" localSheetId="5" hidden="1">'Jan-Feb I&amp;E'!$V$19,'Jan-Feb I&amp;E'!$X$19,'Jan-Feb I&amp;E'!$J$20,'Jan-Feb I&amp;E'!$L$20,'Jan-Feb I&amp;E'!$N$20,'Jan-Feb I&amp;E'!$P$20,'Jan-Feb I&amp;E'!$R$20,'Jan-Feb I&amp;E'!$T$20,'Jan-Feb I&amp;E'!$V$20,'Jan-Feb I&amp;E'!$X$20,'Jan-Feb I&amp;E'!$R$24,'Jan-Feb I&amp;E'!$T$24,'Jan-Feb I&amp;E'!$V$24,'Jan-Feb I&amp;E'!$X$24,'Jan-Feb I&amp;E'!$N$25,'Jan-Feb I&amp;E'!$P$25</definedName>
    <definedName name="QB_FORMULA_50" localSheetId="4" hidden="1">'Feb I&amp;E'!$N$159,'Feb I&amp;E'!$P$159,'Feb I&amp;E'!$R$159,'Feb I&amp;E'!$T$159,'Feb I&amp;E'!$V$159,'Feb I&amp;E'!$X$159,'Feb I&amp;E'!$R$162,'Feb I&amp;E'!$T$162,'Feb I&amp;E'!$V$162,'Feb I&amp;E'!$X$162,'Feb I&amp;E'!$N$163,'Feb I&amp;E'!$P$163,'Feb I&amp;E'!$R$163,'Feb I&amp;E'!$T$163,'Feb I&amp;E'!$V$163,'Feb I&amp;E'!$X$163</definedName>
    <definedName name="QB_FORMULA_50" localSheetId="5" hidden="1">'Jan-Feb I&amp;E'!$J$162,'Jan-Feb I&amp;E'!$L$162,'Jan-Feb I&amp;E'!$N$162,'Jan-Feb I&amp;E'!$P$162,'Jan-Feb I&amp;E'!$R$162,'Jan-Feb I&amp;E'!$T$162,'Jan-Feb I&amp;E'!$V$162,'Jan-Feb I&amp;E'!$X$162,'Jan-Feb I&amp;E'!$N$163,'Jan-Feb I&amp;E'!$P$163,'Jan-Feb I&amp;E'!$R$163,'Jan-Feb I&amp;E'!$T$163,'Jan-Feb I&amp;E'!$V$163,'Jan-Feb I&amp;E'!$X$163,'Jan-Feb I&amp;E'!$N$164,'Jan-Feb I&amp;E'!$P$164</definedName>
    <definedName name="QB_FORMULA_51" localSheetId="4" hidden="1">'Feb I&amp;E'!$N$164,'Feb I&amp;E'!$P$164,'Feb I&amp;E'!$R$164,'Feb I&amp;E'!$T$164,'Feb I&amp;E'!$V$164,'Feb I&amp;E'!$X$164,'Feb I&amp;E'!$J$165,'Feb I&amp;E'!$L$165,'Feb I&amp;E'!$N$165,'Feb I&amp;E'!$P$165,'Feb I&amp;E'!$R$165,'Feb I&amp;E'!$T$165,'Feb I&amp;E'!$V$165,'Feb I&amp;E'!$X$165,'Feb I&amp;E'!$N$166,'Feb I&amp;E'!$P$166</definedName>
    <definedName name="QB_FORMULA_51" localSheetId="5" hidden="1">'Jan-Feb I&amp;E'!$R$164,'Jan-Feb I&amp;E'!$T$164,'Jan-Feb I&amp;E'!$V$164,'Jan-Feb I&amp;E'!$X$164,'Jan-Feb I&amp;E'!$N$166,'Jan-Feb I&amp;E'!$P$166,'Jan-Feb I&amp;E'!$R$166,'Jan-Feb I&amp;E'!$T$166,'Jan-Feb I&amp;E'!$V$166,'Jan-Feb I&amp;E'!$X$166,'Jan-Feb I&amp;E'!$R$167,'Jan-Feb I&amp;E'!$T$167,'Jan-Feb I&amp;E'!$V$167,'Jan-Feb I&amp;E'!$X$167,'Jan-Feb I&amp;E'!$J$168,'Jan-Feb I&amp;E'!$L$168</definedName>
    <definedName name="QB_FORMULA_52" localSheetId="4" hidden="1">'Feb I&amp;E'!$R$166,'Feb I&amp;E'!$T$166,'Feb I&amp;E'!$V$166,'Feb I&amp;E'!$X$166,'Feb I&amp;E'!$J$167,'Feb I&amp;E'!$L$167,'Feb I&amp;E'!$N$167,'Feb I&amp;E'!$P$167,'Feb I&amp;E'!$R$167,'Feb I&amp;E'!$T$167,'Feb I&amp;E'!$V$167,'Feb I&amp;E'!$X$167,'Feb I&amp;E'!$J$168,'Feb I&amp;E'!$L$168,'Feb I&amp;E'!$N$168,'Feb I&amp;E'!$P$168</definedName>
    <definedName name="QB_FORMULA_52" localSheetId="5" hidden="1">'Jan-Feb I&amp;E'!$N$168,'Jan-Feb I&amp;E'!$P$168,'Jan-Feb I&amp;E'!$R$168,'Jan-Feb I&amp;E'!$T$168,'Jan-Feb I&amp;E'!$V$168,'Jan-Feb I&amp;E'!$X$168,'Jan-Feb I&amp;E'!$J$169,'Jan-Feb I&amp;E'!$L$169,'Jan-Feb I&amp;E'!$N$169,'Jan-Feb I&amp;E'!$P$169,'Jan-Feb I&amp;E'!$R$169,'Jan-Feb I&amp;E'!$T$169,'Jan-Feb I&amp;E'!$V$169,'Jan-Feb I&amp;E'!$X$169,'Jan-Feb I&amp;E'!$R$172,'Jan-Feb I&amp;E'!$T$172</definedName>
    <definedName name="QB_FORMULA_53" localSheetId="4" hidden="1">'Feb I&amp;E'!$R$168,'Feb I&amp;E'!$T$168,'Feb I&amp;E'!$V$168,'Feb I&amp;E'!$X$168,'Feb I&amp;E'!$J$169,'Feb I&amp;E'!$L$169,'Feb I&amp;E'!$N$169,'Feb I&amp;E'!$P$169,'Feb I&amp;E'!$R$169,'Feb I&amp;E'!$T$169,'Feb I&amp;E'!$V$169,'Feb I&amp;E'!$X$169,'Feb I&amp;E'!$R$172,'Feb I&amp;E'!$T$172,'Feb I&amp;E'!$V$172,'Feb I&amp;E'!$X$172</definedName>
    <definedName name="QB_FORMULA_53" localSheetId="5" hidden="1">'Jan-Feb I&amp;E'!$V$172,'Jan-Feb I&amp;E'!$X$172,'Jan-Feb I&amp;E'!$N$173,'Jan-Feb I&amp;E'!$P$173,'Jan-Feb I&amp;E'!$R$173,'Jan-Feb I&amp;E'!$T$173,'Jan-Feb I&amp;E'!$V$173,'Jan-Feb I&amp;E'!$X$173,'Jan-Feb I&amp;E'!$N$174,'Jan-Feb I&amp;E'!$P$174,'Jan-Feb I&amp;E'!$R$174,'Jan-Feb I&amp;E'!$T$174,'Jan-Feb I&amp;E'!$V$174,'Jan-Feb I&amp;E'!$X$174,'Jan-Feb I&amp;E'!$J$175,'Jan-Feb I&amp;E'!$L$175</definedName>
    <definedName name="QB_FORMULA_54" localSheetId="4" hidden="1">'Feb I&amp;E'!$N$174,'Feb I&amp;E'!$P$174,'Feb I&amp;E'!$R$174,'Feb I&amp;E'!$T$174,'Feb I&amp;E'!$V$174,'Feb I&amp;E'!$X$174,'Feb I&amp;E'!$N$175,'Feb I&amp;E'!$P$175,'Feb I&amp;E'!$R$175,'Feb I&amp;E'!$T$175,'Feb I&amp;E'!$V$175,'Feb I&amp;E'!$X$175,'Feb I&amp;E'!$N$176,'Feb I&amp;E'!$P$176,'Feb I&amp;E'!$R$176,'Feb I&amp;E'!$T$176</definedName>
    <definedName name="QB_FORMULA_54" localSheetId="5" hidden="1">'Jan-Feb I&amp;E'!$N$175,'Jan-Feb I&amp;E'!$P$175,'Jan-Feb I&amp;E'!$R$175,'Jan-Feb I&amp;E'!$T$175,'Jan-Feb I&amp;E'!$V$175,'Jan-Feb I&amp;E'!$X$175,'Jan-Feb I&amp;E'!$N$176,'Jan-Feb I&amp;E'!$P$176,'Jan-Feb I&amp;E'!$R$176,'Jan-Feb I&amp;E'!$T$176,'Jan-Feb I&amp;E'!$V$176,'Jan-Feb I&amp;E'!$X$176,'Jan-Feb I&amp;E'!$J$177,'Jan-Feb I&amp;E'!$L$177,'Jan-Feb I&amp;E'!$N$177,'Jan-Feb I&amp;E'!$P$177</definedName>
    <definedName name="QB_FORMULA_55" localSheetId="4" hidden="1">'Feb I&amp;E'!$V$176,'Feb I&amp;E'!$X$176,'Feb I&amp;E'!$N$177,'Feb I&amp;E'!$P$177,'Feb I&amp;E'!$R$177,'Feb I&amp;E'!$T$177,'Feb I&amp;E'!$V$177,'Feb I&amp;E'!$X$177,'Feb I&amp;E'!$N$178,'Feb I&amp;E'!$P$178,'Feb I&amp;E'!$R$178,'Feb I&amp;E'!$T$178,'Feb I&amp;E'!$V$178,'Feb I&amp;E'!$X$178,'Feb I&amp;E'!$N$179,'Feb I&amp;E'!$P$179</definedName>
    <definedName name="QB_FORMULA_55" localSheetId="5" hidden="1">'Jan-Feb I&amp;E'!$R$177,'Jan-Feb I&amp;E'!$T$177,'Jan-Feb I&amp;E'!$V$177,'Jan-Feb I&amp;E'!$X$177,'Jan-Feb I&amp;E'!$R$178,'Jan-Feb I&amp;E'!$T$178,'Jan-Feb I&amp;E'!$V$178,'Jan-Feb I&amp;E'!$X$178,'Jan-Feb I&amp;E'!$J$179,'Jan-Feb I&amp;E'!$L$179,'Jan-Feb I&amp;E'!$N$179,'Jan-Feb I&amp;E'!$P$179,'Jan-Feb I&amp;E'!$R$179,'Jan-Feb I&amp;E'!$T$179,'Jan-Feb I&amp;E'!$V$179,'Jan-Feb I&amp;E'!$X$179</definedName>
    <definedName name="QB_FORMULA_56" localSheetId="4" hidden="1">'Feb I&amp;E'!$R$179,'Feb I&amp;E'!$T$179,'Feb I&amp;E'!$V$179,'Feb I&amp;E'!$X$179,'Feb I&amp;E'!$J$180,'Feb I&amp;E'!$L$180,'Feb I&amp;E'!$N$180,'Feb I&amp;E'!$P$180,'Feb I&amp;E'!$R$180,'Feb I&amp;E'!$T$180,'Feb I&amp;E'!$V$180,'Feb I&amp;E'!$X$180,'Feb I&amp;E'!$N$181,'Feb I&amp;E'!$P$181,'Feb I&amp;E'!$R$181,'Feb I&amp;E'!$T$181</definedName>
    <definedName name="QB_FORMULA_56" localSheetId="5" hidden="1">'Jan-Feb I&amp;E'!$J$180,'Jan-Feb I&amp;E'!$L$180,'Jan-Feb I&amp;E'!$N$180,'Jan-Feb I&amp;E'!$P$180,'Jan-Feb I&amp;E'!$R$180,'Jan-Feb I&amp;E'!$T$180,'Jan-Feb I&amp;E'!$V$180,'Jan-Feb I&amp;E'!$X$180,'Jan-Feb I&amp;E'!$R$184,'Jan-Feb I&amp;E'!$T$184,'Jan-Feb I&amp;E'!$V$184,'Jan-Feb I&amp;E'!$X$184,'Jan-Feb I&amp;E'!$J$185,'Jan-Feb I&amp;E'!$R$185,'Jan-Feb I&amp;E'!$T$185,'Jan-Feb I&amp;E'!$V$185</definedName>
    <definedName name="QB_FORMULA_57" localSheetId="4" hidden="1">'Feb I&amp;E'!$V$181,'Feb I&amp;E'!$X$181,'Feb I&amp;E'!$R$182,'Feb I&amp;E'!$T$182,'Feb I&amp;E'!$V$182,'Feb I&amp;E'!$X$182,'Feb I&amp;E'!$R$185,'Feb I&amp;E'!$T$185,'Feb I&amp;E'!$V$185,'Feb I&amp;E'!$X$185,'Feb I&amp;E'!$R$186,'Feb I&amp;E'!$T$186,'Feb I&amp;E'!$V$186,'Feb I&amp;E'!$X$186,'Feb I&amp;E'!$J$187,'Feb I&amp;E'!$R$187</definedName>
    <definedName name="QB_FORMULA_57" localSheetId="5" hidden="1">'Jan-Feb I&amp;E'!$X$185,'Jan-Feb I&amp;E'!$J$186,'Jan-Feb I&amp;E'!$R$186,'Jan-Feb I&amp;E'!$T$186,'Jan-Feb I&amp;E'!$V$186,'Jan-Feb I&amp;E'!$X$186,'Jan-Feb I&amp;E'!$R$188,'Jan-Feb I&amp;E'!$T$188,'Jan-Feb I&amp;E'!$V$188,'Jan-Feb I&amp;E'!$X$188,'Jan-Feb I&amp;E'!$N$190,'Jan-Feb I&amp;E'!$P$190,'Jan-Feb I&amp;E'!$R$190,'Jan-Feb I&amp;E'!$T$190,'Jan-Feb I&amp;E'!$V$190,'Jan-Feb I&amp;E'!$X$190</definedName>
    <definedName name="QB_FORMULA_58" localSheetId="4" hidden="1">'Feb I&amp;E'!$T$187,'Feb I&amp;E'!$V$187,'Feb I&amp;E'!$X$187,'Feb I&amp;E'!$J$188,'Feb I&amp;E'!$R$188,'Feb I&amp;E'!$T$188,'Feb I&amp;E'!$V$188,'Feb I&amp;E'!$X$188,'Feb I&amp;E'!$J$189,'Feb I&amp;E'!$L$189,'Feb I&amp;E'!$N$189,'Feb I&amp;E'!$P$189,'Feb I&amp;E'!$R$189,'Feb I&amp;E'!$T$189,'Feb I&amp;E'!$V$189,'Feb I&amp;E'!$X$189</definedName>
    <definedName name="QB_FORMULA_58" localSheetId="5" hidden="1">'Jan-Feb I&amp;E'!$N$191,'Jan-Feb I&amp;E'!$P$191,'Jan-Feb I&amp;E'!$R$191,'Jan-Feb I&amp;E'!$T$191,'Jan-Feb I&amp;E'!$V$191,'Jan-Feb I&amp;E'!$X$191,'Jan-Feb I&amp;E'!$N$192,'Jan-Feb I&amp;E'!$P$192,'Jan-Feb I&amp;E'!$R$192,'Jan-Feb I&amp;E'!$T$192,'Jan-Feb I&amp;E'!$V$192,'Jan-Feb I&amp;E'!$X$192,'Jan-Feb I&amp;E'!$N$193,'Jan-Feb I&amp;E'!$P$193,'Jan-Feb I&amp;E'!$R$193,'Jan-Feb I&amp;E'!$T$193</definedName>
    <definedName name="QB_FORMULA_59" localSheetId="4" hidden="1">'Feb I&amp;E'!$J$190,'Feb I&amp;E'!$L$190,'Feb I&amp;E'!$N$190,'Feb I&amp;E'!$P$190,'Feb I&amp;E'!$R$190,'Feb I&amp;E'!$T$190,'Feb I&amp;E'!$V$190,'Feb I&amp;E'!$X$190,'Feb I&amp;E'!$J$191,'Feb I&amp;E'!$L$191,'Feb I&amp;E'!$N$191,'Feb I&amp;E'!$P$191,'Feb I&amp;E'!$R$191,'Feb I&amp;E'!$T$191,'Feb I&amp;E'!$V$191,'Feb I&amp;E'!$X$191</definedName>
    <definedName name="QB_FORMULA_59" localSheetId="5" hidden="1">'Jan-Feb I&amp;E'!$V$193,'Jan-Feb I&amp;E'!$X$193,'Jan-Feb I&amp;E'!$N$194,'Jan-Feb I&amp;E'!$P$194,'Jan-Feb I&amp;E'!$R$194,'Jan-Feb I&amp;E'!$T$194,'Jan-Feb I&amp;E'!$V$194,'Jan-Feb I&amp;E'!$X$194,'Jan-Feb I&amp;E'!$N$195,'Jan-Feb I&amp;E'!$P$195,'Jan-Feb I&amp;E'!$R$195,'Jan-Feb I&amp;E'!$T$195,'Jan-Feb I&amp;E'!$V$195,'Jan-Feb I&amp;E'!$X$195,'Jan-Feb I&amp;E'!$J$196,'Jan-Feb I&amp;E'!$L$196</definedName>
    <definedName name="QB_FORMULA_6" localSheetId="6" hidden="1">BVA!$N$62,BVA!$P$62,BVA!$N$63,BVA!$P$63,BVA!$N$64,BVA!$P$64,BVA!$J$65,BVA!$L$65,BVA!$N$65,BVA!$P$65,BVA!$N$67,BVA!$P$67,BVA!$N$68,BVA!$P$68,BVA!$N$69,BVA!$P$69</definedName>
    <definedName name="QB_FORMULA_6" localSheetId="4" hidden="1">'Feb I&amp;E'!$R$24,'Feb I&amp;E'!$T$24,'Feb I&amp;E'!$V$24,'Feb I&amp;E'!$X$24,'Feb I&amp;E'!$N$26,'Feb I&amp;E'!$P$26,'Feb I&amp;E'!$R$26,'Feb I&amp;E'!$T$26,'Feb I&amp;E'!$V$26,'Feb I&amp;E'!$X$26,'Feb I&amp;E'!$N$27,'Feb I&amp;E'!$P$27,'Feb I&amp;E'!$R$27,'Feb I&amp;E'!$T$27,'Feb I&amp;E'!$V$27,'Feb I&amp;E'!$X$27</definedName>
    <definedName name="QB_FORMULA_6" localSheetId="7" hidden="1">'Feb Ledger'!$AA$102,'Feb Ledger'!$AA$103,'Feb Ledger'!$AA$104,'Feb Ledger'!$Y$105,'Feb Ledger'!$AA$105,'Feb Ledger'!$AA$107,'Feb Ledger'!$AA$108,'Feb Ledger'!$Y$109,'Feb Ledger'!$AA$109,'Feb Ledger'!$AA$111,'Feb Ledger'!$AA$112,'Feb Ledger'!$Y$113,'Feb Ledger'!$AA$113,'Feb Ledger'!$AA$115,'Feb Ledger'!$AA$116,'Feb Ledger'!$Y$117</definedName>
    <definedName name="QB_FORMULA_6" localSheetId="5" hidden="1">'Jan-Feb I&amp;E'!$R$25,'Jan-Feb I&amp;E'!$T$25,'Jan-Feb I&amp;E'!$V$25,'Jan-Feb I&amp;E'!$X$25,'Jan-Feb I&amp;E'!$J$26,'Jan-Feb I&amp;E'!$L$26,'Jan-Feb I&amp;E'!$N$26,'Jan-Feb I&amp;E'!$P$26,'Jan-Feb I&amp;E'!$R$26,'Jan-Feb I&amp;E'!$T$26,'Jan-Feb I&amp;E'!$V$26,'Jan-Feb I&amp;E'!$X$26,'Jan-Feb I&amp;E'!$N$28,'Jan-Feb I&amp;E'!$P$28,'Jan-Feb I&amp;E'!$R$28,'Jan-Feb I&amp;E'!$T$28</definedName>
    <definedName name="QB_FORMULA_60" localSheetId="5" hidden="1">'Jan-Feb I&amp;E'!$N$196,'Jan-Feb I&amp;E'!$P$196,'Jan-Feb I&amp;E'!$R$196,'Jan-Feb I&amp;E'!$T$196,'Jan-Feb I&amp;E'!$V$196,'Jan-Feb I&amp;E'!$X$196,'Jan-Feb I&amp;E'!$N$197,'Jan-Feb I&amp;E'!$P$197,'Jan-Feb I&amp;E'!$R$197,'Jan-Feb I&amp;E'!$T$197,'Jan-Feb I&amp;E'!$V$197,'Jan-Feb I&amp;E'!$X$197,'Jan-Feb I&amp;E'!$R$198,'Jan-Feb I&amp;E'!$T$198,'Jan-Feb I&amp;E'!$V$198,'Jan-Feb I&amp;E'!$X$198</definedName>
    <definedName name="QB_FORMULA_61" localSheetId="5" hidden="1">'Jan-Feb I&amp;E'!$R$201,'Jan-Feb I&amp;E'!$T$201,'Jan-Feb I&amp;E'!$V$201,'Jan-Feb I&amp;E'!$X$201,'Jan-Feb I&amp;E'!$R$202,'Jan-Feb I&amp;E'!$T$202,'Jan-Feb I&amp;E'!$V$202,'Jan-Feb I&amp;E'!$X$202,'Jan-Feb I&amp;E'!$J$203,'Jan-Feb I&amp;E'!$R$203,'Jan-Feb I&amp;E'!$T$203,'Jan-Feb I&amp;E'!$V$203,'Jan-Feb I&amp;E'!$X$203,'Jan-Feb I&amp;E'!$J$204,'Jan-Feb I&amp;E'!$R$204,'Jan-Feb I&amp;E'!$T$204</definedName>
    <definedName name="QB_FORMULA_62" localSheetId="5" hidden="1">'Jan-Feb I&amp;E'!$V$204,'Jan-Feb I&amp;E'!$X$204,'Jan-Feb I&amp;E'!$J$205,'Jan-Feb I&amp;E'!$L$205,'Jan-Feb I&amp;E'!$N$205,'Jan-Feb I&amp;E'!$P$205,'Jan-Feb I&amp;E'!$R$205,'Jan-Feb I&amp;E'!$T$205,'Jan-Feb I&amp;E'!$V$205,'Jan-Feb I&amp;E'!$X$205,'Jan-Feb I&amp;E'!$J$206,'Jan-Feb I&amp;E'!$L$206,'Jan-Feb I&amp;E'!$N$206,'Jan-Feb I&amp;E'!$P$206,'Jan-Feb I&amp;E'!$R$206,'Jan-Feb I&amp;E'!$T$206</definedName>
    <definedName name="QB_FORMULA_63" localSheetId="5" hidden="1">'Jan-Feb I&amp;E'!$V$206,'Jan-Feb I&amp;E'!$X$206,'Jan-Feb I&amp;E'!$J$207,'Jan-Feb I&amp;E'!$L$207,'Jan-Feb I&amp;E'!$N$207,'Jan-Feb I&amp;E'!$P$207,'Jan-Feb I&amp;E'!$R$207,'Jan-Feb I&amp;E'!$T$207,'Jan-Feb I&amp;E'!$V$207,'Jan-Feb I&amp;E'!$X$207</definedName>
    <definedName name="QB_FORMULA_7" localSheetId="6" hidden="1">BVA!$N$70,BVA!$P$70,BVA!$N$71,BVA!$P$71,BVA!$N$72,BVA!$P$72,BVA!$N$73,BVA!$P$73,BVA!$N$74,BVA!$P$74,BVA!$J$75,BVA!$L$75,BVA!$N$75,BVA!$P$75,BVA!$N$77,BVA!$P$77</definedName>
    <definedName name="QB_FORMULA_7" localSheetId="4" hidden="1">'Feb I&amp;E'!$J$28,'Feb I&amp;E'!$L$28,'Feb I&amp;E'!$N$28,'Feb I&amp;E'!$P$28,'Feb I&amp;E'!$R$28,'Feb I&amp;E'!$T$28,'Feb I&amp;E'!$V$28,'Feb I&amp;E'!$X$28,'Feb I&amp;E'!$N$30,'Feb I&amp;E'!$P$30,'Feb I&amp;E'!$R$30,'Feb I&amp;E'!$T$30,'Feb I&amp;E'!$V$30,'Feb I&amp;E'!$X$30,'Feb I&amp;E'!$N$31,'Feb I&amp;E'!$P$31</definedName>
    <definedName name="QB_FORMULA_7" localSheetId="7" hidden="1">'Feb Ledger'!$AA$117,'Feb Ledger'!$AA$119,'Feb Ledger'!$AA$120,'Feb Ledger'!$Y$121,'Feb Ledger'!$AA$121,'Feb Ledger'!$Y$122,'Feb Ledger'!$AA$122,'Feb Ledger'!$AA$125,'Feb Ledger'!$AA$126,'Feb Ledger'!$AA$127,'Feb Ledger'!$AA$128,'Feb Ledger'!$AA$129,'Feb Ledger'!$AA$130,'Feb Ledger'!$AA$131,'Feb Ledger'!$AA$132,'Feb Ledger'!$AA$133</definedName>
    <definedName name="QB_FORMULA_7" localSheetId="5" hidden="1">'Jan-Feb I&amp;E'!$V$28,'Jan-Feb I&amp;E'!$X$28,'Jan-Feb I&amp;E'!$N$29,'Jan-Feb I&amp;E'!$P$29,'Jan-Feb I&amp;E'!$R$29,'Jan-Feb I&amp;E'!$T$29,'Jan-Feb I&amp;E'!$V$29,'Jan-Feb I&amp;E'!$X$29,'Jan-Feb I&amp;E'!$J$30,'Jan-Feb I&amp;E'!$L$30,'Jan-Feb I&amp;E'!$N$30,'Jan-Feb I&amp;E'!$P$30,'Jan-Feb I&amp;E'!$R$30,'Jan-Feb I&amp;E'!$T$30,'Jan-Feb I&amp;E'!$V$30,'Jan-Feb I&amp;E'!$X$30</definedName>
    <definedName name="QB_FORMULA_8" localSheetId="6" hidden="1">BVA!$N$78,BVA!$P$78,BVA!$N$79,BVA!$P$79,BVA!$J$80,BVA!$L$80,BVA!$N$80,BVA!$P$80,BVA!$J$81,BVA!$L$81,BVA!$N$81,BVA!$P$81,BVA!$N$82,BVA!$P$82,BVA!$N$83,BVA!$P$83</definedName>
    <definedName name="QB_FORMULA_8" localSheetId="4" hidden="1">'Feb I&amp;E'!$R$31,'Feb I&amp;E'!$T$31,'Feb I&amp;E'!$V$31,'Feb I&amp;E'!$X$31,'Feb I&amp;E'!$N$32,'Feb I&amp;E'!$P$32,'Feb I&amp;E'!$R$32,'Feb I&amp;E'!$T$32,'Feb I&amp;E'!$V$32,'Feb I&amp;E'!$X$32,'Feb I&amp;E'!$N$33,'Feb I&amp;E'!$P$33,'Feb I&amp;E'!$R$33,'Feb I&amp;E'!$T$33,'Feb I&amp;E'!$V$33,'Feb I&amp;E'!$X$33</definedName>
    <definedName name="QB_FORMULA_8" localSheetId="7" hidden="1">'Feb Ledger'!$AA$134,'Feb Ledger'!$AA$135,'Feb Ledger'!$Y$136,'Feb Ledger'!$AA$136,'Feb Ledger'!$AA$138,'Feb Ledger'!$AA$139,'Feb Ledger'!$AA$140,'Feb Ledger'!$AA$141,'Feb Ledger'!$Y$142,'Feb Ledger'!$AA$142,'Feb Ledger'!$AA$144,'Feb Ledger'!$AA$145,'Feb Ledger'!$AA$146,'Feb Ledger'!$AA$147,'Feb Ledger'!$Y$148,'Feb Ledger'!$AA$148</definedName>
    <definedName name="QB_FORMULA_8" localSheetId="5" hidden="1">'Jan-Feb I&amp;E'!$N$32,'Jan-Feb I&amp;E'!$P$32,'Jan-Feb I&amp;E'!$R$32,'Jan-Feb I&amp;E'!$T$32,'Jan-Feb I&amp;E'!$V$32,'Jan-Feb I&amp;E'!$X$32,'Jan-Feb I&amp;E'!$N$33,'Jan-Feb I&amp;E'!$P$33,'Jan-Feb I&amp;E'!$R$33,'Jan-Feb I&amp;E'!$T$33,'Jan-Feb I&amp;E'!$V$33,'Jan-Feb I&amp;E'!$X$33,'Jan-Feb I&amp;E'!$N$34,'Jan-Feb I&amp;E'!$P$34,'Jan-Feb I&amp;E'!$R$34,'Jan-Feb I&amp;E'!$T$34</definedName>
    <definedName name="QB_FORMULA_9" localSheetId="6" hidden="1">BVA!$N$85,BVA!$P$85,BVA!$N$86,BVA!$P$86,BVA!$N$87,BVA!$P$87,BVA!$J$88,BVA!$L$88,BVA!$N$88,BVA!$P$88,BVA!$N$91,BVA!$P$91,BVA!$N$92,BVA!$P$92,BVA!$N$93,BVA!$P$93</definedName>
    <definedName name="QB_FORMULA_9" localSheetId="4" hidden="1">'Feb I&amp;E'!$N$34,'Feb I&amp;E'!$P$34,'Feb I&amp;E'!$R$34,'Feb I&amp;E'!$T$34,'Feb I&amp;E'!$V$34,'Feb I&amp;E'!$X$34,'Feb I&amp;E'!$N$35,'Feb I&amp;E'!$P$35,'Feb I&amp;E'!$R$35,'Feb I&amp;E'!$T$35,'Feb I&amp;E'!$V$35,'Feb I&amp;E'!$X$35,'Feb I&amp;E'!$J$36,'Feb I&amp;E'!$L$36,'Feb I&amp;E'!$N$36,'Feb I&amp;E'!$P$36</definedName>
    <definedName name="QB_FORMULA_9" localSheetId="7" hidden="1">'Feb Ledger'!$AA$150,'Feb Ledger'!$Y$151,'Feb Ledger'!$AA$151,'Feb Ledger'!$Y$152,'Feb Ledger'!$AA$152,'Feb Ledger'!$AA$155,'Feb Ledger'!$AA$156,'Feb Ledger'!$AA$157,'Feb Ledger'!$Y$158,'Feb Ledger'!$AA$158,'Feb Ledger'!$AA$160,'Feb Ledger'!$AA$161,'Feb Ledger'!$AA$162,'Feb Ledger'!$AA$163,'Feb Ledger'!$AA$164,'Feb Ledger'!$AA$165</definedName>
    <definedName name="QB_FORMULA_9" localSheetId="5" hidden="1">'Jan-Feb I&amp;E'!$V$34,'Jan-Feb I&amp;E'!$X$34,'Jan-Feb I&amp;E'!$N$35,'Jan-Feb I&amp;E'!$P$35,'Jan-Feb I&amp;E'!$R$35,'Jan-Feb I&amp;E'!$T$35,'Jan-Feb I&amp;E'!$V$35,'Jan-Feb I&amp;E'!$X$35,'Jan-Feb I&amp;E'!$N$36,'Jan-Feb I&amp;E'!$P$36,'Jan-Feb I&amp;E'!$R$36,'Jan-Feb I&amp;E'!$T$36,'Jan-Feb I&amp;E'!$V$36,'Jan-Feb I&amp;E'!$X$36,'Jan-Feb I&amp;E'!$N$37,'Jan-Feb I&amp;E'!$P$37</definedName>
    <definedName name="QB_ROW_1" localSheetId="3" hidden="1">'February Balance Sheet'!$A$2</definedName>
    <definedName name="QB_ROW_10031" localSheetId="3" hidden="1">'February Balance Sheet'!$D$30</definedName>
    <definedName name="QB_ROW_1011" localSheetId="3" hidden="1">'February Balance Sheet'!$B$3</definedName>
    <definedName name="QB_ROW_10331" localSheetId="3" hidden="1">'February Balance Sheet'!$D$32</definedName>
    <definedName name="QB_ROW_105250" localSheetId="6" hidden="1">BVA!$F$155</definedName>
    <definedName name="QB_ROW_105250" localSheetId="4" hidden="1">'Feb I&amp;E'!$F$144</definedName>
    <definedName name="QB_ROW_105250" localSheetId="5" hidden="1">'Jan-Feb I&amp;E'!$F$153</definedName>
    <definedName name="QB_ROW_106020" localSheetId="7" hidden="1">'Feb Ledger'!$C$334</definedName>
    <definedName name="QB_ROW_106250" localSheetId="6" hidden="1">BVA!$F$178</definedName>
    <definedName name="QB_ROW_106250" localSheetId="4" hidden="1">'Feb I&amp;E'!$F$166</definedName>
    <definedName name="QB_ROW_106250" localSheetId="5" hidden="1">'Jan-Feb I&amp;E'!$F$176</definedName>
    <definedName name="QB_ROW_106320" localSheetId="7" hidden="1">'Feb Ledger'!$C$340</definedName>
    <definedName name="QB_ROW_107020" localSheetId="7" hidden="1">'Feb Ledger'!$C$312</definedName>
    <definedName name="QB_ROW_107030" localSheetId="7" hidden="1">'Feb Ledger'!$D$320</definedName>
    <definedName name="QB_ROW_107050" localSheetId="6" hidden="1">BVA!$F$173</definedName>
    <definedName name="QB_ROW_107050" localSheetId="4" hidden="1">'Feb I&amp;E'!$F$161</definedName>
    <definedName name="QB_ROW_107050" localSheetId="5" hidden="1">'Jan-Feb I&amp;E'!$F$171</definedName>
    <definedName name="QB_ROW_107260" localSheetId="6" hidden="1">BVA!$G$176</definedName>
    <definedName name="QB_ROW_107260" localSheetId="4" hidden="1">'Feb I&amp;E'!$G$164</definedName>
    <definedName name="QB_ROW_107260" localSheetId="5" hidden="1">'Jan-Feb I&amp;E'!$G$174</definedName>
    <definedName name="QB_ROW_107320" localSheetId="7" hidden="1">'Feb Ledger'!$C$333</definedName>
    <definedName name="QB_ROW_107330" localSheetId="7" hidden="1">'Feb Ledger'!$D$332</definedName>
    <definedName name="QB_ROW_107350" localSheetId="6" hidden="1">BVA!$F$177</definedName>
    <definedName name="QB_ROW_107350" localSheetId="4" hidden="1">'Feb I&amp;E'!$F$165</definedName>
    <definedName name="QB_ROW_107350" localSheetId="5" hidden="1">'Jan-Feb I&amp;E'!$F$175</definedName>
    <definedName name="QB_ROW_108260" localSheetId="6" hidden="1">BVA!$G$133</definedName>
    <definedName name="QB_ROW_108260" localSheetId="4" hidden="1">'Feb I&amp;E'!$G$127</definedName>
    <definedName name="QB_ROW_108260" localSheetId="5" hidden="1">'Jan-Feb I&amp;E'!$G$132</definedName>
    <definedName name="QB_ROW_109030" localSheetId="7" hidden="1">'Feb Ledger'!$D$27</definedName>
    <definedName name="QB_ROW_109260" localSheetId="6" hidden="1">BVA!$G$24</definedName>
    <definedName name="QB_ROW_109260" localSheetId="4" hidden="1">'Feb I&amp;E'!$G$22</definedName>
    <definedName name="QB_ROW_109260" localSheetId="5" hidden="1">'Jan-Feb I&amp;E'!$G$24</definedName>
    <definedName name="QB_ROW_109330" localSheetId="7" hidden="1">'Feb Ledger'!$D$29</definedName>
    <definedName name="QB_ROW_11031" localSheetId="3" hidden="1">'February Balance Sheet'!$D$33</definedName>
    <definedName name="QB_ROW_11050" localSheetId="3" hidden="1">'February Balance Sheet'!$F$48</definedName>
    <definedName name="QB_ROW_112250" localSheetId="6" hidden="1">BVA!$F$121</definedName>
    <definedName name="QB_ROW_112250" localSheetId="4" hidden="1">'Feb I&amp;E'!$F$116</definedName>
    <definedName name="QB_ROW_112250" localSheetId="5" hidden="1">'Jan-Feb I&amp;E'!$F$120</definedName>
    <definedName name="QB_ROW_113010" localSheetId="7" hidden="1">'Feb Ledger'!$B$2</definedName>
    <definedName name="QB_ROW_113240" localSheetId="6" hidden="1">BVA!$E$6</definedName>
    <definedName name="QB_ROW_113240" localSheetId="4" hidden="1">'Feb I&amp;E'!$E$6</definedName>
    <definedName name="QB_ROW_113240" localSheetId="5" hidden="1">'Jan-Feb I&amp;E'!$E$6</definedName>
    <definedName name="QB_ROW_11331" localSheetId="3" hidden="1">'February Balance Sheet'!$D$36</definedName>
    <definedName name="QB_ROW_113310" localSheetId="7" hidden="1">'Feb Ledger'!$B$6</definedName>
    <definedName name="QB_ROW_11350" localSheetId="3" hidden="1">'February Balance Sheet'!$F$51</definedName>
    <definedName name="QB_ROW_114030" localSheetId="6" hidden="1">BVA!$D$185</definedName>
    <definedName name="QB_ROW_114030" localSheetId="5" hidden="1">'Jan-Feb I&amp;E'!$D$183</definedName>
    <definedName name="QB_ROW_114330" localSheetId="6" hidden="1">BVA!$D$187</definedName>
    <definedName name="QB_ROW_114330" localSheetId="5" hidden="1">'Jan-Feb I&amp;E'!$D$185</definedName>
    <definedName name="QB_ROW_117220" localSheetId="3" hidden="1">'February Balance Sheet'!$C$16</definedName>
    <definedName name="QB_ROW_118220" localSheetId="3" hidden="1">'February Balance Sheet'!$C$22</definedName>
    <definedName name="QB_ROW_12031" localSheetId="3" hidden="1">'February Balance Sheet'!$D$37</definedName>
    <definedName name="QB_ROW_1220" localSheetId="3" hidden="1">'February Balance Sheet'!$C$73</definedName>
    <definedName name="QB_ROW_12260" localSheetId="3" hidden="1">'February Balance Sheet'!$G$49</definedName>
    <definedName name="QB_ROW_12331" localSheetId="3" hidden="1">'February Balance Sheet'!$D$60</definedName>
    <definedName name="QB_ROW_124040" localSheetId="7" hidden="1">'Feb Ledger'!$E$114</definedName>
    <definedName name="QB_ROW_124270" localSheetId="6" hidden="1">BVA!$H$63</definedName>
    <definedName name="QB_ROW_124270" localSheetId="4" hidden="1">'Feb I&amp;E'!$H$59</definedName>
    <definedName name="QB_ROW_124270" localSheetId="5" hidden="1">'Jan-Feb I&amp;E'!$H$63</definedName>
    <definedName name="QB_ROW_124340" localSheetId="7" hidden="1">'Feb Ledger'!$E$117</definedName>
    <definedName name="QB_ROW_125260" localSheetId="6" hidden="1">BVA!$G$145</definedName>
    <definedName name="QB_ROW_125260" localSheetId="5" hidden="1">'Jan-Feb I&amp;E'!$G$144</definedName>
    <definedName name="QB_ROW_127220" localSheetId="3" hidden="1">'February Balance Sheet'!$C$24</definedName>
    <definedName name="QB_ROW_129220" localSheetId="3" hidden="1">'February Balance Sheet'!$C$74</definedName>
    <definedName name="QB_ROW_130010" localSheetId="7" hidden="1">'Feb Ledger'!$B$25</definedName>
    <definedName name="QB_ROW_130040" localSheetId="6" hidden="1">BVA!$E$22</definedName>
    <definedName name="QB_ROW_130040" localSheetId="4" hidden="1">'Feb I&amp;E'!$E$20</definedName>
    <definedName name="QB_ROW_130040" localSheetId="5" hidden="1">'Jan-Feb I&amp;E'!$E$22</definedName>
    <definedName name="QB_ROW_130310" localSheetId="7" hidden="1">'Feb Ledger'!$B$254</definedName>
    <definedName name="QB_ROW_130340" localSheetId="6" hidden="1">BVA!$E$114</definedName>
    <definedName name="QB_ROW_130340" localSheetId="4" hidden="1">'Feb I&amp;E'!$E$109</definedName>
    <definedName name="QB_ROW_130340" localSheetId="5" hidden="1">'Jan-Feb I&amp;E'!$E$113</definedName>
    <definedName name="QB_ROW_131020" localSheetId="7" hidden="1">'Feb Ledger'!$C$189</definedName>
    <definedName name="QB_ROW_131050" localSheetId="6" hidden="1">BVA!$F$89</definedName>
    <definedName name="QB_ROW_131050" localSheetId="4" hidden="1">'Feb I&amp;E'!$F$84</definedName>
    <definedName name="QB_ROW_131050" localSheetId="5" hidden="1">'Jan-Feb I&amp;E'!$F$88</definedName>
    <definedName name="QB_ROW_1311" localSheetId="3" hidden="1">'February Balance Sheet'!$B$14</definedName>
    <definedName name="QB_ROW_131320" localSheetId="7" hidden="1">'Feb Ledger'!$C$253</definedName>
    <definedName name="QB_ROW_131350" localSheetId="6" hidden="1">BVA!$F$113</definedName>
    <definedName name="QB_ROW_131350" localSheetId="4" hidden="1">'Feb I&amp;E'!$F$108</definedName>
    <definedName name="QB_ROW_131350" localSheetId="5" hidden="1">'Jan-Feb I&amp;E'!$F$112</definedName>
    <definedName name="QB_ROW_132040" localSheetId="6" hidden="1">BVA!$E$115</definedName>
    <definedName name="QB_ROW_132040" localSheetId="4" hidden="1">'Feb I&amp;E'!$E$110</definedName>
    <definedName name="QB_ROW_132040" localSheetId="5" hidden="1">'Jan-Feb I&amp;E'!$E$114</definedName>
    <definedName name="QB_ROW_132340" localSheetId="6" hidden="1">BVA!$E$118</definedName>
    <definedName name="QB_ROW_132340" localSheetId="4" hidden="1">'Feb I&amp;E'!$E$113</definedName>
    <definedName name="QB_ROW_132340" localSheetId="5" hidden="1">'Jan-Feb I&amp;E'!$E$117</definedName>
    <definedName name="QB_ROW_13260" localSheetId="3" hidden="1">'February Balance Sheet'!$G$50</definedName>
    <definedName name="QB_ROW_133010" localSheetId="7" hidden="1">'Feb Ledger'!$B$255</definedName>
    <definedName name="QB_ROW_133040" localSheetId="6" hidden="1">BVA!$E$119</definedName>
    <definedName name="QB_ROW_133040" localSheetId="4" hidden="1">'Feb I&amp;E'!$E$114</definedName>
    <definedName name="QB_ROW_133040" localSheetId="5" hidden="1">'Jan-Feb I&amp;E'!$E$118</definedName>
    <definedName name="QB_ROW_133310" localSheetId="7" hidden="1">'Feb Ledger'!$B$268</definedName>
    <definedName name="QB_ROW_133340" localSheetId="6" hidden="1">BVA!$E$125</definedName>
    <definedName name="QB_ROW_133340" localSheetId="4" hidden="1">'Feb I&amp;E'!$E$120</definedName>
    <definedName name="QB_ROW_133340" localSheetId="5" hidden="1">'Jan-Feb I&amp;E'!$E$124</definedName>
    <definedName name="QB_ROW_134010" localSheetId="7" hidden="1">'Feb Ledger'!$B$269</definedName>
    <definedName name="QB_ROW_134040" localSheetId="6" hidden="1">BVA!$E$126</definedName>
    <definedName name="QB_ROW_134040" localSheetId="4" hidden="1">'Feb I&amp;E'!$E$121</definedName>
    <definedName name="QB_ROW_134040" localSheetId="5" hidden="1">'Jan-Feb I&amp;E'!$E$125</definedName>
    <definedName name="QB_ROW_134310" localSheetId="7" hidden="1">'Feb Ledger'!$B$302</definedName>
    <definedName name="QB_ROW_134340" localSheetId="6" hidden="1">BVA!$E$153</definedName>
    <definedName name="QB_ROW_134340" localSheetId="4" hidden="1">'Feb I&amp;E'!$E$142</definedName>
    <definedName name="QB_ROW_134340" localSheetId="5" hidden="1">'Jan-Feb I&amp;E'!$E$151</definedName>
    <definedName name="QB_ROW_136030" localSheetId="7" hidden="1">'Feb Ledger'!$D$35</definedName>
    <definedName name="QB_ROW_136260" localSheetId="6" hidden="1">BVA!$G$29</definedName>
    <definedName name="QB_ROW_136260" localSheetId="4" hidden="1">'Feb I&amp;E'!$G$27</definedName>
    <definedName name="QB_ROW_136260" localSheetId="5" hidden="1">'Jan-Feb I&amp;E'!$G$29</definedName>
    <definedName name="QB_ROW_136330" localSheetId="7" hidden="1">'Feb Ledger'!$D$37</definedName>
    <definedName name="QB_ROW_137270" localSheetId="6" hidden="1">BVA!$H$92</definedName>
    <definedName name="QB_ROW_137270" localSheetId="4" hidden="1">'Feb I&amp;E'!$H$87</definedName>
    <definedName name="QB_ROW_137270" localSheetId="5" hidden="1">'Jan-Feb I&amp;E'!$H$91</definedName>
    <definedName name="QB_ROW_14011" localSheetId="3" hidden="1">'February Balance Sheet'!$B$63</definedName>
    <definedName name="QB_ROW_14250" localSheetId="3" hidden="1">'February Balance Sheet'!$F$53</definedName>
    <definedName name="QB_ROW_143030" localSheetId="7" hidden="1">'Feb Ledger'!$D$53</definedName>
    <definedName name="QB_ROW_14311" localSheetId="3" hidden="1">'February Balance Sheet'!$B$76</definedName>
    <definedName name="QB_ROW_143260" localSheetId="6" hidden="1">BVA!$G$44</definedName>
    <definedName name="QB_ROW_143260" localSheetId="4" hidden="1">'Feb I&amp;E'!$G$42</definedName>
    <definedName name="QB_ROW_143260" localSheetId="5" hidden="1">'Jan-Feb I&amp;E'!$G$44</definedName>
    <definedName name="QB_ROW_143330" localSheetId="7" hidden="1">'Feb Ledger'!$D$55</definedName>
    <definedName name="QB_ROW_144030" localSheetId="7" hidden="1">'Feb Ledger'!$D$278</definedName>
    <definedName name="QB_ROW_144260" localSheetId="6" hidden="1">BVA!$G$141</definedName>
    <definedName name="QB_ROW_144260" localSheetId="4" hidden="1">'Feb I&amp;E'!$G$135</definedName>
    <definedName name="QB_ROW_144260" localSheetId="5" hidden="1">'Jan-Feb I&amp;E'!$G$140</definedName>
    <definedName name="QB_ROW_144330" localSheetId="7" hidden="1">'Feb Ledger'!$D$280</definedName>
    <definedName name="QB_ROW_148030" localSheetId="3" hidden="1">'February Balance Sheet'!$D$5</definedName>
    <definedName name="QB_ROW_148330" localSheetId="3" hidden="1">'February Balance Sheet'!$D$9</definedName>
    <definedName name="QB_ROW_15250" localSheetId="3" hidden="1">'February Balance Sheet'!$F$52</definedName>
    <definedName name="QB_ROW_154030" localSheetId="7" hidden="1">'Feb Ledger'!$D$284</definedName>
    <definedName name="QB_ROW_154260" localSheetId="6" hidden="1">BVA!$G$143</definedName>
    <definedName name="QB_ROW_154260" localSheetId="4" hidden="1">'Feb I&amp;E'!$G$137</definedName>
    <definedName name="QB_ROW_154260" localSheetId="5" hidden="1">'Jan-Feb I&amp;E'!$G$142</definedName>
    <definedName name="QB_ROW_154330" localSheetId="7" hidden="1">'Feb Ledger'!$D$287</definedName>
    <definedName name="QB_ROW_155030" localSheetId="7" hidden="1">'Feb Ledger'!$D$288</definedName>
    <definedName name="QB_ROW_155260" localSheetId="6" hidden="1">BVA!$G$144</definedName>
    <definedName name="QB_ROW_155260" localSheetId="4" hidden="1">'Feb I&amp;E'!$G$138</definedName>
    <definedName name="QB_ROW_155260" localSheetId="5" hidden="1">'Jan-Feb I&amp;E'!$G$143</definedName>
    <definedName name="QB_ROW_155330" localSheetId="7" hidden="1">'Feb Ledger'!$D$290</definedName>
    <definedName name="QB_ROW_156040" localSheetId="7" hidden="1">'Feb Ledger'!$E$191</definedName>
    <definedName name="QB_ROW_156270" localSheetId="6" hidden="1">BVA!$H$91</definedName>
    <definedName name="QB_ROW_156270" localSheetId="4" hidden="1">'Feb I&amp;E'!$H$86</definedName>
    <definedName name="QB_ROW_156270" localSheetId="5" hidden="1">'Jan-Feb I&amp;E'!$H$90</definedName>
    <definedName name="QB_ROW_156340" localSheetId="7" hidden="1">'Feb Ledger'!$E$202</definedName>
    <definedName name="QB_ROW_157270" localSheetId="6" hidden="1">BVA!$H$93</definedName>
    <definedName name="QB_ROW_157270" localSheetId="4" hidden="1">'Feb I&amp;E'!$H$88</definedName>
    <definedName name="QB_ROW_157270" localSheetId="5" hidden="1">'Jan-Feb I&amp;E'!$H$92</definedName>
    <definedName name="QB_ROW_161250" localSheetId="6" hidden="1">BVA!$F$156</definedName>
    <definedName name="QB_ROW_161250" localSheetId="5" hidden="1">'Jan-Feb I&amp;E'!$F$154</definedName>
    <definedName name="QB_ROW_164040" localSheetId="7" hidden="1">'Feb Ledger'!$E$224</definedName>
    <definedName name="QB_ROW_164270" localSheetId="6" hidden="1">BVA!$H$99</definedName>
    <definedName name="QB_ROW_164270" localSheetId="4" hidden="1">'Feb I&amp;E'!$H$94</definedName>
    <definedName name="QB_ROW_164270" localSheetId="5" hidden="1">'Jan-Feb I&amp;E'!$H$98</definedName>
    <definedName name="QB_ROW_164340" localSheetId="7" hidden="1">'Feb Ledger'!$E$226</definedName>
    <definedName name="QB_ROW_165040" localSheetId="7" hidden="1">'Feb Ledger'!$E$106</definedName>
    <definedName name="QB_ROW_165270" localSheetId="6" hidden="1">BVA!$H$61</definedName>
    <definedName name="QB_ROW_165270" localSheetId="4" hidden="1">'Feb I&amp;E'!$H$57</definedName>
    <definedName name="QB_ROW_165270" localSheetId="5" hidden="1">'Jan-Feb I&amp;E'!$H$61</definedName>
    <definedName name="QB_ROW_165340" localSheetId="7" hidden="1">'Feb Ledger'!$E$109</definedName>
    <definedName name="QB_ROW_167050" localSheetId="7" hidden="1">'Feb Ledger'!$F$242</definedName>
    <definedName name="QB_ROW_167280" localSheetId="6" hidden="1">BVA!$I$107</definedName>
    <definedName name="QB_ROW_167280" localSheetId="4" hidden="1">'Feb I&amp;E'!$I$102</definedName>
    <definedName name="QB_ROW_167280" localSheetId="5" hidden="1">'Jan-Feb I&amp;E'!$I$106</definedName>
    <definedName name="QB_ROW_167350" localSheetId="7" hidden="1">'Feb Ledger'!$F$244</definedName>
    <definedName name="QB_ROW_169240" localSheetId="3" hidden="1">'February Balance Sheet'!$E$31</definedName>
    <definedName name="QB_ROW_17221" localSheetId="3" hidden="1">'February Balance Sheet'!$C$75</definedName>
    <definedName name="QB_ROW_17250" localSheetId="3" hidden="1">'February Balance Sheet'!$F$43</definedName>
    <definedName name="QB_ROW_174230" localSheetId="3" hidden="1">'February Balance Sheet'!$D$70</definedName>
    <definedName name="QB_ROW_177030" localSheetId="7" hidden="1">'Feb Ledger'!$D$50</definedName>
    <definedName name="QB_ROW_177260" localSheetId="6" hidden="1">BVA!$G$41</definedName>
    <definedName name="QB_ROW_177260" localSheetId="4" hidden="1">'Feb I&amp;E'!$G$39</definedName>
    <definedName name="QB_ROW_177260" localSheetId="5" hidden="1">'Jan-Feb I&amp;E'!$G$41</definedName>
    <definedName name="QB_ROW_177330" localSheetId="7" hidden="1">'Feb Ledger'!$D$52</definedName>
    <definedName name="QB_ROW_178260" localSheetId="6" hidden="1">BVA!$G$28</definedName>
    <definedName name="QB_ROW_178260" localSheetId="4" hidden="1">'Feb I&amp;E'!$G$26</definedName>
    <definedName name="QB_ROW_178260" localSheetId="5" hidden="1">'Jan-Feb I&amp;E'!$G$28</definedName>
    <definedName name="QB_ROW_18220" localSheetId="3" hidden="1">'February Balance Sheet'!$C$21</definedName>
    <definedName name="QB_ROW_18301" localSheetId="6" hidden="1">BVA!$A$209</definedName>
    <definedName name="QB_ROW_18301" localSheetId="4" hidden="1">'Feb I&amp;E'!$A$191</definedName>
    <definedName name="QB_ROW_18301" localSheetId="5" hidden="1">'Jan-Feb I&amp;E'!$A$207</definedName>
    <definedName name="QB_ROW_185040" localSheetId="7" hidden="1">'Feb Ledger'!$E$227</definedName>
    <definedName name="QB_ROW_185270" localSheetId="6" hidden="1">BVA!$H$100</definedName>
    <definedName name="QB_ROW_185270" localSheetId="4" hidden="1">'Feb I&amp;E'!$H$95</definedName>
    <definedName name="QB_ROW_185270" localSheetId="5" hidden="1">'Jan-Feb I&amp;E'!$H$99</definedName>
    <definedName name="QB_ROW_185340" localSheetId="7" hidden="1">'Feb Ledger'!$E$229</definedName>
    <definedName name="QB_ROW_187020" localSheetId="3" hidden="1">'February Balance Sheet'!$C$65</definedName>
    <definedName name="QB_ROW_187320" localSheetId="3" hidden="1">'February Balance Sheet'!$C$72</definedName>
    <definedName name="QB_ROW_190010" localSheetId="7" hidden="1">'Feb Ledger'!$B$303</definedName>
    <definedName name="QB_ROW_190040" localSheetId="6" hidden="1">BVA!$E$158</definedName>
    <definedName name="QB_ROW_190040" localSheetId="4" hidden="1">'Feb I&amp;E'!$E$146</definedName>
    <definedName name="QB_ROW_190040" localSheetId="5" hidden="1">'Jan-Feb I&amp;E'!$E$156</definedName>
    <definedName name="QB_ROW_19011" localSheetId="6" hidden="1">BVA!$B$3</definedName>
    <definedName name="QB_ROW_19011" localSheetId="4" hidden="1">'Feb I&amp;E'!$B$3</definedName>
    <definedName name="QB_ROW_19011" localSheetId="5" hidden="1">'Jan-Feb I&amp;E'!$B$3</definedName>
    <definedName name="QB_ROW_19020" localSheetId="7" hidden="1">'Feb Ledger'!$C$26</definedName>
    <definedName name="QB_ROW_19030" localSheetId="7" hidden="1">'Feb Ledger'!$D$30</definedName>
    <definedName name="QB_ROW_190310" localSheetId="7" hidden="1">'Feb Ledger'!$B$310</definedName>
    <definedName name="QB_ROW_190340" localSheetId="6" hidden="1">BVA!$E$171</definedName>
    <definedName name="QB_ROW_190340" localSheetId="4" hidden="1">'Feb I&amp;E'!$E$159</definedName>
    <definedName name="QB_ROW_190340" localSheetId="5" hidden="1">'Jan-Feb I&amp;E'!$E$169</definedName>
    <definedName name="QB_ROW_19050" localSheetId="6" hidden="1">BVA!$F$23</definedName>
    <definedName name="QB_ROW_19050" localSheetId="4" hidden="1">'Feb I&amp;E'!$F$21</definedName>
    <definedName name="QB_ROW_19050" localSheetId="5" hidden="1">'Jan-Feb I&amp;E'!$F$23</definedName>
    <definedName name="QB_ROW_191250" localSheetId="6" hidden="1">BVA!$F$160</definedName>
    <definedName name="QB_ROW_191250" localSheetId="4" hidden="1">'Feb I&amp;E'!$F$148</definedName>
    <definedName name="QB_ROW_191250" localSheetId="5" hidden="1">'Jan-Feb I&amp;E'!$F$158</definedName>
    <definedName name="QB_ROW_19260" localSheetId="6" hidden="1">BVA!$G$25</definedName>
    <definedName name="QB_ROW_19260" localSheetId="4" hidden="1">'Feb I&amp;E'!$G$23</definedName>
    <definedName name="QB_ROW_19260" localSheetId="5" hidden="1">'Jan-Feb I&amp;E'!$G$25</definedName>
    <definedName name="QB_ROW_19311" localSheetId="6" hidden="1">BVA!$B$182</definedName>
    <definedName name="QB_ROW_19311" localSheetId="4" hidden="1">'Feb I&amp;E'!$B$169</definedName>
    <definedName name="QB_ROW_19311" localSheetId="5" hidden="1">'Jan-Feb I&amp;E'!$B$180</definedName>
    <definedName name="QB_ROW_19320" localSheetId="7" hidden="1">'Feb Ledger'!$C$33</definedName>
    <definedName name="QB_ROW_193220" localSheetId="3" hidden="1">'February Balance Sheet'!$C$64</definedName>
    <definedName name="QB_ROW_19330" localSheetId="7" hidden="1">'Feb Ledger'!$D$32</definedName>
    <definedName name="QB_ROW_19350" localSheetId="6" hidden="1">BVA!$F$26</definedName>
    <definedName name="QB_ROW_19350" localSheetId="4" hidden="1">'Feb I&amp;E'!$F$24</definedName>
    <definedName name="QB_ROW_19350" localSheetId="5" hidden="1">'Jan-Feb I&amp;E'!$F$26</definedName>
    <definedName name="QB_ROW_198040" localSheetId="7" hidden="1">'Feb Ledger'!$E$81</definedName>
    <definedName name="QB_ROW_198070" localSheetId="6" hidden="1">BVA!$H$51</definedName>
    <definedName name="QB_ROW_198070" localSheetId="4" hidden="1">'Feb I&amp;E'!$H$48</definedName>
    <definedName name="QB_ROW_198070" localSheetId="5" hidden="1">'Jan-Feb I&amp;E'!$H$51</definedName>
    <definedName name="QB_ROW_198340" localSheetId="7" hidden="1">'Feb Ledger'!$E$94</definedName>
    <definedName name="QB_ROW_198370" localSheetId="6" hidden="1">BVA!$H$58</definedName>
    <definedName name="QB_ROW_198370" localSheetId="4" hidden="1">'Feb I&amp;E'!$H$55</definedName>
    <definedName name="QB_ROW_198370" localSheetId="5" hidden="1">'Jan-Feb I&amp;E'!$H$58</definedName>
    <definedName name="QB_ROW_199250" localSheetId="6" hidden="1">BVA!$F$166</definedName>
    <definedName name="QB_ROW_199250" localSheetId="4" hidden="1">'Feb I&amp;E'!$F$154</definedName>
    <definedName name="QB_ROW_199250" localSheetId="5" hidden="1">'Jan-Feb I&amp;E'!$F$164</definedName>
    <definedName name="QB_ROW_200270" localSheetId="6" hidden="1">BVA!$H$110</definedName>
    <definedName name="QB_ROW_200270" localSheetId="4" hidden="1">'Feb I&amp;E'!$H$105</definedName>
    <definedName name="QB_ROW_200270" localSheetId="5" hidden="1">'Jan-Feb I&amp;E'!$H$109</definedName>
    <definedName name="QB_ROW_20031" localSheetId="6" hidden="1">BVA!$D$4</definedName>
    <definedName name="QB_ROW_20031" localSheetId="4" hidden="1">'Feb I&amp;E'!$D$4</definedName>
    <definedName name="QB_ROW_20031" localSheetId="5" hidden="1">'Jan-Feb I&amp;E'!$D$4</definedName>
    <definedName name="QB_ROW_2021" localSheetId="3" hidden="1">'February Balance Sheet'!$C$4</definedName>
    <definedName name="QB_ROW_202240" localSheetId="6" hidden="1">BVA!$E$180</definedName>
    <definedName name="QB_ROW_202240" localSheetId="5" hidden="1">'Jan-Feb I&amp;E'!$E$178</definedName>
    <definedName name="QB_ROW_20331" localSheetId="6" hidden="1">BVA!$D$19</definedName>
    <definedName name="QB_ROW_20331" localSheetId="4" hidden="1">'Feb I&amp;E'!$D$17</definedName>
    <definedName name="QB_ROW_20331" localSheetId="5" hidden="1">'Jan-Feb I&amp;E'!$D$19</definedName>
    <definedName name="QB_ROW_206050" localSheetId="7" hidden="1">'Feb Ledger'!$F$88</definedName>
    <definedName name="QB_ROW_206280" localSheetId="6" hidden="1">BVA!$I$54</definedName>
    <definedName name="QB_ROW_206280" localSheetId="4" hidden="1">'Feb I&amp;E'!$I$51</definedName>
    <definedName name="QB_ROW_206280" localSheetId="5" hidden="1">'Jan-Feb I&amp;E'!$I$54</definedName>
    <definedName name="QB_ROW_206350" localSheetId="7" hidden="1">'Feb Ledger'!$F$90</definedName>
    <definedName name="QB_ROW_207050" localSheetId="6" hidden="1">BVA!$F$161</definedName>
    <definedName name="QB_ROW_207050" localSheetId="4" hidden="1">'Feb I&amp;E'!$F$149</definedName>
    <definedName name="QB_ROW_207050" localSheetId="5" hidden="1">'Jan-Feb I&amp;E'!$F$159</definedName>
    <definedName name="QB_ROW_207260" localSheetId="6" hidden="1">BVA!$G$163</definedName>
    <definedName name="QB_ROW_207260" localSheetId="4" hidden="1">'Feb I&amp;E'!$G$151</definedName>
    <definedName name="QB_ROW_207260" localSheetId="5" hidden="1">'Jan-Feb I&amp;E'!$G$161</definedName>
    <definedName name="QB_ROW_207350" localSheetId="6" hidden="1">BVA!$F$164</definedName>
    <definedName name="QB_ROW_207350" localSheetId="4" hidden="1">'Feb I&amp;E'!$F$152</definedName>
    <definedName name="QB_ROW_207350" localSheetId="5" hidden="1">'Jan-Feb I&amp;E'!$F$162</definedName>
    <definedName name="QB_ROW_208250" localSheetId="6" hidden="1">BVA!$F$159</definedName>
    <definedName name="QB_ROW_208250" localSheetId="4" hidden="1">'Feb I&amp;E'!$F$147</definedName>
    <definedName name="QB_ROW_208250" localSheetId="5" hidden="1">'Jan-Feb I&amp;E'!$F$157</definedName>
    <definedName name="QB_ROW_210040" localSheetId="6" hidden="1">BVA!$E$154</definedName>
    <definedName name="QB_ROW_210040" localSheetId="4" hidden="1">'Feb I&amp;E'!$E$143</definedName>
    <definedName name="QB_ROW_210040" localSheetId="5" hidden="1">'Jan-Feb I&amp;E'!$E$152</definedName>
    <definedName name="QB_ROW_21031" localSheetId="6" hidden="1">BVA!$D$21</definedName>
    <definedName name="QB_ROW_21031" localSheetId="4" hidden="1">'Feb I&amp;E'!$D$19</definedName>
    <definedName name="QB_ROW_21031" localSheetId="5" hidden="1">'Jan-Feb I&amp;E'!$D$21</definedName>
    <definedName name="QB_ROW_210340" localSheetId="6" hidden="1">BVA!$E$157</definedName>
    <definedName name="QB_ROW_210340" localSheetId="4" hidden="1">'Feb I&amp;E'!$E$145</definedName>
    <definedName name="QB_ROW_210340" localSheetId="5" hidden="1">'Jan-Feb I&amp;E'!$E$155</definedName>
    <definedName name="QB_ROW_21331" localSheetId="6" hidden="1">BVA!$D$181</definedName>
    <definedName name="QB_ROW_21331" localSheetId="4" hidden="1">'Feb I&amp;E'!$D$168</definedName>
    <definedName name="QB_ROW_21331" localSheetId="5" hidden="1">'Jan-Feb I&amp;E'!$D$179</definedName>
    <definedName name="QB_ROW_214260" localSheetId="6" hidden="1">BVA!$G$129</definedName>
    <definedName name="QB_ROW_214260" localSheetId="5" hidden="1">'Jan-Feb I&amp;E'!$G$128</definedName>
    <definedName name="QB_ROW_217050" localSheetId="7" hidden="1">'Feb Ledger'!$F$91</definedName>
    <definedName name="QB_ROW_217280" localSheetId="6" hidden="1">BVA!$I$55</definedName>
    <definedName name="QB_ROW_217280" localSheetId="4" hidden="1">'Feb I&amp;E'!$I$52</definedName>
    <definedName name="QB_ROW_217280" localSheetId="5" hidden="1">'Jan-Feb I&amp;E'!$I$55</definedName>
    <definedName name="QB_ROW_217350" localSheetId="7" hidden="1">'Feb Ledger'!$F$93</definedName>
    <definedName name="QB_ROW_218050" localSheetId="7" hidden="1">'Feb Ledger'!$F$85</definedName>
    <definedName name="QB_ROW_218280" localSheetId="6" hidden="1">BVA!$I$53</definedName>
    <definedName name="QB_ROW_218280" localSheetId="4" hidden="1">'Feb I&amp;E'!$I$50</definedName>
    <definedName name="QB_ROW_218280" localSheetId="5" hidden="1">'Jan-Feb I&amp;E'!$I$53</definedName>
    <definedName name="QB_ROW_218350" localSheetId="7" hidden="1">'Feb Ledger'!$F$87</definedName>
    <definedName name="QB_ROW_220040" localSheetId="7" hidden="1">'Feb Ledger'!$E$230</definedName>
    <definedName name="QB_ROW_22011" localSheetId="6" hidden="1">BVA!$B$183</definedName>
    <definedName name="QB_ROW_22011" localSheetId="4" hidden="1">'Feb I&amp;E'!$B$170</definedName>
    <definedName name="QB_ROW_22011" localSheetId="5" hidden="1">'Jan-Feb I&amp;E'!$B$181</definedName>
    <definedName name="QB_ROW_220270" localSheetId="6" hidden="1">BVA!$H$101</definedName>
    <definedName name="QB_ROW_220270" localSheetId="4" hidden="1">'Feb I&amp;E'!$H$96</definedName>
    <definedName name="QB_ROW_220270" localSheetId="5" hidden="1">'Jan-Feb I&amp;E'!$H$100</definedName>
    <definedName name="QB_ROW_220340" localSheetId="7" hidden="1">'Feb Ledger'!$E$232</definedName>
    <definedName name="QB_ROW_221040" localSheetId="7" hidden="1">'Feb Ledger'!$E$208</definedName>
    <definedName name="QB_ROW_221270" localSheetId="6" hidden="1">BVA!$H$97</definedName>
    <definedName name="QB_ROW_221270" localSheetId="4" hidden="1">'Feb I&amp;E'!$H$92</definedName>
    <definedName name="QB_ROW_221270" localSheetId="5" hidden="1">'Jan-Feb I&amp;E'!$H$96</definedName>
    <definedName name="QB_ROW_221340" localSheetId="7" hidden="1">'Feb Ledger'!$E$219</definedName>
    <definedName name="QB_ROW_222020" localSheetId="7" hidden="1">'Feb Ledger'!$C$21</definedName>
    <definedName name="QB_ROW_222250" localSheetId="6" hidden="1">BVA!$F$17</definedName>
    <definedName name="QB_ROW_222250" localSheetId="4" hidden="1">'Feb I&amp;E'!$F$15</definedName>
    <definedName name="QB_ROW_222250" localSheetId="5" hidden="1">'Jan-Feb I&amp;E'!$F$17</definedName>
    <definedName name="QB_ROW_222320" localSheetId="7" hidden="1">'Feb Ledger'!$C$23</definedName>
    <definedName name="QB_ROW_22311" localSheetId="6" hidden="1">BVA!$B$208</definedName>
    <definedName name="QB_ROW_22311" localSheetId="4" hidden="1">'Feb I&amp;E'!$B$190</definedName>
    <definedName name="QB_ROW_22311" localSheetId="5" hidden="1">'Jan-Feb I&amp;E'!$B$206</definedName>
    <definedName name="QB_ROW_2240" localSheetId="3" hidden="1">'February Balance Sheet'!$E$7</definedName>
    <definedName name="QB_ROW_226260" localSheetId="6" hidden="1">BVA!$G$146</definedName>
    <definedName name="QB_ROW_226260" localSheetId="5" hidden="1">'Jan-Feb I&amp;E'!$G$145</definedName>
    <definedName name="QB_ROW_227250" localSheetId="6" hidden="1">BVA!$F$124</definedName>
    <definedName name="QB_ROW_227250" localSheetId="4" hidden="1">'Feb I&amp;E'!$F$119</definedName>
    <definedName name="QB_ROW_227250" localSheetId="5" hidden="1">'Jan-Feb I&amp;E'!$F$123</definedName>
    <definedName name="QB_ROW_229250" localSheetId="3" hidden="1">'February Balance Sheet'!$F$57</definedName>
    <definedName name="QB_ROW_23021" localSheetId="6" hidden="1">BVA!$C$184</definedName>
    <definedName name="QB_ROW_23021" localSheetId="5" hidden="1">'Jan-Feb I&amp;E'!$C$182</definedName>
    <definedName name="QB_ROW_2321" localSheetId="3" hidden="1">'February Balance Sheet'!$C$10</definedName>
    <definedName name="QB_ROW_23250" localSheetId="6" hidden="1">BVA!$F$11</definedName>
    <definedName name="QB_ROW_23250" localSheetId="4" hidden="1">'Feb I&amp;E'!$F$11</definedName>
    <definedName name="QB_ROW_23250" localSheetId="5" hidden="1">'Jan-Feb I&amp;E'!$F$11</definedName>
    <definedName name="QB_ROW_23321" localSheetId="6" hidden="1">BVA!$C$188</definedName>
    <definedName name="QB_ROW_23321" localSheetId="5" hidden="1">'Jan-Feb I&amp;E'!$C$186</definedName>
    <definedName name="QB_ROW_233260" localSheetId="6" hidden="1">BVA!$G$35</definedName>
    <definedName name="QB_ROW_233260" localSheetId="4" hidden="1">'Feb I&amp;E'!$G$33</definedName>
    <definedName name="QB_ROW_233260" localSheetId="5" hidden="1">'Jan-Feb I&amp;E'!$G$35</definedName>
    <definedName name="QB_ROW_24021" localSheetId="6" hidden="1">BVA!$C$189</definedName>
    <definedName name="QB_ROW_24021" localSheetId="4" hidden="1">'Feb I&amp;E'!$C$171</definedName>
    <definedName name="QB_ROW_24021" localSheetId="5" hidden="1">'Jan-Feb I&amp;E'!$C$187</definedName>
    <definedName name="QB_ROW_24250" localSheetId="6" hidden="1">BVA!$F$13</definedName>
    <definedName name="QB_ROW_24250" localSheetId="4" hidden="1">'Feb I&amp;E'!$F$13</definedName>
    <definedName name="QB_ROW_24250" localSheetId="5" hidden="1">'Jan-Feb I&amp;E'!$F$13</definedName>
    <definedName name="QB_ROW_24321" localSheetId="6" hidden="1">BVA!$C$207</definedName>
    <definedName name="QB_ROW_24321" localSheetId="4" hidden="1">'Feb I&amp;E'!$C$189</definedName>
    <definedName name="QB_ROW_24321" localSheetId="5" hidden="1">'Jan-Feb I&amp;E'!$C$205</definedName>
    <definedName name="QB_ROW_244230" localSheetId="3" hidden="1">'February Balance Sheet'!$D$71</definedName>
    <definedName name="QB_ROW_25020" localSheetId="7" hidden="1">'Feb Ledger'!$C$39</definedName>
    <definedName name="QB_ROW_25030" localSheetId="7" hidden="1">'Feb Ledger'!$D$45</definedName>
    <definedName name="QB_ROW_25050" localSheetId="6" hidden="1">BVA!$F$31</definedName>
    <definedName name="QB_ROW_25050" localSheetId="4" hidden="1">'Feb I&amp;E'!$F$29</definedName>
    <definedName name="QB_ROW_25050" localSheetId="5" hidden="1">'Jan-Feb I&amp;E'!$F$31</definedName>
    <definedName name="QB_ROW_251220" localSheetId="3" hidden="1">'February Balance Sheet'!$C$17</definedName>
    <definedName name="QB_ROW_25260" localSheetId="6" hidden="1">BVA!$G$37</definedName>
    <definedName name="QB_ROW_25260" localSheetId="4" hidden="1">'Feb I&amp;E'!$G$35</definedName>
    <definedName name="QB_ROW_25260" localSheetId="5" hidden="1">'Jan-Feb I&amp;E'!$G$37</definedName>
    <definedName name="QB_ROW_25301" localSheetId="7" hidden="1">'Feb Ledger'!$A$368</definedName>
    <definedName name="QB_ROW_25320" localSheetId="7" hidden="1">'Feb Ledger'!$C$48</definedName>
    <definedName name="QB_ROW_25330" localSheetId="7" hidden="1">'Feb Ledger'!$D$47</definedName>
    <definedName name="QB_ROW_25350" localSheetId="6" hidden="1">BVA!$F$38</definedName>
    <definedName name="QB_ROW_25350" localSheetId="4" hidden="1">'Feb I&amp;E'!$F$36</definedName>
    <definedName name="QB_ROW_25350" localSheetId="5" hidden="1">'Jan-Feb I&amp;E'!$F$38</definedName>
    <definedName name="QB_ROW_259040" localSheetId="7" hidden="1">'Feb Ledger'!$E$110</definedName>
    <definedName name="QB_ROW_259270" localSheetId="6" hidden="1">BVA!$H$62</definedName>
    <definedName name="QB_ROW_259270" localSheetId="4" hidden="1">'Feb I&amp;E'!$H$58</definedName>
    <definedName name="QB_ROW_259270" localSheetId="5" hidden="1">'Jan-Feb I&amp;E'!$H$62</definedName>
    <definedName name="QB_ROW_259340" localSheetId="7" hidden="1">'Feb Ledger'!$E$113</definedName>
    <definedName name="QB_ROW_260040" localSheetId="7" hidden="1">'Feb Ledger'!$E$118</definedName>
    <definedName name="QB_ROW_260270" localSheetId="6" hidden="1">BVA!$H$64</definedName>
    <definedName name="QB_ROW_260270" localSheetId="4" hidden="1">'Feb I&amp;E'!$H$60</definedName>
    <definedName name="QB_ROW_260270" localSheetId="5" hidden="1">'Jan-Feb I&amp;E'!$H$64</definedName>
    <definedName name="QB_ROW_260340" localSheetId="7" hidden="1">'Feb Ledger'!$E$121</definedName>
    <definedName name="QB_ROW_261260" localSheetId="6" hidden="1">BVA!$G$175</definedName>
    <definedName name="QB_ROW_261260" localSheetId="4" hidden="1">'Feb I&amp;E'!$G$163</definedName>
    <definedName name="QB_ROW_261260" localSheetId="5" hidden="1">'Jan-Feb I&amp;E'!$G$173</definedName>
    <definedName name="QB_ROW_264020" localSheetId="7" hidden="1">'Feb Ledger'!$C$304</definedName>
    <definedName name="QB_ROW_264250" localSheetId="6" hidden="1">BVA!$F$165</definedName>
    <definedName name="QB_ROW_264250" localSheetId="4" hidden="1">'Feb I&amp;E'!$F$153</definedName>
    <definedName name="QB_ROW_264250" localSheetId="5" hidden="1">'Jan-Feb I&amp;E'!$F$163</definedName>
    <definedName name="QB_ROW_264320" localSheetId="7" hidden="1">'Feb Ledger'!$C$306</definedName>
    <definedName name="QB_ROW_27020" localSheetId="7" hidden="1">'Feb Ledger'!$C$49</definedName>
    <definedName name="QB_ROW_270220" localSheetId="3" hidden="1">'February Balance Sheet'!$C$19</definedName>
    <definedName name="QB_ROW_27050" localSheetId="6" hidden="1">BVA!$F$40</definedName>
    <definedName name="QB_ROW_27050" localSheetId="4" hidden="1">'Feb I&amp;E'!$F$38</definedName>
    <definedName name="QB_ROW_27050" localSheetId="5" hidden="1">'Jan-Feb I&amp;E'!$F$40</definedName>
    <definedName name="QB_ROW_272220" localSheetId="3" hidden="1">'February Balance Sheet'!$C$23</definedName>
    <definedName name="QB_ROW_27320" localSheetId="7" hidden="1">'Feb Ledger'!$C$56</definedName>
    <definedName name="QB_ROW_27350" localSheetId="6" hidden="1">BVA!$F$45</definedName>
    <definedName name="QB_ROW_27350" localSheetId="4" hidden="1">'Feb I&amp;E'!$F$43</definedName>
    <definedName name="QB_ROW_27350" localSheetId="5" hidden="1">'Jan-Feb I&amp;E'!$F$45</definedName>
    <definedName name="QB_ROW_278270" localSheetId="6" hidden="1">BVA!$H$72</definedName>
    <definedName name="QB_ROW_278270" localSheetId="4" hidden="1">'Feb I&amp;E'!$H$68</definedName>
    <definedName name="QB_ROW_278270" localSheetId="5" hidden="1">'Jan-Feb I&amp;E'!$H$72</definedName>
    <definedName name="QB_ROW_287280" localSheetId="6" hidden="1">BVA!$I$57</definedName>
    <definedName name="QB_ROW_287280" localSheetId="4" hidden="1">'Feb I&amp;E'!$I$54</definedName>
    <definedName name="QB_ROW_287280" localSheetId="5" hidden="1">'Jan-Feb I&amp;E'!$I$57</definedName>
    <definedName name="QB_ROW_290" localSheetId="0" hidden="1">'check register'!$A$2</definedName>
    <definedName name="QB_ROW_290220" localSheetId="3" hidden="1">'February Balance Sheet'!$C$18</definedName>
    <definedName name="QB_ROW_293" localSheetId="0" hidden="1">'check register'!$A$163</definedName>
    <definedName name="QB_ROW_293230" localSheetId="3" hidden="1">'February Balance Sheet'!$D$68</definedName>
    <definedName name="QB_ROW_294250" localSheetId="6" hidden="1">BVA!$F$138</definedName>
    <definedName name="QB_ROW_294250" localSheetId="4" hidden="1">'Feb I&amp;E'!$F$132</definedName>
    <definedName name="QB_ROW_294250" localSheetId="5" hidden="1">'Jan-Feb I&amp;E'!$F$137</definedName>
    <definedName name="QB_ROW_301" localSheetId="3" hidden="1">'February Balance Sheet'!$A$26</definedName>
    <definedName name="QB_ROW_3021" localSheetId="3" hidden="1">'February Balance Sheet'!$C$11</definedName>
    <definedName name="QB_ROW_305020" localSheetId="7" hidden="1">'Feb Ledger'!$C$18</definedName>
    <definedName name="QB_ROW_305250" localSheetId="6" hidden="1">BVA!$F$14</definedName>
    <definedName name="QB_ROW_305250" localSheetId="4" hidden="1">'Feb I&amp;E'!$F$14</definedName>
    <definedName name="QB_ROW_305250" localSheetId="5" hidden="1">'Jan-Feb I&amp;E'!$F$14</definedName>
    <definedName name="QB_ROW_305320" localSheetId="7" hidden="1">'Feb Ledger'!$C$20</definedName>
    <definedName name="QB_ROW_306030" localSheetId="7" hidden="1">'Feb Ledger'!$D$40</definedName>
    <definedName name="QB_ROW_306260" localSheetId="6" hidden="1">BVA!$G$32</definedName>
    <definedName name="QB_ROW_306260" localSheetId="4" hidden="1">'Feb I&amp;E'!$G$30</definedName>
    <definedName name="QB_ROW_306260" localSheetId="5" hidden="1">'Jan-Feb I&amp;E'!$G$32</definedName>
    <definedName name="QB_ROW_306330" localSheetId="7" hidden="1">'Feb Ledger'!$D$44</definedName>
    <definedName name="QB_ROW_308250" localSheetId="6" hidden="1">BVA!$F$39</definedName>
    <definedName name="QB_ROW_308250" localSheetId="4" hidden="1">'Feb I&amp;E'!$F$37</definedName>
    <definedName name="QB_ROW_308250" localSheetId="5" hidden="1">'Jan-Feb I&amp;E'!$F$39</definedName>
    <definedName name="QB_ROW_316230" localSheetId="3" hidden="1">'February Balance Sheet'!$D$67</definedName>
    <definedName name="QB_ROW_318240" localSheetId="6" hidden="1">BVA!$E$192</definedName>
    <definedName name="QB_ROW_318240" localSheetId="4" hidden="1">'Feb I&amp;E'!$E$174</definedName>
    <definedName name="QB_ROW_318240" localSheetId="5" hidden="1">'Jan-Feb I&amp;E'!$E$190</definedName>
    <definedName name="QB_ROW_319040" localSheetId="7" hidden="1">'Feb Ledger'!$E$95</definedName>
    <definedName name="QB_ROW_319270" localSheetId="6" hidden="1">BVA!$H$59</definedName>
    <definedName name="QB_ROW_319270" localSheetId="4" hidden="1">'Feb I&amp;E'!$H$56</definedName>
    <definedName name="QB_ROW_319270" localSheetId="5" hidden="1">'Jan-Feb I&amp;E'!$H$59</definedName>
    <definedName name="QB_ROW_319340" localSheetId="7" hidden="1">'Feb Ledger'!$E$105</definedName>
    <definedName name="QB_ROW_321030" localSheetId="7" hidden="1">'Feb Ledger'!$D$123</definedName>
    <definedName name="QB_ROW_321060" localSheetId="6" hidden="1">BVA!$G$66</definedName>
    <definedName name="QB_ROW_321060" localSheetId="4" hidden="1">'Feb I&amp;E'!$G$62</definedName>
    <definedName name="QB_ROW_321060" localSheetId="5" hidden="1">'Jan-Feb I&amp;E'!$G$66</definedName>
    <definedName name="QB_ROW_321330" localSheetId="7" hidden="1">'Feb Ledger'!$D$152</definedName>
    <definedName name="QB_ROW_321360" localSheetId="6" hidden="1">BVA!$G$75</definedName>
    <definedName name="QB_ROW_321360" localSheetId="4" hidden="1">'Feb I&amp;E'!$G$71</definedName>
    <definedName name="QB_ROW_321360" localSheetId="5" hidden="1">'Jan-Feb I&amp;E'!$G$75</definedName>
    <definedName name="QB_ROW_322040" localSheetId="7" hidden="1">'Feb Ledger'!$E$143</definedName>
    <definedName name="QB_ROW_322270" localSheetId="6" hidden="1">BVA!$H$71</definedName>
    <definedName name="QB_ROW_322270" localSheetId="4" hidden="1">'Feb I&amp;E'!$H$67</definedName>
    <definedName name="QB_ROW_322270" localSheetId="5" hidden="1">'Jan-Feb I&amp;E'!$H$71</definedName>
    <definedName name="QB_ROW_322340" localSheetId="7" hidden="1">'Feb Ledger'!$E$148</definedName>
    <definedName name="QB_ROW_323040" localSheetId="7" hidden="1">'Feb Ledger'!$E$124</definedName>
    <definedName name="QB_ROW_323270" localSheetId="6" hidden="1">BVA!$H$69</definedName>
    <definedName name="QB_ROW_323270" localSheetId="4" hidden="1">'Feb I&amp;E'!$H$65</definedName>
    <definedName name="QB_ROW_323270" localSheetId="5" hidden="1">'Jan-Feb I&amp;E'!$H$69</definedName>
    <definedName name="QB_ROW_323340" localSheetId="7" hidden="1">'Feb Ledger'!$E$136</definedName>
    <definedName name="QB_ROW_324040" localSheetId="7" hidden="1">'Feb Ledger'!$E$137</definedName>
    <definedName name="QB_ROW_324270" localSheetId="6" hidden="1">BVA!$H$70</definedName>
    <definedName name="QB_ROW_324270" localSheetId="4" hidden="1">'Feb I&amp;E'!$H$66</definedName>
    <definedName name="QB_ROW_324270" localSheetId="5" hidden="1">'Jan-Feb I&amp;E'!$H$70</definedName>
    <definedName name="QB_ROW_324340" localSheetId="7" hidden="1">'Feb Ledger'!$E$142</definedName>
    <definedName name="QB_ROW_325250" localSheetId="3" hidden="1">'February Balance Sheet'!$F$58</definedName>
    <definedName name="QB_ROW_327040" localSheetId="3" hidden="1">'February Balance Sheet'!$E$56</definedName>
    <definedName name="QB_ROW_327340" localSheetId="3" hidden="1">'February Balance Sheet'!$E$59</definedName>
    <definedName name="QB_ROW_329030" localSheetId="7" hidden="1">'Feb Ledger'!$D$271</definedName>
    <definedName name="QB_ROW_329260" localSheetId="6" hidden="1">BVA!$G$134</definedName>
    <definedName name="QB_ROW_329260" localSheetId="4" hidden="1">'Feb I&amp;E'!$G$128</definedName>
    <definedName name="QB_ROW_329260" localSheetId="5" hidden="1">'Jan-Feb I&amp;E'!$G$133</definedName>
    <definedName name="QB_ROW_329330" localSheetId="7" hidden="1">'Feb Ledger'!$D$275</definedName>
    <definedName name="QB_ROW_3321" localSheetId="3" hidden="1">'February Balance Sheet'!$C$13</definedName>
    <definedName name="QB_ROW_33250" localSheetId="6" hidden="1">BVA!$F$15</definedName>
    <definedName name="QB_ROW_33250" localSheetId="5" hidden="1">'Jan-Feb I&amp;E'!$F$15</definedName>
    <definedName name="QB_ROW_336230" localSheetId="3" hidden="1">'February Balance Sheet'!$D$69</definedName>
    <definedName name="QB_ROW_339040" localSheetId="3" hidden="1">'February Balance Sheet'!$E$38</definedName>
    <definedName name="QB_ROW_339340" localSheetId="3" hidden="1">'February Balance Sheet'!$E$40</definedName>
    <definedName name="QB_ROW_34020" localSheetId="7" hidden="1">'Feb Ledger'!$C$79</definedName>
    <definedName name="QB_ROW_34050" localSheetId="6" hidden="1">BVA!$F$48</definedName>
    <definedName name="QB_ROW_34050" localSheetId="4" hidden="1">'Feb I&amp;E'!$F$46</definedName>
    <definedName name="QB_ROW_34050" localSheetId="5" hidden="1">'Jan-Feb I&amp;E'!$F$48</definedName>
    <definedName name="QB_ROW_341270" localSheetId="6" hidden="1">BVA!$H$73</definedName>
    <definedName name="QB_ROW_341270" localSheetId="4" hidden="1">'Feb I&amp;E'!$H$69</definedName>
    <definedName name="QB_ROW_341270" localSheetId="5" hidden="1">'Jan-Feb I&amp;E'!$H$73</definedName>
    <definedName name="QB_ROW_34320" localSheetId="7" hidden="1">'Feb Ledger'!$C$180</definedName>
    <definedName name="QB_ROW_34350" localSheetId="6" hidden="1">BVA!$F$81</definedName>
    <definedName name="QB_ROW_34350" localSheetId="4" hidden="1">'Feb I&amp;E'!$F$77</definedName>
    <definedName name="QB_ROW_34350" localSheetId="5" hidden="1">'Jan-Feb I&amp;E'!$F$81</definedName>
    <definedName name="QB_ROW_353260" localSheetId="6" hidden="1">BVA!$G$149</definedName>
    <definedName name="QB_ROW_353260" localSheetId="5" hidden="1">'Jan-Feb I&amp;E'!$G$147</definedName>
    <definedName name="QB_ROW_354040" localSheetId="7" hidden="1">'Feb Ledger'!$E$149</definedName>
    <definedName name="QB_ROW_354270" localSheetId="6" hidden="1">BVA!$H$74</definedName>
    <definedName name="QB_ROW_354270" localSheetId="4" hidden="1">'Feb I&amp;E'!$H$70</definedName>
    <definedName name="QB_ROW_354270" localSheetId="5" hidden="1">'Jan-Feb I&amp;E'!$H$74</definedName>
    <definedName name="QB_ROW_354340" localSheetId="7" hidden="1">'Feb Ledger'!$E$151</definedName>
    <definedName name="QB_ROW_355220" localSheetId="3" hidden="1">'February Balance Sheet'!$C$20</definedName>
    <definedName name="QB_ROW_365030" localSheetId="7" hidden="1">'Feb Ledger'!$D$281</definedName>
    <definedName name="QB_ROW_365260" localSheetId="6" hidden="1">BVA!$G$142</definedName>
    <definedName name="QB_ROW_365260" localSheetId="4" hidden="1">'Feb I&amp;E'!$G$136</definedName>
    <definedName name="QB_ROW_365260" localSheetId="5" hidden="1">'Jan-Feb I&amp;E'!$G$141</definedName>
    <definedName name="QB_ROW_365330" localSheetId="7" hidden="1">'Feb Ledger'!$D$283</definedName>
    <definedName name="QB_ROW_369010" localSheetId="7" hidden="1">'Feb Ledger'!$B$311</definedName>
    <definedName name="QB_ROW_369040" localSheetId="6" hidden="1">BVA!$E$172</definedName>
    <definedName name="QB_ROW_369040" localSheetId="4" hidden="1">'Feb I&amp;E'!$E$160</definedName>
    <definedName name="QB_ROW_369040" localSheetId="5" hidden="1">'Jan-Feb I&amp;E'!$E$170</definedName>
    <definedName name="QB_ROW_369310" localSheetId="7" hidden="1">'Feb Ledger'!$B$341</definedName>
    <definedName name="QB_ROW_369340" localSheetId="6" hidden="1">BVA!$E$179</definedName>
    <definedName name="QB_ROW_369340" localSheetId="4" hidden="1">'Feb I&amp;E'!$E$167</definedName>
    <definedName name="QB_ROW_369340" localSheetId="5" hidden="1">'Jan-Feb I&amp;E'!$E$177</definedName>
    <definedName name="QB_ROW_370020" localSheetId="7" hidden="1">'Feb Ledger'!$C$34</definedName>
    <definedName name="QB_ROW_370050" localSheetId="6" hidden="1">BVA!$F$27</definedName>
    <definedName name="QB_ROW_370050" localSheetId="4" hidden="1">'Feb I&amp;E'!$F$25</definedName>
    <definedName name="QB_ROW_370050" localSheetId="5" hidden="1">'Jan-Feb I&amp;E'!$F$27</definedName>
    <definedName name="QB_ROW_370320" localSheetId="7" hidden="1">'Feb Ledger'!$C$38</definedName>
    <definedName name="QB_ROW_370350" localSheetId="6" hidden="1">BVA!$F$30</definedName>
    <definedName name="QB_ROW_370350" localSheetId="4" hidden="1">'Feb I&amp;E'!$F$28</definedName>
    <definedName name="QB_ROW_370350" localSheetId="5" hidden="1">'Jan-Feb I&amp;E'!$F$30</definedName>
    <definedName name="QB_ROW_38030" localSheetId="7" hidden="1">'Feb Ledger'!$D$153</definedName>
    <definedName name="QB_ROW_38060" localSheetId="6" hidden="1">BVA!$G$76</definedName>
    <definedName name="QB_ROW_38060" localSheetId="4" hidden="1">'Feb I&amp;E'!$G$72</definedName>
    <definedName name="QB_ROW_38060" localSheetId="5" hidden="1">'Jan-Feb I&amp;E'!$G$76</definedName>
    <definedName name="QB_ROW_381250" localSheetId="3" hidden="1">'February Balance Sheet'!$F$42</definedName>
    <definedName name="QB_ROW_382260" localSheetId="6" hidden="1">BVA!$G$147</definedName>
    <definedName name="QB_ROW_383030" localSheetId="7" hidden="1">'Feb Ledger'!$D$291</definedName>
    <definedName name="QB_ROW_383260" localSheetId="6" hidden="1">BVA!$G$150</definedName>
    <definedName name="QB_ROW_383260" localSheetId="4" hidden="1">'Feb I&amp;E'!$G$139</definedName>
    <definedName name="QB_ROW_383260" localSheetId="5" hidden="1">'Jan-Feb I&amp;E'!$G$148</definedName>
    <definedName name="QB_ROW_38330" localSheetId="7" hidden="1">'Feb Ledger'!$D$179</definedName>
    <definedName name="QB_ROW_383330" localSheetId="7" hidden="1">'Feb Ledger'!$D$294</definedName>
    <definedName name="QB_ROW_38360" localSheetId="6" hidden="1">BVA!$G$80</definedName>
    <definedName name="QB_ROW_38360" localSheetId="4" hidden="1">'Feb I&amp;E'!$G$76</definedName>
    <definedName name="QB_ROW_38360" localSheetId="5" hidden="1">'Jan-Feb I&amp;E'!$G$80</definedName>
    <definedName name="QB_ROW_384030" localSheetId="7" hidden="1">'Feb Ledger'!$D$350</definedName>
    <definedName name="QB_ROW_384250" localSheetId="6" hidden="1">BVA!$F$203</definedName>
    <definedName name="QB_ROW_384250" localSheetId="4" hidden="1">'Feb I&amp;E'!$F$185</definedName>
    <definedName name="QB_ROW_384250" localSheetId="5" hidden="1">'Jan-Feb I&amp;E'!$F$201</definedName>
    <definedName name="QB_ROW_384330" localSheetId="7" hidden="1">'Feb Ledger'!$D$357</definedName>
    <definedName name="QB_ROW_386270" localSheetId="6" hidden="1">BVA!$H$60</definedName>
    <definedName name="QB_ROW_386270" localSheetId="5" hidden="1">'Jan-Feb I&amp;E'!$H$60</definedName>
    <definedName name="QB_ROW_387270" localSheetId="6" hidden="1">BVA!$H$68</definedName>
    <definedName name="QB_ROW_387270" localSheetId="4" hidden="1">'Feb I&amp;E'!$H$64</definedName>
    <definedName name="QB_ROW_387270" localSheetId="5" hidden="1">'Jan-Feb I&amp;E'!$H$68</definedName>
    <definedName name="QB_ROW_388260" localSheetId="6" hidden="1">BVA!$G$162</definedName>
    <definedName name="QB_ROW_388260" localSheetId="4" hidden="1">'Feb I&amp;E'!$G$150</definedName>
    <definedName name="QB_ROW_388260" localSheetId="5" hidden="1">'Jan-Feb I&amp;E'!$G$160</definedName>
    <definedName name="QB_ROW_390040" localSheetId="7" hidden="1">'Feb Ledger'!$E$235</definedName>
    <definedName name="QB_ROW_390270" localSheetId="6" hidden="1">BVA!$H$104</definedName>
    <definedName name="QB_ROW_390270" localSheetId="4" hidden="1">'Feb I&amp;E'!$H$99</definedName>
    <definedName name="QB_ROW_390270" localSheetId="5" hidden="1">'Jan-Feb I&amp;E'!$H$103</definedName>
    <definedName name="QB_ROW_390340" localSheetId="7" hidden="1">'Feb Ledger'!$E$237</definedName>
    <definedName name="QB_ROW_39040" localSheetId="7" hidden="1">'Feb Ledger'!$E$154</definedName>
    <definedName name="QB_ROW_39270" localSheetId="6" hidden="1">BVA!$H$77</definedName>
    <definedName name="QB_ROW_39270" localSheetId="4" hidden="1">'Feb I&amp;E'!$H$73</definedName>
    <definedName name="QB_ROW_39270" localSheetId="5" hidden="1">'Jan-Feb I&amp;E'!$H$77</definedName>
    <definedName name="QB_ROW_393240" localSheetId="3" hidden="1">'February Balance Sheet'!$E$35</definedName>
    <definedName name="QB_ROW_39340" localSheetId="7" hidden="1">'Feb Ledger'!$E$158</definedName>
    <definedName name="QB_ROW_394260" localSheetId="6" hidden="1">BVA!$G$42</definedName>
    <definedName name="QB_ROW_394260" localSheetId="4" hidden="1">'Feb I&amp;E'!$G$40</definedName>
    <definedName name="QB_ROW_394260" localSheetId="5" hidden="1">'Jan-Feb I&amp;E'!$G$42</definedName>
    <definedName name="QB_ROW_404260" localSheetId="6" hidden="1">BVA!$G$148</definedName>
    <definedName name="QB_ROW_404260" localSheetId="5" hidden="1">'Jan-Feb I&amp;E'!$G$146</definedName>
    <definedName name="QB_ROW_409250" localSheetId="3" hidden="1">'February Balance Sheet'!$F$39</definedName>
    <definedName name="QB_ROW_41040" localSheetId="7" hidden="1">'Feb Ledger'!$E$159</definedName>
    <definedName name="QB_ROW_41270" localSheetId="6" hidden="1">BVA!$H$78</definedName>
    <definedName name="QB_ROW_41270" localSheetId="4" hidden="1">'Feb I&amp;E'!$H$74</definedName>
    <definedName name="QB_ROW_41270" localSheetId="5" hidden="1">'Jan-Feb I&amp;E'!$H$78</definedName>
    <definedName name="QB_ROW_41340" localSheetId="7" hidden="1">'Feb Ledger'!$E$168</definedName>
    <definedName name="QB_ROW_415040" localSheetId="7" hidden="1">'Feb Ledger'!$E$220</definedName>
    <definedName name="QB_ROW_415270" localSheetId="6" hidden="1">BVA!$H$98</definedName>
    <definedName name="QB_ROW_415270" localSheetId="4" hidden="1">'Feb I&amp;E'!$H$93</definedName>
    <definedName name="QB_ROW_415270" localSheetId="5" hidden="1">'Jan-Feb I&amp;E'!$H$97</definedName>
    <definedName name="QB_ROW_415340" localSheetId="7" hidden="1">'Feb Ledger'!$E$223</definedName>
    <definedName name="QB_ROW_417280" localSheetId="6" hidden="1">BVA!$I$56</definedName>
    <definedName name="QB_ROW_417280" localSheetId="4" hidden="1">'Feb I&amp;E'!$I$53</definedName>
    <definedName name="QB_ROW_417280" localSheetId="5" hidden="1">'Jan-Feb I&amp;E'!$I$56</definedName>
    <definedName name="QB_ROW_418250" localSheetId="6" hidden="1">BVA!$F$120</definedName>
    <definedName name="QB_ROW_418250" localSheetId="4" hidden="1">'Feb I&amp;E'!$F$115</definedName>
    <definedName name="QB_ROW_418250" localSheetId="5" hidden="1">'Jan-Feb I&amp;E'!$F$119</definedName>
    <definedName name="QB_ROW_423230" localSheetId="3" hidden="1">'February Balance Sheet'!$D$66</definedName>
    <definedName name="QB_ROW_424240" localSheetId="3" hidden="1">'February Balance Sheet'!$E$8</definedName>
    <definedName name="QB_ROW_427240" localSheetId="6" hidden="1">BVA!$E$5</definedName>
    <definedName name="QB_ROW_427240" localSheetId="4" hidden="1">'Feb I&amp;E'!$E$5</definedName>
    <definedName name="QB_ROW_427240" localSheetId="5" hidden="1">'Jan-Feb I&amp;E'!$E$5</definedName>
    <definedName name="QB_ROW_43040" localSheetId="7" hidden="1">'Feb Ledger'!$E$169</definedName>
    <definedName name="QB_ROW_43270" localSheetId="6" hidden="1">BVA!$H$79</definedName>
    <definedName name="QB_ROW_43270" localSheetId="4" hidden="1">'Feb I&amp;E'!$H$75</definedName>
    <definedName name="QB_ROW_43270" localSheetId="5" hidden="1">'Jan-Feb I&amp;E'!$H$79</definedName>
    <definedName name="QB_ROW_43340" localSheetId="7" hidden="1">'Feb Ledger'!$E$178</definedName>
    <definedName name="QB_ROW_437020" localSheetId="7" hidden="1">'Feb Ledger'!$C$349</definedName>
    <definedName name="QB_ROW_437040" localSheetId="6" hidden="1">BVA!$E$202</definedName>
    <definedName name="QB_ROW_437040" localSheetId="4" hidden="1">'Feb I&amp;E'!$E$184</definedName>
    <definedName name="QB_ROW_437040" localSheetId="5" hidden="1">'Jan-Feb I&amp;E'!$E$200</definedName>
    <definedName name="QB_ROW_437320" localSheetId="7" hidden="1">'Feb Ledger'!$C$366</definedName>
    <definedName name="QB_ROW_437340" localSheetId="6" hidden="1">BVA!$E$205</definedName>
    <definedName name="QB_ROW_437340" localSheetId="4" hidden="1">'Feb I&amp;E'!$E$187</definedName>
    <definedName name="QB_ROW_437340" localSheetId="5" hidden="1">'Jan-Feb I&amp;E'!$E$203</definedName>
    <definedName name="QB_ROW_438030" localSheetId="7" hidden="1">'Feb Ledger'!$D$358</definedName>
    <definedName name="QB_ROW_438250" localSheetId="6" hidden="1">BVA!$F$204</definedName>
    <definedName name="QB_ROW_438250" localSheetId="4" hidden="1">'Feb I&amp;E'!$F$186</definedName>
    <definedName name="QB_ROW_438250" localSheetId="5" hidden="1">'Jan-Feb I&amp;E'!$F$202</definedName>
    <definedName name="QB_ROW_438330" localSheetId="7" hidden="1">'Feb Ledger'!$D$365</definedName>
    <definedName name="QB_ROW_44020" localSheetId="7" hidden="1">'Feb Ledger'!$C$181</definedName>
    <definedName name="QB_ROW_440230" localSheetId="6" hidden="1">BVA!$D$199</definedName>
    <definedName name="QB_ROW_440230" localSheetId="4" hidden="1">'Feb I&amp;E'!$D$181</definedName>
    <definedName name="QB_ROW_440230" localSheetId="5" hidden="1">'Jan-Feb I&amp;E'!$D$197</definedName>
    <definedName name="QB_ROW_441250" localSheetId="6" hidden="1">BVA!$F$9</definedName>
    <definedName name="QB_ROW_441250" localSheetId="4" hidden="1">'Feb I&amp;E'!$F$9</definedName>
    <definedName name="QB_ROW_441250" localSheetId="5" hidden="1">'Jan-Feb I&amp;E'!$F$9</definedName>
    <definedName name="QB_ROW_44250" localSheetId="6" hidden="1">BVA!$F$82</definedName>
    <definedName name="QB_ROW_44250" localSheetId="4" hidden="1">'Feb I&amp;E'!$F$78</definedName>
    <definedName name="QB_ROW_44250" localSheetId="5" hidden="1">'Jan-Feb I&amp;E'!$F$82</definedName>
    <definedName name="QB_ROW_44320" localSheetId="7" hidden="1">'Feb Ledger'!$C$183</definedName>
    <definedName name="QB_ROW_445260" localSheetId="6" hidden="1">BVA!$G$85</definedName>
    <definedName name="QB_ROW_445260" localSheetId="4" hidden="1">'Feb I&amp;E'!$G$81</definedName>
    <definedName name="QB_ROW_445260" localSheetId="5" hidden="1">'Jan-Feb I&amp;E'!$G$85</definedName>
    <definedName name="QB_ROW_446230" localSheetId="3" hidden="1">'February Balance Sheet'!$D$12</definedName>
    <definedName name="QB_ROW_447260" localSheetId="6" hidden="1">BVA!$G$33</definedName>
    <definedName name="QB_ROW_447260" localSheetId="4" hidden="1">'Feb I&amp;E'!$G$31</definedName>
    <definedName name="QB_ROW_447260" localSheetId="5" hidden="1">'Jan-Feb I&amp;E'!$G$33</definedName>
    <definedName name="QB_ROW_448270" localSheetId="6" hidden="1">BVA!$H$67</definedName>
    <definedName name="QB_ROW_448270" localSheetId="4" hidden="1">'Feb I&amp;E'!$H$63</definedName>
    <definedName name="QB_ROW_448270" localSheetId="5" hidden="1">'Jan-Feb I&amp;E'!$H$67</definedName>
    <definedName name="QB_ROW_449030" localSheetId="6" hidden="1">BVA!$D$191</definedName>
    <definedName name="QB_ROW_449030" localSheetId="4" hidden="1">'Feb I&amp;E'!$D$173</definedName>
    <definedName name="QB_ROW_449030" localSheetId="5" hidden="1">'Jan-Feb I&amp;E'!$D$189</definedName>
    <definedName name="QB_ROW_449330" localSheetId="6" hidden="1">BVA!$D$198</definedName>
    <definedName name="QB_ROW_449330" localSheetId="4" hidden="1">'Feb I&amp;E'!$D$180</definedName>
    <definedName name="QB_ROW_449330" localSheetId="5" hidden="1">'Jan-Feb I&amp;E'!$D$196</definedName>
    <definedName name="QB_ROW_450240" localSheetId="6" hidden="1">BVA!$E$195</definedName>
    <definedName name="QB_ROW_450240" localSheetId="4" hidden="1">'Feb I&amp;E'!$E$177</definedName>
    <definedName name="QB_ROW_450240" localSheetId="5" hidden="1">'Jan-Feb I&amp;E'!$E$193</definedName>
    <definedName name="QB_ROW_451240" localSheetId="6" hidden="1">BVA!$E$196</definedName>
    <definedName name="QB_ROW_451240" localSheetId="4" hidden="1">'Feb I&amp;E'!$E$178</definedName>
    <definedName name="QB_ROW_451240" localSheetId="5" hidden="1">'Jan-Feb I&amp;E'!$E$194</definedName>
    <definedName name="QB_ROW_452240" localSheetId="6" hidden="1">BVA!$E$197</definedName>
    <definedName name="QB_ROW_452240" localSheetId="4" hidden="1">'Feb I&amp;E'!$E$179</definedName>
    <definedName name="QB_ROW_452240" localSheetId="5" hidden="1">'Jan-Feb I&amp;E'!$E$195</definedName>
    <definedName name="QB_ROW_45250" localSheetId="6" hidden="1">BVA!$F$83</definedName>
    <definedName name="QB_ROW_45250" localSheetId="4" hidden="1">'Feb I&amp;E'!$F$79</definedName>
    <definedName name="QB_ROW_45250" localSheetId="5" hidden="1">'Jan-Feb I&amp;E'!$F$83</definedName>
    <definedName name="QB_ROW_455260" localSheetId="6" hidden="1">BVA!$G$132</definedName>
    <definedName name="QB_ROW_455260" localSheetId="4" hidden="1">'Feb I&amp;E'!$G$126</definedName>
    <definedName name="QB_ROW_455260" localSheetId="5" hidden="1">'Jan-Feb I&amp;E'!$G$131</definedName>
    <definedName name="QB_ROW_457260" localSheetId="6" hidden="1">BVA!$G$131</definedName>
    <definedName name="QB_ROW_457260" localSheetId="4" hidden="1">'Feb I&amp;E'!$G$125</definedName>
    <definedName name="QB_ROW_457260" localSheetId="5" hidden="1">'Jan-Feb I&amp;E'!$G$130</definedName>
    <definedName name="QB_ROW_458260" localSheetId="6" hidden="1">BVA!$G$130</definedName>
    <definedName name="QB_ROW_458260" localSheetId="4" hidden="1">'Feb I&amp;E'!$G$124</definedName>
    <definedName name="QB_ROW_458260" localSheetId="5" hidden="1">'Jan-Feb I&amp;E'!$G$129</definedName>
    <definedName name="QB_ROW_46020" localSheetId="7" hidden="1">'Feb Ledger'!$C$184</definedName>
    <definedName name="QB_ROW_46050" localSheetId="6" hidden="1">BVA!$F$84</definedName>
    <definedName name="QB_ROW_46050" localSheetId="4" hidden="1">'Feb I&amp;E'!$F$80</definedName>
    <definedName name="QB_ROW_46050" localSheetId="5" hidden="1">'Jan-Feb I&amp;E'!$F$84</definedName>
    <definedName name="QB_ROW_46320" localSheetId="7" hidden="1">'Feb Ledger'!$C$188</definedName>
    <definedName name="QB_ROW_46350" localSheetId="6" hidden="1">BVA!$F$88</definedName>
    <definedName name="QB_ROW_46350" localSheetId="4" hidden="1">'Feb I&amp;E'!$F$83</definedName>
    <definedName name="QB_ROW_46350" localSheetId="5" hidden="1">'Jan-Feb I&amp;E'!$F$87</definedName>
    <definedName name="QB_ROW_47030" localSheetId="7" hidden="1">'Feb Ledger'!$D$185</definedName>
    <definedName name="QB_ROW_47260" localSheetId="6" hidden="1">BVA!$G$87</definedName>
    <definedName name="QB_ROW_47260" localSheetId="4" hidden="1">'Feb I&amp;E'!$G$82</definedName>
    <definedName name="QB_ROW_47260" localSheetId="5" hidden="1">'Jan-Feb I&amp;E'!$G$86</definedName>
    <definedName name="QB_ROW_47330" localSheetId="7" hidden="1">'Feb Ledger'!$D$187</definedName>
    <definedName name="QB_ROW_477260" localSheetId="6" hidden="1">BVA!$G$34</definedName>
    <definedName name="QB_ROW_477260" localSheetId="4" hidden="1">'Feb I&amp;E'!$G$32</definedName>
    <definedName name="QB_ROW_477260" localSheetId="5" hidden="1">'Jan-Feb I&amp;E'!$G$34</definedName>
    <definedName name="QB_ROW_478020" localSheetId="7" hidden="1">'Feb Ledger'!$C$64</definedName>
    <definedName name="QB_ROW_478250" localSheetId="6" hidden="1">BVA!$F$47</definedName>
    <definedName name="QB_ROW_478250" localSheetId="4" hidden="1">'Feb I&amp;E'!$F$45</definedName>
    <definedName name="QB_ROW_478250" localSheetId="5" hidden="1">'Jan-Feb I&amp;E'!$F$47</definedName>
    <definedName name="QB_ROW_478320" localSheetId="7" hidden="1">'Feb Ledger'!$C$78</definedName>
    <definedName name="QB_ROW_479240" localSheetId="6" hidden="1">BVA!$E$194</definedName>
    <definedName name="QB_ROW_479240" localSheetId="4" hidden="1">'Feb I&amp;E'!$E$176</definedName>
    <definedName name="QB_ROW_479240" localSheetId="5" hidden="1">'Jan-Feb I&amp;E'!$E$192</definedName>
    <definedName name="QB_ROW_480240" localSheetId="6" hidden="1">BVA!$E$193</definedName>
    <definedName name="QB_ROW_480240" localSheetId="4" hidden="1">'Feb I&amp;E'!$E$175</definedName>
    <definedName name="QB_ROW_480240" localSheetId="5" hidden="1">'Jan-Feb I&amp;E'!$E$191</definedName>
    <definedName name="QB_ROW_482260" localSheetId="6" hidden="1">BVA!$G$128</definedName>
    <definedName name="QB_ROW_482260" localSheetId="4" hidden="1">'Feb I&amp;E'!$G$123</definedName>
    <definedName name="QB_ROW_482260" localSheetId="5" hidden="1">'Jan-Feb I&amp;E'!$G$127</definedName>
    <definedName name="QB_ROW_483260" localSheetId="6" hidden="1">BVA!$G$135</definedName>
    <definedName name="QB_ROW_483260" localSheetId="4" hidden="1">'Feb I&amp;E'!$G$129</definedName>
    <definedName name="QB_ROW_483260" localSheetId="5" hidden="1">'Jan-Feb I&amp;E'!$G$134</definedName>
    <definedName name="QB_ROW_484240" localSheetId="3" hidden="1">'February Balance Sheet'!$E$34</definedName>
    <definedName name="QB_ROW_485030" localSheetId="7" hidden="1">'Feb Ledger'!$D$313</definedName>
    <definedName name="QB_ROW_485260" localSheetId="6" hidden="1">BVA!$G$174</definedName>
    <definedName name="QB_ROW_485260" localSheetId="4" hidden="1">'Feb I&amp;E'!$G$162</definedName>
    <definedName name="QB_ROW_485260" localSheetId="5" hidden="1">'Jan-Feb I&amp;E'!$G$172</definedName>
    <definedName name="QB_ROW_485330" localSheetId="7" hidden="1">'Feb Ledger'!$D$319</definedName>
    <definedName name="QB_ROW_486010" localSheetId="7" hidden="1">'Feb Ledger'!$B$345</definedName>
    <definedName name="QB_ROW_486230" localSheetId="6" hidden="1">BVA!$D$200</definedName>
    <definedName name="QB_ROW_486230" localSheetId="4" hidden="1">'Feb I&amp;E'!$D$182</definedName>
    <definedName name="QB_ROW_486230" localSheetId="5" hidden="1">'Jan-Feb I&amp;E'!$D$198</definedName>
    <definedName name="QB_ROW_486310" localSheetId="7" hidden="1">'Feb Ledger'!$B$347</definedName>
    <definedName name="QB_ROW_487240" localSheetId="6" hidden="1">BVA!$E$186</definedName>
    <definedName name="QB_ROW_487240" localSheetId="5" hidden="1">'Jan-Feb I&amp;E'!$E$184</definedName>
    <definedName name="QB_ROW_488010" localSheetId="7" hidden="1">'Feb Ledger'!$B$342</definedName>
    <definedName name="QB_ROW_488230" localSheetId="6" hidden="1">BVA!$D$190</definedName>
    <definedName name="QB_ROW_488230" localSheetId="4" hidden="1">'Feb I&amp;E'!$D$172</definedName>
    <definedName name="QB_ROW_488230" localSheetId="5" hidden="1">'Jan-Feb I&amp;E'!$D$188</definedName>
    <definedName name="QB_ROW_488310" localSheetId="7" hidden="1">'Feb Ledger'!$B$344</definedName>
    <definedName name="QB_ROW_5011" localSheetId="3" hidden="1">'February Balance Sheet'!$B$15</definedName>
    <definedName name="QB_ROW_51250" localSheetId="6" hidden="1">BVA!$F$16</definedName>
    <definedName name="QB_ROW_51250" localSheetId="5" hidden="1">'Jan-Feb I&amp;E'!$F$16</definedName>
    <definedName name="QB_ROW_5260" localSheetId="6" hidden="1">BVA!$G$36</definedName>
    <definedName name="QB_ROW_5260" localSheetId="4" hidden="1">'Feb I&amp;E'!$G$34</definedName>
    <definedName name="QB_ROW_5260" localSheetId="5" hidden="1">'Jan-Feb I&amp;E'!$G$36</definedName>
    <definedName name="QB_ROW_53030" localSheetId="7" hidden="1">'Feb Ledger'!$D$207</definedName>
    <definedName name="QB_ROW_53060" localSheetId="6" hidden="1">BVA!$G$96</definedName>
    <definedName name="QB_ROW_53060" localSheetId="4" hidden="1">'Feb I&amp;E'!$G$91</definedName>
    <definedName name="QB_ROW_53060" localSheetId="5" hidden="1">'Jan-Feb I&amp;E'!$G$95</definedName>
    <definedName name="QB_ROW_5311" localSheetId="3" hidden="1">'February Balance Sheet'!$B$25</definedName>
    <definedName name="QB_ROW_53330" localSheetId="7" hidden="1">'Feb Ledger'!$D$233</definedName>
    <definedName name="QB_ROW_53360" localSheetId="6" hidden="1">BVA!$G$102</definedName>
    <definedName name="QB_ROW_53360" localSheetId="4" hidden="1">'Feb I&amp;E'!$G$97</definedName>
    <definedName name="QB_ROW_53360" localSheetId="5" hidden="1">'Jan-Feb I&amp;E'!$G$101</definedName>
    <definedName name="QB_ROW_54020" localSheetId="7" hidden="1">'Feb Ledger'!$C$307</definedName>
    <definedName name="QB_ROW_54050" localSheetId="6" hidden="1">BVA!$F$167</definedName>
    <definedName name="QB_ROW_54050" localSheetId="4" hidden="1">'Feb I&amp;E'!$F$155</definedName>
    <definedName name="QB_ROW_54050" localSheetId="5" hidden="1">'Jan-Feb I&amp;E'!$F$165</definedName>
    <definedName name="QB_ROW_54260" localSheetId="6" hidden="1">BVA!$G$169</definedName>
    <definedName name="QB_ROW_54260" localSheetId="4" hidden="1">'Feb I&amp;E'!$G$157</definedName>
    <definedName name="QB_ROW_54260" localSheetId="5" hidden="1">'Jan-Feb I&amp;E'!$G$167</definedName>
    <definedName name="QB_ROW_54320" localSheetId="7" hidden="1">'Feb Ledger'!$C$309</definedName>
    <definedName name="QB_ROW_54350" localSheetId="6" hidden="1">BVA!$F$170</definedName>
    <definedName name="QB_ROW_54350" localSheetId="4" hidden="1">'Feb I&amp;E'!$F$158</definedName>
    <definedName name="QB_ROW_54350" localSheetId="5" hidden="1">'Jan-Feb I&amp;E'!$F$168</definedName>
    <definedName name="QB_ROW_55020" localSheetId="7" hidden="1">'Feb Ledger'!$C$15</definedName>
    <definedName name="QB_ROW_55250" localSheetId="6" hidden="1">BVA!$F$12</definedName>
    <definedName name="QB_ROW_55250" localSheetId="4" hidden="1">'Feb I&amp;E'!$F$12</definedName>
    <definedName name="QB_ROW_55250" localSheetId="5" hidden="1">'Jan-Feb I&amp;E'!$F$12</definedName>
    <definedName name="QB_ROW_55320" localSheetId="7" hidden="1">'Feb Ledger'!$C$17</definedName>
    <definedName name="QB_ROW_56260" localSheetId="6" hidden="1">BVA!$G$168</definedName>
    <definedName name="QB_ROW_56260" localSheetId="4" hidden="1">'Feb I&amp;E'!$G$156</definedName>
    <definedName name="QB_ROW_56260" localSheetId="5" hidden="1">'Jan-Feb I&amp;E'!$G$166</definedName>
    <definedName name="QB_ROW_58030" localSheetId="7" hidden="1">'Feb Ledger'!$D$234</definedName>
    <definedName name="QB_ROW_58060" localSheetId="6" hidden="1">BVA!$G$103</definedName>
    <definedName name="QB_ROW_58060" localSheetId="4" hidden="1">'Feb I&amp;E'!$G$98</definedName>
    <definedName name="QB_ROW_58060" localSheetId="5" hidden="1">'Jan-Feb I&amp;E'!$G$102</definedName>
    <definedName name="QB_ROW_58330" localSheetId="7" hidden="1">'Feb Ledger'!$D$249</definedName>
    <definedName name="QB_ROW_58360" localSheetId="6" hidden="1">BVA!$G$111</definedName>
    <definedName name="QB_ROW_58360" localSheetId="4" hidden="1">'Feb I&amp;E'!$G$106</definedName>
    <definedName name="QB_ROW_58360" localSheetId="5" hidden="1">'Jan-Feb I&amp;E'!$G$110</definedName>
    <definedName name="QB_ROW_59040" localSheetId="7" hidden="1">'Feb Ledger'!$E$238</definedName>
    <definedName name="QB_ROW_59070" localSheetId="6" hidden="1">BVA!$H$105</definedName>
    <definedName name="QB_ROW_59070" localSheetId="4" hidden="1">'Feb I&amp;E'!$H$100</definedName>
    <definedName name="QB_ROW_59070" localSheetId="5" hidden="1">'Jan-Feb I&amp;E'!$H$104</definedName>
    <definedName name="QB_ROW_59340" localSheetId="7" hidden="1">'Feb Ledger'!$E$248</definedName>
    <definedName name="QB_ROW_59370" localSheetId="6" hidden="1">BVA!$H$109</definedName>
    <definedName name="QB_ROW_59370" localSheetId="4" hidden="1">'Feb I&amp;E'!$H$104</definedName>
    <definedName name="QB_ROW_59370" localSheetId="5" hidden="1">'Jan-Feb I&amp;E'!$H$108</definedName>
    <definedName name="QB_ROW_6040" localSheetId="3" hidden="1">'February Balance Sheet'!$E$41</definedName>
    <definedName name="QB_ROW_61010" localSheetId="7" hidden="1">'Feb Ledger'!$B$7</definedName>
    <definedName name="QB_ROW_61240" localSheetId="6" hidden="1">BVA!$E$7</definedName>
    <definedName name="QB_ROW_61240" localSheetId="4" hidden="1">'Feb I&amp;E'!$E$7</definedName>
    <definedName name="QB_ROW_61240" localSheetId="5" hidden="1">'Jan-Feb I&amp;E'!$E$7</definedName>
    <definedName name="QB_ROW_61310" localSheetId="7" hidden="1">'Feb Ledger'!$B$10</definedName>
    <definedName name="QB_ROW_6250" localSheetId="3" hidden="1">'February Balance Sheet'!$F$54</definedName>
    <definedName name="QB_ROW_63010" localSheetId="7" hidden="1">'Feb Ledger'!$B$348</definedName>
    <definedName name="QB_ROW_63030" localSheetId="6" hidden="1">BVA!$D$201</definedName>
    <definedName name="QB_ROW_63030" localSheetId="4" hidden="1">'Feb I&amp;E'!$D$183</definedName>
    <definedName name="QB_ROW_63030" localSheetId="5" hidden="1">'Jan-Feb I&amp;E'!$D$199</definedName>
    <definedName name="QB_ROW_63310" localSheetId="7" hidden="1">'Feb Ledger'!$B$367</definedName>
    <definedName name="QB_ROW_63330" localSheetId="6" hidden="1">BVA!$D$206</definedName>
    <definedName name="QB_ROW_63330" localSheetId="4" hidden="1">'Feb I&amp;E'!$D$188</definedName>
    <definedName name="QB_ROW_63330" localSheetId="5" hidden="1">'Jan-Feb I&amp;E'!$D$204</definedName>
    <definedName name="QB_ROW_6340" localSheetId="3" hidden="1">'February Balance Sheet'!$E$55</definedName>
    <definedName name="QB_ROW_7001" localSheetId="3" hidden="1">'February Balance Sheet'!$A$27</definedName>
    <definedName name="QB_ROW_70010" localSheetId="7" hidden="1">'Feb Ledger'!$B$11</definedName>
    <definedName name="QB_ROW_70040" localSheetId="6" hidden="1">BVA!$E$8</definedName>
    <definedName name="QB_ROW_70040" localSheetId="4" hidden="1">'Feb I&amp;E'!$E$8</definedName>
    <definedName name="QB_ROW_70040" localSheetId="5" hidden="1">'Jan-Feb I&amp;E'!$E$8</definedName>
    <definedName name="QB_ROW_70310" localSheetId="7" hidden="1">'Feb Ledger'!$B$24</definedName>
    <definedName name="QB_ROW_70340" localSheetId="6" hidden="1">BVA!$E$18</definedName>
    <definedName name="QB_ROW_70340" localSheetId="4" hidden="1">'Feb I&amp;E'!$E$16</definedName>
    <definedName name="QB_ROW_70340" localSheetId="5" hidden="1">'Jan-Feb I&amp;E'!$E$18</definedName>
    <definedName name="QB_ROW_7050" localSheetId="3" hidden="1">'February Balance Sheet'!$F$44</definedName>
    <definedName name="QB_ROW_72020" localSheetId="7" hidden="1">'Feb Ledger'!$C$12</definedName>
    <definedName name="QB_ROW_72250" localSheetId="6" hidden="1">BVA!$F$10</definedName>
    <definedName name="QB_ROW_72250" localSheetId="4" hidden="1">'Feb I&amp;E'!$F$10</definedName>
    <definedName name="QB_ROW_72250" localSheetId="5" hidden="1">'Jan-Feb I&amp;E'!$F$10</definedName>
    <definedName name="QB_ROW_72320" localSheetId="7" hidden="1">'Feb Ledger'!$C$14</definedName>
    <definedName name="QB_ROW_7301" localSheetId="3" hidden="1">'February Balance Sheet'!$A$77</definedName>
    <definedName name="QB_ROW_7350" localSheetId="3" hidden="1">'February Balance Sheet'!$F$47</definedName>
    <definedName name="QB_ROW_74260" localSheetId="6" hidden="1">BVA!$G$49</definedName>
    <definedName name="QB_ROW_74260" localSheetId="5" hidden="1">'Jan-Feb I&amp;E'!$G$49</definedName>
    <definedName name="QB_ROW_75260" localSheetId="6" hidden="1">BVA!$G$43</definedName>
    <definedName name="QB_ROW_75260" localSheetId="4" hidden="1">'Feb I&amp;E'!$G$41</definedName>
    <definedName name="QB_ROW_75260" localSheetId="5" hidden="1">'Jan-Feb I&amp;E'!$G$43</definedName>
    <definedName name="QB_ROW_76020" localSheetId="7" hidden="1">'Feb Ledger'!$C$57</definedName>
    <definedName name="QB_ROW_76250" localSheetId="6" hidden="1">BVA!$F$46</definedName>
    <definedName name="QB_ROW_76250" localSheetId="4" hidden="1">'Feb I&amp;E'!$F$44</definedName>
    <definedName name="QB_ROW_76250" localSheetId="5" hidden="1">'Jan-Feb I&amp;E'!$F$46</definedName>
    <definedName name="QB_ROW_76320" localSheetId="7" hidden="1">'Feb Ledger'!$C$63</definedName>
    <definedName name="QB_ROW_77260" localSheetId="6" hidden="1">BVA!$G$86</definedName>
    <definedName name="QB_ROW_80050" localSheetId="7" hidden="1">'Feb Ledger'!$F$82</definedName>
    <definedName name="QB_ROW_8011" localSheetId="3" hidden="1">'February Balance Sheet'!$B$28</definedName>
    <definedName name="QB_ROW_80280" localSheetId="6" hidden="1">BVA!$I$52</definedName>
    <definedName name="QB_ROW_80280" localSheetId="4" hidden="1">'Feb I&amp;E'!$I$49</definedName>
    <definedName name="QB_ROW_80280" localSheetId="5" hidden="1">'Jan-Feb I&amp;E'!$I$52</definedName>
    <definedName name="QB_ROW_80350" localSheetId="7" hidden="1">'Feb Ledger'!$F$84</definedName>
    <definedName name="QB_ROW_82030" localSheetId="7" hidden="1">'Feb Ledger'!$D$80</definedName>
    <definedName name="QB_ROW_82060" localSheetId="6" hidden="1">BVA!$G$50</definedName>
    <definedName name="QB_ROW_82060" localSheetId="4" hidden="1">'Feb I&amp;E'!$G$47</definedName>
    <definedName name="QB_ROW_82060" localSheetId="5" hidden="1">'Jan-Feb I&amp;E'!$G$50</definedName>
    <definedName name="QB_ROW_82330" localSheetId="7" hidden="1">'Feb Ledger'!$D$122</definedName>
    <definedName name="QB_ROW_82360" localSheetId="6" hidden="1">BVA!$G$65</definedName>
    <definedName name="QB_ROW_82360" localSheetId="4" hidden="1">'Feb I&amp;E'!$G$61</definedName>
    <definedName name="QB_ROW_82360" localSheetId="5" hidden="1">'Jan-Feb I&amp;E'!$G$65</definedName>
    <definedName name="QB_ROW_8260" localSheetId="3" hidden="1">'February Balance Sheet'!$G$45</definedName>
    <definedName name="QB_ROW_83050" localSheetId="7" hidden="1">'Feb Ledger'!$F$245</definedName>
    <definedName name="QB_ROW_8311" localSheetId="3" hidden="1">'February Balance Sheet'!$B$62</definedName>
    <definedName name="QB_ROW_83280" localSheetId="6" hidden="1">BVA!$I$108</definedName>
    <definedName name="QB_ROW_83280" localSheetId="4" hidden="1">'Feb I&amp;E'!$I$103</definedName>
    <definedName name="QB_ROW_83280" localSheetId="5" hidden="1">'Jan-Feb I&amp;E'!$I$107</definedName>
    <definedName name="QB_ROW_83350" localSheetId="7" hidden="1">'Feb Ledger'!$F$247</definedName>
    <definedName name="QB_ROW_84050" localSheetId="7" hidden="1">'Feb Ledger'!$F$239</definedName>
    <definedName name="QB_ROW_84280" localSheetId="6" hidden="1">BVA!$I$106</definedName>
    <definedName name="QB_ROW_84280" localSheetId="4" hidden="1">'Feb I&amp;E'!$I$101</definedName>
    <definedName name="QB_ROW_84280" localSheetId="5" hidden="1">'Jan-Feb I&amp;E'!$I$105</definedName>
    <definedName name="QB_ROW_84350" localSheetId="7" hidden="1">'Feb Ledger'!$F$241</definedName>
    <definedName name="QB_ROW_86030" localSheetId="7" hidden="1">'Feb Ledger'!$D$250</definedName>
    <definedName name="QB_ROW_86260" localSheetId="6" hidden="1">BVA!$G$112</definedName>
    <definedName name="QB_ROW_86260" localSheetId="4" hidden="1">'Feb I&amp;E'!$G$107</definedName>
    <definedName name="QB_ROW_86260" localSheetId="5" hidden="1">'Jan-Feb I&amp;E'!$G$111</definedName>
    <definedName name="QB_ROW_86321" localSheetId="6" hidden="1">BVA!$C$20</definedName>
    <definedName name="QB_ROW_86321" localSheetId="4" hidden="1">'Feb I&amp;E'!$C$18</definedName>
    <definedName name="QB_ROW_86321" localSheetId="5" hidden="1">'Jan-Feb I&amp;E'!$C$20</definedName>
    <definedName name="QB_ROW_86330" localSheetId="7" hidden="1">'Feb Ledger'!$D$252</definedName>
    <definedName name="QB_ROW_87250" localSheetId="6" hidden="1">BVA!$F$116</definedName>
    <definedName name="QB_ROW_87250" localSheetId="4" hidden="1">'Feb I&amp;E'!$F$111</definedName>
    <definedName name="QB_ROW_87250" localSheetId="5" hidden="1">'Jan-Feb I&amp;E'!$F$115</definedName>
    <definedName name="QB_ROW_88250" localSheetId="6" hidden="1">BVA!$F$117</definedName>
    <definedName name="QB_ROW_88250" localSheetId="4" hidden="1">'Feb I&amp;E'!$F$112</definedName>
    <definedName name="QB_ROW_88250" localSheetId="5" hidden="1">'Jan-Feb I&amp;E'!$F$116</definedName>
    <definedName name="QB_ROW_90020" localSheetId="7" hidden="1">'Feb Ledger'!$C$256</definedName>
    <definedName name="QB_ROW_9021" localSheetId="3" hidden="1">'February Balance Sheet'!$C$29</definedName>
    <definedName name="QB_ROW_90250" localSheetId="6" hidden="1">BVA!$F$122</definedName>
    <definedName name="QB_ROW_90250" localSheetId="4" hidden="1">'Feb I&amp;E'!$F$117</definedName>
    <definedName name="QB_ROW_90250" localSheetId="5" hidden="1">'Jan-Feb I&amp;E'!$F$121</definedName>
    <definedName name="QB_ROW_90320" localSheetId="7" hidden="1">'Feb Ledger'!$C$264</definedName>
    <definedName name="QB_ROW_91020" localSheetId="7" hidden="1">'Feb Ledger'!$C$277</definedName>
    <definedName name="QB_ROW_91030" localSheetId="7" hidden="1">'Feb Ledger'!$D$295</definedName>
    <definedName name="QB_ROW_91050" localSheetId="6" hidden="1">BVA!$F$140</definedName>
    <definedName name="QB_ROW_91050" localSheetId="4" hidden="1">'Feb I&amp;E'!$F$134</definedName>
    <definedName name="QB_ROW_91050" localSheetId="5" hidden="1">'Jan-Feb I&amp;E'!$F$139</definedName>
    <definedName name="QB_ROW_91260" localSheetId="6" hidden="1">BVA!$G$151</definedName>
    <definedName name="QB_ROW_91260" localSheetId="4" hidden="1">'Feb I&amp;E'!$G$140</definedName>
    <definedName name="QB_ROW_91260" localSheetId="5" hidden="1">'Jan-Feb I&amp;E'!$G$149</definedName>
    <definedName name="QB_ROW_91320" localSheetId="7" hidden="1">'Feb Ledger'!$C$301</definedName>
    <definedName name="QB_ROW_91330" localSheetId="7" hidden="1">'Feb Ledger'!$D$300</definedName>
    <definedName name="QB_ROW_91350" localSheetId="6" hidden="1">BVA!$F$152</definedName>
    <definedName name="QB_ROW_91350" localSheetId="4" hidden="1">'Feb I&amp;E'!$F$141</definedName>
    <definedName name="QB_ROW_91350" localSheetId="5" hidden="1">'Jan-Feb I&amp;E'!$F$150</definedName>
    <definedName name="QB_ROW_92030" localSheetId="7" hidden="1">'Feb Ledger'!$D$190</definedName>
    <definedName name="QB_ROW_92040" localSheetId="7" hidden="1">'Feb Ledger'!$E$203</definedName>
    <definedName name="QB_ROW_92060" localSheetId="6" hidden="1">BVA!$G$90</definedName>
    <definedName name="QB_ROW_92060" localSheetId="4" hidden="1">'Feb I&amp;E'!$G$85</definedName>
    <definedName name="QB_ROW_92060" localSheetId="5" hidden="1">'Jan-Feb I&amp;E'!$G$89</definedName>
    <definedName name="QB_ROW_92270" localSheetId="6" hidden="1">BVA!$H$94</definedName>
    <definedName name="QB_ROW_92270" localSheetId="4" hidden="1">'Feb I&amp;E'!$H$89</definedName>
    <definedName name="QB_ROW_92270" localSheetId="5" hidden="1">'Jan-Feb I&amp;E'!$H$93</definedName>
    <definedName name="QB_ROW_92330" localSheetId="7" hidden="1">'Feb Ledger'!$D$206</definedName>
    <definedName name="QB_ROW_92340" localSheetId="7" hidden="1">'Feb Ledger'!$E$205</definedName>
    <definedName name="QB_ROW_92360" localSheetId="6" hidden="1">BVA!$G$95</definedName>
    <definedName name="QB_ROW_92360" localSheetId="4" hidden="1">'Feb I&amp;E'!$G$90</definedName>
    <definedName name="QB_ROW_92360" localSheetId="5" hidden="1">'Jan-Feb I&amp;E'!$G$94</definedName>
    <definedName name="QB_ROW_9260" localSheetId="3" hidden="1">'February Balance Sheet'!$G$46</definedName>
    <definedName name="QB_ROW_9321" localSheetId="3" hidden="1">'February Balance Sheet'!$C$61</definedName>
    <definedName name="QB_ROW_93240" localSheetId="3" hidden="1">'February Balance Sheet'!$E$6</definedName>
    <definedName name="QB_ROW_94250" localSheetId="6" hidden="1">BVA!$F$139</definedName>
    <definedName name="QB_ROW_94250" localSheetId="4" hidden="1">'Feb I&amp;E'!$F$133</definedName>
    <definedName name="QB_ROW_94250" localSheetId="5" hidden="1">'Jan-Feb I&amp;E'!$F$138</definedName>
    <definedName name="QB_ROW_96020" localSheetId="7" hidden="1">'Feb Ledger'!$C$265</definedName>
    <definedName name="QB_ROW_96250" localSheetId="6" hidden="1">BVA!$F$123</definedName>
    <definedName name="QB_ROW_96250" localSheetId="4" hidden="1">'Feb I&amp;E'!$F$118</definedName>
    <definedName name="QB_ROW_96250" localSheetId="5" hidden="1">'Jan-Feb I&amp;E'!$F$122</definedName>
    <definedName name="QB_ROW_96320" localSheetId="7" hidden="1">'Feb Ledger'!$C$267</definedName>
    <definedName name="QB_ROW_97020" localSheetId="7" hidden="1">'Feb Ledger'!$C$270</definedName>
    <definedName name="QB_ROW_97050" localSheetId="6" hidden="1">BVA!$F$127</definedName>
    <definedName name="QB_ROW_97050" localSheetId="4" hidden="1">'Feb I&amp;E'!$F$122</definedName>
    <definedName name="QB_ROW_97050" localSheetId="5" hidden="1">'Jan-Feb I&amp;E'!$F$126</definedName>
    <definedName name="QB_ROW_97260" localSheetId="6" hidden="1">BVA!$G$136</definedName>
    <definedName name="QB_ROW_97260" localSheetId="4" hidden="1">'Feb I&amp;E'!$G$130</definedName>
    <definedName name="QB_ROW_97260" localSheetId="5" hidden="1">'Jan-Feb I&amp;E'!$G$135</definedName>
    <definedName name="QB_ROW_97320" localSheetId="7" hidden="1">'Feb Ledger'!$C$276</definedName>
    <definedName name="QB_ROW_97350" localSheetId="6" hidden="1">BVA!$F$137</definedName>
    <definedName name="QB_ROW_97350" localSheetId="4" hidden="1">'Feb I&amp;E'!$F$131</definedName>
    <definedName name="QB_ROW_97350" localSheetId="5" hidden="1">'Jan-Feb I&amp;E'!$F$136</definedName>
    <definedName name="QBCANSUPPORTUPDATE" localSheetId="6">TRUE</definedName>
    <definedName name="QBCANSUPPORTUPDATE" localSheetId="0">TRUE</definedName>
    <definedName name="QBCANSUPPORTUPDATE" localSheetId="4">TRUE</definedName>
    <definedName name="QBCANSUPPORTUPDATE" localSheetId="7">TRUE</definedName>
    <definedName name="QBCANSUPPORTUPDATE" localSheetId="3">TRUE</definedName>
    <definedName name="QBCANSUPPORTUPDATE" localSheetId="5">TRUE</definedName>
    <definedName name="QBCOMPANYFILENAME" localSheetId="6">"C:\Documents and Settings\All Users\Documents\Intuit\QuickBooks\Company Files\NFPD.QBW"</definedName>
    <definedName name="QBCOMPANYFILENAME" localSheetId="0">"C:\Documents and Settings\All Users\Documents\Intuit\QuickBooks\Company Files\NFPD.QBW"</definedName>
    <definedName name="QBCOMPANYFILENAME" localSheetId="4">"C:\Documents and Settings\All Users\Documents\Intuit\QuickBooks\Company Files\NFPD.QBW"</definedName>
    <definedName name="QBCOMPANYFILENAME" localSheetId="7">"C:\Documents and Settings\All Users\Documents\Intuit\QuickBooks\Company Files\NFPD.QBW"</definedName>
    <definedName name="QBCOMPANYFILENAME" localSheetId="3">"C:\Documents and Settings\All Users\Documents\Intuit\QuickBooks\Company Files\NFPD.QBW"</definedName>
    <definedName name="QBCOMPANYFILENAME" localSheetId="5">"C:\Documents and Settings\All Users\Documents\Intuit\QuickBooks\Company Files\NFPD.QBW"</definedName>
    <definedName name="QBENDDATE" localSheetId="6">20221231</definedName>
    <definedName name="QBENDDATE" localSheetId="0">20221231</definedName>
    <definedName name="QBENDDATE" localSheetId="4">20220228</definedName>
    <definedName name="QBENDDATE" localSheetId="7">20220228</definedName>
    <definedName name="QBENDDATE" localSheetId="3">20220228</definedName>
    <definedName name="QBENDDATE" localSheetId="5">20220228</definedName>
    <definedName name="QBHEADERSONSCREEN" localSheetId="6">FALSE</definedName>
    <definedName name="QBHEADERSONSCREEN" localSheetId="0">FALSE</definedName>
    <definedName name="QBHEADERSONSCREEN" localSheetId="4">FALSE</definedName>
    <definedName name="QBHEADERSONSCREEN" localSheetId="7">FALSE</definedName>
    <definedName name="QBHEADERSONSCREEN" localSheetId="3">FALSE</definedName>
    <definedName name="QBHEADERSONSCREEN" localSheetId="5">FALSE</definedName>
    <definedName name="QBMETADATASIZE" localSheetId="6">5924</definedName>
    <definedName name="QBMETADATASIZE" localSheetId="0">7592</definedName>
    <definedName name="QBMETADATASIZE" localSheetId="4">5931</definedName>
    <definedName name="QBMETADATASIZE" localSheetId="7">7592</definedName>
    <definedName name="QBMETADATASIZE" localSheetId="3">5924</definedName>
    <definedName name="QBMETADATASIZE" localSheetId="5">5931</definedName>
    <definedName name="QBPRESERVECOLOR" localSheetId="6">TRUE</definedName>
    <definedName name="QBPRESERVECOLOR" localSheetId="0">TRUE</definedName>
    <definedName name="QBPRESERVECOLOR" localSheetId="4">TRUE</definedName>
    <definedName name="QBPRESERVECOLOR" localSheetId="7">TRUE</definedName>
    <definedName name="QBPRESERVECOLOR" localSheetId="3">TRUE</definedName>
    <definedName name="QBPRESERVECOLOR" localSheetId="5">TRUE</definedName>
    <definedName name="QBPRESERVEFONT" localSheetId="6">TRUE</definedName>
    <definedName name="QBPRESERVEFONT" localSheetId="0">TRUE</definedName>
    <definedName name="QBPRESERVEFONT" localSheetId="4">TRUE</definedName>
    <definedName name="QBPRESERVEFONT" localSheetId="7">TRUE</definedName>
    <definedName name="QBPRESERVEFONT" localSheetId="3">TRUE</definedName>
    <definedName name="QBPRESERVEFONT" localSheetId="5">TRUE</definedName>
    <definedName name="QBPRESERVEROWHEIGHT" localSheetId="6">TRUE</definedName>
    <definedName name="QBPRESERVEROWHEIGHT" localSheetId="0">TRUE</definedName>
    <definedName name="QBPRESERVEROWHEIGHT" localSheetId="4">TRUE</definedName>
    <definedName name="QBPRESERVEROWHEIGHT" localSheetId="7">TRUE</definedName>
    <definedName name="QBPRESERVEROWHEIGHT" localSheetId="3">TRUE</definedName>
    <definedName name="QBPRESERVEROWHEIGHT" localSheetId="5">TRUE</definedName>
    <definedName name="QBPRESERVESPACE" localSheetId="6">TRUE</definedName>
    <definedName name="QBPRESERVESPACE" localSheetId="0">TRUE</definedName>
    <definedName name="QBPRESERVESPACE" localSheetId="4">TRUE</definedName>
    <definedName name="QBPRESERVESPACE" localSheetId="7">TRUE</definedName>
    <definedName name="QBPRESERVESPACE" localSheetId="3">TRUE</definedName>
    <definedName name="QBPRESERVESPACE" localSheetId="5">TRUE</definedName>
    <definedName name="QBREPORTCOLAXIS" localSheetId="6">0</definedName>
    <definedName name="QBREPORTCOLAXIS" localSheetId="0">0</definedName>
    <definedName name="QBREPORTCOLAXIS" localSheetId="4">19</definedName>
    <definedName name="QBREPORTCOLAXIS" localSheetId="7">0</definedName>
    <definedName name="QBREPORTCOLAXIS" localSheetId="3">0</definedName>
    <definedName name="QBREPORTCOLAXIS" localSheetId="5">19</definedName>
    <definedName name="QBREPORTCOMPANYID" localSheetId="6">"8485c3b05ade4270975b6060e7430806"</definedName>
    <definedName name="QBREPORTCOMPANYID" localSheetId="0">"8485c3b05ade4270975b6060e7430806"</definedName>
    <definedName name="QBREPORTCOMPANYID" localSheetId="4">"8485c3b05ade4270975b6060e7430806"</definedName>
    <definedName name="QBREPORTCOMPANYID" localSheetId="7">"8485c3b05ade4270975b6060e7430806"</definedName>
    <definedName name="QBREPORTCOMPANYID" localSheetId="3">"8485c3b05ade4270975b6060e7430806"</definedName>
    <definedName name="QBREPORTCOMPANYID" localSheetId="5">"8485c3b05ade4270975b6060e7430806"</definedName>
    <definedName name="QBREPORTCOMPARECOL_ANNUALBUDGET" localSheetId="6">FALSE</definedName>
    <definedName name="QBREPORTCOMPARECOL_ANNUALBUDGET" localSheetId="0">FALSE</definedName>
    <definedName name="QBREPORTCOMPARECOL_ANNUALBUDGET" localSheetId="4">FALSE</definedName>
    <definedName name="QBREPORTCOMPARECOL_ANNUALBUDGET" localSheetId="7">FALSE</definedName>
    <definedName name="QBREPORTCOMPARECOL_ANNUALBUDGET" localSheetId="3">FALSE</definedName>
    <definedName name="QBREPORTCOMPARECOL_ANNUALBUDGET" localSheetId="5">FALSE</definedName>
    <definedName name="QBREPORTCOMPARECOL_AVGCOGS" localSheetId="6">FALSE</definedName>
    <definedName name="QBREPORTCOMPARECOL_AVGCOGS" localSheetId="0">FALSE</definedName>
    <definedName name="QBREPORTCOMPARECOL_AVGCOGS" localSheetId="4">FALSE</definedName>
    <definedName name="QBREPORTCOMPARECOL_AVGCOGS" localSheetId="7">FALSE</definedName>
    <definedName name="QBREPORTCOMPARECOL_AVGCOGS" localSheetId="3">FALSE</definedName>
    <definedName name="QBREPORTCOMPARECOL_AVGCOGS" localSheetId="5">FALSE</definedName>
    <definedName name="QBREPORTCOMPARECOL_AVGPRICE" localSheetId="6">FALSE</definedName>
    <definedName name="QBREPORTCOMPARECOL_AVGPRICE" localSheetId="0">FALSE</definedName>
    <definedName name="QBREPORTCOMPARECOL_AVGPRICE" localSheetId="4">FALSE</definedName>
    <definedName name="QBREPORTCOMPARECOL_AVGPRICE" localSheetId="7">FALSE</definedName>
    <definedName name="QBREPORTCOMPARECOL_AVGPRICE" localSheetId="3">FALSE</definedName>
    <definedName name="QBREPORTCOMPARECOL_AVGPRICE" localSheetId="5">FALSE</definedName>
    <definedName name="QBREPORTCOMPARECOL_BUDDIFF" localSheetId="6">TRUE</definedName>
    <definedName name="QBREPORTCOMPARECOL_BUDDIFF" localSheetId="0">FALSE</definedName>
    <definedName name="QBREPORTCOMPARECOL_BUDDIFF" localSheetId="4">TRUE</definedName>
    <definedName name="QBREPORTCOMPARECOL_BUDDIFF" localSheetId="7">FALSE</definedName>
    <definedName name="QBREPORTCOMPARECOL_BUDDIFF" localSheetId="3">FALSE</definedName>
    <definedName name="QBREPORTCOMPARECOL_BUDDIFF" localSheetId="5">TRUE</definedName>
    <definedName name="QBREPORTCOMPARECOL_BUDGET" localSheetId="6">TRUE</definedName>
    <definedName name="QBREPORTCOMPARECOL_BUDGET" localSheetId="0">FALSE</definedName>
    <definedName name="QBREPORTCOMPARECOL_BUDGET" localSheetId="4">TRUE</definedName>
    <definedName name="QBREPORTCOMPARECOL_BUDGET" localSheetId="7">FALSE</definedName>
    <definedName name="QBREPORTCOMPARECOL_BUDGET" localSheetId="3">FALSE</definedName>
    <definedName name="QBREPORTCOMPARECOL_BUDGET" localSheetId="5">TRUE</definedName>
    <definedName name="QBREPORTCOMPARECOL_BUDPCT" localSheetId="6">TRUE</definedName>
    <definedName name="QBREPORTCOMPARECOL_BUDPCT" localSheetId="0">FALSE</definedName>
    <definedName name="QBREPORTCOMPARECOL_BUDPCT" localSheetId="4">TRUE</definedName>
    <definedName name="QBREPORTCOMPARECOL_BUDPCT" localSheetId="7">FALSE</definedName>
    <definedName name="QBREPORTCOMPARECOL_BUDPCT" localSheetId="3">FALSE</definedName>
    <definedName name="QBREPORTCOMPARECOL_BUDPCT" localSheetId="5">TRUE</definedName>
    <definedName name="QBREPORTCOMPARECOL_COGS" localSheetId="6">FALSE</definedName>
    <definedName name="QBREPORTCOMPARECOL_COGS" localSheetId="0">FALSE</definedName>
    <definedName name="QBREPORTCOMPARECOL_COGS" localSheetId="4">FALSE</definedName>
    <definedName name="QBREPORTCOMPARECOL_COGS" localSheetId="7">FALSE</definedName>
    <definedName name="QBREPORTCOMPARECOL_COGS" localSheetId="3">FALSE</definedName>
    <definedName name="QBREPORTCOMPARECOL_COGS" localSheetId="5">FALSE</definedName>
    <definedName name="QBREPORTCOMPARECOL_EXCLUDEAMOUNT" localSheetId="6">FALSE</definedName>
    <definedName name="QBREPORTCOMPARECOL_EXCLUDEAMOUNT" localSheetId="0">FALSE</definedName>
    <definedName name="QBREPORTCOMPARECOL_EXCLUDEAMOUNT" localSheetId="4">FALSE</definedName>
    <definedName name="QBREPORTCOMPARECOL_EXCLUDEAMOUNT" localSheetId="7">FALSE</definedName>
    <definedName name="QBREPORTCOMPARECOL_EXCLUDEAMOUNT" localSheetId="3">FALSE</definedName>
    <definedName name="QBREPORTCOMPARECOL_EXCLUDEAMOUNT" localSheetId="5">FALSE</definedName>
    <definedName name="QBREPORTCOMPARECOL_EXCLUDECURPERIOD" localSheetId="6">FALSE</definedName>
    <definedName name="QBREPORTCOMPARECOL_EXCLUDECURPERIOD" localSheetId="0">FALSE</definedName>
    <definedName name="QBREPORTCOMPARECOL_EXCLUDECURPERIOD" localSheetId="4">FALSE</definedName>
    <definedName name="QBREPORTCOMPARECOL_EXCLUDECURPERIOD" localSheetId="7">FALSE</definedName>
    <definedName name="QBREPORTCOMPARECOL_EXCLUDECURPERIOD" localSheetId="3">FALSE</definedName>
    <definedName name="QBREPORTCOMPARECOL_EXCLUDECURPERIOD" localSheetId="5">FALSE</definedName>
    <definedName name="QBREPORTCOMPARECOL_FORECAST" localSheetId="6">FALSE</definedName>
    <definedName name="QBREPORTCOMPARECOL_FORECAST" localSheetId="0">FALSE</definedName>
    <definedName name="QBREPORTCOMPARECOL_FORECAST" localSheetId="4">FALSE</definedName>
    <definedName name="QBREPORTCOMPARECOL_FORECAST" localSheetId="7">FALSE</definedName>
    <definedName name="QBREPORTCOMPARECOL_FORECAST" localSheetId="3">FALSE</definedName>
    <definedName name="QBREPORTCOMPARECOL_FORECAST" localSheetId="5">FALSE</definedName>
    <definedName name="QBREPORTCOMPARECOL_GROSSMARGIN" localSheetId="6">FALSE</definedName>
    <definedName name="QBREPORTCOMPARECOL_GROSSMARGIN" localSheetId="0">FALSE</definedName>
    <definedName name="QBREPORTCOMPARECOL_GROSSMARGIN" localSheetId="4">FALSE</definedName>
    <definedName name="QBREPORTCOMPARECOL_GROSSMARGIN" localSheetId="7">FALSE</definedName>
    <definedName name="QBREPORTCOMPARECOL_GROSSMARGIN" localSheetId="3">FALSE</definedName>
    <definedName name="QBREPORTCOMPARECOL_GROSSMARGIN" localSheetId="5">FALSE</definedName>
    <definedName name="QBREPORTCOMPARECOL_GROSSMARGINPCT" localSheetId="6">FALSE</definedName>
    <definedName name="QBREPORTCOMPARECOL_GROSSMARGINPCT" localSheetId="0">FALSE</definedName>
    <definedName name="QBREPORTCOMPARECOL_GROSSMARGINPCT" localSheetId="4">FALSE</definedName>
    <definedName name="QBREPORTCOMPARECOL_GROSSMARGINPCT" localSheetId="7">FALSE</definedName>
    <definedName name="QBREPORTCOMPARECOL_GROSSMARGINPCT" localSheetId="3">FALSE</definedName>
    <definedName name="QBREPORTCOMPARECOL_GROSSMARGINPCT" localSheetId="5">FALSE</definedName>
    <definedName name="QBREPORTCOMPARECOL_HOURS" localSheetId="6">FALSE</definedName>
    <definedName name="QBREPORTCOMPARECOL_HOURS" localSheetId="0">FALSE</definedName>
    <definedName name="QBREPORTCOMPARECOL_HOURS" localSheetId="4">FALSE</definedName>
    <definedName name="QBREPORTCOMPARECOL_HOURS" localSheetId="7">FALSE</definedName>
    <definedName name="QBREPORTCOMPARECOL_HOURS" localSheetId="3">FALSE</definedName>
    <definedName name="QBREPORTCOMPARECOL_HOURS" localSheetId="5">FALSE</definedName>
    <definedName name="QBREPORTCOMPARECOL_PCTCOL" localSheetId="6">FALSE</definedName>
    <definedName name="QBREPORTCOMPARECOL_PCTCOL" localSheetId="0">FALSE</definedName>
    <definedName name="QBREPORTCOMPARECOL_PCTCOL" localSheetId="4">FALSE</definedName>
    <definedName name="QBREPORTCOMPARECOL_PCTCOL" localSheetId="7">FALSE</definedName>
    <definedName name="QBREPORTCOMPARECOL_PCTCOL" localSheetId="3">FALSE</definedName>
    <definedName name="QBREPORTCOMPARECOL_PCTCOL" localSheetId="5">FALSE</definedName>
    <definedName name="QBREPORTCOMPARECOL_PCTEXPENSE" localSheetId="6">FALSE</definedName>
    <definedName name="QBREPORTCOMPARECOL_PCTEXPENSE" localSheetId="0">FALSE</definedName>
    <definedName name="QBREPORTCOMPARECOL_PCTEXPENSE" localSheetId="4">FALSE</definedName>
    <definedName name="QBREPORTCOMPARECOL_PCTEXPENSE" localSheetId="7">FALSE</definedName>
    <definedName name="QBREPORTCOMPARECOL_PCTEXPENSE" localSheetId="3">FALSE</definedName>
    <definedName name="QBREPORTCOMPARECOL_PCTEXPENSE" localSheetId="5">FALSE</definedName>
    <definedName name="QBREPORTCOMPARECOL_PCTINCOME" localSheetId="6">FALSE</definedName>
    <definedName name="QBREPORTCOMPARECOL_PCTINCOME" localSheetId="0">FALSE</definedName>
    <definedName name="QBREPORTCOMPARECOL_PCTINCOME" localSheetId="4">FALSE</definedName>
    <definedName name="QBREPORTCOMPARECOL_PCTINCOME" localSheetId="7">FALSE</definedName>
    <definedName name="QBREPORTCOMPARECOL_PCTINCOME" localSheetId="3">FALSE</definedName>
    <definedName name="QBREPORTCOMPARECOL_PCTINCOME" localSheetId="5">FALSE</definedName>
    <definedName name="QBREPORTCOMPARECOL_PCTOFSALES" localSheetId="6">FALSE</definedName>
    <definedName name="QBREPORTCOMPARECOL_PCTOFSALES" localSheetId="0">FALSE</definedName>
    <definedName name="QBREPORTCOMPARECOL_PCTOFSALES" localSheetId="4">FALSE</definedName>
    <definedName name="QBREPORTCOMPARECOL_PCTOFSALES" localSheetId="7">FALSE</definedName>
    <definedName name="QBREPORTCOMPARECOL_PCTOFSALES" localSheetId="3">FALSE</definedName>
    <definedName name="QBREPORTCOMPARECOL_PCTOFSALES" localSheetId="5">FALSE</definedName>
    <definedName name="QBREPORTCOMPARECOL_PCTROW" localSheetId="6">FALSE</definedName>
    <definedName name="QBREPORTCOMPARECOL_PCTROW" localSheetId="0">FALSE</definedName>
    <definedName name="QBREPORTCOMPARECOL_PCTROW" localSheetId="4">FALSE</definedName>
    <definedName name="QBREPORTCOMPARECOL_PCTROW" localSheetId="7">FALSE</definedName>
    <definedName name="QBREPORTCOMPARECOL_PCTROW" localSheetId="3">FALSE</definedName>
    <definedName name="QBREPORTCOMPARECOL_PCTROW" localSheetId="5">FALSE</definedName>
    <definedName name="QBREPORTCOMPARECOL_PPDIFF" localSheetId="6">FALSE</definedName>
    <definedName name="QBREPORTCOMPARECOL_PPDIFF" localSheetId="0">FALSE</definedName>
    <definedName name="QBREPORTCOMPARECOL_PPDIFF" localSheetId="4">FALSE</definedName>
    <definedName name="QBREPORTCOMPARECOL_PPDIFF" localSheetId="7">FALSE</definedName>
    <definedName name="QBREPORTCOMPARECOL_PPDIFF" localSheetId="3">FALSE</definedName>
    <definedName name="QBREPORTCOMPARECOL_PPDIFF" localSheetId="5">FALSE</definedName>
    <definedName name="QBREPORTCOMPARECOL_PPPCT" localSheetId="6">FALSE</definedName>
    <definedName name="QBREPORTCOMPARECOL_PPPCT" localSheetId="0">FALSE</definedName>
    <definedName name="QBREPORTCOMPARECOL_PPPCT" localSheetId="4">FALSE</definedName>
    <definedName name="QBREPORTCOMPARECOL_PPPCT" localSheetId="7">FALSE</definedName>
    <definedName name="QBREPORTCOMPARECOL_PPPCT" localSheetId="3">FALSE</definedName>
    <definedName name="QBREPORTCOMPARECOL_PPPCT" localSheetId="5">FALSE</definedName>
    <definedName name="QBREPORTCOMPARECOL_PREVPERIOD" localSheetId="6">FALSE</definedName>
    <definedName name="QBREPORTCOMPARECOL_PREVPERIOD" localSheetId="0">FALSE</definedName>
    <definedName name="QBREPORTCOMPARECOL_PREVPERIOD" localSheetId="4">FALSE</definedName>
    <definedName name="QBREPORTCOMPARECOL_PREVPERIOD" localSheetId="7">FALSE</definedName>
    <definedName name="QBREPORTCOMPARECOL_PREVPERIOD" localSheetId="3">FALSE</definedName>
    <definedName name="QBREPORTCOMPARECOL_PREVPERIOD" localSheetId="5">FALSE</definedName>
    <definedName name="QBREPORTCOMPARECOL_PREVYEAR" localSheetId="6">FALSE</definedName>
    <definedName name="QBREPORTCOMPARECOL_PREVYEAR" localSheetId="0">FALSE</definedName>
    <definedName name="QBREPORTCOMPARECOL_PREVYEAR" localSheetId="4">FALSE</definedName>
    <definedName name="QBREPORTCOMPARECOL_PREVYEAR" localSheetId="7">FALSE</definedName>
    <definedName name="QBREPORTCOMPARECOL_PREVYEAR" localSheetId="3">FALSE</definedName>
    <definedName name="QBREPORTCOMPARECOL_PREVYEAR" localSheetId="5">FALSE</definedName>
    <definedName name="QBREPORTCOMPARECOL_PYDIFF" localSheetId="6">FALSE</definedName>
    <definedName name="QBREPORTCOMPARECOL_PYDIFF" localSheetId="0">FALSE</definedName>
    <definedName name="QBREPORTCOMPARECOL_PYDIFF" localSheetId="4">FALSE</definedName>
    <definedName name="QBREPORTCOMPARECOL_PYDIFF" localSheetId="7">FALSE</definedName>
    <definedName name="QBREPORTCOMPARECOL_PYDIFF" localSheetId="3">FALSE</definedName>
    <definedName name="QBREPORTCOMPARECOL_PYDIFF" localSheetId="5">FALSE</definedName>
    <definedName name="QBREPORTCOMPARECOL_PYPCT" localSheetId="6">FALSE</definedName>
    <definedName name="QBREPORTCOMPARECOL_PYPCT" localSheetId="0">FALSE</definedName>
    <definedName name="QBREPORTCOMPARECOL_PYPCT" localSheetId="4">FALSE</definedName>
    <definedName name="QBREPORTCOMPARECOL_PYPCT" localSheetId="7">FALSE</definedName>
    <definedName name="QBREPORTCOMPARECOL_PYPCT" localSheetId="3">FALSE</definedName>
    <definedName name="QBREPORTCOMPARECOL_PYPCT" localSheetId="5">FALSE</definedName>
    <definedName name="QBREPORTCOMPARECOL_QTY" localSheetId="6">FALSE</definedName>
    <definedName name="QBREPORTCOMPARECOL_QTY" localSheetId="0">FALSE</definedName>
    <definedName name="QBREPORTCOMPARECOL_QTY" localSheetId="4">FALSE</definedName>
    <definedName name="QBREPORTCOMPARECOL_QTY" localSheetId="7">FALSE</definedName>
    <definedName name="QBREPORTCOMPARECOL_QTY" localSheetId="3">FALSE</definedName>
    <definedName name="QBREPORTCOMPARECOL_QTY" localSheetId="5">FALSE</definedName>
    <definedName name="QBREPORTCOMPARECOL_RATE" localSheetId="6">FALSE</definedName>
    <definedName name="QBREPORTCOMPARECOL_RATE" localSheetId="0">FALSE</definedName>
    <definedName name="QBREPORTCOMPARECOL_RATE" localSheetId="4">FALSE</definedName>
    <definedName name="QBREPORTCOMPARECOL_RATE" localSheetId="7">FALSE</definedName>
    <definedName name="QBREPORTCOMPARECOL_RATE" localSheetId="3">FALSE</definedName>
    <definedName name="QBREPORTCOMPARECOL_RATE" localSheetId="5">FALSE</definedName>
    <definedName name="QBREPORTCOMPARECOL_TRIPBILLEDMILES" localSheetId="6">FALSE</definedName>
    <definedName name="QBREPORTCOMPARECOL_TRIPBILLEDMILES" localSheetId="0">FALSE</definedName>
    <definedName name="QBREPORTCOMPARECOL_TRIPBILLEDMILES" localSheetId="4">FALSE</definedName>
    <definedName name="QBREPORTCOMPARECOL_TRIPBILLEDMILES" localSheetId="7">FALSE</definedName>
    <definedName name="QBREPORTCOMPARECOL_TRIPBILLEDMILES" localSheetId="3">FALSE</definedName>
    <definedName name="QBREPORTCOMPARECOL_TRIPBILLEDMILES" localSheetId="5">FALSE</definedName>
    <definedName name="QBREPORTCOMPARECOL_TRIPBILLINGAMOUNT" localSheetId="6">FALSE</definedName>
    <definedName name="QBREPORTCOMPARECOL_TRIPBILLINGAMOUNT" localSheetId="0">FALSE</definedName>
    <definedName name="QBREPORTCOMPARECOL_TRIPBILLINGAMOUNT" localSheetId="4">FALSE</definedName>
    <definedName name="QBREPORTCOMPARECOL_TRIPBILLINGAMOUNT" localSheetId="7">FALSE</definedName>
    <definedName name="QBREPORTCOMPARECOL_TRIPBILLINGAMOUNT" localSheetId="3">FALSE</definedName>
    <definedName name="QBREPORTCOMPARECOL_TRIPBILLINGAMOUNT" localSheetId="5">FALSE</definedName>
    <definedName name="QBREPORTCOMPARECOL_TRIPMILES" localSheetId="6">FALSE</definedName>
    <definedName name="QBREPORTCOMPARECOL_TRIPMILES" localSheetId="0">FALSE</definedName>
    <definedName name="QBREPORTCOMPARECOL_TRIPMILES" localSheetId="4">FALSE</definedName>
    <definedName name="QBREPORTCOMPARECOL_TRIPMILES" localSheetId="7">FALSE</definedName>
    <definedName name="QBREPORTCOMPARECOL_TRIPMILES" localSheetId="3">FALSE</definedName>
    <definedName name="QBREPORTCOMPARECOL_TRIPMILES" localSheetId="5">FALSE</definedName>
    <definedName name="QBREPORTCOMPARECOL_TRIPNOTBILLABLEMILES" localSheetId="6">FALSE</definedName>
    <definedName name="QBREPORTCOMPARECOL_TRIPNOTBILLABLEMILES" localSheetId="0">FALSE</definedName>
    <definedName name="QBREPORTCOMPARECOL_TRIPNOTBILLABLEMILES" localSheetId="4">FALSE</definedName>
    <definedName name="QBREPORTCOMPARECOL_TRIPNOTBILLABLEMILES" localSheetId="7">FALSE</definedName>
    <definedName name="QBREPORTCOMPARECOL_TRIPNOTBILLABLEMILES" localSheetId="3">FALSE</definedName>
    <definedName name="QBREPORTCOMPARECOL_TRIPNOTBILLABLEMILES" localSheetId="5">FALSE</definedName>
    <definedName name="QBREPORTCOMPARECOL_TRIPTAXDEDUCTIBLEAMOUNT" localSheetId="6">FALSE</definedName>
    <definedName name="QBREPORTCOMPARECOL_TRIPTAXDEDUCTIBLEAMOUNT" localSheetId="0">FALSE</definedName>
    <definedName name="QBREPORTCOMPARECOL_TRIPTAXDEDUCTIBLEAMOUNT" localSheetId="4">FALSE</definedName>
    <definedName name="QBREPORTCOMPARECOL_TRIPTAXDEDUCTIBLEAMOUNT" localSheetId="7">FALSE</definedName>
    <definedName name="QBREPORTCOMPARECOL_TRIPTAXDEDUCTIBLEAMOUNT" localSheetId="3">FALSE</definedName>
    <definedName name="QBREPORTCOMPARECOL_TRIPTAXDEDUCTIBLEAMOUNT" localSheetId="5">FALSE</definedName>
    <definedName name="QBREPORTCOMPARECOL_TRIPUNBILLEDMILES" localSheetId="6">FALSE</definedName>
    <definedName name="QBREPORTCOMPARECOL_TRIPUNBILLEDMILES" localSheetId="0">FALSE</definedName>
    <definedName name="QBREPORTCOMPARECOL_TRIPUNBILLEDMILES" localSheetId="4">FALSE</definedName>
    <definedName name="QBREPORTCOMPARECOL_TRIPUNBILLEDMILES" localSheetId="7">FALSE</definedName>
    <definedName name="QBREPORTCOMPARECOL_TRIPUNBILLEDMILES" localSheetId="3">FALSE</definedName>
    <definedName name="QBREPORTCOMPARECOL_TRIPUNBILLEDMILES" localSheetId="5">FALSE</definedName>
    <definedName name="QBREPORTCOMPARECOL_YTD" localSheetId="6">FALSE</definedName>
    <definedName name="QBREPORTCOMPARECOL_YTD" localSheetId="0">FALSE</definedName>
    <definedName name="QBREPORTCOMPARECOL_YTD" localSheetId="4">FALSE</definedName>
    <definedName name="QBREPORTCOMPARECOL_YTD" localSheetId="7">FALSE</definedName>
    <definedName name="QBREPORTCOMPARECOL_YTD" localSheetId="3">FALSE</definedName>
    <definedName name="QBREPORTCOMPARECOL_YTD" localSheetId="5">FALSE</definedName>
    <definedName name="QBREPORTCOMPARECOL_YTDBUDGET" localSheetId="6">FALSE</definedName>
    <definedName name="QBREPORTCOMPARECOL_YTDBUDGET" localSheetId="0">FALSE</definedName>
    <definedName name="QBREPORTCOMPARECOL_YTDBUDGET" localSheetId="4">FALSE</definedName>
    <definedName name="QBREPORTCOMPARECOL_YTDBUDGET" localSheetId="7">FALSE</definedName>
    <definedName name="QBREPORTCOMPARECOL_YTDBUDGET" localSheetId="3">FALSE</definedName>
    <definedName name="QBREPORTCOMPARECOL_YTDBUDGET" localSheetId="5">FALSE</definedName>
    <definedName name="QBREPORTCOMPARECOL_YTDPCT" localSheetId="6">FALSE</definedName>
    <definedName name="QBREPORTCOMPARECOL_YTDPCT" localSheetId="0">FALSE</definedName>
    <definedName name="QBREPORTCOMPARECOL_YTDPCT" localSheetId="4">FALSE</definedName>
    <definedName name="QBREPORTCOMPARECOL_YTDPCT" localSheetId="7">FALSE</definedName>
    <definedName name="QBREPORTCOMPARECOL_YTDPCT" localSheetId="3">FALSE</definedName>
    <definedName name="QBREPORTCOMPARECOL_YTDPCT" localSheetId="5">FALSE</definedName>
    <definedName name="QBREPORTROWAXIS" localSheetId="6">11</definedName>
    <definedName name="QBREPORTROWAXIS" localSheetId="0">0</definedName>
    <definedName name="QBREPORTROWAXIS" localSheetId="4">11</definedName>
    <definedName name="QBREPORTROWAXIS" localSheetId="7">12</definedName>
    <definedName name="QBREPORTROWAXIS" localSheetId="3">9</definedName>
    <definedName name="QBREPORTROWAXIS" localSheetId="5">11</definedName>
    <definedName name="QBREPORTSUBCOLAXIS" localSheetId="6">24</definedName>
    <definedName name="QBREPORTSUBCOLAXIS" localSheetId="0">0</definedName>
    <definedName name="QBREPORTSUBCOLAXIS" localSheetId="4">24</definedName>
    <definedName name="QBREPORTSUBCOLAXIS" localSheetId="7">0</definedName>
    <definedName name="QBREPORTSUBCOLAXIS" localSheetId="3">0</definedName>
    <definedName name="QBREPORTSUBCOLAXIS" localSheetId="5">24</definedName>
    <definedName name="QBREPORTTYPE" localSheetId="6">288</definedName>
    <definedName name="QBREPORTTYPE" localSheetId="0">23</definedName>
    <definedName name="QBREPORTTYPE" localSheetId="4">288</definedName>
    <definedName name="QBREPORTTYPE" localSheetId="7">230</definedName>
    <definedName name="QBREPORTTYPE" localSheetId="3">5</definedName>
    <definedName name="QBREPORTTYPE" localSheetId="5">288</definedName>
    <definedName name="QBROWHEADERS" localSheetId="6">9</definedName>
    <definedName name="QBROWHEADERS" localSheetId="0">1</definedName>
    <definedName name="QBROWHEADERS" localSheetId="4">9</definedName>
    <definedName name="QBROWHEADERS" localSheetId="7">6</definedName>
    <definedName name="QBROWHEADERS" localSheetId="3">7</definedName>
    <definedName name="QBROWHEADERS" localSheetId="5">9</definedName>
    <definedName name="QBSTARTDATE" localSheetId="6">20220101</definedName>
    <definedName name="QBSTARTDATE" localSheetId="0">20220101</definedName>
    <definedName name="QBSTARTDATE" localSheetId="4">20220201</definedName>
    <definedName name="QBSTARTDATE" localSheetId="7">20220201</definedName>
    <definedName name="QBSTARTDATE" localSheetId="3">20220201</definedName>
    <definedName name="QBSTARTDATE" localSheetId="5">20220101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5" i="8" l="1"/>
  <c r="J206" i="8" s="1"/>
  <c r="P199" i="8"/>
  <c r="N199" i="8"/>
  <c r="L198" i="8"/>
  <c r="J198" i="8"/>
  <c r="P197" i="8"/>
  <c r="N197" i="8"/>
  <c r="P196" i="8"/>
  <c r="N196" i="8"/>
  <c r="P195" i="8"/>
  <c r="N195" i="8"/>
  <c r="P194" i="8"/>
  <c r="N194" i="8"/>
  <c r="P193" i="8"/>
  <c r="N193" i="8"/>
  <c r="P192" i="8"/>
  <c r="N192" i="8"/>
  <c r="J187" i="8"/>
  <c r="J188" i="8" s="1"/>
  <c r="P178" i="8"/>
  <c r="N178" i="8"/>
  <c r="L177" i="8"/>
  <c r="J177" i="8"/>
  <c r="P176" i="8"/>
  <c r="N176" i="8"/>
  <c r="P175" i="8"/>
  <c r="N175" i="8"/>
  <c r="L170" i="8"/>
  <c r="J170" i="8"/>
  <c r="N170" i="8" s="1"/>
  <c r="P168" i="8"/>
  <c r="N168" i="8"/>
  <c r="P166" i="8"/>
  <c r="N166" i="8"/>
  <c r="P165" i="8"/>
  <c r="N165" i="8"/>
  <c r="L164" i="8"/>
  <c r="J164" i="8"/>
  <c r="P163" i="8"/>
  <c r="N163" i="8"/>
  <c r="P162" i="8"/>
  <c r="N162" i="8"/>
  <c r="P160" i="8"/>
  <c r="N160" i="8"/>
  <c r="P159" i="8"/>
  <c r="N159" i="8"/>
  <c r="L157" i="8"/>
  <c r="J157" i="8"/>
  <c r="N157" i="8" s="1"/>
  <c r="P155" i="8"/>
  <c r="N155" i="8"/>
  <c r="L152" i="8"/>
  <c r="J152" i="8"/>
  <c r="N152" i="8" s="1"/>
  <c r="P151" i="8"/>
  <c r="N151" i="8"/>
  <c r="P139" i="8"/>
  <c r="N139" i="8"/>
  <c r="P138" i="8"/>
  <c r="N138" i="8"/>
  <c r="L137" i="8"/>
  <c r="J137" i="8"/>
  <c r="P136" i="8"/>
  <c r="N136" i="8"/>
  <c r="P135" i="8"/>
  <c r="N135" i="8"/>
  <c r="P134" i="8"/>
  <c r="N134" i="8"/>
  <c r="P133" i="8"/>
  <c r="N133" i="8"/>
  <c r="P132" i="8"/>
  <c r="N132" i="8"/>
  <c r="P131" i="8"/>
  <c r="N131" i="8"/>
  <c r="P130" i="8"/>
  <c r="N130" i="8"/>
  <c r="P128" i="8"/>
  <c r="N128" i="8"/>
  <c r="L125" i="8"/>
  <c r="J125" i="8"/>
  <c r="N125" i="8" s="1"/>
  <c r="P124" i="8"/>
  <c r="N124" i="8"/>
  <c r="P123" i="8"/>
  <c r="N123" i="8"/>
  <c r="P122" i="8"/>
  <c r="N122" i="8"/>
  <c r="P121" i="8"/>
  <c r="N121" i="8"/>
  <c r="P120" i="8"/>
  <c r="N120" i="8"/>
  <c r="L118" i="8"/>
  <c r="J118" i="8"/>
  <c r="N118" i="8" s="1"/>
  <c r="P117" i="8"/>
  <c r="N117" i="8"/>
  <c r="P116" i="8"/>
  <c r="N116" i="8"/>
  <c r="P112" i="8"/>
  <c r="N112" i="8"/>
  <c r="P110" i="8"/>
  <c r="N110" i="8"/>
  <c r="L109" i="8"/>
  <c r="J109" i="8"/>
  <c r="P108" i="8"/>
  <c r="N108" i="8"/>
  <c r="P107" i="8"/>
  <c r="N107" i="8"/>
  <c r="P106" i="8"/>
  <c r="N106" i="8"/>
  <c r="P104" i="8"/>
  <c r="N104" i="8"/>
  <c r="L102" i="8"/>
  <c r="J102" i="8"/>
  <c r="N102" i="8" s="1"/>
  <c r="P101" i="8"/>
  <c r="N101" i="8"/>
  <c r="P100" i="8"/>
  <c r="N100" i="8"/>
  <c r="P99" i="8"/>
  <c r="N99" i="8"/>
  <c r="P98" i="8"/>
  <c r="N98" i="8"/>
  <c r="P97" i="8"/>
  <c r="N97" i="8"/>
  <c r="L95" i="8"/>
  <c r="J95" i="8"/>
  <c r="P94" i="8"/>
  <c r="N94" i="8"/>
  <c r="P93" i="8"/>
  <c r="N93" i="8"/>
  <c r="P92" i="8"/>
  <c r="N92" i="8"/>
  <c r="P91" i="8"/>
  <c r="N91" i="8"/>
  <c r="L88" i="8"/>
  <c r="J88" i="8"/>
  <c r="N88" i="8" s="1"/>
  <c r="P87" i="8"/>
  <c r="N87" i="8"/>
  <c r="P86" i="8"/>
  <c r="N86" i="8"/>
  <c r="P85" i="8"/>
  <c r="N85" i="8"/>
  <c r="P83" i="8"/>
  <c r="N83" i="8"/>
  <c r="P82" i="8"/>
  <c r="N82" i="8"/>
  <c r="L80" i="8"/>
  <c r="J80" i="8"/>
  <c r="N80" i="8" s="1"/>
  <c r="P79" i="8"/>
  <c r="N79" i="8"/>
  <c r="P78" i="8"/>
  <c r="N78" i="8"/>
  <c r="P77" i="8"/>
  <c r="N77" i="8"/>
  <c r="L75" i="8"/>
  <c r="J75" i="8"/>
  <c r="N75" i="8" s="1"/>
  <c r="P74" i="8"/>
  <c r="N74" i="8"/>
  <c r="P73" i="8"/>
  <c r="N73" i="8"/>
  <c r="P72" i="8"/>
  <c r="N72" i="8"/>
  <c r="P71" i="8"/>
  <c r="N71" i="8"/>
  <c r="P70" i="8"/>
  <c r="N70" i="8"/>
  <c r="P69" i="8"/>
  <c r="N69" i="8"/>
  <c r="P68" i="8"/>
  <c r="N68" i="8"/>
  <c r="P67" i="8"/>
  <c r="N67" i="8"/>
  <c r="P64" i="8"/>
  <c r="N64" i="8"/>
  <c r="P63" i="8"/>
  <c r="N63" i="8"/>
  <c r="P62" i="8"/>
  <c r="N62" i="8"/>
  <c r="P61" i="8"/>
  <c r="N61" i="8"/>
  <c r="P59" i="8"/>
  <c r="N59" i="8"/>
  <c r="L58" i="8"/>
  <c r="J58" i="8"/>
  <c r="P57" i="8"/>
  <c r="N57" i="8"/>
  <c r="P56" i="8"/>
  <c r="N56" i="8"/>
  <c r="P54" i="8"/>
  <c r="N54" i="8"/>
  <c r="P53" i="8"/>
  <c r="N53" i="8"/>
  <c r="P52" i="8"/>
  <c r="N52" i="8"/>
  <c r="P47" i="8"/>
  <c r="N47" i="8"/>
  <c r="P46" i="8"/>
  <c r="N46" i="8"/>
  <c r="L45" i="8"/>
  <c r="J45" i="8"/>
  <c r="N45" i="8" s="1"/>
  <c r="P44" i="8"/>
  <c r="N44" i="8"/>
  <c r="P43" i="8"/>
  <c r="N43" i="8"/>
  <c r="P42" i="8"/>
  <c r="N42" i="8"/>
  <c r="P41" i="8"/>
  <c r="N41" i="8"/>
  <c r="P39" i="8"/>
  <c r="N39" i="8"/>
  <c r="L38" i="8"/>
  <c r="J38" i="8"/>
  <c r="N38" i="8" s="1"/>
  <c r="P37" i="8"/>
  <c r="N37" i="8"/>
  <c r="P36" i="8"/>
  <c r="N36" i="8"/>
  <c r="P35" i="8"/>
  <c r="N35" i="8"/>
  <c r="P34" i="8"/>
  <c r="N34" i="8"/>
  <c r="P33" i="8"/>
  <c r="N33" i="8"/>
  <c r="P32" i="8"/>
  <c r="N32" i="8"/>
  <c r="L30" i="8"/>
  <c r="J30" i="8"/>
  <c r="N30" i="8" s="1"/>
  <c r="P29" i="8"/>
  <c r="N29" i="8"/>
  <c r="P28" i="8"/>
  <c r="N28" i="8"/>
  <c r="L26" i="8"/>
  <c r="J26" i="8"/>
  <c r="P25" i="8"/>
  <c r="N25" i="8"/>
  <c r="L18" i="8"/>
  <c r="J18" i="8"/>
  <c r="P17" i="8"/>
  <c r="N17" i="8"/>
  <c r="P13" i="8"/>
  <c r="N13" i="8"/>
  <c r="P12" i="8"/>
  <c r="N12" i="8"/>
  <c r="P11" i="8"/>
  <c r="N11" i="8"/>
  <c r="P10" i="8"/>
  <c r="N10" i="8"/>
  <c r="P9" i="8"/>
  <c r="N9" i="8"/>
  <c r="P7" i="8"/>
  <c r="N7" i="8"/>
  <c r="P6" i="8"/>
  <c r="N6" i="8"/>
  <c r="P5" i="8"/>
  <c r="N5" i="8"/>
  <c r="Y365" i="7"/>
  <c r="AA359" i="7"/>
  <c r="AA360" i="7" s="1"/>
  <c r="AA361" i="7" s="1"/>
  <c r="AA362" i="7" s="1"/>
  <c r="AA363" i="7" s="1"/>
  <c r="AA364" i="7" s="1"/>
  <c r="AA365" i="7" s="1"/>
  <c r="Y357" i="7"/>
  <c r="Y366" i="7" s="1"/>
  <c r="Y367" i="7" s="1"/>
  <c r="AA351" i="7"/>
  <c r="AA352" i="7" s="1"/>
  <c r="AA353" i="7" s="1"/>
  <c r="AA354" i="7" s="1"/>
  <c r="AA355" i="7" s="1"/>
  <c r="AA356" i="7" s="1"/>
  <c r="AA357" i="7" s="1"/>
  <c r="AA366" i="7" s="1"/>
  <c r="AA367" i="7" s="1"/>
  <c r="Y347" i="7"/>
  <c r="AA346" i="7"/>
  <c r="AA347" i="7" s="1"/>
  <c r="Y344" i="7"/>
  <c r="AA343" i="7"/>
  <c r="AA344" i="7" s="1"/>
  <c r="Y340" i="7"/>
  <c r="AA335" i="7"/>
  <c r="AA336" i="7" s="1"/>
  <c r="AA337" i="7" s="1"/>
  <c r="AA338" i="7" s="1"/>
  <c r="AA339" i="7" s="1"/>
  <c r="AA340" i="7" s="1"/>
  <c r="Y332" i="7"/>
  <c r="AA321" i="7"/>
  <c r="AA322" i="7" s="1"/>
  <c r="AA323" i="7" s="1"/>
  <c r="AA324" i="7" s="1"/>
  <c r="AA325" i="7" s="1"/>
  <c r="AA326" i="7" s="1"/>
  <c r="AA327" i="7" s="1"/>
  <c r="AA328" i="7" s="1"/>
  <c r="AA329" i="7" s="1"/>
  <c r="AA330" i="7" s="1"/>
  <c r="AA331" i="7" s="1"/>
  <c r="AA332" i="7" s="1"/>
  <c r="Y319" i="7"/>
  <c r="Y333" i="7" s="1"/>
  <c r="Y341" i="7" s="1"/>
  <c r="AA314" i="7"/>
  <c r="AA315" i="7" s="1"/>
  <c r="AA316" i="7" s="1"/>
  <c r="AA317" i="7" s="1"/>
  <c r="AA318" i="7" s="1"/>
  <c r="AA319" i="7" s="1"/>
  <c r="AA333" i="7" s="1"/>
  <c r="AA341" i="7" s="1"/>
  <c r="AA308" i="7"/>
  <c r="Y306" i="7"/>
  <c r="Y310" i="7" s="1"/>
  <c r="AA305" i="7"/>
  <c r="AA306" i="7" s="1"/>
  <c r="AA310" i="7" s="1"/>
  <c r="Y300" i="7"/>
  <c r="AA296" i="7"/>
  <c r="AA297" i="7" s="1"/>
  <c r="AA298" i="7" s="1"/>
  <c r="AA299" i="7" s="1"/>
  <c r="AA300" i="7" s="1"/>
  <c r="Y294" i="7"/>
  <c r="AA292" i="7"/>
  <c r="AA293" i="7" s="1"/>
  <c r="AA294" i="7" s="1"/>
  <c r="Y290" i="7"/>
  <c r="AA289" i="7"/>
  <c r="AA290" i="7" s="1"/>
  <c r="Y287" i="7"/>
  <c r="AA285" i="7"/>
  <c r="AA286" i="7" s="1"/>
  <c r="AA287" i="7" s="1"/>
  <c r="Y283" i="7"/>
  <c r="AA282" i="7"/>
  <c r="AA283" i="7" s="1"/>
  <c r="Y280" i="7"/>
  <c r="Y301" i="7" s="1"/>
  <c r="AA279" i="7"/>
  <c r="AA280" i="7" s="1"/>
  <c r="AA301" i="7" s="1"/>
  <c r="Y275" i="7"/>
  <c r="Y276" i="7" s="1"/>
  <c r="Y302" i="7" s="1"/>
  <c r="AA272" i="7"/>
  <c r="AA273" i="7" s="1"/>
  <c r="AA274" i="7" s="1"/>
  <c r="AA275" i="7" s="1"/>
  <c r="AA276" i="7" s="1"/>
  <c r="AA302" i="7" s="1"/>
  <c r="Y267" i="7"/>
  <c r="AA266" i="7"/>
  <c r="AA267" i="7" s="1"/>
  <c r="Y264" i="7"/>
  <c r="Y268" i="7" s="1"/>
  <c r="AA257" i="7"/>
  <c r="AA258" i="7" s="1"/>
  <c r="AA259" i="7" s="1"/>
  <c r="AA260" i="7" s="1"/>
  <c r="AA261" i="7" s="1"/>
  <c r="AA262" i="7" s="1"/>
  <c r="AA263" i="7" s="1"/>
  <c r="AA264" i="7" s="1"/>
  <c r="AA268" i="7" s="1"/>
  <c r="Y252" i="7"/>
  <c r="AA251" i="7"/>
  <c r="AA252" i="7" s="1"/>
  <c r="Y247" i="7"/>
  <c r="AA246" i="7"/>
  <c r="AA247" i="7" s="1"/>
  <c r="Y244" i="7"/>
  <c r="AA243" i="7"/>
  <c r="AA244" i="7" s="1"/>
  <c r="Y241" i="7"/>
  <c r="Y248" i="7" s="1"/>
  <c r="AA240" i="7"/>
  <c r="AA241" i="7" s="1"/>
  <c r="AA248" i="7" s="1"/>
  <c r="Y237" i="7"/>
  <c r="Y249" i="7" s="1"/>
  <c r="AA236" i="7"/>
  <c r="AA237" i="7" s="1"/>
  <c r="AA249" i="7" s="1"/>
  <c r="Y232" i="7"/>
  <c r="AA231" i="7"/>
  <c r="AA232" i="7" s="1"/>
  <c r="Y229" i="7"/>
  <c r="AA228" i="7"/>
  <c r="AA229" i="7" s="1"/>
  <c r="Y226" i="7"/>
  <c r="AA225" i="7"/>
  <c r="AA226" i="7" s="1"/>
  <c r="Y223" i="7"/>
  <c r="AA221" i="7"/>
  <c r="AA222" i="7" s="1"/>
  <c r="AA223" i="7" s="1"/>
  <c r="Y219" i="7"/>
  <c r="Y233" i="7" s="1"/>
  <c r="AA209" i="7"/>
  <c r="AA210" i="7" s="1"/>
  <c r="AA211" i="7" s="1"/>
  <c r="AA212" i="7" s="1"/>
  <c r="AA213" i="7" s="1"/>
  <c r="AA214" i="7" s="1"/>
  <c r="AA215" i="7" s="1"/>
  <c r="AA216" i="7" s="1"/>
  <c r="AA217" i="7" s="1"/>
  <c r="AA218" i="7" s="1"/>
  <c r="AA219" i="7" s="1"/>
  <c r="AA233" i="7" s="1"/>
  <c r="Y205" i="7"/>
  <c r="AA204" i="7"/>
  <c r="AA205" i="7" s="1"/>
  <c r="Y202" i="7"/>
  <c r="Y206" i="7" s="1"/>
  <c r="Y253" i="7" s="1"/>
  <c r="AA192" i="7"/>
  <c r="AA193" i="7" s="1"/>
  <c r="AA194" i="7" s="1"/>
  <c r="AA195" i="7" s="1"/>
  <c r="AA196" i="7" s="1"/>
  <c r="AA197" i="7" s="1"/>
  <c r="AA198" i="7" s="1"/>
  <c r="AA199" i="7" s="1"/>
  <c r="AA200" i="7" s="1"/>
  <c r="AA201" i="7" s="1"/>
  <c r="AA202" i="7" s="1"/>
  <c r="AA206" i="7" s="1"/>
  <c r="AA253" i="7" s="1"/>
  <c r="Y187" i="7"/>
  <c r="Y188" i="7" s="1"/>
  <c r="AA186" i="7"/>
  <c r="AA187" i="7" s="1"/>
  <c r="AA188" i="7" s="1"/>
  <c r="Y183" i="7"/>
  <c r="AA182" i="7"/>
  <c r="AA183" i="7" s="1"/>
  <c r="Y178" i="7"/>
  <c r="AA170" i="7"/>
  <c r="AA171" i="7" s="1"/>
  <c r="AA172" i="7" s="1"/>
  <c r="AA173" i="7" s="1"/>
  <c r="AA174" i="7" s="1"/>
  <c r="AA175" i="7" s="1"/>
  <c r="AA176" i="7" s="1"/>
  <c r="AA177" i="7" s="1"/>
  <c r="AA178" i="7" s="1"/>
  <c r="Y168" i="7"/>
  <c r="AA160" i="7"/>
  <c r="AA161" i="7" s="1"/>
  <c r="AA162" i="7" s="1"/>
  <c r="AA163" i="7" s="1"/>
  <c r="AA164" i="7" s="1"/>
  <c r="AA165" i="7" s="1"/>
  <c r="AA166" i="7" s="1"/>
  <c r="AA167" i="7" s="1"/>
  <c r="AA168" i="7" s="1"/>
  <c r="Y158" i="7"/>
  <c r="Y179" i="7" s="1"/>
  <c r="AA155" i="7"/>
  <c r="AA156" i="7" s="1"/>
  <c r="AA157" i="7" s="1"/>
  <c r="AA158" i="7" s="1"/>
  <c r="AA179" i="7" s="1"/>
  <c r="Y151" i="7"/>
  <c r="AA150" i="7"/>
  <c r="AA151" i="7" s="1"/>
  <c r="Y148" i="7"/>
  <c r="AA144" i="7"/>
  <c r="AA145" i="7" s="1"/>
  <c r="AA146" i="7" s="1"/>
  <c r="AA147" i="7" s="1"/>
  <c r="AA148" i="7" s="1"/>
  <c r="Y142" i="7"/>
  <c r="AA138" i="7"/>
  <c r="AA139" i="7" s="1"/>
  <c r="AA140" i="7" s="1"/>
  <c r="AA141" i="7" s="1"/>
  <c r="AA142" i="7" s="1"/>
  <c r="Y136" i="7"/>
  <c r="Y152" i="7" s="1"/>
  <c r="AA125" i="7"/>
  <c r="AA126" i="7" s="1"/>
  <c r="AA127" i="7" s="1"/>
  <c r="AA128" i="7" s="1"/>
  <c r="AA129" i="7" s="1"/>
  <c r="AA130" i="7" s="1"/>
  <c r="AA131" i="7" s="1"/>
  <c r="AA132" i="7" s="1"/>
  <c r="AA133" i="7" s="1"/>
  <c r="AA134" i="7" s="1"/>
  <c r="AA135" i="7" s="1"/>
  <c r="AA136" i="7" s="1"/>
  <c r="AA152" i="7" s="1"/>
  <c r="Y121" i="7"/>
  <c r="AA119" i="7"/>
  <c r="AA120" i="7" s="1"/>
  <c r="AA121" i="7" s="1"/>
  <c r="Y117" i="7"/>
  <c r="AA115" i="7"/>
  <c r="AA116" i="7" s="1"/>
  <c r="AA117" i="7" s="1"/>
  <c r="Y113" i="7"/>
  <c r="AA111" i="7"/>
  <c r="AA112" i="7" s="1"/>
  <c r="AA113" i="7" s="1"/>
  <c r="Y109" i="7"/>
  <c r="AA107" i="7"/>
  <c r="AA108" i="7" s="1"/>
  <c r="AA109" i="7" s="1"/>
  <c r="Y105" i="7"/>
  <c r="AA96" i="7"/>
  <c r="AA97" i="7" s="1"/>
  <c r="AA98" i="7" s="1"/>
  <c r="AA99" i="7" s="1"/>
  <c r="AA100" i="7" s="1"/>
  <c r="AA101" i="7" s="1"/>
  <c r="AA102" i="7" s="1"/>
  <c r="AA103" i="7" s="1"/>
  <c r="AA104" i="7" s="1"/>
  <c r="AA105" i="7" s="1"/>
  <c r="Y93" i="7"/>
  <c r="AA92" i="7"/>
  <c r="AA93" i="7" s="1"/>
  <c r="Y90" i="7"/>
  <c r="AA89" i="7"/>
  <c r="AA90" i="7" s="1"/>
  <c r="Y87" i="7"/>
  <c r="AA86" i="7"/>
  <c r="AA87" i="7" s="1"/>
  <c r="Y84" i="7"/>
  <c r="Y94" i="7" s="1"/>
  <c r="Y122" i="7" s="1"/>
  <c r="Y180" i="7" s="1"/>
  <c r="AA83" i="7"/>
  <c r="AA84" i="7" s="1"/>
  <c r="AA94" i="7" s="1"/>
  <c r="AA122" i="7" s="1"/>
  <c r="AA180" i="7" s="1"/>
  <c r="Y78" i="7"/>
  <c r="AA65" i="7"/>
  <c r="AA66" i="7" s="1"/>
  <c r="AA67" i="7" s="1"/>
  <c r="AA68" i="7" s="1"/>
  <c r="AA69" i="7" s="1"/>
  <c r="AA70" i="7" s="1"/>
  <c r="AA71" i="7" s="1"/>
  <c r="AA72" i="7" s="1"/>
  <c r="AA73" i="7" s="1"/>
  <c r="AA74" i="7" s="1"/>
  <c r="AA75" i="7" s="1"/>
  <c r="AA76" i="7" s="1"/>
  <c r="AA77" i="7" s="1"/>
  <c r="AA78" i="7" s="1"/>
  <c r="Y63" i="7"/>
  <c r="AA58" i="7"/>
  <c r="AA59" i="7" s="1"/>
  <c r="AA60" i="7" s="1"/>
  <c r="AA61" i="7" s="1"/>
  <c r="AA62" i="7" s="1"/>
  <c r="AA63" i="7" s="1"/>
  <c r="Y55" i="7"/>
  <c r="AA54" i="7"/>
  <c r="AA55" i="7" s="1"/>
  <c r="Y52" i="7"/>
  <c r="Y56" i="7" s="1"/>
  <c r="AA51" i="7"/>
  <c r="AA52" i="7" s="1"/>
  <c r="AA56" i="7" s="1"/>
  <c r="Y47" i="7"/>
  <c r="AA46" i="7"/>
  <c r="AA47" i="7" s="1"/>
  <c r="Y44" i="7"/>
  <c r="Y48" i="7" s="1"/>
  <c r="AA41" i="7"/>
  <c r="AA42" i="7" s="1"/>
  <c r="AA43" i="7" s="1"/>
  <c r="AA44" i="7" s="1"/>
  <c r="AA48" i="7" s="1"/>
  <c r="Y37" i="7"/>
  <c r="Y38" i="7" s="1"/>
  <c r="AA36" i="7"/>
  <c r="AA37" i="7" s="1"/>
  <c r="AA38" i="7" s="1"/>
  <c r="Y32" i="7"/>
  <c r="AA31" i="7"/>
  <c r="AA32" i="7" s="1"/>
  <c r="Y29" i="7"/>
  <c r="Y33" i="7" s="1"/>
  <c r="Y254" i="7" s="1"/>
  <c r="AA28" i="7"/>
  <c r="AA29" i="7" s="1"/>
  <c r="AA33" i="7" s="1"/>
  <c r="AA254" i="7" s="1"/>
  <c r="Y23" i="7"/>
  <c r="AA22" i="7"/>
  <c r="AA23" i="7" s="1"/>
  <c r="Y20" i="7"/>
  <c r="AA19" i="7"/>
  <c r="AA20" i="7" s="1"/>
  <c r="Y17" i="7"/>
  <c r="AA16" i="7"/>
  <c r="AA17" i="7" s="1"/>
  <c r="Y14" i="7"/>
  <c r="Y24" i="7" s="1"/>
  <c r="AA13" i="7"/>
  <c r="AA14" i="7" s="1"/>
  <c r="AA24" i="7" s="1"/>
  <c r="Y10" i="7"/>
  <c r="AA8" i="7"/>
  <c r="AA9" i="7" s="1"/>
  <c r="AA10" i="7" s="1"/>
  <c r="Y6" i="7"/>
  <c r="Y368" i="7" s="1"/>
  <c r="AA3" i="7"/>
  <c r="AA4" i="7" s="1"/>
  <c r="AA5" i="7" s="1"/>
  <c r="AA6" i="7" s="1"/>
  <c r="AA368" i="7" s="1"/>
  <c r="T188" i="6"/>
  <c r="T187" i="6"/>
  <c r="J187" i="6"/>
  <c r="T186" i="6"/>
  <c r="R186" i="6"/>
  <c r="V186" i="6" s="1"/>
  <c r="T185" i="6"/>
  <c r="R185" i="6"/>
  <c r="V185" i="6" s="1"/>
  <c r="T182" i="6"/>
  <c r="R182" i="6"/>
  <c r="V182" i="6" s="1"/>
  <c r="T181" i="6"/>
  <c r="R181" i="6"/>
  <c r="V181" i="6" s="1"/>
  <c r="P181" i="6"/>
  <c r="N181" i="6"/>
  <c r="L180" i="6"/>
  <c r="J180" i="6"/>
  <c r="T179" i="6"/>
  <c r="R179" i="6"/>
  <c r="V179" i="6" s="1"/>
  <c r="P179" i="6"/>
  <c r="N179" i="6"/>
  <c r="T178" i="6"/>
  <c r="R178" i="6"/>
  <c r="V178" i="6" s="1"/>
  <c r="P178" i="6"/>
  <c r="N178" i="6"/>
  <c r="T177" i="6"/>
  <c r="R177" i="6"/>
  <c r="V177" i="6" s="1"/>
  <c r="P177" i="6"/>
  <c r="N177" i="6"/>
  <c r="T176" i="6"/>
  <c r="R176" i="6"/>
  <c r="V176" i="6" s="1"/>
  <c r="P176" i="6"/>
  <c r="N176" i="6"/>
  <c r="T175" i="6"/>
  <c r="R175" i="6"/>
  <c r="V175" i="6" s="1"/>
  <c r="P175" i="6"/>
  <c r="N175" i="6"/>
  <c r="T174" i="6"/>
  <c r="R174" i="6"/>
  <c r="V174" i="6" s="1"/>
  <c r="P174" i="6"/>
  <c r="N174" i="6"/>
  <c r="T172" i="6"/>
  <c r="R172" i="6"/>
  <c r="V172" i="6" s="1"/>
  <c r="T166" i="6"/>
  <c r="R166" i="6"/>
  <c r="V166" i="6" s="1"/>
  <c r="P166" i="6"/>
  <c r="N166" i="6"/>
  <c r="L165" i="6"/>
  <c r="J165" i="6"/>
  <c r="T164" i="6"/>
  <c r="R164" i="6"/>
  <c r="V164" i="6" s="1"/>
  <c r="P164" i="6"/>
  <c r="N164" i="6"/>
  <c r="T163" i="6"/>
  <c r="R163" i="6"/>
  <c r="V163" i="6" s="1"/>
  <c r="P163" i="6"/>
  <c r="N163" i="6"/>
  <c r="T162" i="6"/>
  <c r="R162" i="6"/>
  <c r="V162" i="6" s="1"/>
  <c r="L158" i="6"/>
  <c r="J158" i="6"/>
  <c r="T157" i="6"/>
  <c r="R157" i="6"/>
  <c r="V157" i="6" s="1"/>
  <c r="T156" i="6"/>
  <c r="R156" i="6"/>
  <c r="V156" i="6" s="1"/>
  <c r="P156" i="6"/>
  <c r="N156" i="6"/>
  <c r="T154" i="6"/>
  <c r="R154" i="6"/>
  <c r="V154" i="6" s="1"/>
  <c r="P154" i="6"/>
  <c r="N154" i="6"/>
  <c r="T153" i="6"/>
  <c r="R153" i="6"/>
  <c r="V153" i="6" s="1"/>
  <c r="P153" i="6"/>
  <c r="N153" i="6"/>
  <c r="L152" i="6"/>
  <c r="J152" i="6"/>
  <c r="T151" i="6"/>
  <c r="R151" i="6"/>
  <c r="V151" i="6" s="1"/>
  <c r="P151" i="6"/>
  <c r="N151" i="6"/>
  <c r="T150" i="6"/>
  <c r="R150" i="6"/>
  <c r="V150" i="6" s="1"/>
  <c r="P150" i="6"/>
  <c r="N150" i="6"/>
  <c r="T148" i="6"/>
  <c r="R148" i="6"/>
  <c r="V148" i="6" s="1"/>
  <c r="P148" i="6"/>
  <c r="N148" i="6"/>
  <c r="T147" i="6"/>
  <c r="R147" i="6"/>
  <c r="V147" i="6" s="1"/>
  <c r="P147" i="6"/>
  <c r="N147" i="6"/>
  <c r="L145" i="6"/>
  <c r="J145" i="6"/>
  <c r="T144" i="6"/>
  <c r="R144" i="6"/>
  <c r="V144" i="6" s="1"/>
  <c r="P144" i="6"/>
  <c r="N144" i="6"/>
  <c r="L141" i="6"/>
  <c r="J141" i="6"/>
  <c r="T140" i="6"/>
  <c r="R140" i="6"/>
  <c r="V140" i="6" s="1"/>
  <c r="P140" i="6"/>
  <c r="N140" i="6"/>
  <c r="T139" i="6"/>
  <c r="R139" i="6"/>
  <c r="V139" i="6" s="1"/>
  <c r="T138" i="6"/>
  <c r="R138" i="6"/>
  <c r="V138" i="6" s="1"/>
  <c r="T137" i="6"/>
  <c r="R137" i="6"/>
  <c r="V137" i="6" s="1"/>
  <c r="T136" i="6"/>
  <c r="R136" i="6"/>
  <c r="V136" i="6" s="1"/>
  <c r="T135" i="6"/>
  <c r="R135" i="6"/>
  <c r="V135" i="6" s="1"/>
  <c r="T133" i="6"/>
  <c r="R133" i="6"/>
  <c r="V133" i="6" s="1"/>
  <c r="P133" i="6"/>
  <c r="N133" i="6"/>
  <c r="T132" i="6"/>
  <c r="R132" i="6"/>
  <c r="V132" i="6" s="1"/>
  <c r="P132" i="6"/>
  <c r="N132" i="6"/>
  <c r="L131" i="6"/>
  <c r="J131" i="6"/>
  <c r="T130" i="6"/>
  <c r="R130" i="6"/>
  <c r="V130" i="6" s="1"/>
  <c r="P130" i="6"/>
  <c r="N130" i="6"/>
  <c r="T129" i="6"/>
  <c r="R129" i="6"/>
  <c r="V129" i="6" s="1"/>
  <c r="P129" i="6"/>
  <c r="N129" i="6"/>
  <c r="T128" i="6"/>
  <c r="R128" i="6"/>
  <c r="V128" i="6" s="1"/>
  <c r="P128" i="6"/>
  <c r="N128" i="6"/>
  <c r="T127" i="6"/>
  <c r="R127" i="6"/>
  <c r="V127" i="6" s="1"/>
  <c r="P127" i="6"/>
  <c r="N127" i="6"/>
  <c r="T126" i="6"/>
  <c r="R126" i="6"/>
  <c r="V126" i="6" s="1"/>
  <c r="P126" i="6"/>
  <c r="N126" i="6"/>
  <c r="T125" i="6"/>
  <c r="R125" i="6"/>
  <c r="V125" i="6" s="1"/>
  <c r="P125" i="6"/>
  <c r="N125" i="6"/>
  <c r="T124" i="6"/>
  <c r="R124" i="6"/>
  <c r="V124" i="6" s="1"/>
  <c r="P124" i="6"/>
  <c r="N124" i="6"/>
  <c r="T123" i="6"/>
  <c r="R123" i="6"/>
  <c r="V123" i="6" s="1"/>
  <c r="P123" i="6"/>
  <c r="N123" i="6"/>
  <c r="L120" i="6"/>
  <c r="J120" i="6"/>
  <c r="T119" i="6"/>
  <c r="R119" i="6"/>
  <c r="V119" i="6" s="1"/>
  <c r="P119" i="6"/>
  <c r="N119" i="6"/>
  <c r="T118" i="6"/>
  <c r="R118" i="6"/>
  <c r="V118" i="6" s="1"/>
  <c r="P118" i="6"/>
  <c r="N118" i="6"/>
  <c r="T117" i="6"/>
  <c r="R117" i="6"/>
  <c r="V117" i="6" s="1"/>
  <c r="P117" i="6"/>
  <c r="N117" i="6"/>
  <c r="T116" i="6"/>
  <c r="R116" i="6"/>
  <c r="V116" i="6" s="1"/>
  <c r="P116" i="6"/>
  <c r="N116" i="6"/>
  <c r="T115" i="6"/>
  <c r="R115" i="6"/>
  <c r="V115" i="6" s="1"/>
  <c r="P115" i="6"/>
  <c r="N115" i="6"/>
  <c r="L113" i="6"/>
  <c r="J113" i="6"/>
  <c r="T112" i="6"/>
  <c r="R112" i="6"/>
  <c r="V112" i="6" s="1"/>
  <c r="P112" i="6"/>
  <c r="N112" i="6"/>
  <c r="T111" i="6"/>
  <c r="R111" i="6"/>
  <c r="V111" i="6" s="1"/>
  <c r="P111" i="6"/>
  <c r="N111" i="6"/>
  <c r="T107" i="6"/>
  <c r="R107" i="6"/>
  <c r="V107" i="6" s="1"/>
  <c r="P107" i="6"/>
  <c r="N107" i="6"/>
  <c r="T105" i="6"/>
  <c r="R105" i="6"/>
  <c r="V105" i="6" s="1"/>
  <c r="P105" i="6"/>
  <c r="N105" i="6"/>
  <c r="L104" i="6"/>
  <c r="J104" i="6"/>
  <c r="T103" i="6"/>
  <c r="R103" i="6"/>
  <c r="V103" i="6" s="1"/>
  <c r="P103" i="6"/>
  <c r="N103" i="6"/>
  <c r="T102" i="6"/>
  <c r="R102" i="6"/>
  <c r="V102" i="6" s="1"/>
  <c r="P102" i="6"/>
  <c r="N102" i="6"/>
  <c r="T101" i="6"/>
  <c r="R101" i="6"/>
  <c r="V101" i="6" s="1"/>
  <c r="P101" i="6"/>
  <c r="N101" i="6"/>
  <c r="T99" i="6"/>
  <c r="R99" i="6"/>
  <c r="V99" i="6" s="1"/>
  <c r="P99" i="6"/>
  <c r="N99" i="6"/>
  <c r="L97" i="6"/>
  <c r="J97" i="6"/>
  <c r="T96" i="6"/>
  <c r="R96" i="6"/>
  <c r="V96" i="6" s="1"/>
  <c r="P96" i="6"/>
  <c r="N96" i="6"/>
  <c r="T95" i="6"/>
  <c r="R95" i="6"/>
  <c r="V95" i="6" s="1"/>
  <c r="P95" i="6"/>
  <c r="N95" i="6"/>
  <c r="T94" i="6"/>
  <c r="R94" i="6"/>
  <c r="V94" i="6" s="1"/>
  <c r="P94" i="6"/>
  <c r="N94" i="6"/>
  <c r="T93" i="6"/>
  <c r="R93" i="6"/>
  <c r="V93" i="6" s="1"/>
  <c r="P93" i="6"/>
  <c r="N93" i="6"/>
  <c r="T92" i="6"/>
  <c r="R92" i="6"/>
  <c r="V92" i="6" s="1"/>
  <c r="P92" i="6"/>
  <c r="N92" i="6"/>
  <c r="L90" i="6"/>
  <c r="J90" i="6"/>
  <c r="T89" i="6"/>
  <c r="R89" i="6"/>
  <c r="V89" i="6" s="1"/>
  <c r="P89" i="6"/>
  <c r="N89" i="6"/>
  <c r="T88" i="6"/>
  <c r="R88" i="6"/>
  <c r="V88" i="6" s="1"/>
  <c r="P88" i="6"/>
  <c r="N88" i="6"/>
  <c r="T87" i="6"/>
  <c r="R87" i="6"/>
  <c r="V87" i="6" s="1"/>
  <c r="P87" i="6"/>
  <c r="N87" i="6"/>
  <c r="T86" i="6"/>
  <c r="R86" i="6"/>
  <c r="V86" i="6" s="1"/>
  <c r="P86" i="6"/>
  <c r="N86" i="6"/>
  <c r="L83" i="6"/>
  <c r="J83" i="6"/>
  <c r="T82" i="6"/>
  <c r="R82" i="6"/>
  <c r="V82" i="6" s="1"/>
  <c r="P82" i="6"/>
  <c r="N82" i="6"/>
  <c r="T81" i="6"/>
  <c r="R81" i="6"/>
  <c r="V81" i="6" s="1"/>
  <c r="P81" i="6"/>
  <c r="N81" i="6"/>
  <c r="T79" i="6"/>
  <c r="R79" i="6"/>
  <c r="V79" i="6" s="1"/>
  <c r="P79" i="6"/>
  <c r="N79" i="6"/>
  <c r="T78" i="6"/>
  <c r="R78" i="6"/>
  <c r="V78" i="6" s="1"/>
  <c r="P78" i="6"/>
  <c r="N78" i="6"/>
  <c r="L76" i="6"/>
  <c r="J76" i="6"/>
  <c r="T75" i="6"/>
  <c r="R75" i="6"/>
  <c r="V75" i="6" s="1"/>
  <c r="P75" i="6"/>
  <c r="N75" i="6"/>
  <c r="T74" i="6"/>
  <c r="R74" i="6"/>
  <c r="V74" i="6" s="1"/>
  <c r="P74" i="6"/>
  <c r="N74" i="6"/>
  <c r="T73" i="6"/>
  <c r="R73" i="6"/>
  <c r="V73" i="6" s="1"/>
  <c r="P73" i="6"/>
  <c r="N73" i="6"/>
  <c r="L71" i="6"/>
  <c r="J71" i="6"/>
  <c r="T70" i="6"/>
  <c r="R70" i="6"/>
  <c r="V70" i="6" s="1"/>
  <c r="P70" i="6"/>
  <c r="N70" i="6"/>
  <c r="T69" i="6"/>
  <c r="R69" i="6"/>
  <c r="V69" i="6" s="1"/>
  <c r="P69" i="6"/>
  <c r="N69" i="6"/>
  <c r="T68" i="6"/>
  <c r="R68" i="6"/>
  <c r="V68" i="6" s="1"/>
  <c r="P68" i="6"/>
  <c r="N68" i="6"/>
  <c r="T67" i="6"/>
  <c r="R67" i="6"/>
  <c r="V67" i="6" s="1"/>
  <c r="P67" i="6"/>
  <c r="N67" i="6"/>
  <c r="T66" i="6"/>
  <c r="R66" i="6"/>
  <c r="V66" i="6" s="1"/>
  <c r="P66" i="6"/>
  <c r="N66" i="6"/>
  <c r="T65" i="6"/>
  <c r="R65" i="6"/>
  <c r="V65" i="6" s="1"/>
  <c r="P65" i="6"/>
  <c r="N65" i="6"/>
  <c r="T64" i="6"/>
  <c r="R64" i="6"/>
  <c r="V64" i="6" s="1"/>
  <c r="P64" i="6"/>
  <c r="N64" i="6"/>
  <c r="T63" i="6"/>
  <c r="R63" i="6"/>
  <c r="V63" i="6" s="1"/>
  <c r="P63" i="6"/>
  <c r="N63" i="6"/>
  <c r="T60" i="6"/>
  <c r="R60" i="6"/>
  <c r="V60" i="6" s="1"/>
  <c r="P60" i="6"/>
  <c r="N60" i="6"/>
  <c r="T59" i="6"/>
  <c r="R59" i="6"/>
  <c r="V59" i="6" s="1"/>
  <c r="P59" i="6"/>
  <c r="N59" i="6"/>
  <c r="T58" i="6"/>
  <c r="R58" i="6"/>
  <c r="V58" i="6" s="1"/>
  <c r="P58" i="6"/>
  <c r="N58" i="6"/>
  <c r="T57" i="6"/>
  <c r="R57" i="6"/>
  <c r="V57" i="6" s="1"/>
  <c r="P57" i="6"/>
  <c r="N57" i="6"/>
  <c r="T56" i="6"/>
  <c r="R56" i="6"/>
  <c r="V56" i="6" s="1"/>
  <c r="P56" i="6"/>
  <c r="N56" i="6"/>
  <c r="L55" i="6"/>
  <c r="J55" i="6"/>
  <c r="T54" i="6"/>
  <c r="R54" i="6"/>
  <c r="V54" i="6" s="1"/>
  <c r="P54" i="6"/>
  <c r="N54" i="6"/>
  <c r="T53" i="6"/>
  <c r="R53" i="6"/>
  <c r="V53" i="6" s="1"/>
  <c r="P53" i="6"/>
  <c r="N53" i="6"/>
  <c r="T52" i="6"/>
  <c r="R52" i="6"/>
  <c r="V52" i="6" s="1"/>
  <c r="T51" i="6"/>
  <c r="R51" i="6"/>
  <c r="V51" i="6" s="1"/>
  <c r="P51" i="6"/>
  <c r="N51" i="6"/>
  <c r="T50" i="6"/>
  <c r="R50" i="6"/>
  <c r="V50" i="6" s="1"/>
  <c r="P50" i="6"/>
  <c r="N50" i="6"/>
  <c r="T49" i="6"/>
  <c r="R49" i="6"/>
  <c r="V49" i="6" s="1"/>
  <c r="P49" i="6"/>
  <c r="N49" i="6"/>
  <c r="T45" i="6"/>
  <c r="R45" i="6"/>
  <c r="V45" i="6" s="1"/>
  <c r="P45" i="6"/>
  <c r="N45" i="6"/>
  <c r="T44" i="6"/>
  <c r="R44" i="6"/>
  <c r="V44" i="6" s="1"/>
  <c r="P44" i="6"/>
  <c r="N44" i="6"/>
  <c r="L43" i="6"/>
  <c r="J43" i="6"/>
  <c r="T42" i="6"/>
  <c r="R42" i="6"/>
  <c r="V42" i="6" s="1"/>
  <c r="P42" i="6"/>
  <c r="N42" i="6"/>
  <c r="T41" i="6"/>
  <c r="R41" i="6"/>
  <c r="V41" i="6" s="1"/>
  <c r="P41" i="6"/>
  <c r="N41" i="6"/>
  <c r="T40" i="6"/>
  <c r="R40" i="6"/>
  <c r="V40" i="6" s="1"/>
  <c r="P40" i="6"/>
  <c r="N40" i="6"/>
  <c r="T39" i="6"/>
  <c r="R39" i="6"/>
  <c r="V39" i="6" s="1"/>
  <c r="P39" i="6"/>
  <c r="N39" i="6"/>
  <c r="T37" i="6"/>
  <c r="R37" i="6"/>
  <c r="V37" i="6" s="1"/>
  <c r="P37" i="6"/>
  <c r="N37" i="6"/>
  <c r="L36" i="6"/>
  <c r="J36" i="6"/>
  <c r="T35" i="6"/>
  <c r="R35" i="6"/>
  <c r="V35" i="6" s="1"/>
  <c r="P35" i="6"/>
  <c r="N35" i="6"/>
  <c r="T34" i="6"/>
  <c r="R34" i="6"/>
  <c r="V34" i="6" s="1"/>
  <c r="P34" i="6"/>
  <c r="N34" i="6"/>
  <c r="T33" i="6"/>
  <c r="R33" i="6"/>
  <c r="V33" i="6" s="1"/>
  <c r="P33" i="6"/>
  <c r="N33" i="6"/>
  <c r="T32" i="6"/>
  <c r="R32" i="6"/>
  <c r="V32" i="6" s="1"/>
  <c r="P32" i="6"/>
  <c r="N32" i="6"/>
  <c r="T31" i="6"/>
  <c r="R31" i="6"/>
  <c r="V31" i="6" s="1"/>
  <c r="P31" i="6"/>
  <c r="N31" i="6"/>
  <c r="T30" i="6"/>
  <c r="R30" i="6"/>
  <c r="V30" i="6" s="1"/>
  <c r="P30" i="6"/>
  <c r="N30" i="6"/>
  <c r="L28" i="6"/>
  <c r="J28" i="6"/>
  <c r="T27" i="6"/>
  <c r="R27" i="6"/>
  <c r="V27" i="6" s="1"/>
  <c r="P27" i="6"/>
  <c r="N27" i="6"/>
  <c r="T26" i="6"/>
  <c r="R26" i="6"/>
  <c r="V26" i="6" s="1"/>
  <c r="P26" i="6"/>
  <c r="N26" i="6"/>
  <c r="L24" i="6"/>
  <c r="J24" i="6"/>
  <c r="T23" i="6"/>
  <c r="R23" i="6"/>
  <c r="V23" i="6" s="1"/>
  <c r="P23" i="6"/>
  <c r="N23" i="6"/>
  <c r="T22" i="6"/>
  <c r="R22" i="6"/>
  <c r="V22" i="6" s="1"/>
  <c r="L16" i="6"/>
  <c r="J16" i="6"/>
  <c r="T15" i="6"/>
  <c r="R15" i="6"/>
  <c r="V15" i="6" s="1"/>
  <c r="P15" i="6"/>
  <c r="N15" i="6"/>
  <c r="T14" i="6"/>
  <c r="R14" i="6"/>
  <c r="V14" i="6" s="1"/>
  <c r="T13" i="6"/>
  <c r="R13" i="6"/>
  <c r="V13" i="6" s="1"/>
  <c r="P13" i="6"/>
  <c r="N13" i="6"/>
  <c r="T12" i="6"/>
  <c r="R12" i="6"/>
  <c r="V12" i="6" s="1"/>
  <c r="P12" i="6"/>
  <c r="N12" i="6"/>
  <c r="T11" i="6"/>
  <c r="R11" i="6"/>
  <c r="V11" i="6" s="1"/>
  <c r="P11" i="6"/>
  <c r="N11" i="6"/>
  <c r="T10" i="6"/>
  <c r="R10" i="6"/>
  <c r="V10" i="6" s="1"/>
  <c r="P10" i="6"/>
  <c r="N10" i="6"/>
  <c r="T9" i="6"/>
  <c r="R9" i="6"/>
  <c r="V9" i="6" s="1"/>
  <c r="P9" i="6"/>
  <c r="N9" i="6"/>
  <c r="T7" i="6"/>
  <c r="R7" i="6"/>
  <c r="V7" i="6" s="1"/>
  <c r="P7" i="6"/>
  <c r="N7" i="6"/>
  <c r="T6" i="6"/>
  <c r="R6" i="6"/>
  <c r="V6" i="6" s="1"/>
  <c r="P6" i="6"/>
  <c r="N6" i="6"/>
  <c r="T5" i="6"/>
  <c r="R5" i="6"/>
  <c r="V5" i="6" s="1"/>
  <c r="P5" i="6"/>
  <c r="N5" i="6"/>
  <c r="T204" i="5"/>
  <c r="T203" i="5"/>
  <c r="J203" i="5"/>
  <c r="T202" i="5"/>
  <c r="R202" i="5"/>
  <c r="V202" i="5" s="1"/>
  <c r="T201" i="5"/>
  <c r="R201" i="5"/>
  <c r="V201" i="5" s="1"/>
  <c r="T198" i="5"/>
  <c r="R198" i="5"/>
  <c r="V198" i="5" s="1"/>
  <c r="T197" i="5"/>
  <c r="R197" i="5"/>
  <c r="V197" i="5" s="1"/>
  <c r="P197" i="5"/>
  <c r="N197" i="5"/>
  <c r="L196" i="5"/>
  <c r="J196" i="5"/>
  <c r="T195" i="5"/>
  <c r="R195" i="5"/>
  <c r="V195" i="5" s="1"/>
  <c r="P195" i="5"/>
  <c r="N195" i="5"/>
  <c r="T194" i="5"/>
  <c r="R194" i="5"/>
  <c r="V194" i="5" s="1"/>
  <c r="P194" i="5"/>
  <c r="N194" i="5"/>
  <c r="T193" i="5"/>
  <c r="R193" i="5"/>
  <c r="V193" i="5" s="1"/>
  <c r="P193" i="5"/>
  <c r="N193" i="5"/>
  <c r="T192" i="5"/>
  <c r="R192" i="5"/>
  <c r="V192" i="5" s="1"/>
  <c r="P192" i="5"/>
  <c r="N192" i="5"/>
  <c r="T191" i="5"/>
  <c r="R191" i="5"/>
  <c r="V191" i="5" s="1"/>
  <c r="P191" i="5"/>
  <c r="N191" i="5"/>
  <c r="T190" i="5"/>
  <c r="R190" i="5"/>
  <c r="V190" i="5" s="1"/>
  <c r="P190" i="5"/>
  <c r="N190" i="5"/>
  <c r="T188" i="5"/>
  <c r="R188" i="5"/>
  <c r="V188" i="5" s="1"/>
  <c r="T186" i="5"/>
  <c r="T185" i="5"/>
  <c r="J185" i="5"/>
  <c r="T184" i="5"/>
  <c r="R184" i="5"/>
  <c r="V184" i="5" s="1"/>
  <c r="T178" i="5"/>
  <c r="R178" i="5"/>
  <c r="V178" i="5" s="1"/>
  <c r="T176" i="5"/>
  <c r="R176" i="5"/>
  <c r="V176" i="5" s="1"/>
  <c r="P176" i="5"/>
  <c r="N176" i="5"/>
  <c r="L175" i="5"/>
  <c r="J175" i="5"/>
  <c r="T174" i="5"/>
  <c r="R174" i="5"/>
  <c r="V174" i="5" s="1"/>
  <c r="P174" i="5"/>
  <c r="N174" i="5"/>
  <c r="T173" i="5"/>
  <c r="R173" i="5"/>
  <c r="V173" i="5" s="1"/>
  <c r="P173" i="5"/>
  <c r="N173" i="5"/>
  <c r="T172" i="5"/>
  <c r="R172" i="5"/>
  <c r="V172" i="5" s="1"/>
  <c r="L168" i="5"/>
  <c r="J168" i="5"/>
  <c r="T167" i="5"/>
  <c r="R167" i="5"/>
  <c r="V167" i="5" s="1"/>
  <c r="T166" i="5"/>
  <c r="R166" i="5"/>
  <c r="V166" i="5" s="1"/>
  <c r="P166" i="5"/>
  <c r="N166" i="5"/>
  <c r="T164" i="5"/>
  <c r="R164" i="5"/>
  <c r="V164" i="5" s="1"/>
  <c r="P164" i="5"/>
  <c r="N164" i="5"/>
  <c r="T163" i="5"/>
  <c r="R163" i="5"/>
  <c r="V163" i="5" s="1"/>
  <c r="P163" i="5"/>
  <c r="N163" i="5"/>
  <c r="L162" i="5"/>
  <c r="J162" i="5"/>
  <c r="T161" i="5"/>
  <c r="R161" i="5"/>
  <c r="V161" i="5" s="1"/>
  <c r="P161" i="5"/>
  <c r="N161" i="5"/>
  <c r="T160" i="5"/>
  <c r="R160" i="5"/>
  <c r="V160" i="5" s="1"/>
  <c r="P160" i="5"/>
  <c r="N160" i="5"/>
  <c r="T158" i="5"/>
  <c r="R158" i="5"/>
  <c r="V158" i="5" s="1"/>
  <c r="P158" i="5"/>
  <c r="N158" i="5"/>
  <c r="T157" i="5"/>
  <c r="R157" i="5"/>
  <c r="V157" i="5" s="1"/>
  <c r="P157" i="5"/>
  <c r="N157" i="5"/>
  <c r="L155" i="5"/>
  <c r="J155" i="5"/>
  <c r="T154" i="5"/>
  <c r="R154" i="5"/>
  <c r="V154" i="5" s="1"/>
  <c r="T153" i="5"/>
  <c r="R153" i="5"/>
  <c r="V153" i="5" s="1"/>
  <c r="P153" i="5"/>
  <c r="N153" i="5"/>
  <c r="L150" i="5"/>
  <c r="J150" i="5"/>
  <c r="T149" i="5"/>
  <c r="R149" i="5"/>
  <c r="V149" i="5" s="1"/>
  <c r="P149" i="5"/>
  <c r="N149" i="5"/>
  <c r="T148" i="5"/>
  <c r="R148" i="5"/>
  <c r="V148" i="5" s="1"/>
  <c r="T147" i="5"/>
  <c r="R147" i="5"/>
  <c r="V147" i="5" s="1"/>
  <c r="T146" i="5"/>
  <c r="R146" i="5"/>
  <c r="V146" i="5" s="1"/>
  <c r="T145" i="5"/>
  <c r="R145" i="5"/>
  <c r="V145" i="5" s="1"/>
  <c r="T144" i="5"/>
  <c r="R144" i="5"/>
  <c r="V144" i="5" s="1"/>
  <c r="T143" i="5"/>
  <c r="R143" i="5"/>
  <c r="V143" i="5" s="1"/>
  <c r="T142" i="5"/>
  <c r="R142" i="5"/>
  <c r="V142" i="5" s="1"/>
  <c r="T141" i="5"/>
  <c r="R141" i="5"/>
  <c r="V141" i="5" s="1"/>
  <c r="T140" i="5"/>
  <c r="R140" i="5"/>
  <c r="V140" i="5" s="1"/>
  <c r="T138" i="5"/>
  <c r="R138" i="5"/>
  <c r="V138" i="5" s="1"/>
  <c r="P138" i="5"/>
  <c r="N138" i="5"/>
  <c r="T137" i="5"/>
  <c r="R137" i="5"/>
  <c r="V137" i="5" s="1"/>
  <c r="P137" i="5"/>
  <c r="N137" i="5"/>
  <c r="L136" i="5"/>
  <c r="J136" i="5"/>
  <c r="T135" i="5"/>
  <c r="R135" i="5"/>
  <c r="V135" i="5" s="1"/>
  <c r="P135" i="5"/>
  <c r="N135" i="5"/>
  <c r="T134" i="5"/>
  <c r="R134" i="5"/>
  <c r="V134" i="5" s="1"/>
  <c r="P134" i="5"/>
  <c r="N134" i="5"/>
  <c r="T133" i="5"/>
  <c r="R133" i="5"/>
  <c r="V133" i="5" s="1"/>
  <c r="P133" i="5"/>
  <c r="N133" i="5"/>
  <c r="T132" i="5"/>
  <c r="R132" i="5"/>
  <c r="V132" i="5" s="1"/>
  <c r="P132" i="5"/>
  <c r="N132" i="5"/>
  <c r="T131" i="5"/>
  <c r="R131" i="5"/>
  <c r="V131" i="5" s="1"/>
  <c r="P131" i="5"/>
  <c r="N131" i="5"/>
  <c r="T130" i="5"/>
  <c r="R130" i="5"/>
  <c r="V130" i="5" s="1"/>
  <c r="P130" i="5"/>
  <c r="N130" i="5"/>
  <c r="T129" i="5"/>
  <c r="R129" i="5"/>
  <c r="V129" i="5" s="1"/>
  <c r="P129" i="5"/>
  <c r="N129" i="5"/>
  <c r="T128" i="5"/>
  <c r="R128" i="5"/>
  <c r="V128" i="5" s="1"/>
  <c r="T127" i="5"/>
  <c r="R127" i="5"/>
  <c r="V127" i="5" s="1"/>
  <c r="P127" i="5"/>
  <c r="N127" i="5"/>
  <c r="L124" i="5"/>
  <c r="J124" i="5"/>
  <c r="T123" i="5"/>
  <c r="R123" i="5"/>
  <c r="V123" i="5" s="1"/>
  <c r="P123" i="5"/>
  <c r="N123" i="5"/>
  <c r="T122" i="5"/>
  <c r="R122" i="5"/>
  <c r="V122" i="5" s="1"/>
  <c r="P122" i="5"/>
  <c r="N122" i="5"/>
  <c r="T121" i="5"/>
  <c r="R121" i="5"/>
  <c r="V121" i="5" s="1"/>
  <c r="P121" i="5"/>
  <c r="N121" i="5"/>
  <c r="T120" i="5"/>
  <c r="R120" i="5"/>
  <c r="V120" i="5" s="1"/>
  <c r="P120" i="5"/>
  <c r="N120" i="5"/>
  <c r="T119" i="5"/>
  <c r="R119" i="5"/>
  <c r="V119" i="5" s="1"/>
  <c r="P119" i="5"/>
  <c r="N119" i="5"/>
  <c r="L117" i="5"/>
  <c r="J117" i="5"/>
  <c r="T116" i="5"/>
  <c r="R116" i="5"/>
  <c r="V116" i="5" s="1"/>
  <c r="P116" i="5"/>
  <c r="N116" i="5"/>
  <c r="T115" i="5"/>
  <c r="R115" i="5"/>
  <c r="V115" i="5" s="1"/>
  <c r="P115" i="5"/>
  <c r="N115" i="5"/>
  <c r="T111" i="5"/>
  <c r="R111" i="5"/>
  <c r="V111" i="5" s="1"/>
  <c r="P111" i="5"/>
  <c r="N111" i="5"/>
  <c r="T109" i="5"/>
  <c r="R109" i="5"/>
  <c r="V109" i="5" s="1"/>
  <c r="P109" i="5"/>
  <c r="N109" i="5"/>
  <c r="L108" i="5"/>
  <c r="J108" i="5"/>
  <c r="T107" i="5"/>
  <c r="R107" i="5"/>
  <c r="V107" i="5" s="1"/>
  <c r="P107" i="5"/>
  <c r="N107" i="5"/>
  <c r="T106" i="5"/>
  <c r="R106" i="5"/>
  <c r="V106" i="5" s="1"/>
  <c r="P106" i="5"/>
  <c r="N106" i="5"/>
  <c r="T105" i="5"/>
  <c r="R105" i="5"/>
  <c r="V105" i="5" s="1"/>
  <c r="P105" i="5"/>
  <c r="N105" i="5"/>
  <c r="T103" i="5"/>
  <c r="R103" i="5"/>
  <c r="V103" i="5" s="1"/>
  <c r="P103" i="5"/>
  <c r="N103" i="5"/>
  <c r="L101" i="5"/>
  <c r="J101" i="5"/>
  <c r="T100" i="5"/>
  <c r="R100" i="5"/>
  <c r="V100" i="5" s="1"/>
  <c r="P100" i="5"/>
  <c r="N100" i="5"/>
  <c r="T99" i="5"/>
  <c r="R99" i="5"/>
  <c r="V99" i="5" s="1"/>
  <c r="P99" i="5"/>
  <c r="N99" i="5"/>
  <c r="T98" i="5"/>
  <c r="R98" i="5"/>
  <c r="V98" i="5" s="1"/>
  <c r="P98" i="5"/>
  <c r="N98" i="5"/>
  <c r="T97" i="5"/>
  <c r="R97" i="5"/>
  <c r="V97" i="5" s="1"/>
  <c r="P97" i="5"/>
  <c r="N97" i="5"/>
  <c r="T96" i="5"/>
  <c r="R96" i="5"/>
  <c r="V96" i="5" s="1"/>
  <c r="P96" i="5"/>
  <c r="N96" i="5"/>
  <c r="L94" i="5"/>
  <c r="J94" i="5"/>
  <c r="T93" i="5"/>
  <c r="R93" i="5"/>
  <c r="V93" i="5" s="1"/>
  <c r="P93" i="5"/>
  <c r="N93" i="5"/>
  <c r="T92" i="5"/>
  <c r="R92" i="5"/>
  <c r="V92" i="5" s="1"/>
  <c r="P92" i="5"/>
  <c r="N92" i="5"/>
  <c r="T91" i="5"/>
  <c r="R91" i="5"/>
  <c r="V91" i="5" s="1"/>
  <c r="P91" i="5"/>
  <c r="N91" i="5"/>
  <c r="T90" i="5"/>
  <c r="R90" i="5"/>
  <c r="V90" i="5" s="1"/>
  <c r="P90" i="5"/>
  <c r="N90" i="5"/>
  <c r="L87" i="5"/>
  <c r="J87" i="5"/>
  <c r="T86" i="5"/>
  <c r="R86" i="5"/>
  <c r="V86" i="5" s="1"/>
  <c r="P86" i="5"/>
  <c r="N86" i="5"/>
  <c r="T85" i="5"/>
  <c r="R85" i="5"/>
  <c r="V85" i="5" s="1"/>
  <c r="P85" i="5"/>
  <c r="N85" i="5"/>
  <c r="T83" i="5"/>
  <c r="R83" i="5"/>
  <c r="V83" i="5" s="1"/>
  <c r="P83" i="5"/>
  <c r="N83" i="5"/>
  <c r="T82" i="5"/>
  <c r="R82" i="5"/>
  <c r="V82" i="5" s="1"/>
  <c r="P82" i="5"/>
  <c r="N82" i="5"/>
  <c r="L80" i="5"/>
  <c r="J80" i="5"/>
  <c r="T79" i="5"/>
  <c r="R79" i="5"/>
  <c r="V79" i="5" s="1"/>
  <c r="P79" i="5"/>
  <c r="N79" i="5"/>
  <c r="T78" i="5"/>
  <c r="R78" i="5"/>
  <c r="V78" i="5" s="1"/>
  <c r="P78" i="5"/>
  <c r="N78" i="5"/>
  <c r="T77" i="5"/>
  <c r="R77" i="5"/>
  <c r="V77" i="5" s="1"/>
  <c r="P77" i="5"/>
  <c r="N77" i="5"/>
  <c r="L75" i="5"/>
  <c r="J75" i="5"/>
  <c r="T74" i="5"/>
  <c r="R74" i="5"/>
  <c r="V74" i="5" s="1"/>
  <c r="P74" i="5"/>
  <c r="N74" i="5"/>
  <c r="T73" i="5"/>
  <c r="R73" i="5"/>
  <c r="V73" i="5" s="1"/>
  <c r="P73" i="5"/>
  <c r="N73" i="5"/>
  <c r="T72" i="5"/>
  <c r="R72" i="5"/>
  <c r="V72" i="5" s="1"/>
  <c r="P72" i="5"/>
  <c r="N72" i="5"/>
  <c r="T71" i="5"/>
  <c r="R71" i="5"/>
  <c r="V71" i="5" s="1"/>
  <c r="P71" i="5"/>
  <c r="N71" i="5"/>
  <c r="T70" i="5"/>
  <c r="R70" i="5"/>
  <c r="V70" i="5" s="1"/>
  <c r="P70" i="5"/>
  <c r="N70" i="5"/>
  <c r="T69" i="5"/>
  <c r="R69" i="5"/>
  <c r="V69" i="5" s="1"/>
  <c r="P69" i="5"/>
  <c r="N69" i="5"/>
  <c r="T68" i="5"/>
  <c r="R68" i="5"/>
  <c r="V68" i="5" s="1"/>
  <c r="P68" i="5"/>
  <c r="N68" i="5"/>
  <c r="T67" i="5"/>
  <c r="R67" i="5"/>
  <c r="V67" i="5" s="1"/>
  <c r="P67" i="5"/>
  <c r="N67" i="5"/>
  <c r="T64" i="5"/>
  <c r="R64" i="5"/>
  <c r="V64" i="5" s="1"/>
  <c r="P64" i="5"/>
  <c r="N64" i="5"/>
  <c r="T63" i="5"/>
  <c r="R63" i="5"/>
  <c r="V63" i="5" s="1"/>
  <c r="P63" i="5"/>
  <c r="N63" i="5"/>
  <c r="T62" i="5"/>
  <c r="R62" i="5"/>
  <c r="V62" i="5" s="1"/>
  <c r="P62" i="5"/>
  <c r="N62" i="5"/>
  <c r="T61" i="5"/>
  <c r="R61" i="5"/>
  <c r="V61" i="5" s="1"/>
  <c r="P61" i="5"/>
  <c r="N61" i="5"/>
  <c r="T60" i="5"/>
  <c r="R60" i="5"/>
  <c r="V60" i="5" s="1"/>
  <c r="T59" i="5"/>
  <c r="R59" i="5"/>
  <c r="V59" i="5" s="1"/>
  <c r="P59" i="5"/>
  <c r="N59" i="5"/>
  <c r="L58" i="5"/>
  <c r="J58" i="5"/>
  <c r="T57" i="5"/>
  <c r="R57" i="5"/>
  <c r="V57" i="5" s="1"/>
  <c r="P57" i="5"/>
  <c r="N57" i="5"/>
  <c r="T56" i="5"/>
  <c r="R56" i="5"/>
  <c r="V56" i="5" s="1"/>
  <c r="P56" i="5"/>
  <c r="N56" i="5"/>
  <c r="T55" i="5"/>
  <c r="R55" i="5"/>
  <c r="V55" i="5" s="1"/>
  <c r="T54" i="5"/>
  <c r="R54" i="5"/>
  <c r="V54" i="5" s="1"/>
  <c r="P54" i="5"/>
  <c r="N54" i="5"/>
  <c r="T53" i="5"/>
  <c r="R53" i="5"/>
  <c r="V53" i="5" s="1"/>
  <c r="P53" i="5"/>
  <c r="N53" i="5"/>
  <c r="T52" i="5"/>
  <c r="R52" i="5"/>
  <c r="V52" i="5" s="1"/>
  <c r="P52" i="5"/>
  <c r="N52" i="5"/>
  <c r="T49" i="5"/>
  <c r="R49" i="5"/>
  <c r="V49" i="5" s="1"/>
  <c r="T47" i="5"/>
  <c r="R47" i="5"/>
  <c r="V47" i="5" s="1"/>
  <c r="P47" i="5"/>
  <c r="N47" i="5"/>
  <c r="T46" i="5"/>
  <c r="R46" i="5"/>
  <c r="V46" i="5" s="1"/>
  <c r="P46" i="5"/>
  <c r="N46" i="5"/>
  <c r="L45" i="5"/>
  <c r="J45" i="5"/>
  <c r="T44" i="5"/>
  <c r="R44" i="5"/>
  <c r="V44" i="5" s="1"/>
  <c r="P44" i="5"/>
  <c r="N44" i="5"/>
  <c r="T43" i="5"/>
  <c r="R43" i="5"/>
  <c r="V43" i="5" s="1"/>
  <c r="P43" i="5"/>
  <c r="N43" i="5"/>
  <c r="T42" i="5"/>
  <c r="R42" i="5"/>
  <c r="V42" i="5" s="1"/>
  <c r="P42" i="5"/>
  <c r="N42" i="5"/>
  <c r="T41" i="5"/>
  <c r="R41" i="5"/>
  <c r="V41" i="5" s="1"/>
  <c r="P41" i="5"/>
  <c r="N41" i="5"/>
  <c r="T39" i="5"/>
  <c r="R39" i="5"/>
  <c r="V39" i="5" s="1"/>
  <c r="P39" i="5"/>
  <c r="N39" i="5"/>
  <c r="L38" i="5"/>
  <c r="J38" i="5"/>
  <c r="T37" i="5"/>
  <c r="R37" i="5"/>
  <c r="V37" i="5" s="1"/>
  <c r="P37" i="5"/>
  <c r="N37" i="5"/>
  <c r="T36" i="5"/>
  <c r="R36" i="5"/>
  <c r="V36" i="5" s="1"/>
  <c r="P36" i="5"/>
  <c r="N36" i="5"/>
  <c r="T35" i="5"/>
  <c r="R35" i="5"/>
  <c r="V35" i="5" s="1"/>
  <c r="P35" i="5"/>
  <c r="N35" i="5"/>
  <c r="T34" i="5"/>
  <c r="R34" i="5"/>
  <c r="V34" i="5" s="1"/>
  <c r="P34" i="5"/>
  <c r="N34" i="5"/>
  <c r="T33" i="5"/>
  <c r="R33" i="5"/>
  <c r="V33" i="5" s="1"/>
  <c r="P33" i="5"/>
  <c r="N33" i="5"/>
  <c r="T32" i="5"/>
  <c r="R32" i="5"/>
  <c r="V32" i="5" s="1"/>
  <c r="P32" i="5"/>
  <c r="N32" i="5"/>
  <c r="L30" i="5"/>
  <c r="J30" i="5"/>
  <c r="T29" i="5"/>
  <c r="R29" i="5"/>
  <c r="V29" i="5" s="1"/>
  <c r="P29" i="5"/>
  <c r="N29" i="5"/>
  <c r="T28" i="5"/>
  <c r="R28" i="5"/>
  <c r="V28" i="5" s="1"/>
  <c r="P28" i="5"/>
  <c r="N28" i="5"/>
  <c r="L26" i="5"/>
  <c r="J26" i="5"/>
  <c r="T25" i="5"/>
  <c r="R25" i="5"/>
  <c r="V25" i="5" s="1"/>
  <c r="P25" i="5"/>
  <c r="N25" i="5"/>
  <c r="T24" i="5"/>
  <c r="R24" i="5"/>
  <c r="V24" i="5" s="1"/>
  <c r="L18" i="5"/>
  <c r="J18" i="5"/>
  <c r="T17" i="5"/>
  <c r="R17" i="5"/>
  <c r="V17" i="5" s="1"/>
  <c r="P17" i="5"/>
  <c r="N17" i="5"/>
  <c r="T16" i="5"/>
  <c r="R16" i="5"/>
  <c r="V16" i="5" s="1"/>
  <c r="T15" i="5"/>
  <c r="R15" i="5"/>
  <c r="V15" i="5" s="1"/>
  <c r="T14" i="5"/>
  <c r="R14" i="5"/>
  <c r="V14" i="5" s="1"/>
  <c r="T13" i="5"/>
  <c r="R13" i="5"/>
  <c r="V13" i="5" s="1"/>
  <c r="P13" i="5"/>
  <c r="N13" i="5"/>
  <c r="T12" i="5"/>
  <c r="R12" i="5"/>
  <c r="V12" i="5" s="1"/>
  <c r="P12" i="5"/>
  <c r="N12" i="5"/>
  <c r="T11" i="5"/>
  <c r="R11" i="5"/>
  <c r="V11" i="5" s="1"/>
  <c r="P11" i="5"/>
  <c r="N11" i="5"/>
  <c r="T10" i="5"/>
  <c r="R10" i="5"/>
  <c r="V10" i="5" s="1"/>
  <c r="P10" i="5"/>
  <c r="N10" i="5"/>
  <c r="T9" i="5"/>
  <c r="R9" i="5"/>
  <c r="V9" i="5" s="1"/>
  <c r="P9" i="5"/>
  <c r="N9" i="5"/>
  <c r="T7" i="5"/>
  <c r="R7" i="5"/>
  <c r="V7" i="5" s="1"/>
  <c r="P7" i="5"/>
  <c r="N7" i="5"/>
  <c r="T6" i="5"/>
  <c r="R6" i="5"/>
  <c r="V6" i="5" s="1"/>
  <c r="P6" i="5"/>
  <c r="N6" i="5"/>
  <c r="T5" i="5"/>
  <c r="R5" i="5"/>
  <c r="V5" i="5" s="1"/>
  <c r="P5" i="5"/>
  <c r="N5" i="5"/>
  <c r="H72" i="4"/>
  <c r="H76" i="4" s="1"/>
  <c r="H59" i="4"/>
  <c r="H51" i="4"/>
  <c r="H47" i="4"/>
  <c r="H55" i="4" s="1"/>
  <c r="H40" i="4"/>
  <c r="H60" i="4" s="1"/>
  <c r="H36" i="4"/>
  <c r="H32" i="4"/>
  <c r="H61" i="4" s="1"/>
  <c r="H62" i="4" s="1"/>
  <c r="H77" i="4" s="1"/>
  <c r="H25" i="4"/>
  <c r="H13" i="4"/>
  <c r="H9" i="4"/>
  <c r="H10" i="4" s="1"/>
  <c r="H14" i="4" s="1"/>
  <c r="H26" i="4" s="1"/>
  <c r="N163" i="3"/>
  <c r="B13" i="2"/>
  <c r="B17" i="2" s="1"/>
  <c r="B21" i="2" s="1"/>
  <c r="D45" i="1"/>
  <c r="D31" i="1"/>
  <c r="D26" i="1"/>
  <c r="D20" i="1"/>
  <c r="D9" i="1"/>
  <c r="D48" i="1" s="1"/>
  <c r="X5" i="5" l="1"/>
  <c r="X6" i="5"/>
  <c r="X7" i="5"/>
  <c r="X9" i="5"/>
  <c r="X10" i="5"/>
  <c r="X11" i="5"/>
  <c r="X12" i="5"/>
  <c r="X13" i="5"/>
  <c r="X14" i="5"/>
  <c r="X15" i="5"/>
  <c r="X16" i="5"/>
  <c r="X17" i="5"/>
  <c r="J19" i="5"/>
  <c r="R18" i="5"/>
  <c r="N18" i="5"/>
  <c r="L19" i="5"/>
  <c r="T18" i="5"/>
  <c r="X18" i="5" s="1"/>
  <c r="P18" i="5"/>
  <c r="X24" i="5"/>
  <c r="X25" i="5"/>
  <c r="R26" i="5"/>
  <c r="N26" i="5"/>
  <c r="T26" i="5"/>
  <c r="X26" i="5" s="1"/>
  <c r="P26" i="5"/>
  <c r="X28" i="5"/>
  <c r="X29" i="5"/>
  <c r="R30" i="5"/>
  <c r="N30" i="5"/>
  <c r="T30" i="5"/>
  <c r="X30" i="5" s="1"/>
  <c r="P30" i="5"/>
  <c r="X32" i="5"/>
  <c r="X33" i="5"/>
  <c r="X34" i="5"/>
  <c r="X35" i="5"/>
  <c r="X36" i="5"/>
  <c r="X37" i="5"/>
  <c r="R38" i="5"/>
  <c r="N38" i="5"/>
  <c r="T38" i="5"/>
  <c r="X38" i="5" s="1"/>
  <c r="P38" i="5"/>
  <c r="X39" i="5"/>
  <c r="X41" i="5"/>
  <c r="X42" i="5"/>
  <c r="X43" i="5"/>
  <c r="X44" i="5"/>
  <c r="R45" i="5"/>
  <c r="N45" i="5"/>
  <c r="T45" i="5"/>
  <c r="X45" i="5" s="1"/>
  <c r="P45" i="5"/>
  <c r="X46" i="5"/>
  <c r="X47" i="5"/>
  <c r="X49" i="5"/>
  <c r="X52" i="5"/>
  <c r="X53" i="5"/>
  <c r="X54" i="5"/>
  <c r="X55" i="5"/>
  <c r="X56" i="5"/>
  <c r="X57" i="5"/>
  <c r="J65" i="5"/>
  <c r="R58" i="5"/>
  <c r="N58" i="5"/>
  <c r="L65" i="5"/>
  <c r="T58" i="5"/>
  <c r="X58" i="5" s="1"/>
  <c r="P58" i="5"/>
  <c r="X59" i="5"/>
  <c r="X60" i="5"/>
  <c r="X61" i="5"/>
  <c r="X62" i="5"/>
  <c r="X63" i="5"/>
  <c r="X64" i="5"/>
  <c r="X67" i="5"/>
  <c r="X68" i="5"/>
  <c r="X69" i="5"/>
  <c r="X70" i="5"/>
  <c r="X71" i="5"/>
  <c r="X72" i="5"/>
  <c r="X73" i="5"/>
  <c r="X74" i="5"/>
  <c r="R75" i="5"/>
  <c r="N75" i="5"/>
  <c r="T75" i="5"/>
  <c r="X75" i="5" s="1"/>
  <c r="P75" i="5"/>
  <c r="X77" i="5"/>
  <c r="X78" i="5"/>
  <c r="X79" i="5"/>
  <c r="R80" i="5"/>
  <c r="N80" i="5"/>
  <c r="T80" i="5"/>
  <c r="X80" i="5" s="1"/>
  <c r="P80" i="5"/>
  <c r="X82" i="5"/>
  <c r="X83" i="5"/>
  <c r="X85" i="5"/>
  <c r="X86" i="5"/>
  <c r="R87" i="5"/>
  <c r="N87" i="5"/>
  <c r="T87" i="5"/>
  <c r="X87" i="5" s="1"/>
  <c r="P87" i="5"/>
  <c r="X90" i="5"/>
  <c r="X91" i="5"/>
  <c r="X92" i="5"/>
  <c r="X93" i="5"/>
  <c r="R94" i="5"/>
  <c r="N94" i="5"/>
  <c r="T94" i="5"/>
  <c r="X94" i="5" s="1"/>
  <c r="P94" i="5"/>
  <c r="X96" i="5"/>
  <c r="X97" i="5"/>
  <c r="X98" i="5"/>
  <c r="X99" i="5"/>
  <c r="X100" i="5"/>
  <c r="R101" i="5"/>
  <c r="N101" i="5"/>
  <c r="T101" i="5"/>
  <c r="X101" i="5" s="1"/>
  <c r="P101" i="5"/>
  <c r="X103" i="5"/>
  <c r="X105" i="5"/>
  <c r="X106" i="5"/>
  <c r="X107" i="5"/>
  <c r="J110" i="5"/>
  <c r="R108" i="5"/>
  <c r="N108" i="5"/>
  <c r="L110" i="5"/>
  <c r="T108" i="5"/>
  <c r="X108" i="5" s="1"/>
  <c r="P108" i="5"/>
  <c r="X109" i="5"/>
  <c r="X111" i="5"/>
  <c r="X115" i="5"/>
  <c r="X116" i="5"/>
  <c r="R117" i="5"/>
  <c r="N117" i="5"/>
  <c r="T117" i="5"/>
  <c r="X117" i="5" s="1"/>
  <c r="P117" i="5"/>
  <c r="X119" i="5"/>
  <c r="X120" i="5"/>
  <c r="X121" i="5"/>
  <c r="X122" i="5"/>
  <c r="X123" i="5"/>
  <c r="R124" i="5"/>
  <c r="N124" i="5"/>
  <c r="T124" i="5"/>
  <c r="X124" i="5" s="1"/>
  <c r="P124" i="5"/>
  <c r="X127" i="5"/>
  <c r="X128" i="5"/>
  <c r="X129" i="5"/>
  <c r="X130" i="5"/>
  <c r="X131" i="5"/>
  <c r="X132" i="5"/>
  <c r="X133" i="5"/>
  <c r="X134" i="5"/>
  <c r="X135" i="5"/>
  <c r="J151" i="5"/>
  <c r="R136" i="5"/>
  <c r="N136" i="5"/>
  <c r="L151" i="5"/>
  <c r="T136" i="5"/>
  <c r="X136" i="5" s="1"/>
  <c r="P136" i="5"/>
  <c r="X137" i="5"/>
  <c r="X138" i="5"/>
  <c r="X140" i="5"/>
  <c r="X141" i="5"/>
  <c r="X142" i="5"/>
  <c r="X143" i="5"/>
  <c r="X144" i="5"/>
  <c r="X145" i="5"/>
  <c r="X146" i="5"/>
  <c r="X147" i="5"/>
  <c r="X148" i="5"/>
  <c r="X149" i="5"/>
  <c r="R150" i="5"/>
  <c r="N150" i="5"/>
  <c r="T150" i="5"/>
  <c r="X150" i="5" s="1"/>
  <c r="P150" i="5"/>
  <c r="X153" i="5"/>
  <c r="X154" i="5"/>
  <c r="R155" i="5"/>
  <c r="N155" i="5"/>
  <c r="T155" i="5"/>
  <c r="X155" i="5" s="1"/>
  <c r="P155" i="5"/>
  <c r="X157" i="5"/>
  <c r="X158" i="5"/>
  <c r="X160" i="5"/>
  <c r="X161" i="5"/>
  <c r="J169" i="5"/>
  <c r="R162" i="5"/>
  <c r="N162" i="5"/>
  <c r="L169" i="5"/>
  <c r="T162" i="5"/>
  <c r="X162" i="5" s="1"/>
  <c r="P162" i="5"/>
  <c r="X163" i="5"/>
  <c r="X164" i="5"/>
  <c r="X166" i="5"/>
  <c r="X167" i="5"/>
  <c r="R168" i="5"/>
  <c r="N168" i="5"/>
  <c r="T168" i="5"/>
  <c r="X168" i="5" s="1"/>
  <c r="P168" i="5"/>
  <c r="X172" i="5"/>
  <c r="X173" i="5"/>
  <c r="X174" i="5"/>
  <c r="J177" i="5"/>
  <c r="R175" i="5"/>
  <c r="N175" i="5"/>
  <c r="L177" i="5"/>
  <c r="T175" i="5"/>
  <c r="X175" i="5" s="1"/>
  <c r="P175" i="5"/>
  <c r="X176" i="5"/>
  <c r="X178" i="5"/>
  <c r="X184" i="5"/>
  <c r="J186" i="5"/>
  <c r="R185" i="5"/>
  <c r="V185" i="5" s="1"/>
  <c r="X185" i="5"/>
  <c r="X188" i="5"/>
  <c r="X190" i="5"/>
  <c r="X191" i="5"/>
  <c r="X192" i="5"/>
  <c r="X193" i="5"/>
  <c r="X194" i="5"/>
  <c r="X195" i="5"/>
  <c r="R196" i="5"/>
  <c r="N196" i="5"/>
  <c r="L205" i="5"/>
  <c r="T196" i="5"/>
  <c r="X196" i="5" s="1"/>
  <c r="P196" i="5"/>
  <c r="X197" i="5"/>
  <c r="X198" i="5"/>
  <c r="X201" i="5"/>
  <c r="X202" i="5"/>
  <c r="J204" i="5"/>
  <c r="R203" i="5"/>
  <c r="V203" i="5" s="1"/>
  <c r="X203" i="5"/>
  <c r="X5" i="6"/>
  <c r="X6" i="6"/>
  <c r="X7" i="6"/>
  <c r="X9" i="6"/>
  <c r="X10" i="6"/>
  <c r="X11" i="6"/>
  <c r="X12" i="6"/>
  <c r="X13" i="6"/>
  <c r="X14" i="6"/>
  <c r="X15" i="6"/>
  <c r="J17" i="6"/>
  <c r="R16" i="6"/>
  <c r="N16" i="6"/>
  <c r="L17" i="6"/>
  <c r="T16" i="6"/>
  <c r="X16" i="6" s="1"/>
  <c r="P16" i="6"/>
  <c r="X22" i="6"/>
  <c r="X23" i="6"/>
  <c r="R24" i="6"/>
  <c r="N24" i="6"/>
  <c r="T24" i="6"/>
  <c r="X24" i="6" s="1"/>
  <c r="P24" i="6"/>
  <c r="X26" i="6"/>
  <c r="X27" i="6"/>
  <c r="R28" i="6"/>
  <c r="N28" i="6"/>
  <c r="T28" i="6"/>
  <c r="X28" i="6" s="1"/>
  <c r="P28" i="6"/>
  <c r="X30" i="6"/>
  <c r="X31" i="6"/>
  <c r="X32" i="6"/>
  <c r="X33" i="6"/>
  <c r="X34" i="6"/>
  <c r="X35" i="6"/>
  <c r="R36" i="6"/>
  <c r="N36" i="6"/>
  <c r="T36" i="6"/>
  <c r="X36" i="6" s="1"/>
  <c r="P36" i="6"/>
  <c r="X37" i="6"/>
  <c r="X39" i="6"/>
  <c r="X40" i="6"/>
  <c r="X41" i="6"/>
  <c r="X42" i="6"/>
  <c r="R43" i="6"/>
  <c r="N43" i="6"/>
  <c r="T43" i="6"/>
  <c r="X43" i="6" s="1"/>
  <c r="P43" i="6"/>
  <c r="X44" i="6"/>
  <c r="X45" i="6"/>
  <c r="X49" i="6"/>
  <c r="X50" i="6"/>
  <c r="X51" i="6"/>
  <c r="X52" i="6"/>
  <c r="X53" i="6"/>
  <c r="X54" i="6"/>
  <c r="J61" i="6"/>
  <c r="R55" i="6"/>
  <c r="N55" i="6"/>
  <c r="L61" i="6"/>
  <c r="T55" i="6"/>
  <c r="X55" i="6" s="1"/>
  <c r="P55" i="6"/>
  <c r="X56" i="6"/>
  <c r="X57" i="6"/>
  <c r="X58" i="6"/>
  <c r="X59" i="6"/>
  <c r="X60" i="6"/>
  <c r="X63" i="6"/>
  <c r="X64" i="6"/>
  <c r="X65" i="6"/>
  <c r="X66" i="6"/>
  <c r="X67" i="6"/>
  <c r="X68" i="6"/>
  <c r="X69" i="6"/>
  <c r="X70" i="6"/>
  <c r="R71" i="6"/>
  <c r="N71" i="6"/>
  <c r="T71" i="6"/>
  <c r="X71" i="6" s="1"/>
  <c r="P71" i="6"/>
  <c r="X73" i="6"/>
  <c r="X74" i="6"/>
  <c r="X75" i="6"/>
  <c r="R76" i="6"/>
  <c r="N76" i="6"/>
  <c r="T76" i="6"/>
  <c r="X76" i="6" s="1"/>
  <c r="P76" i="6"/>
  <c r="X78" i="6"/>
  <c r="X79" i="6"/>
  <c r="X81" i="6"/>
  <c r="X82" i="6"/>
  <c r="R83" i="6"/>
  <c r="N83" i="6"/>
  <c r="T83" i="6"/>
  <c r="X83" i="6" s="1"/>
  <c r="P83" i="6"/>
  <c r="X86" i="6"/>
  <c r="X87" i="6"/>
  <c r="X88" i="6"/>
  <c r="X89" i="6"/>
  <c r="R90" i="6"/>
  <c r="N90" i="6"/>
  <c r="T90" i="6"/>
  <c r="X90" i="6" s="1"/>
  <c r="P90" i="6"/>
  <c r="X92" i="6"/>
  <c r="X93" i="6"/>
  <c r="X94" i="6"/>
  <c r="X95" i="6"/>
  <c r="X96" i="6"/>
  <c r="R97" i="6"/>
  <c r="N97" i="6"/>
  <c r="T97" i="6"/>
  <c r="X97" i="6" s="1"/>
  <c r="P97" i="6"/>
  <c r="X99" i="6"/>
  <c r="X101" i="6"/>
  <c r="X102" i="6"/>
  <c r="X103" i="6"/>
  <c r="J106" i="6"/>
  <c r="R104" i="6"/>
  <c r="N104" i="6"/>
  <c r="L106" i="6"/>
  <c r="T104" i="6"/>
  <c r="X104" i="6" s="1"/>
  <c r="P104" i="6"/>
  <c r="X105" i="6"/>
  <c r="X107" i="6"/>
  <c r="X111" i="6"/>
  <c r="X112" i="6"/>
  <c r="R113" i="6"/>
  <c r="N113" i="6"/>
  <c r="T113" i="6"/>
  <c r="X113" i="6" s="1"/>
  <c r="P113" i="6"/>
  <c r="X115" i="6"/>
  <c r="X116" i="6"/>
  <c r="X117" i="6"/>
  <c r="X118" i="6"/>
  <c r="X119" i="6"/>
  <c r="R120" i="6"/>
  <c r="N120" i="6"/>
  <c r="T120" i="6"/>
  <c r="X120" i="6" s="1"/>
  <c r="P120" i="6"/>
  <c r="X123" i="6"/>
  <c r="X124" i="6"/>
  <c r="X125" i="6"/>
  <c r="X126" i="6"/>
  <c r="X127" i="6"/>
  <c r="X128" i="6"/>
  <c r="X129" i="6"/>
  <c r="X130" i="6"/>
  <c r="J142" i="6"/>
  <c r="R131" i="6"/>
  <c r="N131" i="6"/>
  <c r="L142" i="6"/>
  <c r="T131" i="6"/>
  <c r="X131" i="6" s="1"/>
  <c r="P131" i="6"/>
  <c r="X132" i="6"/>
  <c r="X133" i="6"/>
  <c r="X135" i="6"/>
  <c r="X136" i="6"/>
  <c r="X137" i="6"/>
  <c r="X138" i="6"/>
  <c r="X139" i="6"/>
  <c r="X140" i="6"/>
  <c r="R141" i="6"/>
  <c r="N141" i="6"/>
  <c r="T141" i="6"/>
  <c r="X141" i="6" s="1"/>
  <c r="P141" i="6"/>
  <c r="X144" i="6"/>
  <c r="R145" i="6"/>
  <c r="N145" i="6"/>
  <c r="T145" i="6"/>
  <c r="X145" i="6" s="1"/>
  <c r="P145" i="6"/>
  <c r="X147" i="6"/>
  <c r="X148" i="6"/>
  <c r="X150" i="6"/>
  <c r="X151" i="6"/>
  <c r="J159" i="6"/>
  <c r="R152" i="6"/>
  <c r="N152" i="6"/>
  <c r="L159" i="6"/>
  <c r="T152" i="6"/>
  <c r="X152" i="6" s="1"/>
  <c r="P152" i="6"/>
  <c r="X153" i="6"/>
  <c r="X154" i="6"/>
  <c r="X156" i="6"/>
  <c r="X157" i="6"/>
  <c r="R158" i="6"/>
  <c r="N158" i="6"/>
  <c r="T158" i="6"/>
  <c r="X158" i="6" s="1"/>
  <c r="P158" i="6"/>
  <c r="X162" i="6"/>
  <c r="X163" i="6"/>
  <c r="X164" i="6"/>
  <c r="J167" i="6"/>
  <c r="R165" i="6"/>
  <c r="N165" i="6"/>
  <c r="L167" i="6"/>
  <c r="T165" i="6"/>
  <c r="X165" i="6" s="1"/>
  <c r="P165" i="6"/>
  <c r="X166" i="6"/>
  <c r="X172" i="6"/>
  <c r="X174" i="6"/>
  <c r="X175" i="6"/>
  <c r="X176" i="6"/>
  <c r="X177" i="6"/>
  <c r="X178" i="6"/>
  <c r="X179" i="6"/>
  <c r="R180" i="6"/>
  <c r="N180" i="6"/>
  <c r="L189" i="6"/>
  <c r="T180" i="6"/>
  <c r="X180" i="6" s="1"/>
  <c r="P180" i="6"/>
  <c r="X181" i="6"/>
  <c r="X182" i="6"/>
  <c r="X185" i="6"/>
  <c r="X186" i="6"/>
  <c r="J188" i="6"/>
  <c r="R187" i="6"/>
  <c r="V187" i="6" s="1"/>
  <c r="X187" i="6"/>
  <c r="J19" i="8"/>
  <c r="N18" i="8"/>
  <c r="L19" i="8"/>
  <c r="P18" i="8"/>
  <c r="N26" i="8"/>
  <c r="P26" i="8"/>
  <c r="P30" i="8"/>
  <c r="P38" i="8"/>
  <c r="P45" i="8"/>
  <c r="J65" i="8"/>
  <c r="N58" i="8"/>
  <c r="L65" i="8"/>
  <c r="P58" i="8"/>
  <c r="P75" i="8"/>
  <c r="P80" i="8"/>
  <c r="P88" i="8"/>
  <c r="N95" i="8"/>
  <c r="P95" i="8"/>
  <c r="P102" i="8"/>
  <c r="J111" i="8"/>
  <c r="N109" i="8"/>
  <c r="L111" i="8"/>
  <c r="P109" i="8"/>
  <c r="P118" i="8"/>
  <c r="P125" i="8"/>
  <c r="J153" i="8"/>
  <c r="N137" i="8"/>
  <c r="L153" i="8"/>
  <c r="P153" i="8" s="1"/>
  <c r="P137" i="8"/>
  <c r="P152" i="8"/>
  <c r="P157" i="8"/>
  <c r="J171" i="8"/>
  <c r="N164" i="8"/>
  <c r="L171" i="8"/>
  <c r="P171" i="8" s="1"/>
  <c r="P164" i="8"/>
  <c r="P170" i="8"/>
  <c r="J179" i="8"/>
  <c r="N177" i="8"/>
  <c r="L179" i="8"/>
  <c r="P179" i="8" s="1"/>
  <c r="P177" i="8"/>
  <c r="J207" i="8"/>
  <c r="N198" i="8"/>
  <c r="L207" i="8"/>
  <c r="P198" i="8"/>
  <c r="L208" i="8" l="1"/>
  <c r="P207" i="8"/>
  <c r="N207" i="8"/>
  <c r="J208" i="8"/>
  <c r="N208" i="8" s="1"/>
  <c r="N179" i="8"/>
  <c r="N171" i="8"/>
  <c r="N153" i="8"/>
  <c r="P111" i="8"/>
  <c r="L113" i="8"/>
  <c r="N111" i="8"/>
  <c r="J113" i="8"/>
  <c r="N113" i="8" s="1"/>
  <c r="L81" i="8"/>
  <c r="P65" i="8"/>
  <c r="J81" i="8"/>
  <c r="N65" i="8"/>
  <c r="L20" i="8"/>
  <c r="P19" i="8"/>
  <c r="J20" i="8"/>
  <c r="N19" i="8"/>
  <c r="R188" i="6"/>
  <c r="J189" i="6"/>
  <c r="L190" i="6"/>
  <c r="T189" i="6"/>
  <c r="P189" i="6"/>
  <c r="V180" i="6"/>
  <c r="T167" i="6"/>
  <c r="P167" i="6"/>
  <c r="V165" i="6"/>
  <c r="R167" i="6"/>
  <c r="V167" i="6" s="1"/>
  <c r="N167" i="6"/>
  <c r="V158" i="6"/>
  <c r="T159" i="6"/>
  <c r="P159" i="6"/>
  <c r="V152" i="6"/>
  <c r="R159" i="6"/>
  <c r="V159" i="6" s="1"/>
  <c r="N159" i="6"/>
  <c r="V145" i="6"/>
  <c r="V141" i="6"/>
  <c r="T142" i="6"/>
  <c r="P142" i="6"/>
  <c r="V131" i="6"/>
  <c r="R142" i="6"/>
  <c r="V142" i="6" s="1"/>
  <c r="N142" i="6"/>
  <c r="V120" i="6"/>
  <c r="V113" i="6"/>
  <c r="T106" i="6"/>
  <c r="P106" i="6"/>
  <c r="L108" i="6"/>
  <c r="V104" i="6"/>
  <c r="R106" i="6"/>
  <c r="V106" i="6" s="1"/>
  <c r="N106" i="6"/>
  <c r="J108" i="6"/>
  <c r="V97" i="6"/>
  <c r="V90" i="6"/>
  <c r="V83" i="6"/>
  <c r="V76" i="6"/>
  <c r="V71" i="6"/>
  <c r="L77" i="6"/>
  <c r="T61" i="6"/>
  <c r="P61" i="6"/>
  <c r="V55" i="6"/>
  <c r="J77" i="6"/>
  <c r="R61" i="6"/>
  <c r="V61" i="6" s="1"/>
  <c r="N61" i="6"/>
  <c r="V43" i="6"/>
  <c r="V36" i="6"/>
  <c r="V28" i="6"/>
  <c r="V24" i="6"/>
  <c r="L18" i="6"/>
  <c r="T17" i="6"/>
  <c r="P17" i="6"/>
  <c r="V16" i="6"/>
  <c r="J18" i="6"/>
  <c r="R17" i="6"/>
  <c r="V17" i="6" s="1"/>
  <c r="N17" i="6"/>
  <c r="R204" i="5"/>
  <c r="J205" i="5"/>
  <c r="L206" i="5"/>
  <c r="T205" i="5"/>
  <c r="P205" i="5"/>
  <c r="V196" i="5"/>
  <c r="J206" i="5"/>
  <c r="R186" i="5"/>
  <c r="T177" i="5"/>
  <c r="P177" i="5"/>
  <c r="V175" i="5"/>
  <c r="R177" i="5"/>
  <c r="V177" i="5" s="1"/>
  <c r="N177" i="5"/>
  <c r="V168" i="5"/>
  <c r="T169" i="5"/>
  <c r="P169" i="5"/>
  <c r="V162" i="5"/>
  <c r="R169" i="5"/>
  <c r="V169" i="5" s="1"/>
  <c r="N169" i="5"/>
  <c r="V155" i="5"/>
  <c r="V150" i="5"/>
  <c r="T151" i="5"/>
  <c r="P151" i="5"/>
  <c r="V136" i="5"/>
  <c r="R151" i="5"/>
  <c r="V151" i="5" s="1"/>
  <c r="N151" i="5"/>
  <c r="V124" i="5"/>
  <c r="V117" i="5"/>
  <c r="T110" i="5"/>
  <c r="P110" i="5"/>
  <c r="L112" i="5"/>
  <c r="V108" i="5"/>
  <c r="R110" i="5"/>
  <c r="V110" i="5" s="1"/>
  <c r="N110" i="5"/>
  <c r="J112" i="5"/>
  <c r="V101" i="5"/>
  <c r="V94" i="5"/>
  <c r="V87" i="5"/>
  <c r="V80" i="5"/>
  <c r="V75" i="5"/>
  <c r="L81" i="5"/>
  <c r="T65" i="5"/>
  <c r="P65" i="5"/>
  <c r="V58" i="5"/>
  <c r="J81" i="5"/>
  <c r="R65" i="5"/>
  <c r="V65" i="5" s="1"/>
  <c r="N65" i="5"/>
  <c r="V45" i="5"/>
  <c r="V38" i="5"/>
  <c r="V30" i="5"/>
  <c r="V26" i="5"/>
  <c r="L20" i="5"/>
  <c r="T19" i="5"/>
  <c r="P19" i="5"/>
  <c r="V18" i="5"/>
  <c r="J20" i="5"/>
  <c r="R19" i="5"/>
  <c r="V19" i="5" s="1"/>
  <c r="N19" i="5"/>
  <c r="R20" i="5" l="1"/>
  <c r="N20" i="5"/>
  <c r="X19" i="5"/>
  <c r="T20" i="5"/>
  <c r="X20" i="5" s="1"/>
  <c r="P20" i="5"/>
  <c r="R81" i="5"/>
  <c r="N81" i="5"/>
  <c r="J113" i="5"/>
  <c r="X65" i="5"/>
  <c r="T81" i="5"/>
  <c r="X81" i="5" s="1"/>
  <c r="P81" i="5"/>
  <c r="L113" i="5"/>
  <c r="R112" i="5"/>
  <c r="N112" i="5"/>
  <c r="T112" i="5"/>
  <c r="X112" i="5" s="1"/>
  <c r="P112" i="5"/>
  <c r="X110" i="5"/>
  <c r="X151" i="5"/>
  <c r="X169" i="5"/>
  <c r="X177" i="5"/>
  <c r="V186" i="5"/>
  <c r="X186" i="5"/>
  <c r="R206" i="5"/>
  <c r="N206" i="5"/>
  <c r="T206" i="5"/>
  <c r="X206" i="5" s="1"/>
  <c r="P206" i="5"/>
  <c r="R205" i="5"/>
  <c r="N205" i="5"/>
  <c r="V204" i="5"/>
  <c r="X204" i="5"/>
  <c r="R18" i="6"/>
  <c r="N18" i="6"/>
  <c r="X17" i="6"/>
  <c r="T18" i="6"/>
  <c r="X18" i="6" s="1"/>
  <c r="P18" i="6"/>
  <c r="R77" i="6"/>
  <c r="N77" i="6"/>
  <c r="J109" i="6"/>
  <c r="X61" i="6"/>
  <c r="T77" i="6"/>
  <c r="X77" i="6" s="1"/>
  <c r="P77" i="6"/>
  <c r="L109" i="6"/>
  <c r="R108" i="6"/>
  <c r="N108" i="6"/>
  <c r="T108" i="6"/>
  <c r="X108" i="6" s="1"/>
  <c r="P108" i="6"/>
  <c r="X106" i="6"/>
  <c r="X142" i="6"/>
  <c r="X159" i="6"/>
  <c r="X167" i="6"/>
  <c r="T190" i="6"/>
  <c r="J190" i="6"/>
  <c r="R189" i="6"/>
  <c r="N189" i="6"/>
  <c r="V188" i="6"/>
  <c r="X188" i="6"/>
  <c r="N20" i="8"/>
  <c r="P20" i="8"/>
  <c r="N81" i="8"/>
  <c r="J114" i="8"/>
  <c r="P81" i="8"/>
  <c r="L114" i="8"/>
  <c r="P113" i="8"/>
  <c r="P208" i="8"/>
  <c r="L181" i="8" l="1"/>
  <c r="P114" i="8"/>
  <c r="J181" i="8"/>
  <c r="N114" i="8"/>
  <c r="V189" i="6"/>
  <c r="X189" i="6"/>
  <c r="R190" i="6"/>
  <c r="V190" i="6" s="1"/>
  <c r="N190" i="6"/>
  <c r="P190" i="6"/>
  <c r="X190" i="6"/>
  <c r="V108" i="6"/>
  <c r="L168" i="6"/>
  <c r="T109" i="6"/>
  <c r="P109" i="6"/>
  <c r="J168" i="6"/>
  <c r="R109" i="6"/>
  <c r="V109" i="6" s="1"/>
  <c r="N109" i="6"/>
  <c r="V77" i="6"/>
  <c r="V18" i="6"/>
  <c r="V205" i="5"/>
  <c r="X205" i="5"/>
  <c r="V206" i="5"/>
  <c r="V112" i="5"/>
  <c r="L179" i="5"/>
  <c r="T113" i="5"/>
  <c r="P113" i="5"/>
  <c r="J179" i="5"/>
  <c r="R113" i="5"/>
  <c r="V113" i="5" s="1"/>
  <c r="N113" i="5"/>
  <c r="V81" i="5"/>
  <c r="V20" i="5"/>
  <c r="R179" i="5" l="1"/>
  <c r="N179" i="5"/>
  <c r="J180" i="5"/>
  <c r="X113" i="5"/>
  <c r="T179" i="5"/>
  <c r="X179" i="5" s="1"/>
  <c r="P179" i="5"/>
  <c r="L180" i="5"/>
  <c r="R168" i="6"/>
  <c r="N168" i="6"/>
  <c r="J169" i="6"/>
  <c r="X109" i="6"/>
  <c r="T168" i="6"/>
  <c r="X168" i="6" s="1"/>
  <c r="P168" i="6"/>
  <c r="L169" i="6"/>
  <c r="N181" i="8"/>
  <c r="J182" i="8"/>
  <c r="P181" i="8"/>
  <c r="L182" i="8"/>
  <c r="L209" i="8" l="1"/>
  <c r="P182" i="8"/>
  <c r="J209" i="8"/>
  <c r="N209" i="8" s="1"/>
  <c r="N182" i="8"/>
  <c r="L191" i="6"/>
  <c r="T169" i="6"/>
  <c r="P169" i="6"/>
  <c r="J191" i="6"/>
  <c r="R169" i="6"/>
  <c r="V169" i="6" s="1"/>
  <c r="N169" i="6"/>
  <c r="V168" i="6"/>
  <c r="L207" i="5"/>
  <c r="T180" i="5"/>
  <c r="P180" i="5"/>
  <c r="J207" i="5"/>
  <c r="R180" i="5"/>
  <c r="V180" i="5" s="1"/>
  <c r="N180" i="5"/>
  <c r="V179" i="5"/>
  <c r="R207" i="5" l="1"/>
  <c r="N207" i="5"/>
  <c r="X180" i="5"/>
  <c r="T207" i="5"/>
  <c r="X207" i="5" s="1"/>
  <c r="P207" i="5"/>
  <c r="R191" i="6"/>
  <c r="N191" i="6"/>
  <c r="X169" i="6"/>
  <c r="T191" i="6"/>
  <c r="X191" i="6" s="1"/>
  <c r="P191" i="6"/>
  <c r="P209" i="8"/>
  <c r="V191" i="6" l="1"/>
  <c r="V207" i="5"/>
</calcChain>
</file>

<file path=xl/sharedStrings.xml><?xml version="1.0" encoding="utf-8"?>
<sst xmlns="http://schemas.openxmlformats.org/spreadsheetml/2006/main" count="2495" uniqueCount="765">
  <si>
    <t>Type</t>
  </si>
  <si>
    <t>Date</t>
  </si>
  <si>
    <t>Num</t>
  </si>
  <si>
    <t>Name</t>
  </si>
  <si>
    <t>Memo</t>
  </si>
  <si>
    <t>Amount</t>
  </si>
  <si>
    <t>Jan - Dec 22</t>
  </si>
  <si>
    <t>Deposit</t>
  </si>
  <si>
    <t>Transfer</t>
  </si>
  <si>
    <t>Funds Transfer</t>
  </si>
  <si>
    <t>Liability Check</t>
  </si>
  <si>
    <t>QuickBooks Payroll Service</t>
  </si>
  <si>
    <t>Created by Payroll Service on 01/27/2022</t>
  </si>
  <si>
    <t>Interest</t>
  </si>
  <si>
    <t>Created by Payroll Service on 02/24/2022</t>
  </si>
  <si>
    <t>Funds Transfer 1249535</t>
  </si>
  <si>
    <t>Bill Pmt -Check</t>
  </si>
  <si>
    <t>ach</t>
  </si>
  <si>
    <t>Delta Dental</t>
  </si>
  <si>
    <t>group 000012014-00001111-0000</t>
  </si>
  <si>
    <t>United Health Care</t>
  </si>
  <si>
    <t>Xcel Energy</t>
  </si>
  <si>
    <t>53-9518714-9</t>
  </si>
  <si>
    <t>AFLAC</t>
  </si>
  <si>
    <t>LKF94</t>
  </si>
  <si>
    <t>Pinnacol</t>
  </si>
  <si>
    <t>53275</t>
  </si>
  <si>
    <t>Fire and Police Pension Association</t>
  </si>
  <si>
    <t>Ach</t>
  </si>
  <si>
    <t>E-pay</t>
  </si>
  <si>
    <t>EFPTS</t>
  </si>
  <si>
    <t>84-1140593 QB Tracking # -1066538438</t>
  </si>
  <si>
    <t>Colorado Department of Revenue</t>
  </si>
  <si>
    <t>03-76800 QB Tracking # -1019406438</t>
  </si>
  <si>
    <t>VOID: 84-1140593 QB Tracking # 1066321070</t>
  </si>
  <si>
    <t>03-76800 QB Tracking # 1066972070</t>
  </si>
  <si>
    <t>84-1140593 QB Tracking # 1111627070</t>
  </si>
  <si>
    <t>84-1140593 QB Tracking # 2027912266</t>
  </si>
  <si>
    <t>03-76800 QB Tracking # 2027979266</t>
  </si>
  <si>
    <t>on line</t>
  </si>
  <si>
    <t>Citi Card</t>
  </si>
  <si>
    <t>On Line Pmt</t>
  </si>
  <si>
    <t>acct 3692</t>
  </si>
  <si>
    <t>Check</t>
  </si>
  <si>
    <t>online</t>
  </si>
  <si>
    <t>Paycheck</t>
  </si>
  <si>
    <t>2022-01-1</t>
  </si>
  <si>
    <t>Caponera, Kathy M.</t>
  </si>
  <si>
    <t>Direct Deposit</t>
  </si>
  <si>
    <t>2022-02-1</t>
  </si>
  <si>
    <t>2022-01-2</t>
  </si>
  <si>
    <t>Harrison, W J</t>
  </si>
  <si>
    <t>2022-02-2</t>
  </si>
  <si>
    <t>2022-01-3</t>
  </si>
  <si>
    <t>Henrikson, Carl H</t>
  </si>
  <si>
    <t>2022-02-3</t>
  </si>
  <si>
    <t>2022-01-4</t>
  </si>
  <si>
    <t>Kociemba-Benson, Kyle</t>
  </si>
  <si>
    <t>2022-02-4</t>
  </si>
  <si>
    <t>2022-01-5</t>
  </si>
  <si>
    <t>Moran, Conor D</t>
  </si>
  <si>
    <t>2022-02-5</t>
  </si>
  <si>
    <t>2022-01-6</t>
  </si>
  <si>
    <t>Schmidtmann, Charles P</t>
  </si>
  <si>
    <t>2022-02-6</t>
  </si>
  <si>
    <t>2022-01-7</t>
  </si>
  <si>
    <t>Scott, Michael T</t>
  </si>
  <si>
    <t>2022-02-7</t>
  </si>
  <si>
    <t>2022-01-8</t>
  </si>
  <si>
    <t>General Journal</t>
  </si>
  <si>
    <t>ck 14169</t>
  </si>
  <si>
    <t>to void stale dated ck 14169 Lindsey Sweeney calwood final labor</t>
  </si>
  <si>
    <t>14422</t>
  </si>
  <si>
    <t>Ace Hardware</t>
  </si>
  <si>
    <t>acct 121</t>
  </si>
  <si>
    <t>14423</t>
  </si>
  <si>
    <t>Boulder County Treasurer</t>
  </si>
  <si>
    <t>14424</t>
  </si>
  <si>
    <t>Cintas</t>
  </si>
  <si>
    <t>14425</t>
  </si>
  <si>
    <t>Colorado Division of Fire Prevention</t>
  </si>
  <si>
    <t>14426</t>
  </si>
  <si>
    <t>CPS HR Consulting</t>
  </si>
  <si>
    <t>14427</t>
  </si>
  <si>
    <t>East Street Garage LLC</t>
  </si>
  <si>
    <t>14428</t>
  </si>
  <si>
    <t>Medline Industries</t>
  </si>
  <si>
    <t>14429</t>
  </si>
  <si>
    <t>ROI Fire &amp; Ballistics</t>
  </si>
  <si>
    <t>14430</t>
  </si>
  <si>
    <t>TargetSolutions Learning</t>
  </si>
  <si>
    <t>14431</t>
  </si>
  <si>
    <t>B&amp;F Super Foods</t>
  </si>
  <si>
    <t>14432</t>
  </si>
  <si>
    <t>Galls, LLC</t>
  </si>
  <si>
    <t>14433</t>
  </si>
  <si>
    <t>ImageTrend</t>
  </si>
  <si>
    <t>14434</t>
  </si>
  <si>
    <t>J Hill</t>
  </si>
  <si>
    <t>14435</t>
  </si>
  <si>
    <t>14436</t>
  </si>
  <si>
    <t>Special District Assoc</t>
  </si>
  <si>
    <t>14437</t>
  </si>
  <si>
    <t>14438</t>
  </si>
  <si>
    <t>Colorado State Fire Fighters Assoc.</t>
  </si>
  <si>
    <t>14439</t>
  </si>
  <si>
    <t>General Air</t>
  </si>
  <si>
    <t>14440</t>
  </si>
  <si>
    <t>Town of Nederland-AP</t>
  </si>
  <si>
    <t>acct #44</t>
  </si>
  <si>
    <t>14441</t>
  </si>
  <si>
    <t>Western Disposal</t>
  </si>
  <si>
    <t>Acct #2525</t>
  </si>
  <si>
    <t>14443</t>
  </si>
  <si>
    <t>Boulder County</t>
  </si>
  <si>
    <t>14444</t>
  </si>
  <si>
    <t>Bound Tree</t>
  </si>
  <si>
    <t>14445</t>
  </si>
  <si>
    <t>Carl Henrikson</t>
  </si>
  <si>
    <t>14446</t>
  </si>
  <si>
    <t>Centurylink</t>
  </si>
  <si>
    <t>14447</t>
  </si>
  <si>
    <t>14448</t>
  </si>
  <si>
    <t>Colorado State Fire Chief's Association</t>
  </si>
  <si>
    <t>membership 2022</t>
  </si>
  <si>
    <t>14449</t>
  </si>
  <si>
    <t>14450</t>
  </si>
  <si>
    <t>14451</t>
  </si>
  <si>
    <t>Larissa Reinhardt</t>
  </si>
  <si>
    <t>14452</t>
  </si>
  <si>
    <t>Lindsey Sweeney</t>
  </si>
  <si>
    <t>14453</t>
  </si>
  <si>
    <t>Polar Gas</t>
  </si>
  <si>
    <t>VOID:</t>
  </si>
  <si>
    <t>14454</t>
  </si>
  <si>
    <t>14455</t>
  </si>
  <si>
    <t>**Collectioncenter Inc</t>
  </si>
  <si>
    <t>CASE NO 14CV31070</t>
  </si>
  <si>
    <t>14456</t>
  </si>
  <si>
    <t>AT&amp;T Carol Stream</t>
  </si>
  <si>
    <t>14457</t>
  </si>
  <si>
    <t>14458</t>
  </si>
  <si>
    <t>Baumgartner, William R.</t>
  </si>
  <si>
    <t>14459</t>
  </si>
  <si>
    <t>14460</t>
  </si>
  <si>
    <t>Boulder County Regional Fire Training Ctr</t>
  </si>
  <si>
    <t>14461</t>
  </si>
  <si>
    <t>14462</t>
  </si>
  <si>
    <t>Charles Schmidtmann</t>
  </si>
  <si>
    <t>VOID: paid with personal mastercard LOST</t>
  </si>
  <si>
    <t>14463</t>
  </si>
  <si>
    <t>14464</t>
  </si>
  <si>
    <t>Iain Irwin Powell</t>
  </si>
  <si>
    <t>14465</t>
  </si>
  <si>
    <t>IamIT</t>
  </si>
  <si>
    <t>14466</t>
  </si>
  <si>
    <t>Ian Glycenfer</t>
  </si>
  <si>
    <t>Thank you for an Outstanding Year of Service!</t>
  </si>
  <si>
    <t>14467</t>
  </si>
  <si>
    <t>14468</t>
  </si>
  <si>
    <t>One Time</t>
  </si>
  <si>
    <t>Sarah Irwin-Powell</t>
  </si>
  <si>
    <t>14469</t>
  </si>
  <si>
    <t>Tribbett Agency LLC</t>
  </si>
  <si>
    <t>RPO0594074</t>
  </si>
  <si>
    <t>14470</t>
  </si>
  <si>
    <t>Prairie Mountain Media</t>
  </si>
  <si>
    <t>14471</t>
  </si>
  <si>
    <t>14472</t>
  </si>
  <si>
    <t>Philip R. Dirr</t>
  </si>
  <si>
    <t>14474</t>
  </si>
  <si>
    <t>Boulder County Sherif's Department</t>
  </si>
  <si>
    <t>14476</t>
  </si>
  <si>
    <t>14477</t>
  </si>
  <si>
    <t>14478</t>
  </si>
  <si>
    <t>Lyons Gaddis</t>
  </si>
  <si>
    <t>acct 15204.0001</t>
  </si>
  <si>
    <t>14479</t>
  </si>
  <si>
    <t>14480</t>
  </si>
  <si>
    <t>14481</t>
  </si>
  <si>
    <t>VOID: Daily Dispatch</t>
  </si>
  <si>
    <t>14482</t>
  </si>
  <si>
    <t>Daily Dispatch</t>
  </si>
  <si>
    <t>14484</t>
  </si>
  <si>
    <t>Boulder County Fire Chief's Assoc</t>
  </si>
  <si>
    <t>14485</t>
  </si>
  <si>
    <t>14486</t>
  </si>
  <si>
    <t>14487</t>
  </si>
  <si>
    <t>14488</t>
  </si>
  <si>
    <t>Colorado Advanced Life Support</t>
  </si>
  <si>
    <t>14489</t>
  </si>
  <si>
    <t>Eric Abramson</t>
  </si>
  <si>
    <t>14490</t>
  </si>
  <si>
    <t>14491</t>
  </si>
  <si>
    <t>14492</t>
  </si>
  <si>
    <t>14493</t>
  </si>
  <si>
    <t>Mountain Service and Repair</t>
  </si>
  <si>
    <t>14494</t>
  </si>
  <si>
    <t>Napa Auto Supply</t>
  </si>
  <si>
    <t>14495</t>
  </si>
  <si>
    <t>14496</t>
  </si>
  <si>
    <t>14497</t>
  </si>
  <si>
    <t>14498</t>
  </si>
  <si>
    <t>14499</t>
  </si>
  <si>
    <t>14500</t>
  </si>
  <si>
    <t>14501</t>
  </si>
  <si>
    <t>B&amp;M Roofing</t>
  </si>
  <si>
    <t>14502</t>
  </si>
  <si>
    <t>14503</t>
  </si>
  <si>
    <t>14504</t>
  </si>
  <si>
    <t>14505</t>
  </si>
  <si>
    <t>Laurelyn Sayah</t>
  </si>
  <si>
    <t>14506</t>
  </si>
  <si>
    <t>Mountain-Ear</t>
  </si>
  <si>
    <t>14507</t>
  </si>
  <si>
    <t>Streamline</t>
  </si>
  <si>
    <t>14508</t>
  </si>
  <si>
    <t>Suburban Toppers</t>
  </si>
  <si>
    <t>14509</t>
  </si>
  <si>
    <t>14510</t>
  </si>
  <si>
    <t>paid with personal mastercard</t>
  </si>
  <si>
    <t>14511</t>
  </si>
  <si>
    <t>14512</t>
  </si>
  <si>
    <t>BCFFA</t>
  </si>
  <si>
    <t>14513</t>
  </si>
  <si>
    <t>14514</t>
  </si>
  <si>
    <t>14515</t>
  </si>
  <si>
    <t>14516</t>
  </si>
  <si>
    <t>Mountan View Fire Protection</t>
  </si>
  <si>
    <t>14517</t>
  </si>
  <si>
    <t>14518</t>
  </si>
  <si>
    <t>14519</t>
  </si>
  <si>
    <t>14520</t>
  </si>
  <si>
    <t>14521</t>
  </si>
  <si>
    <t>IAFC</t>
  </si>
  <si>
    <t>iafc one yr membership 3.4.22  to  3.31.23</t>
  </si>
  <si>
    <t>14522</t>
  </si>
  <si>
    <t>14523</t>
  </si>
  <si>
    <t>Adam Cotner</t>
  </si>
  <si>
    <t>14524</t>
  </si>
  <si>
    <t>Fire Wolf, LLC</t>
  </si>
  <si>
    <t>Fund Balance Sheet</t>
  </si>
  <si>
    <t>General Fund</t>
  </si>
  <si>
    <t xml:space="preserve">Savings </t>
  </si>
  <si>
    <t>Checking</t>
  </si>
  <si>
    <t>Capital Reserve</t>
  </si>
  <si>
    <t>Total Funds</t>
  </si>
  <si>
    <t>Grant Match Reserve</t>
  </si>
  <si>
    <t>Reserve for Payroll/Operating</t>
  </si>
  <si>
    <t>Reserve for Sick/Vac</t>
  </si>
  <si>
    <t>Reserve for Water Systems</t>
  </si>
  <si>
    <t>Reserve for Tabor</t>
  </si>
  <si>
    <t>Reserve for Wildland Fire Reimb</t>
  </si>
  <si>
    <t>Total Reserve</t>
  </si>
  <si>
    <t>Account Receivable</t>
  </si>
  <si>
    <t>Accounts Receivable Inspection</t>
  </si>
  <si>
    <t>Accounts Receivable Wildland</t>
  </si>
  <si>
    <t>Total Accounts Receivable</t>
  </si>
  <si>
    <t>Other Current Assets</t>
  </si>
  <si>
    <t>Prepaid Deposit</t>
  </si>
  <si>
    <t>Total Other Current Assets</t>
  </si>
  <si>
    <t>Paid not Expensed</t>
  </si>
  <si>
    <t>Expensed Not Paid</t>
  </si>
  <si>
    <t>Accounts Payable</t>
  </si>
  <si>
    <t>Wildland Payable</t>
  </si>
  <si>
    <t>Citibank Visa</t>
  </si>
  <si>
    <t>Visa New Citicard</t>
  </si>
  <si>
    <t>Payroll Taxes</t>
  </si>
  <si>
    <t>Pension and Disability</t>
  </si>
  <si>
    <t>Aflac</t>
  </si>
  <si>
    <t>Total</t>
  </si>
  <si>
    <t>Total Unreserved Funds</t>
  </si>
  <si>
    <t>UNRESERVED FUND BAL</t>
  </si>
  <si>
    <t>on quickbooks bal sheet</t>
  </si>
  <si>
    <t>OPENING BAL EQUITY</t>
  </si>
  <si>
    <t>RETAINED EARINGS</t>
  </si>
  <si>
    <t>NET INCOME</t>
  </si>
  <si>
    <t>ADJUSTED UNRESERVED</t>
  </si>
  <si>
    <t>TOTAL UNRESERVED</t>
  </si>
  <si>
    <t>Fund Bal Sheet Unreserved</t>
  </si>
  <si>
    <t>difference</t>
  </si>
  <si>
    <t>Feb 28, 22</t>
  </si>
  <si>
    <t>ASSETS</t>
  </si>
  <si>
    <t>Current Assets</t>
  </si>
  <si>
    <t>Checking/Savings</t>
  </si>
  <si>
    <t>Bank Accounts</t>
  </si>
  <si>
    <t>Savings/Regular-4453</t>
  </si>
  <si>
    <t>Checking-7493</t>
  </si>
  <si>
    <t>Total Bank Accounts</t>
  </si>
  <si>
    <t>Total Checking/Savings</t>
  </si>
  <si>
    <t>Accounts Receivable</t>
  </si>
  <si>
    <t>Accts Receivable Inspection</t>
  </si>
  <si>
    <t>Total Current Assets</t>
  </si>
  <si>
    <t>Fixed Assets</t>
  </si>
  <si>
    <t>Buildings</t>
  </si>
  <si>
    <t>Bunker Gear</t>
  </si>
  <si>
    <t>Cisterns</t>
  </si>
  <si>
    <t>Equipment-Buildings</t>
  </si>
  <si>
    <t>Land</t>
  </si>
  <si>
    <t>Medical Equipment</t>
  </si>
  <si>
    <t>Vehicles</t>
  </si>
  <si>
    <t>Accumulated Depreciation</t>
  </si>
  <si>
    <t>Investment Gen Fixed Assest</t>
  </si>
  <si>
    <t>Total Fixed Assets</t>
  </si>
  <si>
    <t>TOTAL ASSETS</t>
  </si>
  <si>
    <t>LIABILITIES &amp; EQUITY</t>
  </si>
  <si>
    <t>Liabilities</t>
  </si>
  <si>
    <t>Current Liabilities</t>
  </si>
  <si>
    <t>Total Accounts Payable</t>
  </si>
  <si>
    <t>Credit Cards</t>
  </si>
  <si>
    <t>Citicard</t>
  </si>
  <si>
    <t>Visa-Citibank</t>
  </si>
  <si>
    <t>Total Credit Cards</t>
  </si>
  <si>
    <t>Other Current Liabilities</t>
  </si>
  <si>
    <t>Cafeteria Plan</t>
  </si>
  <si>
    <t>Total Cafeteria Plan</t>
  </si>
  <si>
    <t>Payroll Liabilities</t>
  </si>
  <si>
    <t>CO Garnishment</t>
  </si>
  <si>
    <t>Federal Withholding</t>
  </si>
  <si>
    <t>FICA</t>
  </si>
  <si>
    <t>Company</t>
  </si>
  <si>
    <t>Employee</t>
  </si>
  <si>
    <t>Total FICA</t>
  </si>
  <si>
    <t>Medicare</t>
  </si>
  <si>
    <t>Total Medicare</t>
  </si>
  <si>
    <t>State Withholding</t>
  </si>
  <si>
    <t>SUTA</t>
  </si>
  <si>
    <t>Payroll Liabilities - Other</t>
  </si>
  <si>
    <t>Total Payroll Liabilities</t>
  </si>
  <si>
    <t>Pension Contributions</t>
  </si>
  <si>
    <t>Pension Chief</t>
  </si>
  <si>
    <t>Pension Staff</t>
  </si>
  <si>
    <t>Total Pension Contributions</t>
  </si>
  <si>
    <t>Total Other Current Liabilities</t>
  </si>
  <si>
    <t>Total Current Liabilities</t>
  </si>
  <si>
    <t>Total Liabilities</t>
  </si>
  <si>
    <t>Equity</t>
  </si>
  <si>
    <t>Opening Bal Equity</t>
  </si>
  <si>
    <t>Reserves</t>
  </si>
  <si>
    <t>Reserved for Payroll/Operating</t>
  </si>
  <si>
    <t>Reserved for Sick/Vac</t>
  </si>
  <si>
    <t>Reserved for Water Systems</t>
  </si>
  <si>
    <t>Reserved for Tabor</t>
  </si>
  <si>
    <t>Total Reserves</t>
  </si>
  <si>
    <t>Retained Earnings</t>
  </si>
  <si>
    <t>Unreserved Fund Balance</t>
  </si>
  <si>
    <t>Net Income</t>
  </si>
  <si>
    <t>Total Equity</t>
  </si>
  <si>
    <t>TOTAL LIABILITIES &amp; EQUITY</t>
  </si>
  <si>
    <t>GENERAL</t>
  </si>
  <si>
    <t>TOTAL</t>
  </si>
  <si>
    <t>Feb 22</t>
  </si>
  <si>
    <t>Budget</t>
  </si>
  <si>
    <t>$ Over Budget</t>
  </si>
  <si>
    <t>% of Budget</t>
  </si>
  <si>
    <t>Ordinary Income/Expense</t>
  </si>
  <si>
    <t>Income</t>
  </si>
  <si>
    <t>DDA-Share</t>
  </si>
  <si>
    <t>Donations</t>
  </si>
  <si>
    <t>Interest Income</t>
  </si>
  <si>
    <t>Tax Rev</t>
  </si>
  <si>
    <t>RAR Impact Reduction</t>
  </si>
  <si>
    <t>Real Estate Tax</t>
  </si>
  <si>
    <t>Real Estate Tax-Pension %</t>
  </si>
  <si>
    <t>SOT</t>
  </si>
  <si>
    <t>SOT-Pension %</t>
  </si>
  <si>
    <t>TIF</t>
  </si>
  <si>
    <t>Prior Year Abatement Rfnd</t>
  </si>
  <si>
    <t>Total Tax Rev</t>
  </si>
  <si>
    <t>Total Income</t>
  </si>
  <si>
    <t>Gross Profit</t>
  </si>
  <si>
    <t>Expense</t>
  </si>
  <si>
    <t>ADMINISTRATION</t>
  </si>
  <si>
    <t>Advertising/Public Notice</t>
  </si>
  <si>
    <t>Public Notice-Ad</t>
  </si>
  <si>
    <t>Advertising/Public Notice - Other</t>
  </si>
  <si>
    <t>Total Advertising/Public Notice</t>
  </si>
  <si>
    <t>Bank Fees</t>
  </si>
  <si>
    <t>Pension Treasurer Bank Fees</t>
  </si>
  <si>
    <t>Treasurer &amp; Bank Fees</t>
  </si>
  <si>
    <t>Total Bank Fees</t>
  </si>
  <si>
    <t>Dues and Subscriptions</t>
  </si>
  <si>
    <t>Software</t>
  </si>
  <si>
    <t>Website</t>
  </si>
  <si>
    <t>ESO Contract</t>
  </si>
  <si>
    <t>Software Support Contract</t>
  </si>
  <si>
    <t>Internet expense</t>
  </si>
  <si>
    <t>Dues and Subscriptions - Other</t>
  </si>
  <si>
    <t>Total Dues and Subscriptions</t>
  </si>
  <si>
    <t>Election</t>
  </si>
  <si>
    <t>Insurance</t>
  </si>
  <si>
    <t>Accident &amp; Sickness</t>
  </si>
  <si>
    <t>CO Heart &amp; Circulatory</t>
  </si>
  <si>
    <t>Liability Insurance</t>
  </si>
  <si>
    <t>Workman's Compensation</t>
  </si>
  <si>
    <t>Total Insurance</t>
  </si>
  <si>
    <t>Office Supplies</t>
  </si>
  <si>
    <t>Office Equipment</t>
  </si>
  <si>
    <t>Payroll Expenses</t>
  </si>
  <si>
    <t>Gross wages - Employees</t>
  </si>
  <si>
    <t>Chief</t>
  </si>
  <si>
    <t>Gross wages - chief</t>
  </si>
  <si>
    <t>Pension Fund Chief</t>
  </si>
  <si>
    <t>Disability Chief</t>
  </si>
  <si>
    <t>Health Insurance Chief</t>
  </si>
  <si>
    <t>457 Match</t>
  </si>
  <si>
    <t>Term Life</t>
  </si>
  <si>
    <t>Total Chief</t>
  </si>
  <si>
    <t>Fire Fighters</t>
  </si>
  <si>
    <t>Administrator</t>
  </si>
  <si>
    <t>Mechanic</t>
  </si>
  <si>
    <t>Bookkeeping</t>
  </si>
  <si>
    <t>Fire Inspection</t>
  </si>
  <si>
    <t>Total Gross wages - Employees</t>
  </si>
  <si>
    <t>Payroll Direct Costs</t>
  </si>
  <si>
    <t>Backfill</t>
  </si>
  <si>
    <t>Certification Pay</t>
  </si>
  <si>
    <t>Health Insurance Staff</t>
  </si>
  <si>
    <t>Pension Fund Staff</t>
  </si>
  <si>
    <t>Disability Staff</t>
  </si>
  <si>
    <t>Staff Education</t>
  </si>
  <si>
    <t>Vacation Contingency</t>
  </si>
  <si>
    <t>Payroll Fees</t>
  </si>
  <si>
    <t>Total Payroll Direct Costs</t>
  </si>
  <si>
    <t>SUI</t>
  </si>
  <si>
    <t>Total Payroll Taxes</t>
  </si>
  <si>
    <t>Total Payroll Expenses</t>
  </si>
  <si>
    <t>Postage and Delivery</t>
  </si>
  <si>
    <t>Printing and Reproduction</t>
  </si>
  <si>
    <t>Professional Fees</t>
  </si>
  <si>
    <t>HR Consulting</t>
  </si>
  <si>
    <t>Legal Fees</t>
  </si>
  <si>
    <t>Total Professional Fees</t>
  </si>
  <si>
    <t>STATIONS &amp; BULDINGS</t>
  </si>
  <si>
    <t>Building Maintanence</t>
  </si>
  <si>
    <t>Station #1</t>
  </si>
  <si>
    <t>Station #2-Ridge</t>
  </si>
  <si>
    <t>Station #3-Eldora</t>
  </si>
  <si>
    <t>Building Maintanence - Other</t>
  </si>
  <si>
    <t>Total Building Maintanence</t>
  </si>
  <si>
    <t>Telephone</t>
  </si>
  <si>
    <t>Mobile</t>
  </si>
  <si>
    <t>Cellular Data</t>
  </si>
  <si>
    <t>Station 1 9161</t>
  </si>
  <si>
    <t>Station 2-Ridge 0310</t>
  </si>
  <si>
    <t>Station 3-Eldora 9555</t>
  </si>
  <si>
    <t>Total Telephone</t>
  </si>
  <si>
    <t>Utilities</t>
  </si>
  <si>
    <t>DirectTV</t>
  </si>
  <si>
    <t>Gas and Electric</t>
  </si>
  <si>
    <t>Station #1 utilities</t>
  </si>
  <si>
    <t>Station #2 Utilities</t>
  </si>
  <si>
    <t>Station #3 Utilities</t>
  </si>
  <si>
    <t>Total Gas and Electric</t>
  </si>
  <si>
    <t>Water</t>
  </si>
  <si>
    <t>Total Utilities</t>
  </si>
  <si>
    <t>Waste Disposal</t>
  </si>
  <si>
    <t>Total STATIONS &amp; BULDINGS</t>
  </si>
  <si>
    <t>Total ADMINISTRATION</t>
  </si>
  <si>
    <t>COMMUNICATIONS</t>
  </si>
  <si>
    <t>Communications Equipment</t>
  </si>
  <si>
    <t>Repair</t>
  </si>
  <si>
    <t>Total COMMUNICATIONS</t>
  </si>
  <si>
    <t>EMERGENCY MEDICAL SERVICES</t>
  </si>
  <si>
    <t>EMS MD Advisor</t>
  </si>
  <si>
    <t>Medical Supplies</t>
  </si>
  <si>
    <t>Oxygen</t>
  </si>
  <si>
    <t>Physio Maintenance Contract</t>
  </si>
  <si>
    <t>Total EMERGENCY MEDICAL SERVICES</t>
  </si>
  <si>
    <t>FIRE FIGHTING</t>
  </si>
  <si>
    <t>Fire Equipment</t>
  </si>
  <si>
    <t>ISO Testing</t>
  </si>
  <si>
    <t>PPE Wildland</t>
  </si>
  <si>
    <t>PPE Structure</t>
  </si>
  <si>
    <t>Hose Replacement</t>
  </si>
  <si>
    <t>Equipment Maintenance</t>
  </si>
  <si>
    <t>Uniform</t>
  </si>
  <si>
    <t>Clothing</t>
  </si>
  <si>
    <t>Fire Equipment - Other</t>
  </si>
  <si>
    <t>Total Fire Equipment</t>
  </si>
  <si>
    <t>Fire Fighting Consumables</t>
  </si>
  <si>
    <t>Vehicle Fuel</t>
  </si>
  <si>
    <t>Vehicle Maintenance</t>
  </si>
  <si>
    <t>5601 Engine 1</t>
  </si>
  <si>
    <t>5620 CHEVY Ambulance</t>
  </si>
  <si>
    <t>5621(Lifeline) Ambulance</t>
  </si>
  <si>
    <t>5622 (MedTec) Ambulance</t>
  </si>
  <si>
    <t>5653-Chevy Plow Truck</t>
  </si>
  <si>
    <t>Vehicle Maintenance - Other</t>
  </si>
  <si>
    <t>Total Vehicle Maintenance</t>
  </si>
  <si>
    <t>Total FIRE FIGHTING</t>
  </si>
  <si>
    <t>Fire Inspection Program</t>
  </si>
  <si>
    <t>Public Education</t>
  </si>
  <si>
    <t>Total Fire Inspection Program</t>
  </si>
  <si>
    <t>MEMBERSHIP</t>
  </si>
  <si>
    <t>Awards</t>
  </si>
  <si>
    <t>Immunizations</t>
  </si>
  <si>
    <t>Incentives</t>
  </si>
  <si>
    <t>VIP-Membership Calls</t>
  </si>
  <si>
    <t>Incentives - Other</t>
  </si>
  <si>
    <t>Total Incentives</t>
  </si>
  <si>
    <t>Membership Applicant Screening</t>
  </si>
  <si>
    <t>Pension Fund Contribution</t>
  </si>
  <si>
    <t>Travel</t>
  </si>
  <si>
    <t>Meals</t>
  </si>
  <si>
    <t>Travel - Other</t>
  </si>
  <si>
    <t>Total Travel</t>
  </si>
  <si>
    <t>Total MEMBERSHIP</t>
  </si>
  <si>
    <t>Training</t>
  </si>
  <si>
    <t>Fire Training</t>
  </si>
  <si>
    <t>Burn Building Construction</t>
  </si>
  <si>
    <t>Training Center Usage Fees</t>
  </si>
  <si>
    <t>Fire Training - Other</t>
  </si>
  <si>
    <t>Total Fire Training</t>
  </si>
  <si>
    <t>Medical Training</t>
  </si>
  <si>
    <t>Total Training</t>
  </si>
  <si>
    <t>Total Expense</t>
  </si>
  <si>
    <t>Net Ordinary Income</t>
  </si>
  <si>
    <t>Other Income/Expense</t>
  </si>
  <si>
    <t>Other Expense</t>
  </si>
  <si>
    <t>5650 New Command</t>
  </si>
  <si>
    <t>Reserve</t>
  </si>
  <si>
    <t>Contingency to Reserve</t>
  </si>
  <si>
    <t>PPE Wildland Replacement Fund</t>
  </si>
  <si>
    <t>PPE Structure Replacement Fund</t>
  </si>
  <si>
    <t>PPE Structure Fund</t>
  </si>
  <si>
    <t>PPE Wildland Fund</t>
  </si>
  <si>
    <t>PPE EMS Fund</t>
  </si>
  <si>
    <t>Capital Reserve/Grant Match</t>
  </si>
  <si>
    <t>Legal Settlement</t>
  </si>
  <si>
    <t>Other Expenses</t>
  </si>
  <si>
    <t>Wild Fire</t>
  </si>
  <si>
    <t>Volunteer Labor</t>
  </si>
  <si>
    <t>Volunteer/Employee Direct Costs</t>
  </si>
  <si>
    <t>Total Wild Fire</t>
  </si>
  <si>
    <t>Total Other Expenses</t>
  </si>
  <si>
    <t>Total Other Expense</t>
  </si>
  <si>
    <t>Net Other Income</t>
  </si>
  <si>
    <t>Jan - Feb 22</t>
  </si>
  <si>
    <t>Current Interest</t>
  </si>
  <si>
    <t>Delinquent Tax</t>
  </si>
  <si>
    <t>Contract Labor</t>
  </si>
  <si>
    <t>Accrued Vacation Firefighter</t>
  </si>
  <si>
    <t>5654-Flatbed Truck</t>
  </si>
  <si>
    <t>5631 Brush 1</t>
  </si>
  <si>
    <t>5651- Command 1</t>
  </si>
  <si>
    <t>5652-Command 2</t>
  </si>
  <si>
    <t>Supplies Inspection Program</t>
  </si>
  <si>
    <t>Uncategorized Expenses</t>
  </si>
  <si>
    <t>Other Income</t>
  </si>
  <si>
    <t>Grant Income</t>
  </si>
  <si>
    <t>DLG FFCB</t>
  </si>
  <si>
    <t>Total Grant Income</t>
  </si>
  <si>
    <t>Total Other Income</t>
  </si>
  <si>
    <t>$7720, Imagetrend should be assigned to ESO contract</t>
  </si>
  <si>
    <t>New IT hardware</t>
  </si>
  <si>
    <t>Accounting</t>
  </si>
  <si>
    <t xml:space="preserve">~3700 Cintas </t>
  </si>
  <si>
    <t>5644-5 Ton Tanker</t>
  </si>
  <si>
    <t>$3000 exterior FF, and $4200 Vector Solutions</t>
  </si>
  <si>
    <t>Class</t>
  </si>
  <si>
    <t>Clr</t>
  </si>
  <si>
    <t>Split</t>
  </si>
  <si>
    <t>Balance</t>
  </si>
  <si>
    <t>visitors center</t>
  </si>
  <si>
    <t>cash in bag (probably ricks office)</t>
  </si>
  <si>
    <t>bag of change</t>
  </si>
  <si>
    <t>Total Donations</t>
  </si>
  <si>
    <t>Total Interest Income</t>
  </si>
  <si>
    <t>Total Real Estate Tax</t>
  </si>
  <si>
    <t>Total SOT</t>
  </si>
  <si>
    <t>Total TIF</t>
  </si>
  <si>
    <t>Total Prior Year Abatement Rfnd</t>
  </si>
  <si>
    <t>Bill</t>
  </si>
  <si>
    <t>2024</t>
  </si>
  <si>
    <t>Total Public Notice-Ad</t>
  </si>
  <si>
    <t>0000301013</t>
  </si>
  <si>
    <t>Total Advertising/Public Notice - Other</t>
  </si>
  <si>
    <t>Total Treasurer &amp; Bank Fees</t>
  </si>
  <si>
    <t>Credit Card Charge</t>
  </si>
  <si>
    <t>TMobile</t>
  </si>
  <si>
    <t>admin software per Joslin</t>
  </si>
  <si>
    <t>Microsoft</t>
  </si>
  <si>
    <t>windows pro license</t>
  </si>
  <si>
    <t>Total Software</t>
  </si>
  <si>
    <t>280</t>
  </si>
  <si>
    <t>Total Dues and Subscriptions - Other</t>
  </si>
  <si>
    <t>Bond 2022</t>
  </si>
  <si>
    <t>Total Accident &amp; Sickness</t>
  </si>
  <si>
    <t>20775589</t>
  </si>
  <si>
    <t>2nd of 9</t>
  </si>
  <si>
    <t>Total Workman's Compensation</t>
  </si>
  <si>
    <t>Amazon</t>
  </si>
  <si>
    <t>legal pads</t>
  </si>
  <si>
    <t>Brookside Blooms/Memorial Chief Mother</t>
  </si>
  <si>
    <t>computer components for chief</t>
  </si>
  <si>
    <t>admin computer speakers</t>
  </si>
  <si>
    <t>February 2022</t>
  </si>
  <si>
    <t>steno contractor bag</t>
  </si>
  <si>
    <t>Total Office Supplies</t>
  </si>
  <si>
    <t>surface pro 8</t>
  </si>
  <si>
    <t>tax on surface pro 8</t>
  </si>
  <si>
    <t>Credit Card Credit</t>
  </si>
  <si>
    <t>per andrew tax credit</t>
  </si>
  <si>
    <t>Total Office Equipment</t>
  </si>
  <si>
    <t>Total Gross wages - chief</t>
  </si>
  <si>
    <t>Total Pension Fund Chief</t>
  </si>
  <si>
    <t>Total Disability Chief</t>
  </si>
  <si>
    <t>443822039294</t>
  </si>
  <si>
    <t>M Scott</t>
  </si>
  <si>
    <t>Total Health Insurance Chief</t>
  </si>
  <si>
    <t>Total Fire Fighters</t>
  </si>
  <si>
    <t>Total Administrator</t>
  </si>
  <si>
    <t>Total Mechanic</t>
  </si>
  <si>
    <t>Total Bookkeeping</t>
  </si>
  <si>
    <t>Total Fire Inspection</t>
  </si>
  <si>
    <t>j harrison</t>
  </si>
  <si>
    <t>c schmidtmann</t>
  </si>
  <si>
    <t>kyle</t>
  </si>
  <si>
    <t>c moran Feb</t>
  </si>
  <si>
    <t>c moran Jan</t>
  </si>
  <si>
    <t>377091</t>
  </si>
  <si>
    <t>Kyle</t>
  </si>
  <si>
    <t>Schmidtmann</t>
  </si>
  <si>
    <t>Harrison</t>
  </si>
  <si>
    <t>Scott Jan</t>
  </si>
  <si>
    <t>Scott Feb</t>
  </si>
  <si>
    <t>dental</t>
  </si>
  <si>
    <t>to zero Dan Cobra I think we may get a credit</t>
  </si>
  <si>
    <t>Non Staff Health Insurance</t>
  </si>
  <si>
    <t>Total Health Insurance Staff</t>
  </si>
  <si>
    <t>Total Pension Fund Staff</t>
  </si>
  <si>
    <t>Total Disability Staff</t>
  </si>
  <si>
    <t>Fee for 7 direct deposit(s) at $1.75 each</t>
  </si>
  <si>
    <t>Total Payroll Fees</t>
  </si>
  <si>
    <t>Total SUI</t>
  </si>
  <si>
    <t>Postmaster</t>
  </si>
  <si>
    <t>Total Postage and Delivery</t>
  </si>
  <si>
    <t>3</t>
  </si>
  <si>
    <t>Election 2022</t>
  </si>
  <si>
    <t>Total Legal Fees</t>
  </si>
  <si>
    <t>27857</t>
  </si>
  <si>
    <t>Leisure Time Awards</t>
  </si>
  <si>
    <t>office door name plates</t>
  </si>
  <si>
    <t>Home Depot</t>
  </si>
  <si>
    <t>Halco 8' light bulbs</t>
  </si>
  <si>
    <t>paper towels</t>
  </si>
  <si>
    <t>27867</t>
  </si>
  <si>
    <t>logo</t>
  </si>
  <si>
    <t>Train Cars</t>
  </si>
  <si>
    <t>coffee</t>
  </si>
  <si>
    <t>0D51178668</t>
  </si>
  <si>
    <t>inspection, 5yr hydrotest</t>
  </si>
  <si>
    <t>hose hot water</t>
  </si>
  <si>
    <t>window screen chiefs office</t>
  </si>
  <si>
    <t>Total Station #1</t>
  </si>
  <si>
    <t>2029299</t>
  </si>
  <si>
    <t>Total Building Maintanence - Other</t>
  </si>
  <si>
    <t>287287151125X22822</t>
  </si>
  <si>
    <t>Mike-6097</t>
  </si>
  <si>
    <t>bretlyn-6021</t>
  </si>
  <si>
    <t>bretlyn-8319</t>
  </si>
  <si>
    <t>kathy-3433</t>
  </si>
  <si>
    <t>charlie ipad</t>
  </si>
  <si>
    <t>Shift phone 3243</t>
  </si>
  <si>
    <t>Total Mobile</t>
  </si>
  <si>
    <t>aircard</t>
  </si>
  <si>
    <t>Total Cellular Data</t>
  </si>
  <si>
    <t>3032589161055b 2/22</t>
  </si>
  <si>
    <t>303-258-9161 055b</t>
  </si>
  <si>
    <t>Total Station 1 9161</t>
  </si>
  <si>
    <t>3032580310037b 02/22</t>
  </si>
  <si>
    <t>303-258-0310 037b</t>
  </si>
  <si>
    <t>Total Station 2-Ridge 0310</t>
  </si>
  <si>
    <t>3032589555115b 02/22</t>
  </si>
  <si>
    <t>303-258-9555 115b</t>
  </si>
  <si>
    <t>Total Station 3-Eldora 9555</t>
  </si>
  <si>
    <t>Direct TV</t>
  </si>
  <si>
    <t>Total DirectTV</t>
  </si>
  <si>
    <t>769411969</t>
  </si>
  <si>
    <t>Total Station #1 utilities</t>
  </si>
  <si>
    <t>Total Station #2 Utilities</t>
  </si>
  <si>
    <t>Total Station #3 Utilities</t>
  </si>
  <si>
    <t>650 w 4th</t>
  </si>
  <si>
    <t>Total Waste Disposal</t>
  </si>
  <si>
    <t>84402423</t>
  </si>
  <si>
    <t>84402424</t>
  </si>
  <si>
    <t>84404284</t>
  </si>
  <si>
    <t>84406263</t>
  </si>
  <si>
    <t>84410132</t>
  </si>
  <si>
    <t>84412019</t>
  </si>
  <si>
    <t>84423253</t>
  </si>
  <si>
    <t>Total Medical Supplies</t>
  </si>
  <si>
    <t>94774430-1</t>
  </si>
  <si>
    <t>Total Oxygen</t>
  </si>
  <si>
    <t>020342529</t>
  </si>
  <si>
    <t>3 firefighter shirt</t>
  </si>
  <si>
    <t>Helmet Stic</t>
  </si>
  <si>
    <t>Press Press Merch/Helmet stickers</t>
  </si>
  <si>
    <t>cotton shirts</t>
  </si>
  <si>
    <t>Total Uniform</t>
  </si>
  <si>
    <t>266764</t>
  </si>
  <si>
    <t>Total 5601 Engine 1</t>
  </si>
  <si>
    <t>I003240</t>
  </si>
  <si>
    <t>Total 5620 CHEVY Ambulance</t>
  </si>
  <si>
    <t>Ambulance License</t>
  </si>
  <si>
    <t>License Renewal</t>
  </si>
  <si>
    <t>Murphy's Garage LLC</t>
  </si>
  <si>
    <t>Total 5621(Lifeline) Ambulance</t>
  </si>
  <si>
    <t>Total 5622 (MedTec) Ambulance</t>
  </si>
  <si>
    <t>3093</t>
  </si>
  <si>
    <t>snow plow parts</t>
  </si>
  <si>
    <t>Total 5653-Chevy Plow Truck</t>
  </si>
  <si>
    <t>268634</t>
  </si>
  <si>
    <t>ace scoop alum dhndl</t>
  </si>
  <si>
    <t>270269</t>
  </si>
  <si>
    <t>Total Vehicle Maintenance - Other</t>
  </si>
  <si>
    <t>Background ck</t>
  </si>
  <si>
    <t>Total Membership Applicant Screening</t>
  </si>
  <si>
    <t>ratchet strap</t>
  </si>
  <si>
    <t>Dining</t>
  </si>
  <si>
    <t>red dolly</t>
  </si>
  <si>
    <t>torch rcip 15 total</t>
  </si>
  <si>
    <t>Total Burn Building Construction</t>
  </si>
  <si>
    <t>carls jr, schmidtmann fire training</t>
  </si>
  <si>
    <t>sang garden schmidtmann fire training</t>
  </si>
  <si>
    <t>ristorante pantuso schmidtmann fire training</t>
  </si>
  <si>
    <t>Doubletree Hotel Grand Junction/Schmidtmann</t>
  </si>
  <si>
    <t>Citrola's Italian schmidtmann fire training</t>
  </si>
  <si>
    <t>2022-02</t>
  </si>
  <si>
    <t>Blue Card</t>
  </si>
  <si>
    <t>Joslin</t>
  </si>
  <si>
    <t>Marriott Colorado Springs/Henrikson</t>
  </si>
  <si>
    <t>Play it again sports</t>
  </si>
  <si>
    <t>basketball and pump</t>
  </si>
  <si>
    <t>Total Fire Training - Other</t>
  </si>
  <si>
    <t>CO ALS</t>
  </si>
  <si>
    <t>kyle recert basic life support</t>
  </si>
  <si>
    <t>chadakoff basic life support cert</t>
  </si>
  <si>
    <t>23220</t>
  </si>
  <si>
    <t>scott bls instructor renewal, acls pals</t>
  </si>
  <si>
    <t>EMT Recert</t>
  </si>
  <si>
    <t>22-50763</t>
  </si>
  <si>
    <t>Ipsen, HMA/HMO section 1072</t>
  </si>
  <si>
    <t>Total Medical Training</t>
  </si>
  <si>
    <t>INV-Nederlandfire</t>
  </si>
  <si>
    <t>New Topper</t>
  </si>
  <si>
    <t>Total 5650 New Command</t>
  </si>
  <si>
    <t>Total Legal Settlement</t>
  </si>
  <si>
    <t>set upR</t>
  </si>
  <si>
    <t>Reverse of GJE set up -- inv 10480 Monument due to Abramson</t>
  </si>
  <si>
    <t>-SPLIT-</t>
  </si>
  <si>
    <t>inv 10476 Monument due to Abramson</t>
  </si>
  <si>
    <t>10480 Monument</t>
  </si>
  <si>
    <t>112 reg hours @ $39.78</t>
  </si>
  <si>
    <t>155.5 OT @ 59.68</t>
  </si>
  <si>
    <t>10476 Monument</t>
  </si>
  <si>
    <t>160 reg hours @ $39.78</t>
  </si>
  <si>
    <t>235.5 OT @ 59.68</t>
  </si>
  <si>
    <t>Total Volunteer Labor</t>
  </si>
  <si>
    <t>inv 10480 Monument due to Abramson Expenses</t>
  </si>
  <si>
    <t>inv 10476 Monument due to Abramson Expenses</t>
  </si>
  <si>
    <t>Nerv Fuel</t>
  </si>
  <si>
    <t>Lodging and meals</t>
  </si>
  <si>
    <t>Total Volunteer/Employee Direct Costs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</si>
</sst>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164" formatCode="&quot;$&quot;#,##0.00"/>
    <numFmt numFmtId="165" formatCode="m/d/yyyy;@"/>
    <numFmt numFmtId="166" formatCode="mm/dd/yyyy"/>
    <numFmt numFmtId="167" formatCode="#,##0.00;\-#,##0.00"/>
    <numFmt numFmtId="168" formatCode="#,##0.0#%;\-#,##0.0#%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u/>
      <sz val="12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4"/>
      <color theme="1"/>
      <name val="Calibri"/>
      <family val="2"/>
      <scheme val="minor"/>
    </font>
    <font>
      <b/>
      <u/>
      <sz val="14"/>
      <name val="Arial"/>
      <family val="2"/>
    </font>
    <font>
      <sz val="14"/>
      <name val="Arial"/>
      <family val="2"/>
    </font>
    <font>
      <sz val="10"/>
      <name val="Arial"/>
      <family val="2"/>
    </font>
    <font>
      <b/>
      <sz val="8"/>
      <color rgb="FF0000FF"/>
      <name val="Arial"/>
      <family val="2"/>
    </font>
    <font>
      <sz val="8"/>
      <color rgb="FF000080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7"/>
      <color rgb="FF000000"/>
      <name val="Arial"/>
      <family val="2"/>
    </font>
    <font>
      <sz val="7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CE4D6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ck">
        <color indexed="64"/>
      </top>
      <bottom style="thick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5">
    <xf numFmtId="0" fontId="0" fillId="0" borderId="0" xfId="0"/>
    <xf numFmtId="0" fontId="2" fillId="0" borderId="0" xfId="0" applyFont="1"/>
    <xf numFmtId="164" fontId="2" fillId="0" borderId="0" xfId="0" applyNumberFormat="1" applyFont="1"/>
    <xf numFmtId="165" fontId="2" fillId="0" borderId="0" xfId="0" applyNumberFormat="1" applyFont="1"/>
    <xf numFmtId="164" fontId="3" fillId="0" borderId="0" xfId="0" applyNumberFormat="1" applyFont="1"/>
    <xf numFmtId="164" fontId="2" fillId="0" borderId="1" xfId="0" applyNumberFormat="1" applyFont="1" applyBorder="1"/>
    <xf numFmtId="0" fontId="4" fillId="0" borderId="0" xfId="0" applyFont="1"/>
    <xf numFmtId="0" fontId="2" fillId="0" borderId="2" xfId="0" applyFont="1" applyBorder="1"/>
    <xf numFmtId="0" fontId="4" fillId="0" borderId="2" xfId="0" applyFont="1" applyBorder="1"/>
    <xf numFmtId="164" fontId="5" fillId="0" borderId="0" xfId="0" applyNumberFormat="1" applyFont="1"/>
    <xf numFmtId="164" fontId="5" fillId="0" borderId="2" xfId="0" applyNumberFormat="1" applyFont="1" applyBorder="1"/>
    <xf numFmtId="0" fontId="3" fillId="0" borderId="0" xfId="0" applyFont="1"/>
    <xf numFmtId="164" fontId="2" fillId="0" borderId="0" xfId="1" applyNumberFormat="1" applyFont="1"/>
    <xf numFmtId="0" fontId="6" fillId="0" borderId="1" xfId="0" applyFont="1" applyBorder="1"/>
    <xf numFmtId="0" fontId="7" fillId="0" borderId="1" xfId="0" applyFont="1" applyBorder="1"/>
    <xf numFmtId="0" fontId="5" fillId="0" borderId="0" xfId="0" applyFont="1"/>
    <xf numFmtId="14" fontId="8" fillId="0" borderId="0" xfId="0" applyNumberFormat="1" applyFont="1"/>
    <xf numFmtId="164" fontId="0" fillId="0" borderId="0" xfId="0" applyNumberFormat="1"/>
    <xf numFmtId="164" fontId="9" fillId="0" borderId="0" xfId="0" applyNumberFormat="1" applyFont="1"/>
    <xf numFmtId="44" fontId="0" fillId="0" borderId="0" xfId="1" applyFont="1"/>
    <xf numFmtId="49" fontId="10" fillId="0" borderId="0" xfId="0" applyNumberFormat="1" applyFont="1"/>
    <xf numFmtId="166" fontId="10" fillId="0" borderId="0" xfId="0" applyNumberFormat="1" applyFont="1"/>
    <xf numFmtId="167" fontId="10" fillId="0" borderId="0" xfId="0" applyNumberFormat="1" applyFont="1"/>
    <xf numFmtId="49" fontId="11" fillId="0" borderId="0" xfId="0" applyNumberFormat="1" applyFont="1"/>
    <xf numFmtId="166" fontId="11" fillId="0" borderId="0" xfId="0" applyNumberFormat="1" applyFont="1"/>
    <xf numFmtId="167" fontId="11" fillId="0" borderId="0" xfId="0" applyNumberFormat="1" applyFont="1"/>
    <xf numFmtId="49" fontId="12" fillId="0" borderId="0" xfId="0" applyNumberFormat="1" applyFont="1"/>
    <xf numFmtId="166" fontId="12" fillId="0" borderId="0" xfId="0" applyNumberFormat="1" applyFont="1"/>
    <xf numFmtId="167" fontId="12" fillId="0" borderId="4" xfId="0" applyNumberFormat="1" applyFont="1" applyBorder="1"/>
    <xf numFmtId="0" fontId="12" fillId="0" borderId="0" xfId="0" applyFont="1"/>
    <xf numFmtId="49" fontId="0" fillId="0" borderId="0" xfId="0" applyNumberFormat="1" applyAlignment="1">
      <alignment horizontal="center"/>
    </xf>
    <xf numFmtId="49" fontId="10" fillId="0" borderId="3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167" fontId="13" fillId="0" borderId="0" xfId="0" applyNumberFormat="1" applyFont="1"/>
    <xf numFmtId="167" fontId="13" fillId="0" borderId="5" xfId="0" applyNumberFormat="1" applyFont="1" applyBorder="1"/>
    <xf numFmtId="167" fontId="13" fillId="0" borderId="6" xfId="0" applyNumberFormat="1" applyFont="1" applyBorder="1"/>
    <xf numFmtId="167" fontId="13" fillId="0" borderId="1" xfId="0" applyNumberFormat="1" applyFont="1" applyBorder="1"/>
    <xf numFmtId="49" fontId="12" fillId="0" borderId="0" xfId="0" applyNumberFormat="1" applyFont="1" applyAlignment="1">
      <alignment horizontal="center"/>
    </xf>
    <xf numFmtId="49" fontId="12" fillId="0" borderId="3" xfId="0" applyNumberFormat="1" applyFont="1" applyBorder="1" applyAlignment="1">
      <alignment horizontal="center"/>
    </xf>
    <xf numFmtId="49" fontId="0" fillId="0" borderId="0" xfId="0" applyNumberFormat="1"/>
    <xf numFmtId="49" fontId="0" fillId="0" borderId="3" xfId="0" applyNumberFormat="1" applyBorder="1" applyAlignment="1">
      <alignment horizontal="centerContinuous"/>
    </xf>
    <xf numFmtId="49" fontId="12" fillId="0" borderId="0" xfId="0" applyNumberFormat="1" applyFont="1" applyAlignment="1">
      <alignment horizontal="centerContinuous"/>
    </xf>
    <xf numFmtId="49" fontId="0" fillId="0" borderId="0" xfId="0" applyNumberFormat="1" applyAlignment="1">
      <alignment horizontal="centerContinuous"/>
    </xf>
    <xf numFmtId="49" fontId="13" fillId="0" borderId="0" xfId="0" applyNumberFormat="1" applyFont="1"/>
    <xf numFmtId="168" fontId="13" fillId="0" borderId="0" xfId="0" applyNumberFormat="1" applyFont="1"/>
    <xf numFmtId="168" fontId="13" fillId="0" borderId="6" xfId="0" applyNumberFormat="1" applyFont="1" applyBorder="1"/>
    <xf numFmtId="168" fontId="13" fillId="0" borderId="5" xfId="0" applyNumberFormat="1" applyFont="1" applyBorder="1"/>
    <xf numFmtId="168" fontId="13" fillId="0" borderId="1" xfId="0" applyNumberFormat="1" applyFont="1" applyBorder="1"/>
    <xf numFmtId="168" fontId="12" fillId="0" borderId="4" xfId="0" applyNumberFormat="1" applyFont="1" applyBorder="1"/>
    <xf numFmtId="49" fontId="12" fillId="0" borderId="7" xfId="0" applyNumberFormat="1" applyFont="1" applyBorder="1" applyAlignment="1">
      <alignment horizontal="center"/>
    </xf>
    <xf numFmtId="49" fontId="11" fillId="0" borderId="0" xfId="0" applyNumberFormat="1" applyFont="1" applyAlignment="1">
      <alignment horizontal="centerContinuous"/>
    </xf>
    <xf numFmtId="167" fontId="11" fillId="0" borderId="1" xfId="0" applyNumberFormat="1" applyFont="1" applyBorder="1"/>
    <xf numFmtId="166" fontId="13" fillId="0" borderId="0" xfId="0" applyNumberFormat="1" applyFont="1"/>
    <xf numFmtId="49" fontId="14" fillId="0" borderId="0" xfId="0" applyNumberFormat="1" applyFont="1"/>
    <xf numFmtId="167" fontId="15" fillId="0" borderId="0" xfId="0" applyNumberFormat="1" applyFont="1"/>
    <xf numFmtId="49" fontId="15" fillId="0" borderId="0" xfId="0" applyNumberFormat="1" applyFont="1"/>
    <xf numFmtId="168" fontId="15" fillId="0" borderId="0" xfId="0" applyNumberFormat="1" applyFont="1"/>
    <xf numFmtId="167" fontId="15" fillId="0" borderId="6" xfId="0" applyNumberFormat="1" applyFont="1" applyBorder="1"/>
    <xf numFmtId="168" fontId="15" fillId="0" borderId="6" xfId="0" applyNumberFormat="1" applyFont="1" applyBorder="1"/>
    <xf numFmtId="167" fontId="15" fillId="0" borderId="5" xfId="0" applyNumberFormat="1" applyFont="1" applyBorder="1"/>
    <xf numFmtId="168" fontId="15" fillId="0" borderId="5" xfId="0" applyNumberFormat="1" applyFont="1" applyBorder="1"/>
    <xf numFmtId="167" fontId="15" fillId="0" borderId="1" xfId="0" applyNumberFormat="1" applyFont="1" applyBorder="1"/>
    <xf numFmtId="168" fontId="15" fillId="0" borderId="1" xfId="0" applyNumberFormat="1" applyFont="1" applyBorder="1"/>
    <xf numFmtId="167" fontId="14" fillId="0" borderId="4" xfId="0" applyNumberFormat="1" applyFont="1" applyBorder="1"/>
    <xf numFmtId="168" fontId="14" fillId="0" borderId="4" xfId="0" applyNumberFormat="1" applyFont="1" applyBorder="1"/>
    <xf numFmtId="0" fontId="14" fillId="0" borderId="0" xfId="0" applyFont="1"/>
    <xf numFmtId="49" fontId="14" fillId="0" borderId="0" xfId="0" applyNumberFormat="1" applyFont="1" applyAlignment="1">
      <alignment horizontal="center"/>
    </xf>
    <xf numFmtId="49" fontId="14" fillId="0" borderId="7" xfId="0" applyNumberFormat="1" applyFont="1" applyBorder="1" applyAlignment="1">
      <alignment horizontal="center"/>
    </xf>
    <xf numFmtId="49" fontId="14" fillId="2" borderId="0" xfId="0" applyNumberFormat="1" applyFont="1" applyFill="1"/>
    <xf numFmtId="167" fontId="15" fillId="2" borderId="0" xfId="0" applyNumberFormat="1" applyFont="1" applyFill="1"/>
    <xf numFmtId="49" fontId="15" fillId="2" borderId="0" xfId="0" applyNumberFormat="1" applyFont="1" applyFill="1"/>
    <xf numFmtId="168" fontId="15" fillId="2" borderId="0" xfId="0" applyNumberFormat="1" applyFont="1" applyFill="1"/>
    <xf numFmtId="0" fontId="0" fillId="2" borderId="0" xfId="0" applyFill="1"/>
    <xf numFmtId="167" fontId="15" fillId="2" borderId="1" xfId="0" applyNumberFormat="1" applyFont="1" applyFill="1" applyBorder="1"/>
    <xf numFmtId="168" fontId="15" fillId="2" borderId="1" xfId="0" applyNumberFormat="1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4.emf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emf"/><Relationship Id="rId1" Type="http://schemas.openxmlformats.org/officeDocument/2006/relationships/image" Target="../media/image6.emf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8.emf"/><Relationship Id="rId1" Type="http://schemas.openxmlformats.org/officeDocument/2006/relationships/image" Target="../media/image7.emf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9.emf"/><Relationship Id="rId1" Type="http://schemas.openxmlformats.org/officeDocument/2006/relationships/image" Target="../media/image10.emf"/></Relationships>
</file>

<file path=xl/drawings/_rels/vmlDrawing6.vml.rels><?xml version="1.0" encoding="UTF-8" standalone="yes"?>
<Relationships xmlns="http://schemas.openxmlformats.org/package/2006/relationships"><Relationship Id="rId2" Type="http://schemas.openxmlformats.org/officeDocument/2006/relationships/image" Target="../media/image12.emf"/><Relationship Id="rId1" Type="http://schemas.openxmlformats.org/officeDocument/2006/relationships/image" Target="../media/image1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2</xdr:col>
          <xdr:colOff>85725</xdr:colOff>
          <xdr:row>1</xdr:row>
          <xdr:rowOff>28575</xdr:rowOff>
        </xdr:to>
        <xdr:sp macro="" textlink="">
          <xdr:nvSpPr>
            <xdr:cNvPr id="1025" name="FILTER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2</xdr:col>
          <xdr:colOff>85725</xdr:colOff>
          <xdr:row>1</xdr:row>
          <xdr:rowOff>28575</xdr:rowOff>
        </xdr:to>
        <xdr:sp macro="" textlink="">
          <xdr:nvSpPr>
            <xdr:cNvPr id="1026" name="HEADER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2049" name="FILTER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3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2050" name="HEADER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3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4097" name="FILTER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4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4098" name="HEADER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4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3073" name="FILTER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5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3074" name="HEADER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5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7169" name="FILTER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F3AB1DC7-D7A4-4005-AF1C-2241CD76E87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ffectLst/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prstDash val="solid"/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7170" name="HEADER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1169CCFB-1439-4CA5-873E-10387120056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ffectLst/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prstDash val="solid"/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6145" name="FILTER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6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6146" name="HEADER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6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image" Target="../media/image4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4.xml"/><Relationship Id="rId5" Type="http://schemas.openxmlformats.org/officeDocument/2006/relationships/image" Target="../media/image3.emf"/><Relationship Id="rId4" Type="http://schemas.openxmlformats.org/officeDocument/2006/relationships/control" Target="../activeX/activeX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7" Type="http://schemas.openxmlformats.org/officeDocument/2006/relationships/image" Target="../media/image6.emf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ontrol" Target="../activeX/activeX6.xml"/><Relationship Id="rId5" Type="http://schemas.openxmlformats.org/officeDocument/2006/relationships/image" Target="../media/image5.emf"/><Relationship Id="rId4" Type="http://schemas.openxmlformats.org/officeDocument/2006/relationships/control" Target="../activeX/activeX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7" Type="http://schemas.openxmlformats.org/officeDocument/2006/relationships/image" Target="../media/image8.emf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ontrol" Target="../activeX/activeX8.xml"/><Relationship Id="rId5" Type="http://schemas.openxmlformats.org/officeDocument/2006/relationships/image" Target="../media/image7.emf"/><Relationship Id="rId4" Type="http://schemas.openxmlformats.org/officeDocument/2006/relationships/control" Target="../activeX/activeX7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7" Type="http://schemas.openxmlformats.org/officeDocument/2006/relationships/image" Target="../media/image10.emf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6" Type="http://schemas.openxmlformats.org/officeDocument/2006/relationships/control" Target="../activeX/activeX10.xml"/><Relationship Id="rId5" Type="http://schemas.openxmlformats.org/officeDocument/2006/relationships/image" Target="../media/image9.emf"/><Relationship Id="rId4" Type="http://schemas.openxmlformats.org/officeDocument/2006/relationships/control" Target="../activeX/activeX9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7" Type="http://schemas.openxmlformats.org/officeDocument/2006/relationships/image" Target="../media/image12.emf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6" Type="http://schemas.openxmlformats.org/officeDocument/2006/relationships/control" Target="../activeX/activeX12.xml"/><Relationship Id="rId5" Type="http://schemas.openxmlformats.org/officeDocument/2006/relationships/image" Target="../media/image11.emf"/><Relationship Id="rId4" Type="http://schemas.openxmlformats.org/officeDocument/2006/relationships/control" Target="../activeX/activeX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06062B-212D-42EA-B28C-5C207C59C695}">
  <sheetPr codeName="Sheet1"/>
  <dimension ref="A1:N164"/>
  <sheetViews>
    <sheetView workbookViewId="0">
      <pane xSplit="1" ySplit="1" topLeftCell="B2" activePane="bottomRight" state="frozenSplit"/>
      <selection pane="bottomRight"/>
      <selection pane="bottomLeft" activeCell="A2" sqref="A2"/>
      <selection pane="topRight" activeCell="B1" sqref="B1"/>
    </sheetView>
  </sheetViews>
  <sheetFormatPr defaultRowHeight="15"/>
  <cols>
    <col min="1" max="1" width="10.140625" bestFit="1" customWidth="1"/>
    <col min="2" max="3" width="2.28515625" customWidth="1"/>
    <col min="4" max="4" width="11.85546875" bestFit="1" customWidth="1"/>
    <col min="5" max="5" width="2.28515625" customWidth="1"/>
    <col min="6" max="6" width="8.7109375" bestFit="1" customWidth="1"/>
    <col min="7" max="7" width="2.28515625" customWidth="1"/>
    <col min="9" max="9" width="2.28515625" customWidth="1"/>
    <col min="10" max="10" width="29.85546875" bestFit="1" customWidth="1"/>
    <col min="11" max="11" width="2.28515625" customWidth="1"/>
    <col min="12" max="12" width="30.7109375" customWidth="1"/>
    <col min="13" max="13" width="2.28515625" customWidth="1"/>
    <col min="14" max="14" width="8.42578125" bestFit="1" customWidth="1"/>
  </cols>
  <sheetData>
    <row r="1" spans="1:14" s="32" customFormat="1" ht="15.75" thickBot="1">
      <c r="A1" s="30"/>
      <c r="B1" s="30"/>
      <c r="C1" s="30"/>
      <c r="D1" s="31" t="s">
        <v>0</v>
      </c>
      <c r="E1" s="30"/>
      <c r="F1" s="31" t="s">
        <v>1</v>
      </c>
      <c r="G1" s="30"/>
      <c r="H1" s="31" t="s">
        <v>2</v>
      </c>
      <c r="I1" s="30"/>
      <c r="J1" s="31" t="s">
        <v>3</v>
      </c>
      <c r="K1" s="30"/>
      <c r="L1" s="31" t="s">
        <v>4</v>
      </c>
      <c r="M1" s="30"/>
      <c r="N1" s="31" t="s">
        <v>5</v>
      </c>
    </row>
    <row r="2" spans="1:14" ht="15.75" thickTop="1">
      <c r="A2" s="20" t="s">
        <v>6</v>
      </c>
      <c r="B2" s="20"/>
      <c r="C2" s="20"/>
      <c r="D2" s="20"/>
      <c r="E2" s="20"/>
      <c r="F2" s="21"/>
      <c r="G2" s="20"/>
      <c r="H2" s="20"/>
      <c r="I2" s="20"/>
      <c r="J2" s="20"/>
      <c r="K2" s="20"/>
      <c r="L2" s="20"/>
      <c r="M2" s="20"/>
      <c r="N2" s="22"/>
    </row>
    <row r="3" spans="1:14">
      <c r="A3" s="23"/>
      <c r="B3" s="23"/>
      <c r="C3" s="23"/>
      <c r="D3" s="23" t="s">
        <v>7</v>
      </c>
      <c r="E3" s="23"/>
      <c r="F3" s="24">
        <v>44572</v>
      </c>
      <c r="G3" s="23"/>
      <c r="H3" s="23"/>
      <c r="I3" s="23"/>
      <c r="J3" s="23"/>
      <c r="K3" s="23"/>
      <c r="L3" s="23" t="s">
        <v>7</v>
      </c>
      <c r="M3" s="23"/>
      <c r="N3" s="25">
        <v>2232.69</v>
      </c>
    </row>
    <row r="4" spans="1:14">
      <c r="A4" s="23"/>
      <c r="B4" s="23"/>
      <c r="C4" s="23"/>
      <c r="D4" s="23" t="s">
        <v>7</v>
      </c>
      <c r="E4" s="23"/>
      <c r="F4" s="24">
        <v>44572</v>
      </c>
      <c r="G4" s="23"/>
      <c r="H4" s="23"/>
      <c r="I4" s="23"/>
      <c r="J4" s="23"/>
      <c r="K4" s="23"/>
      <c r="L4" s="23" t="s">
        <v>7</v>
      </c>
      <c r="M4" s="23"/>
      <c r="N4" s="25">
        <v>22947</v>
      </c>
    </row>
    <row r="5" spans="1:14">
      <c r="A5" s="23"/>
      <c r="B5" s="23"/>
      <c r="C5" s="23"/>
      <c r="D5" s="23" t="s">
        <v>8</v>
      </c>
      <c r="E5" s="23"/>
      <c r="F5" s="24">
        <v>44575</v>
      </c>
      <c r="G5" s="23"/>
      <c r="H5" s="23"/>
      <c r="I5" s="23"/>
      <c r="J5" s="23"/>
      <c r="K5" s="23"/>
      <c r="L5" s="23" t="s">
        <v>9</v>
      </c>
      <c r="M5" s="23"/>
      <c r="N5" s="25">
        <v>10000</v>
      </c>
    </row>
    <row r="6" spans="1:14">
      <c r="A6" s="23"/>
      <c r="B6" s="23"/>
      <c r="C6" s="23"/>
      <c r="D6" s="23" t="s">
        <v>10</v>
      </c>
      <c r="E6" s="23"/>
      <c r="F6" s="24">
        <v>44589</v>
      </c>
      <c r="G6" s="23"/>
      <c r="H6" s="23"/>
      <c r="I6" s="23"/>
      <c r="J6" s="23" t="s">
        <v>11</v>
      </c>
      <c r="K6" s="23"/>
      <c r="L6" s="23" t="s">
        <v>12</v>
      </c>
      <c r="M6" s="23"/>
      <c r="N6" s="25">
        <v>-34414.94</v>
      </c>
    </row>
    <row r="7" spans="1:14">
      <c r="A7" s="23"/>
      <c r="B7" s="23"/>
      <c r="C7" s="23"/>
      <c r="D7" s="23" t="s">
        <v>10</v>
      </c>
      <c r="E7" s="23"/>
      <c r="F7" s="24">
        <v>44589</v>
      </c>
      <c r="G7" s="23"/>
      <c r="H7" s="23"/>
      <c r="I7" s="23"/>
      <c r="J7" s="23" t="s">
        <v>11</v>
      </c>
      <c r="K7" s="23"/>
      <c r="L7" s="23" t="s">
        <v>12</v>
      </c>
      <c r="M7" s="23"/>
      <c r="N7" s="25">
        <v>-340.67</v>
      </c>
    </row>
    <row r="8" spans="1:14">
      <c r="A8" s="23"/>
      <c r="B8" s="23"/>
      <c r="C8" s="23"/>
      <c r="D8" s="23" t="s">
        <v>8</v>
      </c>
      <c r="E8" s="23"/>
      <c r="F8" s="24">
        <v>44588</v>
      </c>
      <c r="G8" s="23"/>
      <c r="H8" s="23"/>
      <c r="I8" s="23"/>
      <c r="J8" s="23"/>
      <c r="K8" s="23"/>
      <c r="L8" s="23" t="s">
        <v>9</v>
      </c>
      <c r="M8" s="23"/>
      <c r="N8" s="25">
        <v>80000</v>
      </c>
    </row>
    <row r="9" spans="1:14">
      <c r="A9" s="23"/>
      <c r="B9" s="23"/>
      <c r="C9" s="23"/>
      <c r="D9" s="23" t="s">
        <v>7</v>
      </c>
      <c r="E9" s="23"/>
      <c r="F9" s="24">
        <v>44592</v>
      </c>
      <c r="G9" s="23"/>
      <c r="H9" s="23"/>
      <c r="I9" s="23"/>
      <c r="J9" s="23"/>
      <c r="K9" s="23"/>
      <c r="L9" s="23" t="s">
        <v>13</v>
      </c>
      <c r="M9" s="23"/>
      <c r="N9" s="25">
        <v>0.35</v>
      </c>
    </row>
    <row r="10" spans="1:14">
      <c r="A10" s="23"/>
      <c r="B10" s="23"/>
      <c r="C10" s="23"/>
      <c r="D10" s="23" t="s">
        <v>7</v>
      </c>
      <c r="E10" s="23"/>
      <c r="F10" s="24">
        <v>44595</v>
      </c>
      <c r="G10" s="23"/>
      <c r="H10" s="23"/>
      <c r="I10" s="23"/>
      <c r="J10" s="23"/>
      <c r="K10" s="23"/>
      <c r="L10" s="23" t="s">
        <v>7</v>
      </c>
      <c r="M10" s="23"/>
      <c r="N10" s="25">
        <v>313.45999999999998</v>
      </c>
    </row>
    <row r="11" spans="1:14">
      <c r="A11" s="23"/>
      <c r="B11" s="23"/>
      <c r="C11" s="23"/>
      <c r="D11" s="23" t="s">
        <v>8</v>
      </c>
      <c r="E11" s="23"/>
      <c r="F11" s="24">
        <v>44601</v>
      </c>
      <c r="G11" s="23"/>
      <c r="H11" s="23"/>
      <c r="I11" s="23"/>
      <c r="J11" s="23"/>
      <c r="K11" s="23"/>
      <c r="L11" s="23" t="s">
        <v>9</v>
      </c>
      <c r="M11" s="23"/>
      <c r="N11" s="25">
        <v>40000</v>
      </c>
    </row>
    <row r="12" spans="1:14">
      <c r="A12" s="23"/>
      <c r="B12" s="23"/>
      <c r="C12" s="23"/>
      <c r="D12" s="23" t="s">
        <v>7</v>
      </c>
      <c r="E12" s="23"/>
      <c r="F12" s="24">
        <v>44607</v>
      </c>
      <c r="G12" s="23"/>
      <c r="H12" s="23"/>
      <c r="I12" s="23"/>
      <c r="J12" s="23"/>
      <c r="K12" s="23"/>
      <c r="L12" s="23" t="s">
        <v>7</v>
      </c>
      <c r="M12" s="23"/>
      <c r="N12" s="25">
        <v>38743.269999999997</v>
      </c>
    </row>
    <row r="13" spans="1:14">
      <c r="A13" s="23"/>
      <c r="B13" s="23"/>
      <c r="C13" s="23"/>
      <c r="D13" s="23" t="s">
        <v>10</v>
      </c>
      <c r="E13" s="23"/>
      <c r="F13" s="24">
        <v>44617</v>
      </c>
      <c r="G13" s="23"/>
      <c r="H13" s="23"/>
      <c r="I13" s="23"/>
      <c r="J13" s="23" t="s">
        <v>11</v>
      </c>
      <c r="K13" s="23"/>
      <c r="L13" s="23" t="s">
        <v>14</v>
      </c>
      <c r="M13" s="23"/>
      <c r="N13" s="25">
        <v>-40371.279999999999</v>
      </c>
    </row>
    <row r="14" spans="1:14">
      <c r="A14" s="23"/>
      <c r="B14" s="23"/>
      <c r="C14" s="23"/>
      <c r="D14" s="23" t="s">
        <v>8</v>
      </c>
      <c r="E14" s="23"/>
      <c r="F14" s="24">
        <v>44616</v>
      </c>
      <c r="G14" s="23"/>
      <c r="H14" s="23"/>
      <c r="I14" s="23"/>
      <c r="J14" s="23"/>
      <c r="K14" s="23"/>
      <c r="L14" s="23" t="s">
        <v>9</v>
      </c>
      <c r="M14" s="23"/>
      <c r="N14" s="25">
        <v>60000</v>
      </c>
    </row>
    <row r="15" spans="1:14">
      <c r="A15" s="23"/>
      <c r="B15" s="23"/>
      <c r="C15" s="23"/>
      <c r="D15" s="23" t="s">
        <v>7</v>
      </c>
      <c r="E15" s="23"/>
      <c r="F15" s="24">
        <v>44620</v>
      </c>
      <c r="G15" s="23"/>
      <c r="H15" s="23"/>
      <c r="I15" s="23"/>
      <c r="J15" s="23"/>
      <c r="K15" s="23"/>
      <c r="L15" s="23" t="s">
        <v>13</v>
      </c>
      <c r="M15" s="23"/>
      <c r="N15" s="25">
        <v>0.38</v>
      </c>
    </row>
    <row r="16" spans="1:14">
      <c r="A16" s="23"/>
      <c r="B16" s="23"/>
      <c r="C16" s="23"/>
      <c r="D16" s="23" t="s">
        <v>8</v>
      </c>
      <c r="E16" s="23"/>
      <c r="F16" s="24">
        <v>44627</v>
      </c>
      <c r="G16" s="23"/>
      <c r="H16" s="23"/>
      <c r="I16" s="23"/>
      <c r="J16" s="23"/>
      <c r="K16" s="23"/>
      <c r="L16" s="23" t="s">
        <v>15</v>
      </c>
      <c r="M16" s="23"/>
      <c r="N16" s="25">
        <v>25000</v>
      </c>
    </row>
    <row r="17" spans="1:14">
      <c r="A17" s="23"/>
      <c r="B17" s="23"/>
      <c r="C17" s="23"/>
      <c r="D17" s="23" t="s">
        <v>8</v>
      </c>
      <c r="E17" s="23"/>
      <c r="F17" s="24">
        <v>44634</v>
      </c>
      <c r="G17" s="23"/>
      <c r="H17" s="23"/>
      <c r="I17" s="23"/>
      <c r="J17" s="23"/>
      <c r="K17" s="23"/>
      <c r="L17" s="23" t="s">
        <v>9</v>
      </c>
      <c r="M17" s="23"/>
      <c r="N17" s="25">
        <v>12000</v>
      </c>
    </row>
    <row r="18" spans="1:14">
      <c r="A18" s="23"/>
      <c r="B18" s="23"/>
      <c r="C18" s="23"/>
      <c r="D18" s="23" t="s">
        <v>16</v>
      </c>
      <c r="E18" s="23"/>
      <c r="F18" s="24">
        <v>44564</v>
      </c>
      <c r="G18" s="23"/>
      <c r="H18" s="23" t="s">
        <v>17</v>
      </c>
      <c r="I18" s="23"/>
      <c r="J18" s="23" t="s">
        <v>18</v>
      </c>
      <c r="K18" s="23"/>
      <c r="L18" s="23" t="s">
        <v>19</v>
      </c>
      <c r="M18" s="23"/>
      <c r="N18" s="25">
        <v>-289.45</v>
      </c>
    </row>
    <row r="19" spans="1:14">
      <c r="A19" s="23"/>
      <c r="B19" s="23"/>
      <c r="C19" s="23"/>
      <c r="D19" s="23" t="s">
        <v>16</v>
      </c>
      <c r="E19" s="23"/>
      <c r="F19" s="24">
        <v>44571</v>
      </c>
      <c r="G19" s="23"/>
      <c r="H19" s="23" t="s">
        <v>17</v>
      </c>
      <c r="I19" s="23"/>
      <c r="J19" s="23" t="s">
        <v>20</v>
      </c>
      <c r="K19" s="23"/>
      <c r="L19" s="23"/>
      <c r="M19" s="23"/>
      <c r="N19" s="25">
        <v>-2666.67</v>
      </c>
    </row>
    <row r="20" spans="1:14">
      <c r="A20" s="23"/>
      <c r="B20" s="23"/>
      <c r="C20" s="23"/>
      <c r="D20" s="23" t="s">
        <v>16</v>
      </c>
      <c r="E20" s="23"/>
      <c r="F20" s="24">
        <v>44580</v>
      </c>
      <c r="G20" s="23"/>
      <c r="H20" s="23" t="s">
        <v>17</v>
      </c>
      <c r="I20" s="23"/>
      <c r="J20" s="23" t="s">
        <v>21</v>
      </c>
      <c r="K20" s="23"/>
      <c r="L20" s="23" t="s">
        <v>22</v>
      </c>
      <c r="M20" s="23"/>
      <c r="N20" s="25">
        <v>-1236.43</v>
      </c>
    </row>
    <row r="21" spans="1:14">
      <c r="A21" s="23"/>
      <c r="B21" s="23"/>
      <c r="C21" s="23"/>
      <c r="D21" s="23" t="s">
        <v>10</v>
      </c>
      <c r="E21" s="23"/>
      <c r="F21" s="24">
        <v>44572</v>
      </c>
      <c r="G21" s="23"/>
      <c r="H21" s="23" t="s">
        <v>17</v>
      </c>
      <c r="I21" s="23"/>
      <c r="J21" s="23" t="s">
        <v>23</v>
      </c>
      <c r="K21" s="23"/>
      <c r="L21" s="23" t="s">
        <v>24</v>
      </c>
      <c r="M21" s="23"/>
      <c r="N21" s="25">
        <v>-126.36</v>
      </c>
    </row>
    <row r="22" spans="1:14">
      <c r="A22" s="23"/>
      <c r="B22" s="23"/>
      <c r="C22" s="23"/>
      <c r="D22" s="23" t="s">
        <v>16</v>
      </c>
      <c r="E22" s="23"/>
      <c r="F22" s="24">
        <v>44568</v>
      </c>
      <c r="G22" s="23"/>
      <c r="H22" s="23" t="s">
        <v>17</v>
      </c>
      <c r="I22" s="23"/>
      <c r="J22" s="23" t="s">
        <v>25</v>
      </c>
      <c r="K22" s="23"/>
      <c r="L22" s="23" t="s">
        <v>26</v>
      </c>
      <c r="M22" s="23"/>
      <c r="N22" s="25">
        <v>-2777</v>
      </c>
    </row>
    <row r="23" spans="1:14">
      <c r="A23" s="23"/>
      <c r="B23" s="23"/>
      <c r="C23" s="23"/>
      <c r="D23" s="23" t="s">
        <v>16</v>
      </c>
      <c r="E23" s="23"/>
      <c r="F23" s="24">
        <v>44602</v>
      </c>
      <c r="G23" s="23"/>
      <c r="H23" s="23" t="s">
        <v>17</v>
      </c>
      <c r="I23" s="23"/>
      <c r="J23" s="23" t="s">
        <v>20</v>
      </c>
      <c r="K23" s="23"/>
      <c r="L23" s="23"/>
      <c r="M23" s="23"/>
      <c r="N23" s="25">
        <v>-11253.79</v>
      </c>
    </row>
    <row r="24" spans="1:14">
      <c r="A24" s="23"/>
      <c r="B24" s="23"/>
      <c r="C24" s="23"/>
      <c r="D24" s="23" t="s">
        <v>10</v>
      </c>
      <c r="E24" s="23"/>
      <c r="F24" s="24">
        <v>44595</v>
      </c>
      <c r="G24" s="23"/>
      <c r="H24" s="23" t="s">
        <v>17</v>
      </c>
      <c r="I24" s="23"/>
      <c r="J24" s="23" t="s">
        <v>27</v>
      </c>
      <c r="K24" s="23"/>
      <c r="L24" s="23"/>
      <c r="M24" s="23"/>
      <c r="N24" s="25">
        <v>-9267.57</v>
      </c>
    </row>
    <row r="25" spans="1:14">
      <c r="A25" s="23"/>
      <c r="B25" s="23"/>
      <c r="C25" s="23"/>
      <c r="D25" s="23" t="s">
        <v>10</v>
      </c>
      <c r="E25" s="23"/>
      <c r="F25" s="24">
        <v>44606</v>
      </c>
      <c r="G25" s="23"/>
      <c r="H25" s="23" t="s">
        <v>17</v>
      </c>
      <c r="I25" s="23"/>
      <c r="J25" s="23" t="s">
        <v>23</v>
      </c>
      <c r="K25" s="23"/>
      <c r="L25" s="23" t="s">
        <v>24</v>
      </c>
      <c r="M25" s="23"/>
      <c r="N25" s="25">
        <v>-126.36</v>
      </c>
    </row>
    <row r="26" spans="1:14">
      <c r="A26" s="23"/>
      <c r="B26" s="23"/>
      <c r="C26" s="23"/>
      <c r="D26" s="23" t="s">
        <v>16</v>
      </c>
      <c r="E26" s="23"/>
      <c r="F26" s="24">
        <v>44609</v>
      </c>
      <c r="G26" s="23"/>
      <c r="H26" s="23" t="s">
        <v>17</v>
      </c>
      <c r="I26" s="23"/>
      <c r="J26" s="23" t="s">
        <v>21</v>
      </c>
      <c r="K26" s="23"/>
      <c r="L26" s="23" t="s">
        <v>22</v>
      </c>
      <c r="M26" s="23"/>
      <c r="N26" s="25">
        <v>-1625.6</v>
      </c>
    </row>
    <row r="27" spans="1:14">
      <c r="A27" s="23"/>
      <c r="B27" s="23"/>
      <c r="C27" s="23"/>
      <c r="D27" s="23" t="s">
        <v>16</v>
      </c>
      <c r="E27" s="23"/>
      <c r="F27" s="24">
        <v>44621</v>
      </c>
      <c r="G27" s="23"/>
      <c r="H27" s="23" t="s">
        <v>17</v>
      </c>
      <c r="I27" s="23"/>
      <c r="J27" s="23" t="s">
        <v>25</v>
      </c>
      <c r="K27" s="23"/>
      <c r="L27" s="23" t="s">
        <v>26</v>
      </c>
      <c r="M27" s="23"/>
      <c r="N27" s="25">
        <v>-2781</v>
      </c>
    </row>
    <row r="28" spans="1:14">
      <c r="A28" s="23"/>
      <c r="B28" s="23"/>
      <c r="C28" s="23"/>
      <c r="D28" s="23" t="s">
        <v>16</v>
      </c>
      <c r="E28" s="23"/>
      <c r="F28" s="24">
        <v>44630</v>
      </c>
      <c r="G28" s="23"/>
      <c r="H28" s="23" t="s">
        <v>17</v>
      </c>
      <c r="I28" s="23"/>
      <c r="J28" s="23" t="s">
        <v>20</v>
      </c>
      <c r="K28" s="23"/>
      <c r="L28" s="23"/>
      <c r="M28" s="23"/>
      <c r="N28" s="25">
        <v>-6960.23</v>
      </c>
    </row>
    <row r="29" spans="1:14">
      <c r="A29" s="23"/>
      <c r="B29" s="23"/>
      <c r="C29" s="23"/>
      <c r="D29" s="23" t="s">
        <v>10</v>
      </c>
      <c r="E29" s="23"/>
      <c r="F29" s="24">
        <v>44622</v>
      </c>
      <c r="G29" s="23"/>
      <c r="H29" s="23" t="s">
        <v>17</v>
      </c>
      <c r="I29" s="23"/>
      <c r="J29" s="23" t="s">
        <v>27</v>
      </c>
      <c r="K29" s="23"/>
      <c r="L29" s="23"/>
      <c r="M29" s="23"/>
      <c r="N29" s="25">
        <v>-9350.01</v>
      </c>
    </row>
    <row r="30" spans="1:14">
      <c r="A30" s="23"/>
      <c r="B30" s="23"/>
      <c r="C30" s="23"/>
      <c r="D30" s="23" t="s">
        <v>16</v>
      </c>
      <c r="E30" s="23"/>
      <c r="F30" s="24">
        <v>44594</v>
      </c>
      <c r="G30" s="23"/>
      <c r="H30" s="23" t="s">
        <v>17</v>
      </c>
      <c r="I30" s="23"/>
      <c r="J30" s="23" t="s">
        <v>18</v>
      </c>
      <c r="K30" s="23"/>
      <c r="L30" s="23" t="s">
        <v>19</v>
      </c>
      <c r="M30" s="23"/>
      <c r="N30" s="25">
        <v>-676.75</v>
      </c>
    </row>
    <row r="31" spans="1:14">
      <c r="A31" s="23"/>
      <c r="B31" s="23"/>
      <c r="C31" s="23"/>
      <c r="D31" s="23" t="s">
        <v>16</v>
      </c>
      <c r="E31" s="23"/>
      <c r="F31" s="24">
        <v>44638</v>
      </c>
      <c r="G31" s="23"/>
      <c r="H31" s="23" t="s">
        <v>17</v>
      </c>
      <c r="I31" s="23"/>
      <c r="J31" s="23" t="s">
        <v>21</v>
      </c>
      <c r="K31" s="23"/>
      <c r="L31" s="23" t="s">
        <v>22</v>
      </c>
      <c r="M31" s="23"/>
      <c r="N31" s="25">
        <v>-1605.38</v>
      </c>
    </row>
    <row r="32" spans="1:14">
      <c r="A32" s="23"/>
      <c r="B32" s="23"/>
      <c r="C32" s="23"/>
      <c r="D32" s="23" t="s">
        <v>16</v>
      </c>
      <c r="E32" s="23"/>
      <c r="F32" s="24">
        <v>44648</v>
      </c>
      <c r="G32" s="23"/>
      <c r="H32" s="23" t="s">
        <v>17</v>
      </c>
      <c r="I32" s="23"/>
      <c r="J32" s="23" t="s">
        <v>25</v>
      </c>
      <c r="K32" s="23"/>
      <c r="L32" s="23" t="s">
        <v>26</v>
      </c>
      <c r="M32" s="23"/>
      <c r="N32" s="25">
        <v>-2781</v>
      </c>
    </row>
    <row r="33" spans="1:14">
      <c r="A33" s="23"/>
      <c r="B33" s="23"/>
      <c r="C33" s="23"/>
      <c r="D33" s="23" t="s">
        <v>10</v>
      </c>
      <c r="E33" s="23"/>
      <c r="F33" s="24">
        <v>44635</v>
      </c>
      <c r="G33" s="23"/>
      <c r="H33" s="23" t="s">
        <v>17</v>
      </c>
      <c r="I33" s="23"/>
      <c r="J33" s="23" t="s">
        <v>23</v>
      </c>
      <c r="K33" s="23"/>
      <c r="L33" s="23" t="s">
        <v>24</v>
      </c>
      <c r="M33" s="23"/>
      <c r="N33" s="25">
        <v>-126.36</v>
      </c>
    </row>
    <row r="34" spans="1:14">
      <c r="A34" s="23"/>
      <c r="B34" s="23"/>
      <c r="C34" s="23"/>
      <c r="D34" s="23" t="s">
        <v>16</v>
      </c>
      <c r="E34" s="23"/>
      <c r="F34" s="24">
        <v>44652</v>
      </c>
      <c r="G34" s="23"/>
      <c r="H34" s="23" t="s">
        <v>17</v>
      </c>
      <c r="I34" s="23"/>
      <c r="J34" s="23" t="s">
        <v>18</v>
      </c>
      <c r="K34" s="23"/>
      <c r="L34" s="23" t="s">
        <v>19</v>
      </c>
      <c r="M34" s="23"/>
      <c r="N34" s="25">
        <v>-1035.02</v>
      </c>
    </row>
    <row r="35" spans="1:14">
      <c r="A35" s="23"/>
      <c r="B35" s="23"/>
      <c r="C35" s="23"/>
      <c r="D35" s="23" t="s">
        <v>16</v>
      </c>
      <c r="E35" s="23"/>
      <c r="F35" s="24">
        <v>44622</v>
      </c>
      <c r="G35" s="23"/>
      <c r="H35" s="23" t="s">
        <v>28</v>
      </c>
      <c r="I35" s="23"/>
      <c r="J35" s="23" t="s">
        <v>18</v>
      </c>
      <c r="K35" s="23"/>
      <c r="L35" s="23" t="s">
        <v>19</v>
      </c>
      <c r="M35" s="23"/>
      <c r="N35" s="25">
        <v>-483.1</v>
      </c>
    </row>
    <row r="36" spans="1:14">
      <c r="A36" s="23"/>
      <c r="B36" s="23"/>
      <c r="C36" s="23"/>
      <c r="D36" s="23" t="s">
        <v>10</v>
      </c>
      <c r="E36" s="23"/>
      <c r="F36" s="24">
        <v>44564</v>
      </c>
      <c r="G36" s="23"/>
      <c r="H36" s="23" t="s">
        <v>29</v>
      </c>
      <c r="I36" s="23"/>
      <c r="J36" s="23" t="s">
        <v>30</v>
      </c>
      <c r="K36" s="23"/>
      <c r="L36" s="23" t="s">
        <v>31</v>
      </c>
      <c r="M36" s="23"/>
      <c r="N36" s="25">
        <v>-5471.3</v>
      </c>
    </row>
    <row r="37" spans="1:14">
      <c r="A37" s="23"/>
      <c r="B37" s="23"/>
      <c r="C37" s="23"/>
      <c r="D37" s="23" t="s">
        <v>10</v>
      </c>
      <c r="E37" s="23"/>
      <c r="F37" s="24">
        <v>44585</v>
      </c>
      <c r="G37" s="23"/>
      <c r="H37" s="23" t="s">
        <v>29</v>
      </c>
      <c r="I37" s="23"/>
      <c r="J37" s="23" t="s">
        <v>32</v>
      </c>
      <c r="K37" s="23"/>
      <c r="L37" s="23" t="s">
        <v>33</v>
      </c>
      <c r="M37" s="23"/>
      <c r="N37" s="25">
        <v>-4431</v>
      </c>
    </row>
    <row r="38" spans="1:14">
      <c r="A38" s="23"/>
      <c r="B38" s="23"/>
      <c r="C38" s="23"/>
      <c r="D38" s="23" t="s">
        <v>10</v>
      </c>
      <c r="E38" s="23"/>
      <c r="F38" s="24">
        <v>44594</v>
      </c>
      <c r="G38" s="23"/>
      <c r="H38" s="23" t="s">
        <v>29</v>
      </c>
      <c r="I38" s="23"/>
      <c r="J38" s="23" t="s">
        <v>30</v>
      </c>
      <c r="K38" s="23"/>
      <c r="L38" s="23" t="s">
        <v>34</v>
      </c>
      <c r="M38" s="23"/>
      <c r="N38" s="25">
        <v>0</v>
      </c>
    </row>
    <row r="39" spans="1:14">
      <c r="A39" s="23"/>
      <c r="B39" s="23"/>
      <c r="C39" s="23"/>
      <c r="D39" s="23" t="s">
        <v>10</v>
      </c>
      <c r="E39" s="23"/>
      <c r="F39" s="24">
        <v>44603</v>
      </c>
      <c r="G39" s="23"/>
      <c r="H39" s="23" t="s">
        <v>29</v>
      </c>
      <c r="I39" s="23"/>
      <c r="J39" s="23" t="s">
        <v>32</v>
      </c>
      <c r="K39" s="23"/>
      <c r="L39" s="23" t="s">
        <v>35</v>
      </c>
      <c r="M39" s="23"/>
      <c r="N39" s="25">
        <v>-1884</v>
      </c>
    </row>
    <row r="40" spans="1:14">
      <c r="A40" s="23"/>
      <c r="B40" s="23"/>
      <c r="C40" s="23"/>
      <c r="D40" s="23" t="s">
        <v>10</v>
      </c>
      <c r="E40" s="23"/>
      <c r="F40" s="24">
        <v>44594</v>
      </c>
      <c r="G40" s="23"/>
      <c r="H40" s="23" t="s">
        <v>29</v>
      </c>
      <c r="I40" s="23"/>
      <c r="J40" s="23" t="s">
        <v>30</v>
      </c>
      <c r="K40" s="23"/>
      <c r="L40" s="23" t="s">
        <v>36</v>
      </c>
      <c r="M40" s="23"/>
      <c r="N40" s="25">
        <v>-6175</v>
      </c>
    </row>
    <row r="41" spans="1:14">
      <c r="A41" s="23"/>
      <c r="B41" s="23"/>
      <c r="C41" s="23"/>
      <c r="D41" s="23" t="s">
        <v>10</v>
      </c>
      <c r="E41" s="23"/>
      <c r="F41" s="24">
        <v>44621</v>
      </c>
      <c r="G41" s="23"/>
      <c r="H41" s="23" t="s">
        <v>29</v>
      </c>
      <c r="I41" s="23"/>
      <c r="J41" s="23" t="s">
        <v>30</v>
      </c>
      <c r="K41" s="23"/>
      <c r="L41" s="23" t="s">
        <v>37</v>
      </c>
      <c r="M41" s="23"/>
      <c r="N41" s="25">
        <v>-7481.28</v>
      </c>
    </row>
    <row r="42" spans="1:14">
      <c r="A42" s="23"/>
      <c r="B42" s="23"/>
      <c r="C42" s="23"/>
      <c r="D42" s="23" t="s">
        <v>10</v>
      </c>
      <c r="E42" s="23"/>
      <c r="F42" s="24">
        <v>44631</v>
      </c>
      <c r="G42" s="23"/>
      <c r="H42" s="23" t="s">
        <v>29</v>
      </c>
      <c r="I42" s="23"/>
      <c r="J42" s="23" t="s">
        <v>32</v>
      </c>
      <c r="K42" s="23"/>
      <c r="L42" s="23" t="s">
        <v>38</v>
      </c>
      <c r="M42" s="23"/>
      <c r="N42" s="25">
        <v>-2272</v>
      </c>
    </row>
    <row r="43" spans="1:14">
      <c r="A43" s="23"/>
      <c r="B43" s="23"/>
      <c r="C43" s="23"/>
      <c r="D43" s="23" t="s">
        <v>16</v>
      </c>
      <c r="E43" s="23"/>
      <c r="F43" s="24">
        <v>44600</v>
      </c>
      <c r="G43" s="23"/>
      <c r="H43" s="23" t="s">
        <v>39</v>
      </c>
      <c r="I43" s="23"/>
      <c r="J43" s="23" t="s">
        <v>40</v>
      </c>
      <c r="K43" s="23"/>
      <c r="L43" s="23"/>
      <c r="M43" s="23"/>
      <c r="N43" s="25">
        <v>-93.98</v>
      </c>
    </row>
    <row r="44" spans="1:14">
      <c r="A44" s="23"/>
      <c r="B44" s="23"/>
      <c r="C44" s="23"/>
      <c r="D44" s="23" t="s">
        <v>16</v>
      </c>
      <c r="E44" s="23"/>
      <c r="F44" s="24">
        <v>44631</v>
      </c>
      <c r="G44" s="23"/>
      <c r="H44" s="23" t="s">
        <v>39</v>
      </c>
      <c r="I44" s="23"/>
      <c r="J44" s="23" t="s">
        <v>40</v>
      </c>
      <c r="K44" s="23"/>
      <c r="L44" s="23"/>
      <c r="M44" s="23"/>
      <c r="N44" s="25">
        <v>-173.98</v>
      </c>
    </row>
    <row r="45" spans="1:14">
      <c r="A45" s="23"/>
      <c r="B45" s="23"/>
      <c r="C45" s="23"/>
      <c r="D45" s="23" t="s">
        <v>16</v>
      </c>
      <c r="E45" s="23"/>
      <c r="F45" s="24">
        <v>44588</v>
      </c>
      <c r="G45" s="23"/>
      <c r="H45" s="23" t="s">
        <v>41</v>
      </c>
      <c r="I45" s="23"/>
      <c r="J45" s="23" t="s">
        <v>40</v>
      </c>
      <c r="K45" s="23"/>
      <c r="L45" s="23" t="s">
        <v>42</v>
      </c>
      <c r="M45" s="23"/>
      <c r="N45" s="25">
        <v>-6094.45</v>
      </c>
    </row>
    <row r="46" spans="1:14">
      <c r="A46" s="23"/>
      <c r="B46" s="23"/>
      <c r="C46" s="23"/>
      <c r="D46" s="23" t="s">
        <v>43</v>
      </c>
      <c r="E46" s="23"/>
      <c r="F46" s="24">
        <v>44610</v>
      </c>
      <c r="G46" s="23"/>
      <c r="H46" s="23" t="s">
        <v>44</v>
      </c>
      <c r="I46" s="23"/>
      <c r="J46" s="23" t="s">
        <v>40</v>
      </c>
      <c r="K46" s="23"/>
      <c r="L46" s="23"/>
      <c r="M46" s="23"/>
      <c r="N46" s="25">
        <v>-3000</v>
      </c>
    </row>
    <row r="47" spans="1:14">
      <c r="A47" s="23"/>
      <c r="B47" s="23"/>
      <c r="C47" s="23"/>
      <c r="D47" s="23" t="s">
        <v>45</v>
      </c>
      <c r="E47" s="23"/>
      <c r="F47" s="24">
        <v>44592</v>
      </c>
      <c r="G47" s="23"/>
      <c r="H47" s="23" t="s">
        <v>46</v>
      </c>
      <c r="I47" s="23"/>
      <c r="J47" s="23" t="s">
        <v>47</v>
      </c>
      <c r="K47" s="23"/>
      <c r="L47" s="23" t="s">
        <v>48</v>
      </c>
      <c r="M47" s="23"/>
      <c r="N47" s="25">
        <v>0</v>
      </c>
    </row>
    <row r="48" spans="1:14">
      <c r="A48" s="23"/>
      <c r="B48" s="23"/>
      <c r="C48" s="23"/>
      <c r="D48" s="23" t="s">
        <v>45</v>
      </c>
      <c r="E48" s="23"/>
      <c r="F48" s="24">
        <v>44620</v>
      </c>
      <c r="G48" s="23"/>
      <c r="H48" s="23" t="s">
        <v>49</v>
      </c>
      <c r="I48" s="23"/>
      <c r="J48" s="23" t="s">
        <v>47</v>
      </c>
      <c r="K48" s="23"/>
      <c r="L48" s="23" t="s">
        <v>48</v>
      </c>
      <c r="M48" s="23"/>
      <c r="N48" s="25">
        <v>0</v>
      </c>
    </row>
    <row r="49" spans="1:14">
      <c r="A49" s="23"/>
      <c r="B49" s="23"/>
      <c r="C49" s="23"/>
      <c r="D49" s="23" t="s">
        <v>45</v>
      </c>
      <c r="E49" s="23"/>
      <c r="F49" s="24">
        <v>44592</v>
      </c>
      <c r="G49" s="23"/>
      <c r="H49" s="23" t="s">
        <v>50</v>
      </c>
      <c r="I49" s="23"/>
      <c r="J49" s="23" t="s">
        <v>51</v>
      </c>
      <c r="K49" s="23"/>
      <c r="L49" s="23" t="s">
        <v>48</v>
      </c>
      <c r="M49" s="23"/>
      <c r="N49" s="25">
        <v>0</v>
      </c>
    </row>
    <row r="50" spans="1:14">
      <c r="A50" s="23"/>
      <c r="B50" s="23"/>
      <c r="C50" s="23"/>
      <c r="D50" s="23" t="s">
        <v>45</v>
      </c>
      <c r="E50" s="23"/>
      <c r="F50" s="24">
        <v>44620</v>
      </c>
      <c r="G50" s="23"/>
      <c r="H50" s="23" t="s">
        <v>52</v>
      </c>
      <c r="I50" s="23"/>
      <c r="J50" s="23" t="s">
        <v>51</v>
      </c>
      <c r="K50" s="23"/>
      <c r="L50" s="23" t="s">
        <v>48</v>
      </c>
      <c r="M50" s="23"/>
      <c r="N50" s="25">
        <v>0</v>
      </c>
    </row>
    <row r="51" spans="1:14">
      <c r="A51" s="23"/>
      <c r="B51" s="23"/>
      <c r="C51" s="23"/>
      <c r="D51" s="23" t="s">
        <v>45</v>
      </c>
      <c r="E51" s="23"/>
      <c r="F51" s="24">
        <v>44592</v>
      </c>
      <c r="G51" s="23"/>
      <c r="H51" s="23" t="s">
        <v>53</v>
      </c>
      <c r="I51" s="23"/>
      <c r="J51" s="23" t="s">
        <v>54</v>
      </c>
      <c r="K51" s="23"/>
      <c r="L51" s="23" t="s">
        <v>48</v>
      </c>
      <c r="M51" s="23"/>
      <c r="N51" s="25">
        <v>0</v>
      </c>
    </row>
    <row r="52" spans="1:14">
      <c r="A52" s="23"/>
      <c r="B52" s="23"/>
      <c r="C52" s="23"/>
      <c r="D52" s="23" t="s">
        <v>45</v>
      </c>
      <c r="E52" s="23"/>
      <c r="F52" s="24">
        <v>44620</v>
      </c>
      <c r="G52" s="23"/>
      <c r="H52" s="23" t="s">
        <v>55</v>
      </c>
      <c r="I52" s="23"/>
      <c r="J52" s="23" t="s">
        <v>54</v>
      </c>
      <c r="K52" s="23"/>
      <c r="L52" s="23" t="s">
        <v>48</v>
      </c>
      <c r="M52" s="23"/>
      <c r="N52" s="25">
        <v>0</v>
      </c>
    </row>
    <row r="53" spans="1:14">
      <c r="A53" s="23"/>
      <c r="B53" s="23"/>
      <c r="C53" s="23"/>
      <c r="D53" s="23" t="s">
        <v>45</v>
      </c>
      <c r="E53" s="23"/>
      <c r="F53" s="24">
        <v>44592</v>
      </c>
      <c r="G53" s="23"/>
      <c r="H53" s="23" t="s">
        <v>56</v>
      </c>
      <c r="I53" s="23"/>
      <c r="J53" s="23" t="s">
        <v>57</v>
      </c>
      <c r="K53" s="23"/>
      <c r="L53" s="23" t="s">
        <v>48</v>
      </c>
      <c r="M53" s="23"/>
      <c r="N53" s="25">
        <v>0</v>
      </c>
    </row>
    <row r="54" spans="1:14">
      <c r="A54" s="23"/>
      <c r="B54" s="23"/>
      <c r="C54" s="23"/>
      <c r="D54" s="23" t="s">
        <v>45</v>
      </c>
      <c r="E54" s="23"/>
      <c r="F54" s="24">
        <v>44620</v>
      </c>
      <c r="G54" s="23"/>
      <c r="H54" s="23" t="s">
        <v>58</v>
      </c>
      <c r="I54" s="23"/>
      <c r="J54" s="23" t="s">
        <v>57</v>
      </c>
      <c r="K54" s="23"/>
      <c r="L54" s="23" t="s">
        <v>48</v>
      </c>
      <c r="M54" s="23"/>
      <c r="N54" s="25">
        <v>0</v>
      </c>
    </row>
    <row r="55" spans="1:14">
      <c r="A55" s="23"/>
      <c r="B55" s="23"/>
      <c r="C55" s="23"/>
      <c r="D55" s="23" t="s">
        <v>45</v>
      </c>
      <c r="E55" s="23"/>
      <c r="F55" s="24">
        <v>44592</v>
      </c>
      <c r="G55" s="23"/>
      <c r="H55" s="23" t="s">
        <v>59</v>
      </c>
      <c r="I55" s="23"/>
      <c r="J55" s="23" t="s">
        <v>60</v>
      </c>
      <c r="K55" s="23"/>
      <c r="L55" s="23" t="s">
        <v>48</v>
      </c>
      <c r="M55" s="23"/>
      <c r="N55" s="25">
        <v>0</v>
      </c>
    </row>
    <row r="56" spans="1:14">
      <c r="A56" s="23"/>
      <c r="B56" s="23"/>
      <c r="C56" s="23"/>
      <c r="D56" s="23" t="s">
        <v>45</v>
      </c>
      <c r="E56" s="23"/>
      <c r="F56" s="24">
        <v>44620</v>
      </c>
      <c r="G56" s="23"/>
      <c r="H56" s="23" t="s">
        <v>61</v>
      </c>
      <c r="I56" s="23"/>
      <c r="J56" s="23" t="s">
        <v>60</v>
      </c>
      <c r="K56" s="23"/>
      <c r="L56" s="23" t="s">
        <v>48</v>
      </c>
      <c r="M56" s="23"/>
      <c r="N56" s="25">
        <v>0</v>
      </c>
    </row>
    <row r="57" spans="1:14">
      <c r="A57" s="23"/>
      <c r="B57" s="23"/>
      <c r="C57" s="23"/>
      <c r="D57" s="23" t="s">
        <v>45</v>
      </c>
      <c r="E57" s="23"/>
      <c r="F57" s="24">
        <v>44592</v>
      </c>
      <c r="G57" s="23"/>
      <c r="H57" s="23" t="s">
        <v>62</v>
      </c>
      <c r="I57" s="23"/>
      <c r="J57" s="23" t="s">
        <v>63</v>
      </c>
      <c r="K57" s="23"/>
      <c r="L57" s="23" t="s">
        <v>48</v>
      </c>
      <c r="M57" s="23"/>
      <c r="N57" s="25">
        <v>0</v>
      </c>
    </row>
    <row r="58" spans="1:14">
      <c r="A58" s="23"/>
      <c r="B58" s="23"/>
      <c r="C58" s="23"/>
      <c r="D58" s="23" t="s">
        <v>45</v>
      </c>
      <c r="E58" s="23"/>
      <c r="F58" s="24">
        <v>44620</v>
      </c>
      <c r="G58" s="23"/>
      <c r="H58" s="23" t="s">
        <v>64</v>
      </c>
      <c r="I58" s="23"/>
      <c r="J58" s="23" t="s">
        <v>63</v>
      </c>
      <c r="K58" s="23"/>
      <c r="L58" s="23" t="s">
        <v>48</v>
      </c>
      <c r="M58" s="23"/>
      <c r="N58" s="25">
        <v>0</v>
      </c>
    </row>
    <row r="59" spans="1:14">
      <c r="A59" s="23"/>
      <c r="B59" s="23"/>
      <c r="C59" s="23"/>
      <c r="D59" s="23" t="s">
        <v>45</v>
      </c>
      <c r="E59" s="23"/>
      <c r="F59" s="24">
        <v>44592</v>
      </c>
      <c r="G59" s="23"/>
      <c r="H59" s="23" t="s">
        <v>65</v>
      </c>
      <c r="I59" s="23"/>
      <c r="J59" s="23" t="s">
        <v>66</v>
      </c>
      <c r="K59" s="23"/>
      <c r="L59" s="23" t="s">
        <v>48</v>
      </c>
      <c r="M59" s="23"/>
      <c r="N59" s="25">
        <v>0</v>
      </c>
    </row>
    <row r="60" spans="1:14">
      <c r="A60" s="23"/>
      <c r="B60" s="23"/>
      <c r="C60" s="23"/>
      <c r="D60" s="23" t="s">
        <v>45</v>
      </c>
      <c r="E60" s="23"/>
      <c r="F60" s="24">
        <v>44620</v>
      </c>
      <c r="G60" s="23"/>
      <c r="H60" s="23" t="s">
        <v>67</v>
      </c>
      <c r="I60" s="23"/>
      <c r="J60" s="23" t="s">
        <v>66</v>
      </c>
      <c r="K60" s="23"/>
      <c r="L60" s="23" t="s">
        <v>48</v>
      </c>
      <c r="M60" s="23"/>
      <c r="N60" s="25">
        <v>0</v>
      </c>
    </row>
    <row r="61" spans="1:14">
      <c r="A61" s="23"/>
      <c r="B61" s="23"/>
      <c r="C61" s="23"/>
      <c r="D61" s="23" t="s">
        <v>45</v>
      </c>
      <c r="E61" s="23"/>
      <c r="F61" s="24">
        <v>44592</v>
      </c>
      <c r="G61" s="23"/>
      <c r="H61" s="23" t="s">
        <v>68</v>
      </c>
      <c r="I61" s="23"/>
      <c r="J61" s="23" t="s">
        <v>54</v>
      </c>
      <c r="K61" s="23"/>
      <c r="L61" s="23" t="s">
        <v>48</v>
      </c>
      <c r="M61" s="23"/>
      <c r="N61" s="25">
        <v>0</v>
      </c>
    </row>
    <row r="62" spans="1:14">
      <c r="A62" s="23"/>
      <c r="B62" s="23"/>
      <c r="C62" s="23"/>
      <c r="D62" s="23" t="s">
        <v>69</v>
      </c>
      <c r="E62" s="23"/>
      <c r="F62" s="24">
        <v>44588</v>
      </c>
      <c r="G62" s="23"/>
      <c r="H62" s="23" t="s">
        <v>70</v>
      </c>
      <c r="I62" s="23"/>
      <c r="J62" s="23"/>
      <c r="K62" s="23"/>
      <c r="L62" s="23" t="s">
        <v>71</v>
      </c>
      <c r="M62" s="23"/>
      <c r="N62" s="25">
        <v>116.63</v>
      </c>
    </row>
    <row r="63" spans="1:14">
      <c r="A63" s="23"/>
      <c r="B63" s="23"/>
      <c r="C63" s="23"/>
      <c r="D63" s="23" t="s">
        <v>16</v>
      </c>
      <c r="E63" s="23"/>
      <c r="F63" s="24">
        <v>44566</v>
      </c>
      <c r="G63" s="23"/>
      <c r="H63" s="23" t="s">
        <v>72</v>
      </c>
      <c r="I63" s="23"/>
      <c r="J63" s="23" t="s">
        <v>73</v>
      </c>
      <c r="K63" s="23"/>
      <c r="L63" s="23" t="s">
        <v>74</v>
      </c>
      <c r="M63" s="23"/>
      <c r="N63" s="25">
        <v>-140.01</v>
      </c>
    </row>
    <row r="64" spans="1:14">
      <c r="A64" s="23"/>
      <c r="B64" s="23"/>
      <c r="C64" s="23"/>
      <c r="D64" s="23" t="s">
        <v>16</v>
      </c>
      <c r="E64" s="23"/>
      <c r="F64" s="24">
        <v>44566</v>
      </c>
      <c r="G64" s="23"/>
      <c r="H64" s="23" t="s">
        <v>75</v>
      </c>
      <c r="I64" s="23"/>
      <c r="J64" s="23" t="s">
        <v>76</v>
      </c>
      <c r="K64" s="23"/>
      <c r="L64" s="23"/>
      <c r="M64" s="23"/>
      <c r="N64" s="25">
        <v>-1510.52</v>
      </c>
    </row>
    <row r="65" spans="1:14">
      <c r="A65" s="23"/>
      <c r="B65" s="23"/>
      <c r="C65" s="23"/>
      <c r="D65" s="23" t="s">
        <v>16</v>
      </c>
      <c r="E65" s="23"/>
      <c r="F65" s="24">
        <v>44566</v>
      </c>
      <c r="G65" s="23"/>
      <c r="H65" s="23" t="s">
        <v>77</v>
      </c>
      <c r="I65" s="23"/>
      <c r="J65" s="23" t="s">
        <v>78</v>
      </c>
      <c r="K65" s="23"/>
      <c r="L65" s="23"/>
      <c r="M65" s="23"/>
      <c r="N65" s="25">
        <v>-2096.5</v>
      </c>
    </row>
    <row r="66" spans="1:14">
      <c r="A66" s="23"/>
      <c r="B66" s="23"/>
      <c r="C66" s="23"/>
      <c r="D66" s="23" t="s">
        <v>16</v>
      </c>
      <c r="E66" s="23"/>
      <c r="F66" s="24">
        <v>44566</v>
      </c>
      <c r="G66" s="23"/>
      <c r="H66" s="23" t="s">
        <v>79</v>
      </c>
      <c r="I66" s="23"/>
      <c r="J66" s="23" t="s">
        <v>80</v>
      </c>
      <c r="K66" s="23"/>
      <c r="L66" s="23"/>
      <c r="M66" s="23"/>
      <c r="N66" s="25">
        <v>-240</v>
      </c>
    </row>
    <row r="67" spans="1:14">
      <c r="A67" s="23"/>
      <c r="B67" s="23"/>
      <c r="C67" s="23"/>
      <c r="D67" s="23" t="s">
        <v>16</v>
      </c>
      <c r="E67" s="23"/>
      <c r="F67" s="24">
        <v>44566</v>
      </c>
      <c r="G67" s="23"/>
      <c r="H67" s="23" t="s">
        <v>81</v>
      </c>
      <c r="I67" s="23"/>
      <c r="J67" s="23" t="s">
        <v>82</v>
      </c>
      <c r="K67" s="23"/>
      <c r="L67" s="23"/>
      <c r="M67" s="23"/>
      <c r="N67" s="25">
        <v>-1450</v>
      </c>
    </row>
    <row r="68" spans="1:14">
      <c r="A68" s="23"/>
      <c r="B68" s="23"/>
      <c r="C68" s="23"/>
      <c r="D68" s="23" t="s">
        <v>16</v>
      </c>
      <c r="E68" s="23"/>
      <c r="F68" s="24">
        <v>44566</v>
      </c>
      <c r="G68" s="23"/>
      <c r="H68" s="23" t="s">
        <v>83</v>
      </c>
      <c r="I68" s="23"/>
      <c r="J68" s="23" t="s">
        <v>84</v>
      </c>
      <c r="K68" s="23"/>
      <c r="L68" s="23"/>
      <c r="M68" s="23"/>
      <c r="N68" s="25">
        <v>-4158.95</v>
      </c>
    </row>
    <row r="69" spans="1:14">
      <c r="A69" s="23"/>
      <c r="B69" s="23"/>
      <c r="C69" s="23"/>
      <c r="D69" s="23" t="s">
        <v>16</v>
      </c>
      <c r="E69" s="23"/>
      <c r="F69" s="24">
        <v>44566</v>
      </c>
      <c r="G69" s="23"/>
      <c r="H69" s="23" t="s">
        <v>85</v>
      </c>
      <c r="I69" s="23"/>
      <c r="J69" s="23" t="s">
        <v>86</v>
      </c>
      <c r="K69" s="23"/>
      <c r="L69" s="23"/>
      <c r="M69" s="23"/>
      <c r="N69" s="25">
        <v>-152.58000000000001</v>
      </c>
    </row>
    <row r="70" spans="1:14">
      <c r="A70" s="23"/>
      <c r="B70" s="23"/>
      <c r="C70" s="23"/>
      <c r="D70" s="23" t="s">
        <v>16</v>
      </c>
      <c r="E70" s="23"/>
      <c r="F70" s="24">
        <v>44566</v>
      </c>
      <c r="G70" s="23"/>
      <c r="H70" s="23" t="s">
        <v>87</v>
      </c>
      <c r="I70" s="23"/>
      <c r="J70" s="23" t="s">
        <v>88</v>
      </c>
      <c r="K70" s="23"/>
      <c r="L70" s="23"/>
      <c r="M70" s="23"/>
      <c r="N70" s="25">
        <v>-2806</v>
      </c>
    </row>
    <row r="71" spans="1:14">
      <c r="A71" s="23"/>
      <c r="B71" s="23"/>
      <c r="C71" s="23"/>
      <c r="D71" s="23" t="s">
        <v>16</v>
      </c>
      <c r="E71" s="23"/>
      <c r="F71" s="24">
        <v>44566</v>
      </c>
      <c r="G71" s="23"/>
      <c r="H71" s="23" t="s">
        <v>89</v>
      </c>
      <c r="I71" s="23"/>
      <c r="J71" s="23" t="s">
        <v>90</v>
      </c>
      <c r="K71" s="23"/>
      <c r="L71" s="23"/>
      <c r="M71" s="23"/>
      <c r="N71" s="25">
        <v>-4210</v>
      </c>
    </row>
    <row r="72" spans="1:14">
      <c r="A72" s="23"/>
      <c r="B72" s="23"/>
      <c r="C72" s="23"/>
      <c r="D72" s="23" t="s">
        <v>16</v>
      </c>
      <c r="E72" s="23"/>
      <c r="F72" s="24">
        <v>44566</v>
      </c>
      <c r="G72" s="23"/>
      <c r="H72" s="23" t="s">
        <v>91</v>
      </c>
      <c r="I72" s="23"/>
      <c r="J72" s="23" t="s">
        <v>92</v>
      </c>
      <c r="K72" s="23"/>
      <c r="L72" s="23" t="s">
        <v>74</v>
      </c>
      <c r="M72" s="23"/>
      <c r="N72" s="25">
        <v>-250.34</v>
      </c>
    </row>
    <row r="73" spans="1:14">
      <c r="A73" s="23"/>
      <c r="B73" s="23"/>
      <c r="C73" s="23"/>
      <c r="D73" s="23" t="s">
        <v>16</v>
      </c>
      <c r="E73" s="23"/>
      <c r="F73" s="24">
        <v>44566</v>
      </c>
      <c r="G73" s="23"/>
      <c r="H73" s="23" t="s">
        <v>93</v>
      </c>
      <c r="I73" s="23"/>
      <c r="J73" s="23" t="s">
        <v>94</v>
      </c>
      <c r="K73" s="23"/>
      <c r="L73" s="23"/>
      <c r="M73" s="23"/>
      <c r="N73" s="25">
        <v>-159.99</v>
      </c>
    </row>
    <row r="74" spans="1:14">
      <c r="A74" s="23"/>
      <c r="B74" s="23"/>
      <c r="C74" s="23"/>
      <c r="D74" s="23" t="s">
        <v>16</v>
      </c>
      <c r="E74" s="23"/>
      <c r="F74" s="24">
        <v>44573</v>
      </c>
      <c r="G74" s="23"/>
      <c r="H74" s="23" t="s">
        <v>95</v>
      </c>
      <c r="I74" s="23"/>
      <c r="J74" s="23" t="s">
        <v>96</v>
      </c>
      <c r="K74" s="23"/>
      <c r="L74" s="23"/>
      <c r="M74" s="23"/>
      <c r="N74" s="25">
        <v>-7720</v>
      </c>
    </row>
    <row r="75" spans="1:14">
      <c r="A75" s="23"/>
      <c r="B75" s="23"/>
      <c r="C75" s="23"/>
      <c r="D75" s="23" t="s">
        <v>16</v>
      </c>
      <c r="E75" s="23"/>
      <c r="F75" s="24">
        <v>44573</v>
      </c>
      <c r="G75" s="23"/>
      <c r="H75" s="23" t="s">
        <v>97</v>
      </c>
      <c r="I75" s="23"/>
      <c r="J75" s="23" t="s">
        <v>98</v>
      </c>
      <c r="K75" s="23"/>
      <c r="L75" s="23"/>
      <c r="M75" s="23"/>
      <c r="N75" s="25">
        <v>-510</v>
      </c>
    </row>
    <row r="76" spans="1:14">
      <c r="A76" s="23"/>
      <c r="B76" s="23"/>
      <c r="C76" s="23"/>
      <c r="D76" s="23" t="s">
        <v>16</v>
      </c>
      <c r="E76" s="23"/>
      <c r="F76" s="24">
        <v>44573</v>
      </c>
      <c r="G76" s="23"/>
      <c r="H76" s="23" t="s">
        <v>99</v>
      </c>
      <c r="I76" s="23"/>
      <c r="J76" s="23" t="s">
        <v>86</v>
      </c>
      <c r="K76" s="23"/>
      <c r="L76" s="23"/>
      <c r="M76" s="23"/>
      <c r="N76" s="25">
        <v>-403.25</v>
      </c>
    </row>
    <row r="77" spans="1:14">
      <c r="A77" s="23"/>
      <c r="B77" s="23"/>
      <c r="C77" s="23"/>
      <c r="D77" s="23" t="s">
        <v>16</v>
      </c>
      <c r="E77" s="23"/>
      <c r="F77" s="24">
        <v>44573</v>
      </c>
      <c r="G77" s="23"/>
      <c r="H77" s="23" t="s">
        <v>100</v>
      </c>
      <c r="I77" s="23"/>
      <c r="J77" s="23" t="s">
        <v>101</v>
      </c>
      <c r="K77" s="23"/>
      <c r="L77" s="23"/>
      <c r="M77" s="23"/>
      <c r="N77" s="25">
        <v>-1025.74</v>
      </c>
    </row>
    <row r="78" spans="1:14">
      <c r="A78" s="23"/>
      <c r="B78" s="23"/>
      <c r="C78" s="23"/>
      <c r="D78" s="23" t="s">
        <v>16</v>
      </c>
      <c r="E78" s="23"/>
      <c r="F78" s="24">
        <v>44573</v>
      </c>
      <c r="G78" s="23"/>
      <c r="H78" s="23" t="s">
        <v>102</v>
      </c>
      <c r="I78" s="23"/>
      <c r="J78" s="23" t="s">
        <v>40</v>
      </c>
      <c r="K78" s="23"/>
      <c r="L78" s="23"/>
      <c r="M78" s="23"/>
      <c r="N78" s="25">
        <v>-2641.82</v>
      </c>
    </row>
    <row r="79" spans="1:14">
      <c r="A79" s="23"/>
      <c r="B79" s="23"/>
      <c r="C79" s="23"/>
      <c r="D79" s="23" t="s">
        <v>16</v>
      </c>
      <c r="E79" s="23"/>
      <c r="F79" s="24">
        <v>44573</v>
      </c>
      <c r="G79" s="23"/>
      <c r="H79" s="23" t="s">
        <v>103</v>
      </c>
      <c r="I79" s="23"/>
      <c r="J79" s="23" t="s">
        <v>104</v>
      </c>
      <c r="K79" s="23"/>
      <c r="L79" s="23"/>
      <c r="M79" s="23"/>
      <c r="N79" s="25">
        <v>-200</v>
      </c>
    </row>
    <row r="80" spans="1:14">
      <c r="A80" s="23"/>
      <c r="B80" s="23"/>
      <c r="C80" s="23"/>
      <c r="D80" s="23" t="s">
        <v>16</v>
      </c>
      <c r="E80" s="23"/>
      <c r="F80" s="24">
        <v>44573</v>
      </c>
      <c r="G80" s="23"/>
      <c r="H80" s="23" t="s">
        <v>105</v>
      </c>
      <c r="I80" s="23"/>
      <c r="J80" s="23" t="s">
        <v>106</v>
      </c>
      <c r="K80" s="23"/>
      <c r="L80" s="23"/>
      <c r="M80" s="23"/>
      <c r="N80" s="25">
        <v>-115</v>
      </c>
    </row>
    <row r="81" spans="1:14">
      <c r="A81" s="23"/>
      <c r="B81" s="23"/>
      <c r="C81" s="23"/>
      <c r="D81" s="23" t="s">
        <v>16</v>
      </c>
      <c r="E81" s="23"/>
      <c r="F81" s="24">
        <v>44573</v>
      </c>
      <c r="G81" s="23"/>
      <c r="H81" s="23" t="s">
        <v>107</v>
      </c>
      <c r="I81" s="23"/>
      <c r="J81" s="23" t="s">
        <v>108</v>
      </c>
      <c r="K81" s="23"/>
      <c r="L81" s="23" t="s">
        <v>109</v>
      </c>
      <c r="M81" s="23"/>
      <c r="N81" s="25">
        <v>-139.34</v>
      </c>
    </row>
    <row r="82" spans="1:14">
      <c r="A82" s="23"/>
      <c r="B82" s="23"/>
      <c r="C82" s="23"/>
      <c r="D82" s="23" t="s">
        <v>16</v>
      </c>
      <c r="E82" s="23"/>
      <c r="F82" s="24">
        <v>44573</v>
      </c>
      <c r="G82" s="23"/>
      <c r="H82" s="23" t="s">
        <v>110</v>
      </c>
      <c r="I82" s="23"/>
      <c r="J82" s="23" t="s">
        <v>111</v>
      </c>
      <c r="K82" s="23"/>
      <c r="L82" s="23" t="s">
        <v>112</v>
      </c>
      <c r="M82" s="23"/>
      <c r="N82" s="25">
        <v>-144.5</v>
      </c>
    </row>
    <row r="83" spans="1:14">
      <c r="A83" s="23"/>
      <c r="B83" s="23"/>
      <c r="C83" s="23"/>
      <c r="D83" s="23" t="s">
        <v>16</v>
      </c>
      <c r="E83" s="23"/>
      <c r="F83" s="24">
        <v>44588</v>
      </c>
      <c r="G83" s="23"/>
      <c r="H83" s="23" t="s">
        <v>113</v>
      </c>
      <c r="I83" s="23"/>
      <c r="J83" s="23" t="s">
        <v>114</v>
      </c>
      <c r="K83" s="23"/>
      <c r="L83" s="23"/>
      <c r="M83" s="23"/>
      <c r="N83" s="25">
        <v>-638.02</v>
      </c>
    </row>
    <row r="84" spans="1:14">
      <c r="A84" s="23"/>
      <c r="B84" s="23"/>
      <c r="C84" s="23"/>
      <c r="D84" s="23" t="s">
        <v>16</v>
      </c>
      <c r="E84" s="23"/>
      <c r="F84" s="24">
        <v>44588</v>
      </c>
      <c r="G84" s="23"/>
      <c r="H84" s="23" t="s">
        <v>115</v>
      </c>
      <c r="I84" s="23"/>
      <c r="J84" s="23" t="s">
        <v>116</v>
      </c>
      <c r="K84" s="23"/>
      <c r="L84" s="23"/>
      <c r="M84" s="23"/>
      <c r="N84" s="25">
        <v>-307.2</v>
      </c>
    </row>
    <row r="85" spans="1:14">
      <c r="A85" s="23"/>
      <c r="B85" s="23"/>
      <c r="C85" s="23"/>
      <c r="D85" s="23" t="s">
        <v>16</v>
      </c>
      <c r="E85" s="23"/>
      <c r="F85" s="24">
        <v>44588</v>
      </c>
      <c r="G85" s="23"/>
      <c r="H85" s="23" t="s">
        <v>117</v>
      </c>
      <c r="I85" s="23"/>
      <c r="J85" s="23" t="s">
        <v>118</v>
      </c>
      <c r="K85" s="23"/>
      <c r="L85" s="23"/>
      <c r="M85" s="23"/>
      <c r="N85" s="25">
        <v>-152</v>
      </c>
    </row>
    <row r="86" spans="1:14">
      <c r="A86" s="23"/>
      <c r="B86" s="23"/>
      <c r="C86" s="23"/>
      <c r="D86" s="23" t="s">
        <v>16</v>
      </c>
      <c r="E86" s="23"/>
      <c r="F86" s="24">
        <v>44588</v>
      </c>
      <c r="G86" s="23"/>
      <c r="H86" s="23" t="s">
        <v>119</v>
      </c>
      <c r="I86" s="23"/>
      <c r="J86" s="23" t="s">
        <v>120</v>
      </c>
      <c r="K86" s="23"/>
      <c r="L86" s="23"/>
      <c r="M86" s="23"/>
      <c r="N86" s="25">
        <v>-489.25</v>
      </c>
    </row>
    <row r="87" spans="1:14">
      <c r="A87" s="23"/>
      <c r="B87" s="23"/>
      <c r="C87" s="23"/>
      <c r="D87" s="23" t="s">
        <v>16</v>
      </c>
      <c r="E87" s="23"/>
      <c r="F87" s="24">
        <v>44588</v>
      </c>
      <c r="G87" s="23"/>
      <c r="H87" s="23" t="s">
        <v>121</v>
      </c>
      <c r="I87" s="23"/>
      <c r="J87" s="23" t="s">
        <v>78</v>
      </c>
      <c r="K87" s="23"/>
      <c r="L87" s="23"/>
      <c r="M87" s="23"/>
      <c r="N87" s="25">
        <v>-918.06</v>
      </c>
    </row>
    <row r="88" spans="1:14">
      <c r="A88" s="23"/>
      <c r="B88" s="23"/>
      <c r="C88" s="23"/>
      <c r="D88" s="23" t="s">
        <v>16</v>
      </c>
      <c r="E88" s="23"/>
      <c r="F88" s="24">
        <v>44588</v>
      </c>
      <c r="G88" s="23"/>
      <c r="H88" s="23" t="s">
        <v>122</v>
      </c>
      <c r="I88" s="23"/>
      <c r="J88" s="23" t="s">
        <v>123</v>
      </c>
      <c r="K88" s="23"/>
      <c r="L88" s="23" t="s">
        <v>124</v>
      </c>
      <c r="M88" s="23"/>
      <c r="N88" s="25">
        <v>-566</v>
      </c>
    </row>
    <row r="89" spans="1:14">
      <c r="A89" s="23"/>
      <c r="B89" s="23"/>
      <c r="C89" s="23"/>
      <c r="D89" s="23" t="s">
        <v>16</v>
      </c>
      <c r="E89" s="23"/>
      <c r="F89" s="24">
        <v>44588</v>
      </c>
      <c r="G89" s="23"/>
      <c r="H89" s="23" t="s">
        <v>125</v>
      </c>
      <c r="I89" s="23"/>
      <c r="J89" s="23" t="s">
        <v>94</v>
      </c>
      <c r="K89" s="23"/>
      <c r="L89" s="23"/>
      <c r="M89" s="23"/>
      <c r="N89" s="25">
        <v>-168.3</v>
      </c>
    </row>
    <row r="90" spans="1:14">
      <c r="A90" s="23"/>
      <c r="B90" s="23"/>
      <c r="C90" s="23"/>
      <c r="D90" s="23" t="s">
        <v>16</v>
      </c>
      <c r="E90" s="23"/>
      <c r="F90" s="24">
        <v>44588</v>
      </c>
      <c r="G90" s="23"/>
      <c r="H90" s="23" t="s">
        <v>126</v>
      </c>
      <c r="I90" s="23"/>
      <c r="J90" s="23" t="s">
        <v>106</v>
      </c>
      <c r="K90" s="23"/>
      <c r="L90" s="23"/>
      <c r="M90" s="23"/>
      <c r="N90" s="25">
        <v>-141.1</v>
      </c>
    </row>
    <row r="91" spans="1:14">
      <c r="A91" s="23"/>
      <c r="B91" s="23"/>
      <c r="C91" s="23"/>
      <c r="D91" s="23" t="s">
        <v>16</v>
      </c>
      <c r="E91" s="23"/>
      <c r="F91" s="24">
        <v>44588</v>
      </c>
      <c r="G91" s="23"/>
      <c r="H91" s="23" t="s">
        <v>127</v>
      </c>
      <c r="I91" s="23"/>
      <c r="J91" s="23" t="s">
        <v>128</v>
      </c>
      <c r="K91" s="23"/>
      <c r="L91" s="23"/>
      <c r="M91" s="23"/>
      <c r="N91" s="25">
        <v>-281.35000000000002</v>
      </c>
    </row>
    <row r="92" spans="1:14">
      <c r="A92" s="23"/>
      <c r="B92" s="23"/>
      <c r="C92" s="23"/>
      <c r="D92" s="23" t="s">
        <v>16</v>
      </c>
      <c r="E92" s="23"/>
      <c r="F92" s="24">
        <v>44588</v>
      </c>
      <c r="G92" s="23"/>
      <c r="H92" s="23" t="s">
        <v>129</v>
      </c>
      <c r="I92" s="23"/>
      <c r="J92" s="23" t="s">
        <v>130</v>
      </c>
      <c r="K92" s="23"/>
      <c r="L92" s="23"/>
      <c r="M92" s="23"/>
      <c r="N92" s="25">
        <v>-116.63</v>
      </c>
    </row>
    <row r="93" spans="1:14">
      <c r="A93" s="23"/>
      <c r="B93" s="23"/>
      <c r="C93" s="23"/>
      <c r="D93" s="23" t="s">
        <v>16</v>
      </c>
      <c r="E93" s="23"/>
      <c r="F93" s="24">
        <v>44588</v>
      </c>
      <c r="G93" s="23"/>
      <c r="H93" s="23" t="s">
        <v>131</v>
      </c>
      <c r="I93" s="23"/>
      <c r="J93" s="23" t="s">
        <v>132</v>
      </c>
      <c r="K93" s="23"/>
      <c r="L93" s="23" t="s">
        <v>133</v>
      </c>
      <c r="M93" s="23"/>
      <c r="N93" s="25">
        <v>0</v>
      </c>
    </row>
    <row r="94" spans="1:14">
      <c r="A94" s="23"/>
      <c r="B94" s="23"/>
      <c r="C94" s="23"/>
      <c r="D94" s="23" t="s">
        <v>16</v>
      </c>
      <c r="E94" s="23"/>
      <c r="F94" s="24">
        <v>44588</v>
      </c>
      <c r="G94" s="23"/>
      <c r="H94" s="23" t="s">
        <v>134</v>
      </c>
      <c r="I94" s="23"/>
      <c r="J94" s="23" t="s">
        <v>88</v>
      </c>
      <c r="K94" s="23"/>
      <c r="L94" s="23"/>
      <c r="M94" s="23"/>
      <c r="N94" s="25">
        <v>-59</v>
      </c>
    </row>
    <row r="95" spans="1:14">
      <c r="A95" s="23"/>
      <c r="B95" s="23"/>
      <c r="C95" s="23"/>
      <c r="D95" s="23" t="s">
        <v>10</v>
      </c>
      <c r="E95" s="23"/>
      <c r="F95" s="24">
        <v>44592</v>
      </c>
      <c r="G95" s="23"/>
      <c r="H95" s="23" t="s">
        <v>135</v>
      </c>
      <c r="I95" s="23"/>
      <c r="J95" s="23" t="s">
        <v>136</v>
      </c>
      <c r="K95" s="23"/>
      <c r="L95" s="23" t="s">
        <v>137</v>
      </c>
      <c r="M95" s="23"/>
      <c r="N95" s="25">
        <v>-389.68</v>
      </c>
    </row>
    <row r="96" spans="1:14">
      <c r="A96" s="23"/>
      <c r="B96" s="23"/>
      <c r="C96" s="23"/>
      <c r="D96" s="23" t="s">
        <v>16</v>
      </c>
      <c r="E96" s="23"/>
      <c r="F96" s="24">
        <v>44588</v>
      </c>
      <c r="G96" s="23"/>
      <c r="H96" s="23" t="s">
        <v>138</v>
      </c>
      <c r="I96" s="23"/>
      <c r="J96" s="23" t="s">
        <v>139</v>
      </c>
      <c r="K96" s="23"/>
      <c r="L96" s="23"/>
      <c r="M96" s="23"/>
      <c r="N96" s="25">
        <v>-1487.62</v>
      </c>
    </row>
    <row r="97" spans="1:14">
      <c r="A97" s="23"/>
      <c r="B97" s="23"/>
      <c r="C97" s="23"/>
      <c r="D97" s="23" t="s">
        <v>16</v>
      </c>
      <c r="E97" s="23"/>
      <c r="F97" s="24">
        <v>44588</v>
      </c>
      <c r="G97" s="23"/>
      <c r="H97" s="23" t="s">
        <v>140</v>
      </c>
      <c r="I97" s="23"/>
      <c r="J97" s="23" t="s">
        <v>132</v>
      </c>
      <c r="K97" s="23"/>
      <c r="L97" s="23"/>
      <c r="M97" s="23"/>
      <c r="N97" s="25">
        <v>-953.12</v>
      </c>
    </row>
    <row r="98" spans="1:14">
      <c r="A98" s="23"/>
      <c r="B98" s="23"/>
      <c r="C98" s="23"/>
      <c r="D98" s="23" t="s">
        <v>45</v>
      </c>
      <c r="E98" s="23"/>
      <c r="F98" s="24">
        <v>44592</v>
      </c>
      <c r="G98" s="23"/>
      <c r="H98" s="23" t="s">
        <v>141</v>
      </c>
      <c r="I98" s="23"/>
      <c r="J98" s="23" t="s">
        <v>142</v>
      </c>
      <c r="K98" s="23"/>
      <c r="L98" s="23"/>
      <c r="M98" s="23"/>
      <c r="N98" s="25">
        <v>-1558.72</v>
      </c>
    </row>
    <row r="99" spans="1:14">
      <c r="A99" s="23"/>
      <c r="B99" s="23"/>
      <c r="C99" s="23"/>
      <c r="D99" s="23" t="s">
        <v>16</v>
      </c>
      <c r="E99" s="23"/>
      <c r="F99" s="24">
        <v>44595</v>
      </c>
      <c r="G99" s="23"/>
      <c r="H99" s="23" t="s">
        <v>143</v>
      </c>
      <c r="I99" s="23"/>
      <c r="J99" s="23" t="s">
        <v>73</v>
      </c>
      <c r="K99" s="23"/>
      <c r="L99" s="23" t="s">
        <v>74</v>
      </c>
      <c r="M99" s="23"/>
      <c r="N99" s="25">
        <v>-367.91</v>
      </c>
    </row>
    <row r="100" spans="1:14">
      <c r="A100" s="23"/>
      <c r="B100" s="23"/>
      <c r="C100" s="23"/>
      <c r="D100" s="23" t="s">
        <v>16</v>
      </c>
      <c r="E100" s="23"/>
      <c r="F100" s="24">
        <v>44595</v>
      </c>
      <c r="G100" s="23"/>
      <c r="H100" s="23" t="s">
        <v>144</v>
      </c>
      <c r="I100" s="23"/>
      <c r="J100" s="23" t="s">
        <v>145</v>
      </c>
      <c r="K100" s="23"/>
      <c r="L100" s="23"/>
      <c r="M100" s="23"/>
      <c r="N100" s="25">
        <v>-550</v>
      </c>
    </row>
    <row r="101" spans="1:14">
      <c r="A101" s="23"/>
      <c r="B101" s="23"/>
      <c r="C101" s="23"/>
      <c r="D101" s="23" t="s">
        <v>16</v>
      </c>
      <c r="E101" s="23"/>
      <c r="F101" s="24">
        <v>44595</v>
      </c>
      <c r="G101" s="23"/>
      <c r="H101" s="23" t="s">
        <v>146</v>
      </c>
      <c r="I101" s="23"/>
      <c r="J101" s="23" t="s">
        <v>116</v>
      </c>
      <c r="K101" s="23"/>
      <c r="L101" s="23"/>
      <c r="M101" s="23"/>
      <c r="N101" s="25">
        <v>-72.73</v>
      </c>
    </row>
    <row r="102" spans="1:14">
      <c r="A102" s="23"/>
      <c r="B102" s="23"/>
      <c r="C102" s="23"/>
      <c r="D102" s="23" t="s">
        <v>16</v>
      </c>
      <c r="E102" s="23"/>
      <c r="F102" s="24">
        <v>44595</v>
      </c>
      <c r="G102" s="23"/>
      <c r="H102" s="23" t="s">
        <v>147</v>
      </c>
      <c r="I102" s="23"/>
      <c r="J102" s="23" t="s">
        <v>148</v>
      </c>
      <c r="K102" s="23"/>
      <c r="L102" s="23" t="s">
        <v>149</v>
      </c>
      <c r="M102" s="23"/>
      <c r="N102" s="25">
        <v>0</v>
      </c>
    </row>
    <row r="103" spans="1:14">
      <c r="A103" s="23"/>
      <c r="B103" s="23"/>
      <c r="C103" s="23"/>
      <c r="D103" s="23" t="s">
        <v>16</v>
      </c>
      <c r="E103" s="23"/>
      <c r="F103" s="24">
        <v>44595</v>
      </c>
      <c r="G103" s="23"/>
      <c r="H103" s="23" t="s">
        <v>150</v>
      </c>
      <c r="I103" s="23"/>
      <c r="J103" s="23" t="s">
        <v>84</v>
      </c>
      <c r="K103" s="23"/>
      <c r="L103" s="23"/>
      <c r="M103" s="23"/>
      <c r="N103" s="25">
        <v>-330</v>
      </c>
    </row>
    <row r="104" spans="1:14">
      <c r="A104" s="23"/>
      <c r="B104" s="23"/>
      <c r="C104" s="23"/>
      <c r="D104" s="23" t="s">
        <v>16</v>
      </c>
      <c r="E104" s="23"/>
      <c r="F104" s="24">
        <v>44595</v>
      </c>
      <c r="G104" s="23"/>
      <c r="H104" s="23" t="s">
        <v>151</v>
      </c>
      <c r="I104" s="23"/>
      <c r="J104" s="23" t="s">
        <v>152</v>
      </c>
      <c r="K104" s="23"/>
      <c r="L104" s="23" t="s">
        <v>133</v>
      </c>
      <c r="M104" s="23"/>
      <c r="N104" s="25">
        <v>0</v>
      </c>
    </row>
    <row r="105" spans="1:14">
      <c r="A105" s="23"/>
      <c r="B105" s="23"/>
      <c r="C105" s="23"/>
      <c r="D105" s="23" t="s">
        <v>16</v>
      </c>
      <c r="E105" s="23"/>
      <c r="F105" s="24">
        <v>44595</v>
      </c>
      <c r="G105" s="23"/>
      <c r="H105" s="23" t="s">
        <v>153</v>
      </c>
      <c r="I105" s="23"/>
      <c r="J105" s="23" t="s">
        <v>154</v>
      </c>
      <c r="K105" s="23"/>
      <c r="L105" s="23"/>
      <c r="M105" s="23"/>
      <c r="N105" s="25">
        <v>-362.5</v>
      </c>
    </row>
    <row r="106" spans="1:14">
      <c r="A106" s="23"/>
      <c r="B106" s="23"/>
      <c r="C106" s="23"/>
      <c r="D106" s="23" t="s">
        <v>16</v>
      </c>
      <c r="E106" s="23"/>
      <c r="F106" s="24">
        <v>44595</v>
      </c>
      <c r="G106" s="23"/>
      <c r="H106" s="23" t="s">
        <v>155</v>
      </c>
      <c r="I106" s="23"/>
      <c r="J106" s="23" t="s">
        <v>156</v>
      </c>
      <c r="K106" s="23"/>
      <c r="L106" s="23" t="s">
        <v>157</v>
      </c>
      <c r="M106" s="23"/>
      <c r="N106" s="25">
        <v>-40</v>
      </c>
    </row>
    <row r="107" spans="1:14">
      <c r="A107" s="23"/>
      <c r="B107" s="23"/>
      <c r="C107" s="23"/>
      <c r="D107" s="23" t="s">
        <v>16</v>
      </c>
      <c r="E107" s="23"/>
      <c r="F107" s="24">
        <v>44595</v>
      </c>
      <c r="G107" s="23"/>
      <c r="H107" s="23" t="s">
        <v>158</v>
      </c>
      <c r="I107" s="23"/>
      <c r="J107" s="23" t="s">
        <v>98</v>
      </c>
      <c r="K107" s="23"/>
      <c r="L107" s="23"/>
      <c r="M107" s="23"/>
      <c r="N107" s="25">
        <v>-160</v>
      </c>
    </row>
    <row r="108" spans="1:14">
      <c r="A108" s="23"/>
      <c r="B108" s="23"/>
      <c r="C108" s="23"/>
      <c r="D108" s="23" t="s">
        <v>16</v>
      </c>
      <c r="E108" s="23"/>
      <c r="F108" s="24">
        <v>44595</v>
      </c>
      <c r="G108" s="23"/>
      <c r="H108" s="23" t="s">
        <v>159</v>
      </c>
      <c r="I108" s="23"/>
      <c r="J108" s="23" t="s">
        <v>160</v>
      </c>
      <c r="K108" s="23"/>
      <c r="L108" s="23" t="s">
        <v>161</v>
      </c>
      <c r="M108" s="23"/>
      <c r="N108" s="25">
        <v>-83.01</v>
      </c>
    </row>
    <row r="109" spans="1:14">
      <c r="A109" s="23"/>
      <c r="B109" s="23"/>
      <c r="C109" s="23"/>
      <c r="D109" s="23" t="s">
        <v>16</v>
      </c>
      <c r="E109" s="23"/>
      <c r="F109" s="24">
        <v>44595</v>
      </c>
      <c r="G109" s="23"/>
      <c r="H109" s="23" t="s">
        <v>162</v>
      </c>
      <c r="I109" s="23"/>
      <c r="J109" s="23" t="s">
        <v>163</v>
      </c>
      <c r="K109" s="23"/>
      <c r="L109" s="23" t="s">
        <v>164</v>
      </c>
      <c r="M109" s="23"/>
      <c r="N109" s="25">
        <v>-100</v>
      </c>
    </row>
    <row r="110" spans="1:14">
      <c r="A110" s="23"/>
      <c r="B110" s="23"/>
      <c r="C110" s="23"/>
      <c r="D110" s="23" t="s">
        <v>16</v>
      </c>
      <c r="E110" s="23"/>
      <c r="F110" s="24">
        <v>44595</v>
      </c>
      <c r="G110" s="23"/>
      <c r="H110" s="23" t="s">
        <v>165</v>
      </c>
      <c r="I110" s="23"/>
      <c r="J110" s="23" t="s">
        <v>166</v>
      </c>
      <c r="K110" s="23"/>
      <c r="L110" s="23"/>
      <c r="M110" s="23"/>
      <c r="N110" s="25">
        <v>-11.58</v>
      </c>
    </row>
    <row r="111" spans="1:14">
      <c r="A111" s="23"/>
      <c r="B111" s="23"/>
      <c r="C111" s="23"/>
      <c r="D111" s="23" t="s">
        <v>16</v>
      </c>
      <c r="E111" s="23"/>
      <c r="F111" s="24">
        <v>44595</v>
      </c>
      <c r="G111" s="23"/>
      <c r="H111" s="23" t="s">
        <v>167</v>
      </c>
      <c r="I111" s="23"/>
      <c r="J111" s="23" t="s">
        <v>152</v>
      </c>
      <c r="K111" s="23"/>
      <c r="L111" s="23"/>
      <c r="M111" s="23"/>
      <c r="N111" s="25">
        <v>-2162.94</v>
      </c>
    </row>
    <row r="112" spans="1:14">
      <c r="A112" s="23"/>
      <c r="B112" s="23"/>
      <c r="C112" s="23"/>
      <c r="D112" s="23" t="s">
        <v>16</v>
      </c>
      <c r="E112" s="23"/>
      <c r="F112" s="24">
        <v>44596</v>
      </c>
      <c r="G112" s="23"/>
      <c r="H112" s="23" t="s">
        <v>168</v>
      </c>
      <c r="I112" s="23"/>
      <c r="J112" s="23" t="s">
        <v>169</v>
      </c>
      <c r="K112" s="23"/>
      <c r="L112" s="23"/>
      <c r="M112" s="23"/>
      <c r="N112" s="25">
        <v>-15000</v>
      </c>
    </row>
    <row r="113" spans="1:14">
      <c r="A113" s="23"/>
      <c r="B113" s="23"/>
      <c r="C113" s="23"/>
      <c r="D113" s="23" t="s">
        <v>16</v>
      </c>
      <c r="E113" s="23"/>
      <c r="F113" s="24">
        <v>44601</v>
      </c>
      <c r="G113" s="23"/>
      <c r="H113" s="23" t="s">
        <v>170</v>
      </c>
      <c r="I113" s="23"/>
      <c r="J113" s="23" t="s">
        <v>92</v>
      </c>
      <c r="K113" s="23"/>
      <c r="L113" s="23" t="s">
        <v>74</v>
      </c>
      <c r="M113" s="23"/>
      <c r="N113" s="25">
        <v>-173.16</v>
      </c>
    </row>
    <row r="114" spans="1:14">
      <c r="A114" s="23"/>
      <c r="B114" s="23"/>
      <c r="C114" s="23"/>
      <c r="D114" s="23" t="s">
        <v>16</v>
      </c>
      <c r="E114" s="23"/>
      <c r="F114" s="24">
        <v>44601</v>
      </c>
      <c r="G114" s="23"/>
      <c r="H114" s="23" t="s">
        <v>170</v>
      </c>
      <c r="I114" s="23"/>
      <c r="J114" s="23" t="s">
        <v>171</v>
      </c>
      <c r="K114" s="23"/>
      <c r="L114" s="23" t="s">
        <v>133</v>
      </c>
      <c r="M114" s="23"/>
      <c r="N114" s="25">
        <v>0</v>
      </c>
    </row>
    <row r="115" spans="1:14">
      <c r="A115" s="23"/>
      <c r="B115" s="23"/>
      <c r="C115" s="23"/>
      <c r="D115" s="23" t="s">
        <v>16</v>
      </c>
      <c r="E115" s="23"/>
      <c r="F115" s="24">
        <v>44601</v>
      </c>
      <c r="G115" s="23"/>
      <c r="H115" s="23" t="s">
        <v>172</v>
      </c>
      <c r="I115" s="23"/>
      <c r="J115" s="23" t="s">
        <v>116</v>
      </c>
      <c r="K115" s="23"/>
      <c r="L115" s="23"/>
      <c r="M115" s="23"/>
      <c r="N115" s="25">
        <v>-117.07</v>
      </c>
    </row>
    <row r="116" spans="1:14">
      <c r="A116" s="23"/>
      <c r="B116" s="23"/>
      <c r="C116" s="23"/>
      <c r="D116" s="23" t="s">
        <v>16</v>
      </c>
      <c r="E116" s="23"/>
      <c r="F116" s="24">
        <v>44601</v>
      </c>
      <c r="G116" s="23"/>
      <c r="H116" s="23" t="s">
        <v>173</v>
      </c>
      <c r="I116" s="23"/>
      <c r="J116" s="23" t="s">
        <v>94</v>
      </c>
      <c r="K116" s="23"/>
      <c r="L116" s="23"/>
      <c r="M116" s="23"/>
      <c r="N116" s="25">
        <v>-45.78</v>
      </c>
    </row>
    <row r="117" spans="1:14">
      <c r="A117" s="23"/>
      <c r="B117" s="23"/>
      <c r="C117" s="23"/>
      <c r="D117" s="23" t="s">
        <v>16</v>
      </c>
      <c r="E117" s="23"/>
      <c r="F117" s="24">
        <v>44601</v>
      </c>
      <c r="G117" s="23"/>
      <c r="H117" s="23" t="s">
        <v>174</v>
      </c>
      <c r="I117" s="23"/>
      <c r="J117" s="23" t="s">
        <v>175</v>
      </c>
      <c r="K117" s="23"/>
      <c r="L117" s="23" t="s">
        <v>176</v>
      </c>
      <c r="M117" s="23"/>
      <c r="N117" s="25">
        <v>-3059</v>
      </c>
    </row>
    <row r="118" spans="1:14">
      <c r="A118" s="23"/>
      <c r="B118" s="23"/>
      <c r="C118" s="23"/>
      <c r="D118" s="23" t="s">
        <v>16</v>
      </c>
      <c r="E118" s="23"/>
      <c r="F118" s="24">
        <v>44601</v>
      </c>
      <c r="G118" s="23"/>
      <c r="H118" s="23" t="s">
        <v>177</v>
      </c>
      <c r="I118" s="23"/>
      <c r="J118" s="23" t="s">
        <v>108</v>
      </c>
      <c r="K118" s="23"/>
      <c r="L118" s="23" t="s">
        <v>109</v>
      </c>
      <c r="M118" s="23"/>
      <c r="N118" s="25">
        <v>-176.04</v>
      </c>
    </row>
    <row r="119" spans="1:14">
      <c r="A119" s="23"/>
      <c r="B119" s="23"/>
      <c r="C119" s="23"/>
      <c r="D119" s="23" t="s">
        <v>16</v>
      </c>
      <c r="E119" s="23"/>
      <c r="F119" s="24">
        <v>44601</v>
      </c>
      <c r="G119" s="23"/>
      <c r="H119" s="23" t="s">
        <v>178</v>
      </c>
      <c r="I119" s="23"/>
      <c r="J119" s="23" t="s">
        <v>171</v>
      </c>
      <c r="K119" s="23"/>
      <c r="L119" s="23"/>
      <c r="M119" s="23"/>
      <c r="N119" s="25">
        <v>-250</v>
      </c>
    </row>
    <row r="120" spans="1:14">
      <c r="A120" s="23"/>
      <c r="B120" s="23"/>
      <c r="C120" s="23"/>
      <c r="D120" s="23" t="s">
        <v>16</v>
      </c>
      <c r="E120" s="23"/>
      <c r="F120" s="24">
        <v>44601</v>
      </c>
      <c r="G120" s="23"/>
      <c r="H120" s="23" t="s">
        <v>179</v>
      </c>
      <c r="I120" s="23"/>
      <c r="J120" s="23" t="s">
        <v>160</v>
      </c>
      <c r="K120" s="23"/>
      <c r="L120" s="23" t="s">
        <v>180</v>
      </c>
      <c r="M120" s="23"/>
      <c r="N120" s="25">
        <v>0</v>
      </c>
    </row>
    <row r="121" spans="1:14">
      <c r="A121" s="23"/>
      <c r="B121" s="23"/>
      <c r="C121" s="23"/>
      <c r="D121" s="23" t="s">
        <v>16</v>
      </c>
      <c r="E121" s="23"/>
      <c r="F121" s="24">
        <v>44601</v>
      </c>
      <c r="G121" s="23"/>
      <c r="H121" s="23" t="s">
        <v>181</v>
      </c>
      <c r="I121" s="23"/>
      <c r="J121" s="23" t="s">
        <v>160</v>
      </c>
      <c r="K121" s="23"/>
      <c r="L121" s="23" t="s">
        <v>182</v>
      </c>
      <c r="M121" s="23"/>
      <c r="N121" s="25">
        <v>-280</v>
      </c>
    </row>
    <row r="122" spans="1:14">
      <c r="A122" s="23"/>
      <c r="B122" s="23"/>
      <c r="C122" s="23"/>
      <c r="D122" s="23" t="s">
        <v>16</v>
      </c>
      <c r="E122" s="23"/>
      <c r="F122" s="24">
        <v>44616</v>
      </c>
      <c r="G122" s="23"/>
      <c r="H122" s="23" t="s">
        <v>183</v>
      </c>
      <c r="I122" s="23"/>
      <c r="J122" s="23" t="s">
        <v>184</v>
      </c>
      <c r="K122" s="23"/>
      <c r="L122" s="23"/>
      <c r="M122" s="23"/>
      <c r="N122" s="25">
        <v>-100</v>
      </c>
    </row>
    <row r="123" spans="1:14">
      <c r="A123" s="23"/>
      <c r="B123" s="23"/>
      <c r="C123" s="23"/>
      <c r="D123" s="23" t="s">
        <v>16</v>
      </c>
      <c r="E123" s="23"/>
      <c r="F123" s="24">
        <v>44616</v>
      </c>
      <c r="G123" s="23"/>
      <c r="H123" s="23" t="s">
        <v>185</v>
      </c>
      <c r="I123" s="23"/>
      <c r="J123" s="23" t="s">
        <v>116</v>
      </c>
      <c r="K123" s="23"/>
      <c r="L123" s="23"/>
      <c r="M123" s="23"/>
      <c r="N123" s="25">
        <v>-479.55</v>
      </c>
    </row>
    <row r="124" spans="1:14">
      <c r="A124" s="23"/>
      <c r="B124" s="23"/>
      <c r="C124" s="23"/>
      <c r="D124" s="23" t="s">
        <v>16</v>
      </c>
      <c r="E124" s="23"/>
      <c r="F124" s="24">
        <v>44616</v>
      </c>
      <c r="G124" s="23"/>
      <c r="H124" s="23" t="s">
        <v>186</v>
      </c>
      <c r="I124" s="23"/>
      <c r="J124" s="23" t="s">
        <v>120</v>
      </c>
      <c r="K124" s="23"/>
      <c r="L124" s="23"/>
      <c r="M124" s="23"/>
      <c r="N124" s="25">
        <v>-490.19</v>
      </c>
    </row>
    <row r="125" spans="1:14">
      <c r="A125" s="23"/>
      <c r="B125" s="23"/>
      <c r="C125" s="23"/>
      <c r="D125" s="23" t="s">
        <v>16</v>
      </c>
      <c r="E125" s="23"/>
      <c r="F125" s="24">
        <v>44616</v>
      </c>
      <c r="G125" s="23"/>
      <c r="H125" s="23" t="s">
        <v>187</v>
      </c>
      <c r="I125" s="23"/>
      <c r="J125" s="23" t="s">
        <v>78</v>
      </c>
      <c r="K125" s="23"/>
      <c r="L125" s="23"/>
      <c r="M125" s="23"/>
      <c r="N125" s="25">
        <v>-2812.18</v>
      </c>
    </row>
    <row r="126" spans="1:14">
      <c r="A126" s="23"/>
      <c r="B126" s="23"/>
      <c r="C126" s="23"/>
      <c r="D126" s="23" t="s">
        <v>16</v>
      </c>
      <c r="E126" s="23"/>
      <c r="F126" s="24">
        <v>44616</v>
      </c>
      <c r="G126" s="23"/>
      <c r="H126" s="23" t="s">
        <v>188</v>
      </c>
      <c r="I126" s="23"/>
      <c r="J126" s="23" t="s">
        <v>189</v>
      </c>
      <c r="K126" s="23"/>
      <c r="L126" s="23"/>
      <c r="M126" s="23"/>
      <c r="N126" s="25">
        <v>-105</v>
      </c>
    </row>
    <row r="127" spans="1:14">
      <c r="A127" s="23"/>
      <c r="B127" s="23"/>
      <c r="C127" s="23"/>
      <c r="D127" s="23" t="s">
        <v>16</v>
      </c>
      <c r="E127" s="23"/>
      <c r="F127" s="24">
        <v>44616</v>
      </c>
      <c r="G127" s="23"/>
      <c r="H127" s="23" t="s">
        <v>190</v>
      </c>
      <c r="I127" s="23"/>
      <c r="J127" s="23" t="s">
        <v>191</v>
      </c>
      <c r="K127" s="23"/>
      <c r="L127" s="23"/>
      <c r="M127" s="23"/>
      <c r="N127" s="25">
        <v>-14753.17</v>
      </c>
    </row>
    <row r="128" spans="1:14">
      <c r="A128" s="23"/>
      <c r="B128" s="23"/>
      <c r="C128" s="23"/>
      <c r="D128" s="23" t="s">
        <v>16</v>
      </c>
      <c r="E128" s="23"/>
      <c r="F128" s="24">
        <v>44616</v>
      </c>
      <c r="G128" s="23"/>
      <c r="H128" s="23" t="s">
        <v>192</v>
      </c>
      <c r="I128" s="23"/>
      <c r="J128" s="23" t="s">
        <v>94</v>
      </c>
      <c r="K128" s="23"/>
      <c r="L128" s="23"/>
      <c r="M128" s="23"/>
      <c r="N128" s="25">
        <v>-402.3</v>
      </c>
    </row>
    <row r="129" spans="1:14">
      <c r="A129" s="23"/>
      <c r="B129" s="23"/>
      <c r="C129" s="23"/>
      <c r="D129" s="23" t="s">
        <v>16</v>
      </c>
      <c r="E129" s="23"/>
      <c r="F129" s="24">
        <v>44616</v>
      </c>
      <c r="G129" s="23"/>
      <c r="H129" s="23" t="s">
        <v>193</v>
      </c>
      <c r="I129" s="23"/>
      <c r="J129" s="23" t="s">
        <v>106</v>
      </c>
      <c r="K129" s="23"/>
      <c r="L129" s="23"/>
      <c r="M129" s="23"/>
      <c r="N129" s="25">
        <v>-120.04</v>
      </c>
    </row>
    <row r="130" spans="1:14">
      <c r="A130" s="23"/>
      <c r="B130" s="23"/>
      <c r="C130" s="23"/>
      <c r="D130" s="23" t="s">
        <v>16</v>
      </c>
      <c r="E130" s="23"/>
      <c r="F130" s="24">
        <v>44616</v>
      </c>
      <c r="G130" s="23"/>
      <c r="H130" s="23" t="s">
        <v>194</v>
      </c>
      <c r="I130" s="23"/>
      <c r="J130" s="23" t="s">
        <v>98</v>
      </c>
      <c r="K130" s="23"/>
      <c r="L130" s="23"/>
      <c r="M130" s="23"/>
      <c r="N130" s="25">
        <v>-66.5</v>
      </c>
    </row>
    <row r="131" spans="1:14">
      <c r="A131" s="23"/>
      <c r="B131" s="23"/>
      <c r="C131" s="23"/>
      <c r="D131" s="23" t="s">
        <v>16</v>
      </c>
      <c r="E131" s="23"/>
      <c r="F131" s="24">
        <v>44616</v>
      </c>
      <c r="G131" s="23"/>
      <c r="H131" s="23" t="s">
        <v>195</v>
      </c>
      <c r="I131" s="23"/>
      <c r="J131" s="23" t="s">
        <v>196</v>
      </c>
      <c r="K131" s="23"/>
      <c r="L131" s="23"/>
      <c r="M131" s="23"/>
      <c r="N131" s="25">
        <v>-509.69</v>
      </c>
    </row>
    <row r="132" spans="1:14">
      <c r="A132" s="23"/>
      <c r="B132" s="23"/>
      <c r="C132" s="23"/>
      <c r="D132" s="23" t="s">
        <v>16</v>
      </c>
      <c r="E132" s="23"/>
      <c r="F132" s="24">
        <v>44616</v>
      </c>
      <c r="G132" s="23"/>
      <c r="H132" s="23" t="s">
        <v>197</v>
      </c>
      <c r="I132" s="23"/>
      <c r="J132" s="23" t="s">
        <v>198</v>
      </c>
      <c r="K132" s="23"/>
      <c r="L132" s="23"/>
      <c r="M132" s="23"/>
      <c r="N132" s="25">
        <v>-415.9</v>
      </c>
    </row>
    <row r="133" spans="1:14">
      <c r="A133" s="23"/>
      <c r="B133" s="23"/>
      <c r="C133" s="23"/>
      <c r="D133" s="23" t="s">
        <v>16</v>
      </c>
      <c r="E133" s="23"/>
      <c r="F133" s="24">
        <v>44616</v>
      </c>
      <c r="G133" s="23"/>
      <c r="H133" s="23" t="s">
        <v>199</v>
      </c>
      <c r="I133" s="23"/>
      <c r="J133" s="23" t="s">
        <v>111</v>
      </c>
      <c r="K133" s="23"/>
      <c r="L133" s="23" t="s">
        <v>112</v>
      </c>
      <c r="M133" s="23"/>
      <c r="N133" s="25">
        <v>-84.5</v>
      </c>
    </row>
    <row r="134" spans="1:14">
      <c r="A134" s="23"/>
      <c r="B134" s="23"/>
      <c r="C134" s="23"/>
      <c r="D134" s="23" t="s">
        <v>16</v>
      </c>
      <c r="E134" s="23"/>
      <c r="F134" s="24">
        <v>44616</v>
      </c>
      <c r="G134" s="23"/>
      <c r="H134" s="23" t="s">
        <v>200</v>
      </c>
      <c r="I134" s="23"/>
      <c r="J134" s="23" t="s">
        <v>191</v>
      </c>
      <c r="K134" s="23"/>
      <c r="L134" s="23"/>
      <c r="M134" s="23"/>
      <c r="N134" s="25">
        <v>-22129.88</v>
      </c>
    </row>
    <row r="135" spans="1:14">
      <c r="A135" s="23"/>
      <c r="B135" s="23"/>
      <c r="C135" s="23"/>
      <c r="D135" s="23" t="s">
        <v>16</v>
      </c>
      <c r="E135" s="23"/>
      <c r="F135" s="24">
        <v>44616</v>
      </c>
      <c r="G135" s="23"/>
      <c r="H135" s="23" t="s">
        <v>201</v>
      </c>
      <c r="I135" s="23"/>
      <c r="J135" s="23" t="s">
        <v>40</v>
      </c>
      <c r="K135" s="23"/>
      <c r="L135" s="23"/>
      <c r="M135" s="23"/>
      <c r="N135" s="25">
        <v>-8534.93</v>
      </c>
    </row>
    <row r="136" spans="1:14">
      <c r="A136" s="23"/>
      <c r="B136" s="23"/>
      <c r="C136" s="23"/>
      <c r="D136" s="23" t="s">
        <v>45</v>
      </c>
      <c r="E136" s="23"/>
      <c r="F136" s="24">
        <v>44620</v>
      </c>
      <c r="G136" s="23"/>
      <c r="H136" s="23" t="s">
        <v>202</v>
      </c>
      <c r="I136" s="23"/>
      <c r="J136" s="23" t="s">
        <v>142</v>
      </c>
      <c r="K136" s="23"/>
      <c r="L136" s="23"/>
      <c r="M136" s="23"/>
      <c r="N136" s="25">
        <v>-1558.71</v>
      </c>
    </row>
    <row r="137" spans="1:14">
      <c r="A137" s="23"/>
      <c r="B137" s="23"/>
      <c r="C137" s="23"/>
      <c r="D137" s="23" t="s">
        <v>10</v>
      </c>
      <c r="E137" s="23"/>
      <c r="F137" s="24">
        <v>44621</v>
      </c>
      <c r="G137" s="23"/>
      <c r="H137" s="23" t="s">
        <v>203</v>
      </c>
      <c r="I137" s="23"/>
      <c r="J137" s="23" t="s">
        <v>136</v>
      </c>
      <c r="K137" s="23"/>
      <c r="L137" s="23" t="s">
        <v>137</v>
      </c>
      <c r="M137" s="23"/>
      <c r="N137" s="25">
        <v>-389.68</v>
      </c>
    </row>
    <row r="138" spans="1:14">
      <c r="A138" s="23"/>
      <c r="B138" s="23"/>
      <c r="C138" s="23"/>
      <c r="D138" s="23" t="s">
        <v>16</v>
      </c>
      <c r="E138" s="23"/>
      <c r="F138" s="24">
        <v>44622</v>
      </c>
      <c r="G138" s="23"/>
      <c r="H138" s="23" t="s">
        <v>204</v>
      </c>
      <c r="I138" s="23"/>
      <c r="J138" s="23" t="s">
        <v>73</v>
      </c>
      <c r="K138" s="23"/>
      <c r="L138" s="23" t="s">
        <v>74</v>
      </c>
      <c r="M138" s="23"/>
      <c r="N138" s="25">
        <v>-419.64</v>
      </c>
    </row>
    <row r="139" spans="1:14">
      <c r="A139" s="23"/>
      <c r="B139" s="23"/>
      <c r="C139" s="23"/>
      <c r="D139" s="23" t="s">
        <v>16</v>
      </c>
      <c r="E139" s="23"/>
      <c r="F139" s="24">
        <v>44622</v>
      </c>
      <c r="G139" s="23"/>
      <c r="H139" s="23" t="s">
        <v>205</v>
      </c>
      <c r="I139" s="23"/>
      <c r="J139" s="23" t="s">
        <v>206</v>
      </c>
      <c r="K139" s="23"/>
      <c r="L139" s="23"/>
      <c r="M139" s="23"/>
      <c r="N139" s="25">
        <v>-846.32</v>
      </c>
    </row>
    <row r="140" spans="1:14">
      <c r="A140" s="23"/>
      <c r="B140" s="23"/>
      <c r="C140" s="23"/>
      <c r="D140" s="23" t="s">
        <v>16</v>
      </c>
      <c r="E140" s="23"/>
      <c r="F140" s="24">
        <v>44622</v>
      </c>
      <c r="G140" s="23"/>
      <c r="H140" s="23" t="s">
        <v>207</v>
      </c>
      <c r="I140" s="23"/>
      <c r="J140" s="23" t="s">
        <v>116</v>
      </c>
      <c r="K140" s="23"/>
      <c r="L140" s="23"/>
      <c r="M140" s="23"/>
      <c r="N140" s="25">
        <v>-519.16999999999996</v>
      </c>
    </row>
    <row r="141" spans="1:14">
      <c r="A141" s="23"/>
      <c r="B141" s="23"/>
      <c r="C141" s="23"/>
      <c r="D141" s="23" t="s">
        <v>16</v>
      </c>
      <c r="E141" s="23"/>
      <c r="F141" s="24">
        <v>44622</v>
      </c>
      <c r="G141" s="23"/>
      <c r="H141" s="23" t="s">
        <v>208</v>
      </c>
      <c r="I141" s="23"/>
      <c r="J141" s="23" t="s">
        <v>80</v>
      </c>
      <c r="K141" s="23"/>
      <c r="L141" s="23"/>
      <c r="M141" s="23"/>
      <c r="N141" s="25">
        <v>-30</v>
      </c>
    </row>
    <row r="142" spans="1:14">
      <c r="A142" s="23"/>
      <c r="B142" s="23"/>
      <c r="C142" s="23"/>
      <c r="D142" s="23" t="s">
        <v>16</v>
      </c>
      <c r="E142" s="23"/>
      <c r="F142" s="24">
        <v>44622</v>
      </c>
      <c r="G142" s="23"/>
      <c r="H142" s="23" t="s">
        <v>209</v>
      </c>
      <c r="I142" s="23"/>
      <c r="J142" s="23" t="s">
        <v>154</v>
      </c>
      <c r="K142" s="23"/>
      <c r="L142" s="23"/>
      <c r="M142" s="23"/>
      <c r="N142" s="25">
        <v>-2312.5</v>
      </c>
    </row>
    <row r="143" spans="1:14">
      <c r="A143" s="23"/>
      <c r="B143" s="23"/>
      <c r="C143" s="23"/>
      <c r="D143" s="23" t="s">
        <v>16</v>
      </c>
      <c r="E143" s="23"/>
      <c r="F143" s="24">
        <v>44622</v>
      </c>
      <c r="G143" s="23"/>
      <c r="H143" s="23" t="s">
        <v>210</v>
      </c>
      <c r="I143" s="23"/>
      <c r="J143" s="23" t="s">
        <v>211</v>
      </c>
      <c r="K143" s="23"/>
      <c r="L143" s="23"/>
      <c r="M143" s="23"/>
      <c r="N143" s="25">
        <v>-25</v>
      </c>
    </row>
    <row r="144" spans="1:14">
      <c r="A144" s="23"/>
      <c r="B144" s="23"/>
      <c r="C144" s="23"/>
      <c r="D144" s="23" t="s">
        <v>16</v>
      </c>
      <c r="E144" s="23"/>
      <c r="F144" s="24">
        <v>44622</v>
      </c>
      <c r="G144" s="23"/>
      <c r="H144" s="23" t="s">
        <v>212</v>
      </c>
      <c r="I144" s="23"/>
      <c r="J144" s="23" t="s">
        <v>213</v>
      </c>
      <c r="K144" s="23"/>
      <c r="L144" s="23"/>
      <c r="M144" s="23"/>
      <c r="N144" s="25">
        <v>-56</v>
      </c>
    </row>
    <row r="145" spans="1:14">
      <c r="A145" s="23"/>
      <c r="B145" s="23"/>
      <c r="C145" s="23"/>
      <c r="D145" s="23" t="s">
        <v>16</v>
      </c>
      <c r="E145" s="23"/>
      <c r="F145" s="24">
        <v>44622</v>
      </c>
      <c r="G145" s="23"/>
      <c r="H145" s="23" t="s">
        <v>214</v>
      </c>
      <c r="I145" s="23"/>
      <c r="J145" s="23" t="s">
        <v>215</v>
      </c>
      <c r="K145" s="23"/>
      <c r="L145" s="23"/>
      <c r="M145" s="23"/>
      <c r="N145" s="25">
        <v>-100</v>
      </c>
    </row>
    <row r="146" spans="1:14">
      <c r="A146" s="23"/>
      <c r="B146" s="23"/>
      <c r="C146" s="23"/>
      <c r="D146" s="23" t="s">
        <v>16</v>
      </c>
      <c r="E146" s="23"/>
      <c r="F146" s="24">
        <v>44622</v>
      </c>
      <c r="G146" s="23"/>
      <c r="H146" s="23" t="s">
        <v>216</v>
      </c>
      <c r="I146" s="23"/>
      <c r="J146" s="23" t="s">
        <v>217</v>
      </c>
      <c r="K146" s="23"/>
      <c r="L146" s="23"/>
      <c r="M146" s="23"/>
      <c r="N146" s="25">
        <v>-2095</v>
      </c>
    </row>
    <row r="147" spans="1:14">
      <c r="A147" s="23"/>
      <c r="B147" s="23"/>
      <c r="C147" s="23"/>
      <c r="D147" s="23" t="s">
        <v>16</v>
      </c>
      <c r="E147" s="23"/>
      <c r="F147" s="24">
        <v>44622</v>
      </c>
      <c r="G147" s="23"/>
      <c r="H147" s="23" t="s">
        <v>218</v>
      </c>
      <c r="I147" s="23"/>
      <c r="J147" s="23" t="s">
        <v>139</v>
      </c>
      <c r="K147" s="23"/>
      <c r="L147" s="23"/>
      <c r="M147" s="23"/>
      <c r="N147" s="25">
        <v>-358.88</v>
      </c>
    </row>
    <row r="148" spans="1:14">
      <c r="A148" s="23"/>
      <c r="B148" s="23"/>
      <c r="C148" s="23"/>
      <c r="D148" s="23" t="s">
        <v>16</v>
      </c>
      <c r="E148" s="23"/>
      <c r="F148" s="24">
        <v>44627</v>
      </c>
      <c r="G148" s="23"/>
      <c r="H148" s="23" t="s">
        <v>219</v>
      </c>
      <c r="I148" s="23"/>
      <c r="J148" s="23" t="s">
        <v>148</v>
      </c>
      <c r="K148" s="23"/>
      <c r="L148" s="23" t="s">
        <v>220</v>
      </c>
      <c r="M148" s="23"/>
      <c r="N148" s="25">
        <v>-7860.66</v>
      </c>
    </row>
    <row r="149" spans="1:14">
      <c r="A149" s="23"/>
      <c r="B149" s="23"/>
      <c r="C149" s="23"/>
      <c r="D149" s="23" t="s">
        <v>16</v>
      </c>
      <c r="E149" s="23"/>
      <c r="F149" s="24">
        <v>44631</v>
      </c>
      <c r="G149" s="23"/>
      <c r="H149" s="23" t="s">
        <v>221</v>
      </c>
      <c r="I149" s="23"/>
      <c r="J149" s="23" t="s">
        <v>92</v>
      </c>
      <c r="K149" s="23"/>
      <c r="L149" s="23" t="s">
        <v>74</v>
      </c>
      <c r="M149" s="23"/>
      <c r="N149" s="25">
        <v>-52.1</v>
      </c>
    </row>
    <row r="150" spans="1:14">
      <c r="A150" s="23"/>
      <c r="B150" s="23"/>
      <c r="C150" s="23"/>
      <c r="D150" s="23" t="s">
        <v>16</v>
      </c>
      <c r="E150" s="23"/>
      <c r="F150" s="24">
        <v>44631</v>
      </c>
      <c r="G150" s="23"/>
      <c r="H150" s="23" t="s">
        <v>222</v>
      </c>
      <c r="I150" s="23"/>
      <c r="J150" s="23" t="s">
        <v>223</v>
      </c>
      <c r="K150" s="23"/>
      <c r="L150" s="23"/>
      <c r="M150" s="23"/>
      <c r="N150" s="25">
        <v>-120</v>
      </c>
    </row>
    <row r="151" spans="1:14">
      <c r="A151" s="23"/>
      <c r="B151" s="23"/>
      <c r="C151" s="23"/>
      <c r="D151" s="23" t="s">
        <v>16</v>
      </c>
      <c r="E151" s="23"/>
      <c r="F151" s="24">
        <v>44631</v>
      </c>
      <c r="G151" s="23"/>
      <c r="H151" s="23" t="s">
        <v>224</v>
      </c>
      <c r="I151" s="23"/>
      <c r="J151" s="23" t="s">
        <v>116</v>
      </c>
      <c r="K151" s="23"/>
      <c r="L151" s="23"/>
      <c r="M151" s="23"/>
      <c r="N151" s="25">
        <v>-52.9</v>
      </c>
    </row>
    <row r="152" spans="1:14">
      <c r="A152" s="23"/>
      <c r="B152" s="23"/>
      <c r="C152" s="23"/>
      <c r="D152" s="23" t="s">
        <v>16</v>
      </c>
      <c r="E152" s="23"/>
      <c r="F152" s="24">
        <v>44631</v>
      </c>
      <c r="G152" s="23"/>
      <c r="H152" s="23" t="s">
        <v>225</v>
      </c>
      <c r="I152" s="23"/>
      <c r="J152" s="23" t="s">
        <v>118</v>
      </c>
      <c r="K152" s="23"/>
      <c r="L152" s="23"/>
      <c r="M152" s="23"/>
      <c r="N152" s="25">
        <v>-118.53</v>
      </c>
    </row>
    <row r="153" spans="1:14">
      <c r="A153" s="23"/>
      <c r="B153" s="23"/>
      <c r="C153" s="23"/>
      <c r="D153" s="23" t="s">
        <v>16</v>
      </c>
      <c r="E153" s="23"/>
      <c r="F153" s="24">
        <v>44631</v>
      </c>
      <c r="G153" s="23"/>
      <c r="H153" s="23" t="s">
        <v>226</v>
      </c>
      <c r="I153" s="23"/>
      <c r="J153" s="23" t="s">
        <v>175</v>
      </c>
      <c r="K153" s="23"/>
      <c r="L153" s="23"/>
      <c r="M153" s="23"/>
      <c r="N153" s="25">
        <v>-540.20000000000005</v>
      </c>
    </row>
    <row r="154" spans="1:14">
      <c r="A154" s="23"/>
      <c r="B154" s="23"/>
      <c r="C154" s="23"/>
      <c r="D154" s="23" t="s">
        <v>16</v>
      </c>
      <c r="E154" s="23"/>
      <c r="F154" s="24">
        <v>44631</v>
      </c>
      <c r="G154" s="23"/>
      <c r="H154" s="23" t="s">
        <v>227</v>
      </c>
      <c r="I154" s="23"/>
      <c r="J154" s="23" t="s">
        <v>228</v>
      </c>
      <c r="K154" s="23"/>
      <c r="L154" s="23"/>
      <c r="M154" s="23"/>
      <c r="N154" s="25">
        <v>-5365.97</v>
      </c>
    </row>
    <row r="155" spans="1:14">
      <c r="A155" s="23"/>
      <c r="B155" s="23"/>
      <c r="C155" s="23"/>
      <c r="D155" s="23" t="s">
        <v>16</v>
      </c>
      <c r="E155" s="23"/>
      <c r="F155" s="24">
        <v>44631</v>
      </c>
      <c r="G155" s="23"/>
      <c r="H155" s="23" t="s">
        <v>229</v>
      </c>
      <c r="I155" s="23"/>
      <c r="J155" s="23" t="s">
        <v>198</v>
      </c>
      <c r="K155" s="23"/>
      <c r="L155" s="23"/>
      <c r="M155" s="23"/>
      <c r="N155" s="25">
        <v>-26.43</v>
      </c>
    </row>
    <row r="156" spans="1:14">
      <c r="A156" s="23"/>
      <c r="B156" s="23"/>
      <c r="C156" s="23"/>
      <c r="D156" s="23" t="s">
        <v>16</v>
      </c>
      <c r="E156" s="23"/>
      <c r="F156" s="24">
        <v>44631</v>
      </c>
      <c r="G156" s="23"/>
      <c r="H156" s="23" t="s">
        <v>230</v>
      </c>
      <c r="I156" s="23"/>
      <c r="J156" s="23" t="s">
        <v>132</v>
      </c>
      <c r="K156" s="23"/>
      <c r="L156" s="23"/>
      <c r="M156" s="23"/>
      <c r="N156" s="25">
        <v>-260.08999999999997</v>
      </c>
    </row>
    <row r="157" spans="1:14">
      <c r="A157" s="23"/>
      <c r="B157" s="23"/>
      <c r="C157" s="23"/>
      <c r="D157" s="23" t="s">
        <v>16</v>
      </c>
      <c r="E157" s="23"/>
      <c r="F157" s="24">
        <v>44631</v>
      </c>
      <c r="G157" s="23"/>
      <c r="H157" s="23" t="s">
        <v>231</v>
      </c>
      <c r="I157" s="23"/>
      <c r="J157" s="23" t="s">
        <v>166</v>
      </c>
      <c r="K157" s="23"/>
      <c r="L157" s="23"/>
      <c r="M157" s="23"/>
      <c r="N157" s="25">
        <v>-58.52</v>
      </c>
    </row>
    <row r="158" spans="1:14">
      <c r="A158" s="23"/>
      <c r="B158" s="23"/>
      <c r="C158" s="23"/>
      <c r="D158" s="23" t="s">
        <v>16</v>
      </c>
      <c r="E158" s="23"/>
      <c r="F158" s="24">
        <v>44631</v>
      </c>
      <c r="G158" s="23"/>
      <c r="H158" s="23" t="s">
        <v>232</v>
      </c>
      <c r="I158" s="23"/>
      <c r="J158" s="23" t="s">
        <v>106</v>
      </c>
      <c r="K158" s="23"/>
      <c r="L158" s="23"/>
      <c r="M158" s="23"/>
      <c r="N158" s="25">
        <v>-108.4</v>
      </c>
    </row>
    <row r="159" spans="1:14">
      <c r="A159" s="23"/>
      <c r="B159" s="23"/>
      <c r="C159" s="23"/>
      <c r="D159" s="23" t="s">
        <v>16</v>
      </c>
      <c r="E159" s="23"/>
      <c r="F159" s="24">
        <v>44631</v>
      </c>
      <c r="G159" s="23"/>
      <c r="H159" s="23" t="s">
        <v>233</v>
      </c>
      <c r="I159" s="23"/>
      <c r="J159" s="23" t="s">
        <v>234</v>
      </c>
      <c r="K159" s="23"/>
      <c r="L159" s="23" t="s">
        <v>235</v>
      </c>
      <c r="M159" s="23"/>
      <c r="N159" s="25">
        <v>-240</v>
      </c>
    </row>
    <row r="160" spans="1:14">
      <c r="A160" s="23"/>
      <c r="B160" s="23"/>
      <c r="C160" s="23"/>
      <c r="D160" s="23" t="s">
        <v>16</v>
      </c>
      <c r="E160" s="23"/>
      <c r="F160" s="24">
        <v>44631</v>
      </c>
      <c r="G160" s="23"/>
      <c r="H160" s="23" t="s">
        <v>236</v>
      </c>
      <c r="I160" s="23"/>
      <c r="J160" s="23" t="s">
        <v>111</v>
      </c>
      <c r="K160" s="23"/>
      <c r="L160" s="23" t="s">
        <v>112</v>
      </c>
      <c r="M160" s="23"/>
      <c r="N160" s="25">
        <v>-170.27</v>
      </c>
    </row>
    <row r="161" spans="1:14">
      <c r="A161" s="23"/>
      <c r="B161" s="23"/>
      <c r="C161" s="23"/>
      <c r="D161" s="23" t="s">
        <v>16</v>
      </c>
      <c r="E161" s="23"/>
      <c r="F161" s="24">
        <v>44631</v>
      </c>
      <c r="G161" s="23"/>
      <c r="H161" s="23" t="s">
        <v>237</v>
      </c>
      <c r="I161" s="23"/>
      <c r="J161" s="23" t="s">
        <v>238</v>
      </c>
      <c r="K161" s="23"/>
      <c r="L161" s="23"/>
      <c r="M161" s="23"/>
      <c r="N161" s="25">
        <v>-21.75</v>
      </c>
    </row>
    <row r="162" spans="1:14" ht="15.75" thickBot="1">
      <c r="A162" s="23"/>
      <c r="B162" s="23"/>
      <c r="C162" s="23"/>
      <c r="D162" s="23" t="s">
        <v>16</v>
      </c>
      <c r="E162" s="23"/>
      <c r="F162" s="24">
        <v>44631</v>
      </c>
      <c r="G162" s="23"/>
      <c r="H162" s="23" t="s">
        <v>239</v>
      </c>
      <c r="I162" s="23"/>
      <c r="J162" s="23" t="s">
        <v>240</v>
      </c>
      <c r="K162" s="23"/>
      <c r="L162" s="23"/>
      <c r="M162" s="23"/>
      <c r="N162" s="25">
        <v>-3000</v>
      </c>
    </row>
    <row r="163" spans="1:14" s="29" customFormat="1" ht="12" thickBot="1">
      <c r="A163" s="26" t="s">
        <v>6</v>
      </c>
      <c r="B163" s="26"/>
      <c r="C163" s="26"/>
      <c r="D163" s="26"/>
      <c r="E163" s="26"/>
      <c r="F163" s="27"/>
      <c r="G163" s="26"/>
      <c r="H163" s="26"/>
      <c r="I163" s="26"/>
      <c r="J163" s="26"/>
      <c r="K163" s="26"/>
      <c r="L163" s="26"/>
      <c r="M163" s="26"/>
      <c r="N163" s="28">
        <f>ROUND(SUM(N2:N162),5)</f>
        <v>-15371.04</v>
      </c>
    </row>
    <row r="164" spans="1:14" ht="15.75" thickTop="1"/>
  </sheetData>
  <pageMargins left="0.7" right="0.7" top="0.75" bottom="0.75" header="0.1" footer="0.3"/>
  <pageSetup orientation="portrait" r:id="rId1"/>
  <headerFooter>
    <oddHeader>&amp;L&amp;"Arial,Bold"&amp;8 6:50 PM
&amp;"Arial,Bold"&amp;8 03/11/22
&amp;"Arial,Bold"&amp;8 Accrual Basis&amp;C&amp;"Arial,Bold"&amp;12 Nederland Fire Protection District
&amp;"Arial,Bold"&amp;14 Check Register
&amp;"Arial,Bold"&amp;10 January through December 2022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1025" r:id="rId4" name="FILT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2</xdr:col>
                <xdr:colOff>85725</xdr:colOff>
                <xdr:row>1</xdr:row>
                <xdr:rowOff>28575</xdr:rowOff>
              </to>
            </anchor>
          </controlPr>
        </control>
      </mc:Choice>
      <mc:Fallback>
        <control shapeId="1025" r:id="rId4" name="FILTER"/>
      </mc:Fallback>
    </mc:AlternateContent>
    <mc:AlternateContent xmlns:mc="http://schemas.openxmlformats.org/markup-compatibility/2006">
      <mc:Choice Requires="x14">
        <control shapeId="1026" r:id="rId6" name="HEAD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2</xdr:col>
                <xdr:colOff>85725</xdr:colOff>
                <xdr:row>1</xdr:row>
                <xdr:rowOff>28575</xdr:rowOff>
              </to>
            </anchor>
          </controlPr>
        </control>
      </mc:Choice>
      <mc:Fallback>
        <control shapeId="1026" r:id="rId6" name="HEADER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583911-A703-418D-B14D-AFF2991F87E4}">
  <dimension ref="A1:E48"/>
  <sheetViews>
    <sheetView topLeftCell="A3" workbookViewId="0">
      <selection activeCell="D40" sqref="D40"/>
    </sheetView>
  </sheetViews>
  <sheetFormatPr defaultRowHeight="15"/>
  <cols>
    <col min="2" max="2" width="14.85546875" customWidth="1"/>
    <col min="3" max="3" width="18" customWidth="1"/>
    <col min="4" max="4" width="16" customWidth="1"/>
  </cols>
  <sheetData>
    <row r="1" spans="1:5" ht="15.75">
      <c r="A1" s="1"/>
      <c r="B1" s="1"/>
      <c r="C1" s="1"/>
      <c r="D1" s="2" t="s">
        <v>241</v>
      </c>
      <c r="E1" s="1"/>
    </row>
    <row r="2" spans="1:5" ht="15.75">
      <c r="A2" s="1"/>
      <c r="B2" s="1"/>
      <c r="C2" s="1"/>
      <c r="D2" s="3">
        <v>44620</v>
      </c>
      <c r="E2" s="1"/>
    </row>
    <row r="3" spans="1:5" ht="15.75">
      <c r="A3" s="1"/>
      <c r="B3" s="1"/>
      <c r="C3" s="1"/>
      <c r="D3" s="2"/>
      <c r="E3" s="1"/>
    </row>
    <row r="4" spans="1:5" ht="15.75">
      <c r="A4" s="1"/>
      <c r="B4" s="1"/>
      <c r="C4" s="1"/>
      <c r="D4" s="4" t="s">
        <v>242</v>
      </c>
      <c r="E4" s="1"/>
    </row>
    <row r="5" spans="1:5" ht="15.75">
      <c r="A5" s="1"/>
      <c r="B5" s="1"/>
      <c r="C5" s="1"/>
      <c r="D5" s="2"/>
      <c r="E5" s="1"/>
    </row>
    <row r="6" spans="1:5" ht="15.75">
      <c r="A6" s="1" t="s">
        <v>243</v>
      </c>
      <c r="B6" s="1"/>
      <c r="C6" s="1"/>
      <c r="D6" s="2">
        <v>259832.08</v>
      </c>
      <c r="E6" s="1"/>
    </row>
    <row r="7" spans="1:5" ht="15.75">
      <c r="A7" s="1" t="s">
        <v>244</v>
      </c>
      <c r="B7" s="1"/>
      <c r="C7" s="1"/>
      <c r="D7" s="2">
        <v>19762.62</v>
      </c>
      <c r="E7" s="1"/>
    </row>
    <row r="8" spans="1:5" ht="16.5" thickBot="1">
      <c r="A8" s="1" t="s">
        <v>245</v>
      </c>
      <c r="B8" s="1"/>
      <c r="C8" s="1"/>
      <c r="D8" s="5">
        <v>6580.28</v>
      </c>
      <c r="E8" s="1"/>
    </row>
    <row r="9" spans="1:5" ht="15.75">
      <c r="A9" s="1" t="s">
        <v>246</v>
      </c>
      <c r="B9" s="1"/>
      <c r="C9" s="1"/>
      <c r="D9" s="2">
        <f>SUM(D6:D8)</f>
        <v>286174.98000000004</v>
      </c>
      <c r="E9" s="1"/>
    </row>
    <row r="10" spans="1:5" ht="15.75">
      <c r="A10" s="1"/>
      <c r="B10" s="1"/>
      <c r="C10" s="1"/>
      <c r="D10" s="2"/>
      <c r="E10" s="1"/>
    </row>
    <row r="11" spans="1:5" ht="15.75">
      <c r="A11" s="1"/>
      <c r="B11" s="1"/>
      <c r="C11" s="1"/>
      <c r="D11" s="2"/>
      <c r="E11" s="1"/>
    </row>
    <row r="12" spans="1:5" ht="15.75">
      <c r="A12" s="1" t="s">
        <v>245</v>
      </c>
      <c r="B12" s="1"/>
      <c r="C12" s="1"/>
      <c r="D12" s="2">
        <v>6580.22</v>
      </c>
      <c r="E12" s="1"/>
    </row>
    <row r="13" spans="1:5" ht="15.75">
      <c r="A13" s="1" t="s">
        <v>247</v>
      </c>
      <c r="B13" s="1"/>
      <c r="C13" s="1"/>
      <c r="D13" s="2">
        <v>20000</v>
      </c>
      <c r="E13" s="1"/>
    </row>
    <row r="14" spans="1:5" ht="15.75">
      <c r="A14" s="1" t="s">
        <v>248</v>
      </c>
      <c r="B14" s="1"/>
      <c r="C14" s="1"/>
      <c r="D14" s="2">
        <v>106902.33</v>
      </c>
      <c r="E14" s="1"/>
    </row>
    <row r="15" spans="1:5" ht="15.75">
      <c r="A15" s="1" t="s">
        <v>249</v>
      </c>
      <c r="B15" s="1"/>
      <c r="C15" s="1"/>
      <c r="D15" s="2">
        <v>37300.39</v>
      </c>
      <c r="E15" s="1"/>
    </row>
    <row r="16" spans="1:5" ht="15.75">
      <c r="A16" s="1" t="s">
        <v>250</v>
      </c>
      <c r="B16" s="1"/>
      <c r="C16" s="1"/>
      <c r="D16" s="2">
        <v>2500</v>
      </c>
      <c r="E16" s="1"/>
    </row>
    <row r="17" spans="1:5" ht="15.75">
      <c r="A17" s="1" t="s">
        <v>251</v>
      </c>
      <c r="B17" s="1"/>
      <c r="C17" s="1"/>
      <c r="D17" s="2">
        <v>29760</v>
      </c>
      <c r="E17" s="1"/>
    </row>
    <row r="18" spans="1:5" ht="15.75">
      <c r="A18" s="1" t="s">
        <v>252</v>
      </c>
      <c r="B18" s="1"/>
      <c r="C18" s="1"/>
      <c r="D18" s="2">
        <v>0</v>
      </c>
      <c r="E18" s="1"/>
    </row>
    <row r="19" spans="1:5" ht="15.75">
      <c r="A19" s="1"/>
      <c r="B19" s="6"/>
      <c r="C19" s="6"/>
      <c r="D19" s="4"/>
      <c r="E19" s="1"/>
    </row>
    <row r="20" spans="1:5" ht="15.75">
      <c r="A20" s="1" t="s">
        <v>253</v>
      </c>
      <c r="B20" s="1"/>
      <c r="C20" s="1"/>
      <c r="D20" s="2">
        <f>SUM(D12:D19)</f>
        <v>203042.94</v>
      </c>
      <c r="E20" s="1"/>
    </row>
    <row r="21" spans="1:5" ht="15.75">
      <c r="A21" s="1"/>
      <c r="B21" s="1"/>
      <c r="C21" s="1"/>
      <c r="D21" s="2"/>
      <c r="E21" s="1"/>
    </row>
    <row r="22" spans="1:5" ht="15.75">
      <c r="A22" s="7" t="s">
        <v>254</v>
      </c>
      <c r="B22" s="8"/>
      <c r="C22" s="6"/>
      <c r="D22" s="6"/>
      <c r="E22" s="1"/>
    </row>
    <row r="23" spans="1:5" ht="15.75">
      <c r="A23" s="1" t="s">
        <v>255</v>
      </c>
      <c r="B23" s="6"/>
      <c r="C23" s="6"/>
      <c r="D23" s="9">
        <v>500</v>
      </c>
      <c r="E23" s="1"/>
    </row>
    <row r="24" spans="1:5" ht="15.75">
      <c r="A24" s="1" t="s">
        <v>256</v>
      </c>
      <c r="B24" s="6"/>
      <c r="C24" s="6"/>
      <c r="D24" s="10">
        <v>0</v>
      </c>
      <c r="E24" s="1"/>
    </row>
    <row r="25" spans="1:5" ht="15.75">
      <c r="A25" s="1"/>
      <c r="B25" s="6"/>
      <c r="C25" s="6"/>
      <c r="D25" s="9"/>
      <c r="E25" s="1"/>
    </row>
    <row r="26" spans="1:5" ht="15.75">
      <c r="A26" s="1" t="s">
        <v>257</v>
      </c>
      <c r="B26" s="6"/>
      <c r="C26" s="6"/>
      <c r="D26" s="9">
        <f>SUM(D23:D25)</f>
        <v>500</v>
      </c>
      <c r="E26" s="1"/>
    </row>
    <row r="27" spans="1:5" ht="15.75">
      <c r="A27" s="1"/>
      <c r="B27" s="6"/>
      <c r="C27" s="6"/>
      <c r="D27" s="9"/>
      <c r="E27" s="1"/>
    </row>
    <row r="28" spans="1:5" ht="15.75">
      <c r="A28" s="7" t="s">
        <v>258</v>
      </c>
      <c r="B28" s="8"/>
      <c r="C28" s="6"/>
      <c r="D28" s="9"/>
      <c r="E28" s="1"/>
    </row>
    <row r="29" spans="1:5" ht="15.75">
      <c r="A29" s="1" t="s">
        <v>259</v>
      </c>
      <c r="B29" s="6"/>
      <c r="C29" s="6"/>
      <c r="D29" s="9">
        <v>0</v>
      </c>
      <c r="E29" s="1"/>
    </row>
    <row r="30" spans="1:5" ht="15.75">
      <c r="A30" s="1"/>
      <c r="B30" s="6"/>
      <c r="C30" s="6"/>
      <c r="D30" s="9"/>
      <c r="E30" s="1"/>
    </row>
    <row r="31" spans="1:5" ht="15.75">
      <c r="A31" s="1" t="s">
        <v>260</v>
      </c>
      <c r="B31" s="6"/>
      <c r="C31" s="6"/>
      <c r="D31" s="9">
        <f>SUM(D29:D30)</f>
        <v>0</v>
      </c>
      <c r="E31" s="1"/>
    </row>
    <row r="32" spans="1:5" ht="15.75">
      <c r="A32" s="1"/>
      <c r="B32" s="6"/>
      <c r="C32" s="6"/>
      <c r="D32" s="9"/>
      <c r="E32" s="1"/>
    </row>
    <row r="33" spans="1:5" ht="15.75">
      <c r="A33" s="11" t="s">
        <v>261</v>
      </c>
      <c r="B33" s="6"/>
      <c r="C33" s="6"/>
      <c r="D33" s="12">
        <v>0</v>
      </c>
      <c r="E33" s="1"/>
    </row>
    <row r="34" spans="1:5" ht="15.75">
      <c r="B34" s="6"/>
      <c r="C34" s="6"/>
      <c r="D34" s="2"/>
      <c r="E34" s="1"/>
    </row>
    <row r="35" spans="1:5" ht="15.75">
      <c r="B35" s="6"/>
      <c r="C35" s="6"/>
      <c r="D35" s="2"/>
      <c r="E35" s="1"/>
    </row>
    <row r="36" spans="1:5" ht="19.5" thickBot="1">
      <c r="A36" s="13" t="s">
        <v>262</v>
      </c>
      <c r="B36" s="14"/>
      <c r="C36" s="6"/>
      <c r="D36" s="2"/>
      <c r="E36" s="1"/>
    </row>
    <row r="37" spans="1:5" ht="15.75">
      <c r="A37" s="1"/>
      <c r="B37" s="6"/>
      <c r="C37" s="6"/>
      <c r="D37" s="6"/>
      <c r="E37" s="1"/>
    </row>
    <row r="38" spans="1:5" ht="15.75">
      <c r="A38" s="1" t="s">
        <v>263</v>
      </c>
      <c r="B38" s="1"/>
      <c r="C38" s="1"/>
      <c r="D38" s="2">
        <v>20320.09</v>
      </c>
      <c r="E38" s="1"/>
    </row>
    <row r="39" spans="1:5" ht="15.75">
      <c r="A39" s="1" t="s">
        <v>264</v>
      </c>
      <c r="B39" s="1"/>
      <c r="C39" s="1"/>
      <c r="D39" s="2">
        <v>0</v>
      </c>
      <c r="E39" s="1"/>
    </row>
    <row r="40" spans="1:5" ht="15.75">
      <c r="A40" s="15" t="s">
        <v>265</v>
      </c>
      <c r="B40" s="15"/>
      <c r="C40" s="15"/>
      <c r="D40" s="2">
        <v>158.99</v>
      </c>
      <c r="E40" s="15"/>
    </row>
    <row r="41" spans="1:5" ht="15.75">
      <c r="A41" s="15" t="s">
        <v>266</v>
      </c>
      <c r="B41" s="15"/>
      <c r="C41" s="15"/>
      <c r="D41" s="2">
        <v>711.23</v>
      </c>
      <c r="E41" s="15"/>
    </row>
    <row r="42" spans="1:5" ht="15.75">
      <c r="A42" s="1" t="s">
        <v>267</v>
      </c>
      <c r="B42" s="1"/>
      <c r="C42" s="1"/>
      <c r="D42" s="2">
        <v>12859.91</v>
      </c>
      <c r="E42" s="1"/>
    </row>
    <row r="43" spans="1:5" ht="15.75">
      <c r="A43" s="1" t="s">
        <v>268</v>
      </c>
      <c r="B43" s="1"/>
      <c r="C43" s="1"/>
      <c r="D43" s="2">
        <v>6853.65</v>
      </c>
      <c r="E43" s="1"/>
    </row>
    <row r="44" spans="1:5" ht="15.75">
      <c r="A44" s="1" t="s">
        <v>269</v>
      </c>
      <c r="B44" s="1"/>
      <c r="C44" s="1"/>
      <c r="D44" s="2">
        <v>126.36</v>
      </c>
      <c r="E44" s="1"/>
    </row>
    <row r="45" spans="1:5" ht="15.75">
      <c r="A45" s="1" t="s">
        <v>270</v>
      </c>
      <c r="B45" s="1"/>
      <c r="C45" s="1"/>
      <c r="D45" s="2">
        <f>SUM(D38:D44)</f>
        <v>41030.230000000003</v>
      </c>
      <c r="E45" s="1"/>
    </row>
    <row r="46" spans="1:5" ht="15.75">
      <c r="A46" s="1"/>
      <c r="B46" s="1"/>
      <c r="C46" s="1"/>
      <c r="D46" s="2"/>
      <c r="E46" s="1"/>
    </row>
    <row r="47" spans="1:5" ht="15.75">
      <c r="A47" s="1"/>
      <c r="B47" s="6"/>
      <c r="C47" s="6"/>
      <c r="D47" s="6"/>
      <c r="E47" s="1"/>
    </row>
    <row r="48" spans="1:5" ht="15.75">
      <c r="A48" s="1" t="s">
        <v>271</v>
      </c>
      <c r="B48" s="1"/>
      <c r="C48" s="1"/>
      <c r="D48" s="2">
        <f>D9-(D20+D45)+D23+D24+D29</f>
        <v>42601.810000000027</v>
      </c>
      <c r="E48" s="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0469AD-7378-4DE0-AC20-F73C3D34663F}">
  <dimension ref="A1:B25"/>
  <sheetViews>
    <sheetView workbookViewId="0">
      <selection activeCell="B6" sqref="B6"/>
    </sheetView>
  </sheetViews>
  <sheetFormatPr defaultRowHeight="15"/>
  <cols>
    <col min="1" max="1" width="26.7109375" customWidth="1"/>
    <col min="2" max="2" width="18.85546875" customWidth="1"/>
  </cols>
  <sheetData>
    <row r="1" spans="1:2" ht="18">
      <c r="B1" s="16">
        <v>44620</v>
      </c>
    </row>
    <row r="2" spans="1:2">
      <c r="B2" s="17"/>
    </row>
    <row r="3" spans="1:2">
      <c r="B3" s="17"/>
    </row>
    <row r="4" spans="1:2">
      <c r="B4" s="17"/>
    </row>
    <row r="5" spans="1:2">
      <c r="A5" t="s">
        <v>272</v>
      </c>
      <c r="B5" s="17">
        <v>112491.5</v>
      </c>
    </row>
    <row r="6" spans="1:2">
      <c r="A6" t="s">
        <v>273</v>
      </c>
      <c r="B6" s="17"/>
    </row>
    <row r="7" spans="1:2">
      <c r="B7" s="17"/>
    </row>
    <row r="8" spans="1:2">
      <c r="B8" s="17"/>
    </row>
    <row r="9" spans="1:2">
      <c r="A9" t="s">
        <v>274</v>
      </c>
      <c r="B9" s="17">
        <v>3399.75</v>
      </c>
    </row>
    <row r="10" spans="1:2">
      <c r="A10" t="s">
        <v>275</v>
      </c>
      <c r="B10" s="17">
        <v>116837.71</v>
      </c>
    </row>
    <row r="11" spans="1:2">
      <c r="A11" t="s">
        <v>276</v>
      </c>
      <c r="B11" s="17">
        <v>-190127.15</v>
      </c>
    </row>
    <row r="12" spans="1:2">
      <c r="B12" s="17"/>
    </row>
    <row r="13" spans="1:2">
      <c r="A13" t="s">
        <v>277</v>
      </c>
      <c r="B13" s="17">
        <f>SUM(B5:B12)</f>
        <v>42601.810000000027</v>
      </c>
    </row>
    <row r="14" spans="1:2">
      <c r="B14" s="17"/>
    </row>
    <row r="15" spans="1:2">
      <c r="B15" s="18"/>
    </row>
    <row r="16" spans="1:2">
      <c r="B16" s="17"/>
    </row>
    <row r="17" spans="1:2">
      <c r="A17" t="s">
        <v>278</v>
      </c>
      <c r="B17" s="17">
        <f>SUM(B13:B16)</f>
        <v>42601.810000000027</v>
      </c>
    </row>
    <row r="19" spans="1:2">
      <c r="A19" t="s">
        <v>279</v>
      </c>
      <c r="B19" s="17">
        <v>42601.81</v>
      </c>
    </row>
    <row r="21" spans="1:2">
      <c r="A21" t="s">
        <v>280</v>
      </c>
      <c r="B21" s="17">
        <f>B17-B19</f>
        <v>0</v>
      </c>
    </row>
    <row r="23" spans="1:2">
      <c r="B23" s="19"/>
    </row>
    <row r="24" spans="1:2">
      <c r="B24" s="19"/>
    </row>
    <row r="25" spans="1:2">
      <c r="B25" s="19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48E8F1-70FC-41C4-801A-8B4C9D0AA2EE}">
  <sheetPr codeName="Sheet2"/>
  <dimension ref="A1:H78"/>
  <sheetViews>
    <sheetView workbookViewId="0">
      <pane xSplit="7" ySplit="1" topLeftCell="H2" activePane="bottomRight" state="frozenSplit"/>
      <selection pane="bottomRight" activeCell="H71" sqref="H71"/>
      <selection pane="bottomLeft" activeCell="A2" sqref="A2"/>
      <selection pane="topRight" activeCell="H1" sqref="H1"/>
    </sheetView>
  </sheetViews>
  <sheetFormatPr defaultRowHeight="15"/>
  <cols>
    <col min="1" max="6" width="3" style="29" customWidth="1"/>
    <col min="7" max="7" width="19" style="29" customWidth="1"/>
    <col min="8" max="8" width="10.5703125" bestFit="1" customWidth="1"/>
  </cols>
  <sheetData>
    <row r="1" spans="1:8" s="32" customFormat="1" ht="15.75" thickBot="1">
      <c r="A1" s="37"/>
      <c r="B1" s="37"/>
      <c r="C1" s="37"/>
      <c r="D1" s="37"/>
      <c r="E1" s="37"/>
      <c r="F1" s="37"/>
      <c r="G1" s="37"/>
      <c r="H1" s="38" t="s">
        <v>281</v>
      </c>
    </row>
    <row r="2" spans="1:8" ht="15.75" thickTop="1">
      <c r="A2" s="26" t="s">
        <v>282</v>
      </c>
      <c r="B2" s="26"/>
      <c r="C2" s="26"/>
      <c r="D2" s="26"/>
      <c r="E2" s="26"/>
      <c r="F2" s="26"/>
      <c r="G2" s="26"/>
      <c r="H2" s="33"/>
    </row>
    <row r="3" spans="1:8">
      <c r="A3" s="26"/>
      <c r="B3" s="26" t="s">
        <v>283</v>
      </c>
      <c r="C3" s="26"/>
      <c r="D3" s="26"/>
      <c r="E3" s="26"/>
      <c r="F3" s="26"/>
      <c r="G3" s="26"/>
      <c r="H3" s="33"/>
    </row>
    <row r="4" spans="1:8">
      <c r="A4" s="26"/>
      <c r="B4" s="26"/>
      <c r="C4" s="26" t="s">
        <v>284</v>
      </c>
      <c r="D4" s="26"/>
      <c r="E4" s="26"/>
      <c r="F4" s="26"/>
      <c r="G4" s="26"/>
      <c r="H4" s="33"/>
    </row>
    <row r="5" spans="1:8">
      <c r="A5" s="26"/>
      <c r="B5" s="26"/>
      <c r="C5" s="26"/>
      <c r="D5" s="26" t="s">
        <v>285</v>
      </c>
      <c r="E5" s="26"/>
      <c r="F5" s="26"/>
      <c r="G5" s="26"/>
      <c r="H5" s="33"/>
    </row>
    <row r="6" spans="1:8">
      <c r="A6" s="26"/>
      <c r="B6" s="26"/>
      <c r="C6" s="26"/>
      <c r="D6" s="26"/>
      <c r="E6" s="26" t="s">
        <v>286</v>
      </c>
      <c r="F6" s="26"/>
      <c r="G6" s="26"/>
      <c r="H6" s="33">
        <v>259832.08</v>
      </c>
    </row>
    <row r="7" spans="1:8">
      <c r="A7" s="26"/>
      <c r="B7" s="26"/>
      <c r="C7" s="26"/>
      <c r="D7" s="26"/>
      <c r="E7" s="26" t="s">
        <v>287</v>
      </c>
      <c r="F7" s="26"/>
      <c r="G7" s="26"/>
      <c r="H7" s="33">
        <v>19762.62</v>
      </c>
    </row>
    <row r="8" spans="1:8" ht="15.75" thickBot="1">
      <c r="A8" s="26"/>
      <c r="B8" s="26"/>
      <c r="C8" s="26"/>
      <c r="D8" s="26"/>
      <c r="E8" s="26" t="s">
        <v>245</v>
      </c>
      <c r="F8" s="26"/>
      <c r="G8" s="26"/>
      <c r="H8" s="33">
        <v>6580.28</v>
      </c>
    </row>
    <row r="9" spans="1:8" ht="15.75" thickBot="1">
      <c r="A9" s="26"/>
      <c r="B9" s="26"/>
      <c r="C9" s="26"/>
      <c r="D9" s="26" t="s">
        <v>288</v>
      </c>
      <c r="E9" s="26"/>
      <c r="F9" s="26"/>
      <c r="G9" s="26"/>
      <c r="H9" s="34">
        <f>ROUND(SUM(H5:H8),5)</f>
        <v>286174.98</v>
      </c>
    </row>
    <row r="10" spans="1:8">
      <c r="A10" s="26"/>
      <c r="B10" s="26"/>
      <c r="C10" s="26" t="s">
        <v>289</v>
      </c>
      <c r="D10" s="26"/>
      <c r="E10" s="26"/>
      <c r="F10" s="26"/>
      <c r="G10" s="26"/>
      <c r="H10" s="33">
        <f>ROUND(H4+H9,5)</f>
        <v>286174.98</v>
      </c>
    </row>
    <row r="11" spans="1:8">
      <c r="A11" s="26"/>
      <c r="B11" s="26"/>
      <c r="C11" s="26" t="s">
        <v>290</v>
      </c>
      <c r="D11" s="26"/>
      <c r="E11" s="26"/>
      <c r="F11" s="26"/>
      <c r="G11" s="26"/>
      <c r="H11" s="33"/>
    </row>
    <row r="12" spans="1:8" ht="15.75" thickBot="1">
      <c r="A12" s="26"/>
      <c r="B12" s="26"/>
      <c r="C12" s="26"/>
      <c r="D12" s="26" t="s">
        <v>291</v>
      </c>
      <c r="E12" s="26"/>
      <c r="F12" s="26"/>
      <c r="G12" s="26"/>
      <c r="H12" s="33">
        <v>500</v>
      </c>
    </row>
    <row r="13" spans="1:8" ht="15.75" thickBot="1">
      <c r="A13" s="26"/>
      <c r="B13" s="26"/>
      <c r="C13" s="26" t="s">
        <v>257</v>
      </c>
      <c r="D13" s="26"/>
      <c r="E13" s="26"/>
      <c r="F13" s="26"/>
      <c r="G13" s="26"/>
      <c r="H13" s="34">
        <f>ROUND(SUM(H11:H12),5)</f>
        <v>500</v>
      </c>
    </row>
    <row r="14" spans="1:8">
      <c r="A14" s="26"/>
      <c r="B14" s="26" t="s">
        <v>292</v>
      </c>
      <c r="C14" s="26"/>
      <c r="D14" s="26"/>
      <c r="E14" s="26"/>
      <c r="F14" s="26"/>
      <c r="G14" s="26"/>
      <c r="H14" s="33">
        <f>ROUND(H3+H10+H13,5)</f>
        <v>286674.98</v>
      </c>
    </row>
    <row r="15" spans="1:8">
      <c r="A15" s="26"/>
      <c r="B15" s="26" t="s">
        <v>293</v>
      </c>
      <c r="C15" s="26"/>
      <c r="D15" s="26"/>
      <c r="E15" s="26"/>
      <c r="F15" s="26"/>
      <c r="G15" s="26"/>
      <c r="H15" s="33"/>
    </row>
    <row r="16" spans="1:8">
      <c r="A16" s="26"/>
      <c r="B16" s="26"/>
      <c r="C16" s="26" t="s">
        <v>294</v>
      </c>
      <c r="D16" s="26"/>
      <c r="E16" s="26"/>
      <c r="F16" s="26"/>
      <c r="G16" s="26"/>
      <c r="H16" s="33">
        <v>2442425.06</v>
      </c>
    </row>
    <row r="17" spans="1:8">
      <c r="A17" s="26"/>
      <c r="B17" s="26"/>
      <c r="C17" s="26" t="s">
        <v>295</v>
      </c>
      <c r="D17" s="26"/>
      <c r="E17" s="26"/>
      <c r="F17" s="26"/>
      <c r="G17" s="26"/>
      <c r="H17" s="33">
        <v>430111.73</v>
      </c>
    </row>
    <row r="18" spans="1:8">
      <c r="A18" s="26"/>
      <c r="B18" s="26"/>
      <c r="C18" s="26" t="s">
        <v>296</v>
      </c>
      <c r="D18" s="26"/>
      <c r="E18" s="26"/>
      <c r="F18" s="26"/>
      <c r="G18" s="26"/>
      <c r="H18" s="33">
        <v>129838</v>
      </c>
    </row>
    <row r="19" spans="1:8">
      <c r="A19" s="26"/>
      <c r="B19" s="26"/>
      <c r="C19" s="26" t="s">
        <v>297</v>
      </c>
      <c r="D19" s="26"/>
      <c r="E19" s="26"/>
      <c r="F19" s="26"/>
      <c r="G19" s="26"/>
      <c r="H19" s="33">
        <v>141816.29999999999</v>
      </c>
    </row>
    <row r="20" spans="1:8">
      <c r="A20" s="26"/>
      <c r="B20" s="26"/>
      <c r="C20" s="26" t="s">
        <v>298</v>
      </c>
      <c r="D20" s="26"/>
      <c r="E20" s="26"/>
      <c r="F20" s="26"/>
      <c r="G20" s="26"/>
      <c r="H20" s="33">
        <v>7000</v>
      </c>
    </row>
    <row r="21" spans="1:8">
      <c r="A21" s="26"/>
      <c r="B21" s="26"/>
      <c r="C21" s="26" t="s">
        <v>299</v>
      </c>
      <c r="D21" s="26"/>
      <c r="E21" s="26"/>
      <c r="F21" s="26"/>
      <c r="G21" s="26"/>
      <c r="H21" s="33">
        <v>90735.85</v>
      </c>
    </row>
    <row r="22" spans="1:8">
      <c r="A22" s="26"/>
      <c r="B22" s="26"/>
      <c r="C22" s="26" t="s">
        <v>300</v>
      </c>
      <c r="D22" s="26"/>
      <c r="E22" s="26"/>
      <c r="F22" s="26"/>
      <c r="G22" s="26"/>
      <c r="H22" s="33">
        <v>1591932.98</v>
      </c>
    </row>
    <row r="23" spans="1:8">
      <c r="A23" s="26"/>
      <c r="B23" s="26"/>
      <c r="C23" s="26" t="s">
        <v>301</v>
      </c>
      <c r="D23" s="26"/>
      <c r="E23" s="26"/>
      <c r="F23" s="26"/>
      <c r="G23" s="26"/>
      <c r="H23" s="33">
        <v>-2841758</v>
      </c>
    </row>
    <row r="24" spans="1:8" ht="15.75" thickBot="1">
      <c r="A24" s="26"/>
      <c r="B24" s="26"/>
      <c r="C24" s="26" t="s">
        <v>302</v>
      </c>
      <c r="D24" s="26"/>
      <c r="E24" s="26"/>
      <c r="F24" s="26"/>
      <c r="G24" s="26"/>
      <c r="H24" s="33">
        <v>-1992101.92</v>
      </c>
    </row>
    <row r="25" spans="1:8" ht="15.75" thickBot="1">
      <c r="A25" s="26"/>
      <c r="B25" s="26" t="s">
        <v>303</v>
      </c>
      <c r="C25" s="26"/>
      <c r="D25" s="26"/>
      <c r="E25" s="26"/>
      <c r="F25" s="26"/>
      <c r="G25" s="26"/>
      <c r="H25" s="35">
        <f>ROUND(SUM(H15:H24),5)</f>
        <v>0</v>
      </c>
    </row>
    <row r="26" spans="1:8" s="29" customFormat="1" ht="12" thickBot="1">
      <c r="A26" s="26" t="s">
        <v>304</v>
      </c>
      <c r="B26" s="26"/>
      <c r="C26" s="26"/>
      <c r="D26" s="26"/>
      <c r="E26" s="26"/>
      <c r="F26" s="26"/>
      <c r="G26" s="26"/>
      <c r="H26" s="28">
        <f>ROUND(H2+H14+H25,5)</f>
        <v>286674.98</v>
      </c>
    </row>
    <row r="27" spans="1:8" ht="15.75" thickTop="1">
      <c r="A27" s="26" t="s">
        <v>305</v>
      </c>
      <c r="B27" s="26"/>
      <c r="C27" s="26"/>
      <c r="D27" s="26"/>
      <c r="E27" s="26"/>
      <c r="F27" s="26"/>
      <c r="G27" s="26"/>
      <c r="H27" s="33"/>
    </row>
    <row r="28" spans="1:8">
      <c r="A28" s="26"/>
      <c r="B28" s="26" t="s">
        <v>306</v>
      </c>
      <c r="C28" s="26"/>
      <c r="D28" s="26"/>
      <c r="E28" s="26"/>
      <c r="F28" s="26"/>
      <c r="G28" s="26"/>
      <c r="H28" s="33"/>
    </row>
    <row r="29" spans="1:8">
      <c r="A29" s="26"/>
      <c r="B29" s="26"/>
      <c r="C29" s="26" t="s">
        <v>307</v>
      </c>
      <c r="D29" s="26"/>
      <c r="E29" s="26"/>
      <c r="F29" s="26"/>
      <c r="G29" s="26"/>
      <c r="H29" s="33"/>
    </row>
    <row r="30" spans="1:8">
      <c r="A30" s="26"/>
      <c r="B30" s="26"/>
      <c r="C30" s="26"/>
      <c r="D30" s="26" t="s">
        <v>263</v>
      </c>
      <c r="E30" s="26"/>
      <c r="F30" s="26"/>
      <c r="G30" s="26"/>
      <c r="H30" s="33"/>
    </row>
    <row r="31" spans="1:8" ht="15.75" thickBot="1">
      <c r="A31" s="26"/>
      <c r="B31" s="26"/>
      <c r="C31" s="26"/>
      <c r="D31" s="26"/>
      <c r="E31" s="26" t="s">
        <v>263</v>
      </c>
      <c r="F31" s="26"/>
      <c r="G31" s="26"/>
      <c r="H31" s="36">
        <v>20320.09</v>
      </c>
    </row>
    <row r="32" spans="1:8">
      <c r="A32" s="26"/>
      <c r="B32" s="26"/>
      <c r="C32" s="26"/>
      <c r="D32" s="26" t="s">
        <v>308</v>
      </c>
      <c r="E32" s="26"/>
      <c r="F32" s="26"/>
      <c r="G32" s="26"/>
      <c r="H32" s="33">
        <f>ROUND(SUM(H30:H31),5)</f>
        <v>20320.09</v>
      </c>
    </row>
    <row r="33" spans="1:8">
      <c r="A33" s="26"/>
      <c r="B33" s="26"/>
      <c r="C33" s="26"/>
      <c r="D33" s="26" t="s">
        <v>309</v>
      </c>
      <c r="E33" s="26"/>
      <c r="F33" s="26"/>
      <c r="G33" s="26"/>
      <c r="H33" s="33"/>
    </row>
    <row r="34" spans="1:8">
      <c r="A34" s="26"/>
      <c r="B34" s="26"/>
      <c r="C34" s="26"/>
      <c r="D34" s="26"/>
      <c r="E34" s="26" t="s">
        <v>310</v>
      </c>
      <c r="F34" s="26"/>
      <c r="G34" s="26"/>
      <c r="H34" s="33">
        <v>711.23</v>
      </c>
    </row>
    <row r="35" spans="1:8" ht="15.75" thickBot="1">
      <c r="A35" s="26"/>
      <c r="B35" s="26"/>
      <c r="C35" s="26"/>
      <c r="D35" s="26"/>
      <c r="E35" s="26" t="s">
        <v>311</v>
      </c>
      <c r="F35" s="26"/>
      <c r="G35" s="26"/>
      <c r="H35" s="36">
        <v>158.99</v>
      </c>
    </row>
    <row r="36" spans="1:8">
      <c r="A36" s="26"/>
      <c r="B36" s="26"/>
      <c r="C36" s="26"/>
      <c r="D36" s="26" t="s">
        <v>312</v>
      </c>
      <c r="E36" s="26"/>
      <c r="F36" s="26"/>
      <c r="G36" s="26"/>
      <c r="H36" s="33">
        <f>ROUND(SUM(H33:H35),5)</f>
        <v>870.22</v>
      </c>
    </row>
    <row r="37" spans="1:8">
      <c r="A37" s="26"/>
      <c r="B37" s="26"/>
      <c r="C37" s="26"/>
      <c r="D37" s="26" t="s">
        <v>313</v>
      </c>
      <c r="E37" s="26"/>
      <c r="F37" s="26"/>
      <c r="G37" s="26"/>
      <c r="H37" s="33"/>
    </row>
    <row r="38" spans="1:8">
      <c r="A38" s="26"/>
      <c r="B38" s="26"/>
      <c r="C38" s="26"/>
      <c r="D38" s="26"/>
      <c r="E38" s="26" t="s">
        <v>314</v>
      </c>
      <c r="F38" s="26"/>
      <c r="G38" s="26"/>
      <c r="H38" s="33"/>
    </row>
    <row r="39" spans="1:8" ht="15.75" thickBot="1">
      <c r="A39" s="26"/>
      <c r="B39" s="26"/>
      <c r="C39" s="26"/>
      <c r="D39" s="26"/>
      <c r="E39" s="26"/>
      <c r="F39" s="26" t="s">
        <v>23</v>
      </c>
      <c r="G39" s="26"/>
      <c r="H39" s="36">
        <v>126.36</v>
      </c>
    </row>
    <row r="40" spans="1:8">
      <c r="A40" s="26"/>
      <c r="B40" s="26"/>
      <c r="C40" s="26"/>
      <c r="D40" s="26"/>
      <c r="E40" s="26" t="s">
        <v>315</v>
      </c>
      <c r="F40" s="26"/>
      <c r="G40" s="26"/>
      <c r="H40" s="33">
        <f>ROUND(SUM(H38:H39),5)</f>
        <v>126.36</v>
      </c>
    </row>
    <row r="41" spans="1:8">
      <c r="A41" s="26"/>
      <c r="B41" s="26"/>
      <c r="C41" s="26"/>
      <c r="D41" s="26"/>
      <c r="E41" s="26" t="s">
        <v>316</v>
      </c>
      <c r="F41" s="26"/>
      <c r="G41" s="26"/>
      <c r="H41" s="33"/>
    </row>
    <row r="42" spans="1:8">
      <c r="A42" s="26"/>
      <c r="B42" s="26"/>
      <c r="C42" s="26"/>
      <c r="D42" s="26"/>
      <c r="E42" s="26"/>
      <c r="F42" s="26" t="s">
        <v>317</v>
      </c>
      <c r="G42" s="26"/>
      <c r="H42" s="33">
        <v>389.68</v>
      </c>
    </row>
    <row r="43" spans="1:8">
      <c r="A43" s="26"/>
      <c r="B43" s="26"/>
      <c r="C43" s="26"/>
      <c r="D43" s="26"/>
      <c r="E43" s="26"/>
      <c r="F43" s="26" t="s">
        <v>318</v>
      </c>
      <c r="G43" s="26"/>
      <c r="H43" s="33">
        <v>4945</v>
      </c>
    </row>
    <row r="44" spans="1:8">
      <c r="A44" s="26"/>
      <c r="B44" s="26"/>
      <c r="C44" s="26"/>
      <c r="D44" s="26"/>
      <c r="E44" s="26"/>
      <c r="F44" s="26" t="s">
        <v>319</v>
      </c>
      <c r="G44" s="26"/>
      <c r="H44" s="33"/>
    </row>
    <row r="45" spans="1:8">
      <c r="A45" s="26"/>
      <c r="B45" s="26"/>
      <c r="C45" s="26"/>
      <c r="D45" s="26"/>
      <c r="E45" s="26"/>
      <c r="F45" s="26"/>
      <c r="G45" s="26" t="s">
        <v>320</v>
      </c>
      <c r="H45" s="33">
        <v>464.07</v>
      </c>
    </row>
    <row r="46" spans="1:8" ht="15.75" thickBot="1">
      <c r="A46" s="26"/>
      <c r="B46" s="26"/>
      <c r="C46" s="26"/>
      <c r="D46" s="26"/>
      <c r="E46" s="26"/>
      <c r="F46" s="26"/>
      <c r="G46" s="26" t="s">
        <v>321</v>
      </c>
      <c r="H46" s="36">
        <v>464.07</v>
      </c>
    </row>
    <row r="47" spans="1:8">
      <c r="A47" s="26"/>
      <c r="B47" s="26"/>
      <c r="C47" s="26"/>
      <c r="D47" s="26"/>
      <c r="E47" s="26"/>
      <c r="F47" s="26" t="s">
        <v>322</v>
      </c>
      <c r="G47" s="26"/>
      <c r="H47" s="33">
        <f>ROUND(SUM(H44:H46),5)</f>
        <v>928.14</v>
      </c>
    </row>
    <row r="48" spans="1:8">
      <c r="A48" s="26"/>
      <c r="B48" s="26"/>
      <c r="C48" s="26"/>
      <c r="D48" s="26"/>
      <c r="E48" s="26"/>
      <c r="F48" s="26" t="s">
        <v>323</v>
      </c>
      <c r="G48" s="26"/>
      <c r="H48" s="33"/>
    </row>
    <row r="49" spans="1:8">
      <c r="A49" s="26"/>
      <c r="B49" s="26"/>
      <c r="C49" s="26"/>
      <c r="D49" s="26"/>
      <c r="E49" s="26"/>
      <c r="F49" s="26"/>
      <c r="G49" s="26" t="s">
        <v>320</v>
      </c>
      <c r="H49" s="33">
        <v>804.07</v>
      </c>
    </row>
    <row r="50" spans="1:8" ht="15.75" thickBot="1">
      <c r="A50" s="26"/>
      <c r="B50" s="26"/>
      <c r="C50" s="26"/>
      <c r="D50" s="26"/>
      <c r="E50" s="26"/>
      <c r="F50" s="26"/>
      <c r="G50" s="26" t="s">
        <v>321</v>
      </c>
      <c r="H50" s="36">
        <v>804.07</v>
      </c>
    </row>
    <row r="51" spans="1:8">
      <c r="A51" s="26"/>
      <c r="B51" s="26"/>
      <c r="C51" s="26"/>
      <c r="D51" s="26"/>
      <c r="E51" s="26"/>
      <c r="F51" s="26" t="s">
        <v>324</v>
      </c>
      <c r="G51" s="26"/>
      <c r="H51" s="33">
        <f>ROUND(SUM(H48:H50),5)</f>
        <v>1608.14</v>
      </c>
    </row>
    <row r="52" spans="1:8">
      <c r="A52" s="26"/>
      <c r="B52" s="26"/>
      <c r="C52" s="26"/>
      <c r="D52" s="26"/>
      <c r="E52" s="26"/>
      <c r="F52" s="26" t="s">
        <v>325</v>
      </c>
      <c r="G52" s="26"/>
      <c r="H52" s="33">
        <v>2272</v>
      </c>
    </row>
    <row r="53" spans="1:8">
      <c r="A53" s="26"/>
      <c r="B53" s="26"/>
      <c r="C53" s="26"/>
      <c r="D53" s="26"/>
      <c r="E53" s="26"/>
      <c r="F53" s="26" t="s">
        <v>326</v>
      </c>
      <c r="G53" s="26"/>
      <c r="H53" s="33">
        <v>220.59</v>
      </c>
    </row>
    <row r="54" spans="1:8" ht="15.75" thickBot="1">
      <c r="A54" s="26"/>
      <c r="B54" s="26"/>
      <c r="C54" s="26"/>
      <c r="D54" s="26"/>
      <c r="E54" s="26"/>
      <c r="F54" s="26" t="s">
        <v>327</v>
      </c>
      <c r="G54" s="26"/>
      <c r="H54" s="36">
        <v>2496.36</v>
      </c>
    </row>
    <row r="55" spans="1:8">
      <c r="A55" s="26"/>
      <c r="B55" s="26"/>
      <c r="C55" s="26"/>
      <c r="D55" s="26"/>
      <c r="E55" s="26" t="s">
        <v>328</v>
      </c>
      <c r="F55" s="26"/>
      <c r="G55" s="26"/>
      <c r="H55" s="33">
        <f>ROUND(SUM(H41:H43)+H47+SUM(H51:H54),5)</f>
        <v>12859.91</v>
      </c>
    </row>
    <row r="56" spans="1:8">
      <c r="A56" s="26"/>
      <c r="B56" s="26"/>
      <c r="C56" s="26"/>
      <c r="D56" s="26"/>
      <c r="E56" s="26" t="s">
        <v>329</v>
      </c>
      <c r="F56" s="26"/>
      <c r="G56" s="26"/>
      <c r="H56" s="33"/>
    </row>
    <row r="57" spans="1:8">
      <c r="A57" s="26"/>
      <c r="B57" s="26"/>
      <c r="C57" s="26"/>
      <c r="D57" s="26"/>
      <c r="E57" s="26"/>
      <c r="F57" s="26" t="s">
        <v>330</v>
      </c>
      <c r="G57" s="26"/>
      <c r="H57" s="33">
        <v>945</v>
      </c>
    </row>
    <row r="58" spans="1:8" ht="15.75" thickBot="1">
      <c r="A58" s="26"/>
      <c r="B58" s="26"/>
      <c r="C58" s="26"/>
      <c r="D58" s="26"/>
      <c r="E58" s="26"/>
      <c r="F58" s="26" t="s">
        <v>331</v>
      </c>
      <c r="G58" s="26"/>
      <c r="H58" s="33">
        <v>5908.65</v>
      </c>
    </row>
    <row r="59" spans="1:8" ht="15.75" thickBot="1">
      <c r="A59" s="26"/>
      <c r="B59" s="26"/>
      <c r="C59" s="26"/>
      <c r="D59" s="26"/>
      <c r="E59" s="26" t="s">
        <v>332</v>
      </c>
      <c r="F59" s="26"/>
      <c r="G59" s="26"/>
      <c r="H59" s="35">
        <f>ROUND(SUM(H56:H58),5)</f>
        <v>6853.65</v>
      </c>
    </row>
    <row r="60" spans="1:8" ht="15.75" thickBot="1">
      <c r="A60" s="26"/>
      <c r="B60" s="26"/>
      <c r="C60" s="26"/>
      <c r="D60" s="26" t="s">
        <v>333</v>
      </c>
      <c r="E60" s="26"/>
      <c r="F60" s="26"/>
      <c r="G60" s="26"/>
      <c r="H60" s="35">
        <f>ROUND(H37+H40+H55+H59,5)</f>
        <v>19839.919999999998</v>
      </c>
    </row>
    <row r="61" spans="1:8" ht="15.75" thickBot="1">
      <c r="A61" s="26"/>
      <c r="B61" s="26"/>
      <c r="C61" s="26" t="s">
        <v>334</v>
      </c>
      <c r="D61" s="26"/>
      <c r="E61" s="26"/>
      <c r="F61" s="26"/>
      <c r="G61" s="26"/>
      <c r="H61" s="34">
        <f>ROUND(H29+H32+H36+H60,5)</f>
        <v>41030.230000000003</v>
      </c>
    </row>
    <row r="62" spans="1:8">
      <c r="A62" s="26"/>
      <c r="B62" s="26" t="s">
        <v>335</v>
      </c>
      <c r="C62" s="26"/>
      <c r="D62" s="26"/>
      <c r="E62" s="26"/>
      <c r="F62" s="26"/>
      <c r="G62" s="26"/>
      <c r="H62" s="33">
        <f>ROUND(H28+H61,5)</f>
        <v>41030.230000000003</v>
      </c>
    </row>
    <row r="63" spans="1:8">
      <c r="A63" s="26"/>
      <c r="B63" s="26" t="s">
        <v>336</v>
      </c>
      <c r="C63" s="26"/>
      <c r="D63" s="26"/>
      <c r="E63" s="26"/>
      <c r="F63" s="26"/>
      <c r="G63" s="26"/>
      <c r="H63" s="33"/>
    </row>
    <row r="64" spans="1:8">
      <c r="A64" s="26"/>
      <c r="B64" s="26"/>
      <c r="C64" s="26" t="s">
        <v>337</v>
      </c>
      <c r="D64" s="26"/>
      <c r="E64" s="26"/>
      <c r="F64" s="26"/>
      <c r="G64" s="26"/>
      <c r="H64" s="33">
        <v>3399.75</v>
      </c>
    </row>
    <row r="65" spans="1:8">
      <c r="A65" s="26"/>
      <c r="B65" s="26"/>
      <c r="C65" s="26" t="s">
        <v>338</v>
      </c>
      <c r="D65" s="26"/>
      <c r="E65" s="26"/>
      <c r="F65" s="26"/>
      <c r="G65" s="26"/>
      <c r="H65" s="33"/>
    </row>
    <row r="66" spans="1:8">
      <c r="A66" s="26"/>
      <c r="B66" s="26"/>
      <c r="C66" s="26"/>
      <c r="D66" s="26" t="s">
        <v>245</v>
      </c>
      <c r="E66" s="26"/>
      <c r="F66" s="26"/>
      <c r="G66" s="26"/>
      <c r="H66" s="33">
        <v>6580.22</v>
      </c>
    </row>
    <row r="67" spans="1:8">
      <c r="A67" s="26"/>
      <c r="B67" s="26"/>
      <c r="C67" s="26"/>
      <c r="D67" s="26" t="s">
        <v>247</v>
      </c>
      <c r="E67" s="26"/>
      <c r="F67" s="26"/>
      <c r="G67" s="26"/>
      <c r="H67" s="33">
        <v>20000</v>
      </c>
    </row>
    <row r="68" spans="1:8">
      <c r="A68" s="26"/>
      <c r="B68" s="26"/>
      <c r="C68" s="26"/>
      <c r="D68" s="26" t="s">
        <v>339</v>
      </c>
      <c r="E68" s="26"/>
      <c r="F68" s="26"/>
      <c r="G68" s="26"/>
      <c r="H68" s="33">
        <v>106902.33</v>
      </c>
    </row>
    <row r="69" spans="1:8">
      <c r="A69" s="26"/>
      <c r="B69" s="26"/>
      <c r="C69" s="26"/>
      <c r="D69" s="26" t="s">
        <v>340</v>
      </c>
      <c r="E69" s="26"/>
      <c r="F69" s="26"/>
      <c r="G69" s="26"/>
      <c r="H69" s="33">
        <v>37300.39</v>
      </c>
    </row>
    <row r="70" spans="1:8">
      <c r="A70" s="26"/>
      <c r="B70" s="26"/>
      <c r="C70" s="26"/>
      <c r="D70" s="26" t="s">
        <v>341</v>
      </c>
      <c r="E70" s="26"/>
      <c r="F70" s="26"/>
      <c r="G70" s="26"/>
      <c r="H70" s="33">
        <v>2500</v>
      </c>
    </row>
    <row r="71" spans="1:8" ht="15.75" thickBot="1">
      <c r="A71" s="26"/>
      <c r="B71" s="26"/>
      <c r="C71" s="26"/>
      <c r="D71" s="26" t="s">
        <v>342</v>
      </c>
      <c r="E71" s="26"/>
      <c r="F71" s="26"/>
      <c r="G71" s="26"/>
      <c r="H71" s="36">
        <v>29760</v>
      </c>
    </row>
    <row r="72" spans="1:8">
      <c r="A72" s="26"/>
      <c r="B72" s="26"/>
      <c r="C72" s="26" t="s">
        <v>343</v>
      </c>
      <c r="D72" s="26"/>
      <c r="E72" s="26"/>
      <c r="F72" s="26"/>
      <c r="G72" s="26"/>
      <c r="H72" s="33">
        <f>ROUND(SUM(H65:H71),5)</f>
        <v>203042.94</v>
      </c>
    </row>
    <row r="73" spans="1:8">
      <c r="A73" s="26"/>
      <c r="B73" s="26"/>
      <c r="C73" s="26" t="s">
        <v>344</v>
      </c>
      <c r="D73" s="26"/>
      <c r="E73" s="26"/>
      <c r="F73" s="26"/>
      <c r="G73" s="26"/>
      <c r="H73" s="33">
        <v>116837.71</v>
      </c>
    </row>
    <row r="74" spans="1:8">
      <c r="A74" s="26"/>
      <c r="B74" s="26"/>
      <c r="C74" s="26" t="s">
        <v>345</v>
      </c>
      <c r="D74" s="26"/>
      <c r="E74" s="26"/>
      <c r="F74" s="26"/>
      <c r="G74" s="26"/>
      <c r="H74" s="33">
        <v>112491.5</v>
      </c>
    </row>
    <row r="75" spans="1:8" ht="15.75" thickBot="1">
      <c r="A75" s="26"/>
      <c r="B75" s="26"/>
      <c r="C75" s="26" t="s">
        <v>346</v>
      </c>
      <c r="D75" s="26"/>
      <c r="E75" s="26"/>
      <c r="F75" s="26"/>
      <c r="G75" s="26"/>
      <c r="H75" s="33">
        <v>-190127.15</v>
      </c>
    </row>
    <row r="76" spans="1:8" ht="15.75" thickBot="1">
      <c r="A76" s="26"/>
      <c r="B76" s="26" t="s">
        <v>347</v>
      </c>
      <c r="C76" s="26"/>
      <c r="D76" s="26"/>
      <c r="E76" s="26"/>
      <c r="F76" s="26"/>
      <c r="G76" s="26"/>
      <c r="H76" s="35">
        <f>ROUND(SUM(H63:H64)+SUM(H72:H75),5)</f>
        <v>245644.75</v>
      </c>
    </row>
    <row r="77" spans="1:8" s="29" customFormat="1" ht="12" thickBot="1">
      <c r="A77" s="26" t="s">
        <v>348</v>
      </c>
      <c r="B77" s="26"/>
      <c r="C77" s="26"/>
      <c r="D77" s="26"/>
      <c r="E77" s="26"/>
      <c r="F77" s="26"/>
      <c r="G77" s="26"/>
      <c r="H77" s="28">
        <f>ROUND(H27+H62+H76,5)</f>
        <v>286674.98</v>
      </c>
    </row>
    <row r="78" spans="1:8" ht="15.75" thickTop="1"/>
  </sheetData>
  <pageMargins left="0.7" right="0.7" top="0.75" bottom="0.75" header="0.1" footer="0.3"/>
  <pageSetup orientation="portrait" r:id="rId1"/>
  <headerFooter>
    <oddHeader>&amp;L&amp;"Arial,Bold"&amp;8 6:50 PM
&amp;"Arial,Bold"&amp;8 03/11/22
&amp;"Arial,Bold"&amp;8 Accrual Basis&amp;C&amp;"Arial,Bold"&amp;12 Nederland Fire Protection District
&amp;"Arial,Bold"&amp;14 Balance Sheet
&amp;"Arial,Bold"&amp;10 As of February 28, 2022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2049" r:id="rId6" name="FILT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2049" r:id="rId6" name="FILTER"/>
      </mc:Fallback>
    </mc:AlternateContent>
    <mc:AlternateContent xmlns:mc="http://schemas.openxmlformats.org/markup-compatibility/2006">
      <mc:Choice Requires="x14">
        <control shapeId="2050" r:id="rId4" name="HEAD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2050" r:id="rId4" name="HEADER"/>
      </mc:Fallback>
    </mc:AlternateContent>
  </control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BA3094-6CD7-4450-8178-D47DBB2C5A66}">
  <sheetPr codeName="Sheet4"/>
  <dimension ref="A1:X192"/>
  <sheetViews>
    <sheetView workbookViewId="0">
      <pane xSplit="9" ySplit="2" topLeftCell="J148" activePane="bottomRight" state="frozenSplit"/>
      <selection pane="bottomRight" activeCell="J164" sqref="J164"/>
      <selection pane="bottomLeft" activeCell="A3" sqref="A3"/>
      <selection pane="topRight" activeCell="J1" sqref="J1"/>
    </sheetView>
  </sheetViews>
  <sheetFormatPr defaultRowHeight="15"/>
  <cols>
    <col min="1" max="8" width="3" style="29" customWidth="1"/>
    <col min="9" max="9" width="22" style="29" customWidth="1"/>
    <col min="10" max="10" width="8.7109375" bestFit="1" customWidth="1"/>
    <col min="11" max="11" width="2.28515625" customWidth="1"/>
    <col min="12" max="12" width="8.42578125" bestFit="1" customWidth="1"/>
    <col min="13" max="13" width="2.28515625" customWidth="1"/>
    <col min="14" max="14" width="12" bestFit="1" customWidth="1"/>
    <col min="15" max="15" width="2.28515625" customWidth="1"/>
    <col min="16" max="16" width="10.28515625" bestFit="1" customWidth="1"/>
    <col min="17" max="17" width="2.28515625" hidden="1" customWidth="1"/>
    <col min="18" max="18" width="8.7109375" hidden="1" customWidth="1"/>
    <col min="19" max="19" width="2.28515625" hidden="1" customWidth="1"/>
    <col min="20" max="20" width="8.42578125" hidden="1" customWidth="1"/>
    <col min="21" max="21" width="2.28515625" hidden="1" customWidth="1"/>
    <col min="22" max="22" width="12" hidden="1" customWidth="1"/>
    <col min="23" max="23" width="2.28515625" hidden="1" customWidth="1"/>
    <col min="24" max="24" width="10.28515625" hidden="1" customWidth="1"/>
  </cols>
  <sheetData>
    <row r="1" spans="1:24" ht="15.75" thickBot="1">
      <c r="A1" s="26"/>
      <c r="B1" s="26"/>
      <c r="C1" s="26"/>
      <c r="D1" s="26"/>
      <c r="E1" s="26"/>
      <c r="F1" s="26"/>
      <c r="G1" s="26"/>
      <c r="H1" s="26"/>
      <c r="I1" s="26"/>
      <c r="J1" s="41" t="s">
        <v>349</v>
      </c>
      <c r="K1" s="40"/>
      <c r="L1" s="42"/>
      <c r="M1" s="40"/>
      <c r="N1" s="42"/>
      <c r="O1" s="40"/>
      <c r="P1" s="42"/>
      <c r="Q1" s="39"/>
      <c r="R1" s="41" t="s">
        <v>350</v>
      </c>
      <c r="S1" s="40"/>
      <c r="T1" s="42"/>
      <c r="U1" s="40"/>
      <c r="V1" s="42"/>
      <c r="W1" s="40"/>
      <c r="X1" s="42"/>
    </row>
    <row r="2" spans="1:24" s="32" customFormat="1" ht="16.5" thickTop="1" thickBot="1">
      <c r="A2" s="37"/>
      <c r="B2" s="37"/>
      <c r="C2" s="37"/>
      <c r="D2" s="37"/>
      <c r="E2" s="37"/>
      <c r="F2" s="37"/>
      <c r="G2" s="37"/>
      <c r="H2" s="37"/>
      <c r="I2" s="37"/>
      <c r="J2" s="49" t="s">
        <v>351</v>
      </c>
      <c r="K2" s="30"/>
      <c r="L2" s="49" t="s">
        <v>352</v>
      </c>
      <c r="M2" s="30"/>
      <c r="N2" s="49" t="s">
        <v>353</v>
      </c>
      <c r="O2" s="30"/>
      <c r="P2" s="49" t="s">
        <v>354</v>
      </c>
      <c r="Q2" s="30"/>
      <c r="R2" s="49" t="s">
        <v>351</v>
      </c>
      <c r="S2" s="30"/>
      <c r="T2" s="49" t="s">
        <v>352</v>
      </c>
      <c r="U2" s="30"/>
      <c r="V2" s="49" t="s">
        <v>353</v>
      </c>
      <c r="W2" s="30"/>
      <c r="X2" s="49" t="s">
        <v>354</v>
      </c>
    </row>
    <row r="3" spans="1:24" ht="15.75" thickTop="1">
      <c r="A3" s="26"/>
      <c r="B3" s="26" t="s">
        <v>355</v>
      </c>
      <c r="C3" s="26"/>
      <c r="D3" s="26"/>
      <c r="E3" s="26"/>
      <c r="F3" s="26"/>
      <c r="G3" s="26"/>
      <c r="H3" s="26"/>
      <c r="I3" s="26"/>
      <c r="J3" s="33"/>
      <c r="K3" s="43"/>
      <c r="L3" s="33"/>
      <c r="M3" s="43"/>
      <c r="N3" s="33"/>
      <c r="O3" s="43"/>
      <c r="P3" s="44"/>
      <c r="Q3" s="43"/>
      <c r="R3" s="33"/>
      <c r="S3" s="43"/>
      <c r="T3" s="33"/>
      <c r="U3" s="43"/>
      <c r="V3" s="33"/>
      <c r="W3" s="43"/>
      <c r="X3" s="44"/>
    </row>
    <row r="4" spans="1:24">
      <c r="A4" s="26"/>
      <c r="B4" s="26"/>
      <c r="C4" s="26"/>
      <c r="D4" s="26" t="s">
        <v>356</v>
      </c>
      <c r="E4" s="26"/>
      <c r="F4" s="26"/>
      <c r="G4" s="26"/>
      <c r="H4" s="26"/>
      <c r="I4" s="26"/>
      <c r="J4" s="33"/>
      <c r="K4" s="43"/>
      <c r="L4" s="33"/>
      <c r="M4" s="43"/>
      <c r="N4" s="33"/>
      <c r="O4" s="43"/>
      <c r="P4" s="44"/>
      <c r="Q4" s="43"/>
      <c r="R4" s="33"/>
      <c r="S4" s="43"/>
      <c r="T4" s="33"/>
      <c r="U4" s="43"/>
      <c r="V4" s="33"/>
      <c r="W4" s="43"/>
      <c r="X4" s="44"/>
    </row>
    <row r="5" spans="1:24">
      <c r="A5" s="26"/>
      <c r="B5" s="26"/>
      <c r="C5" s="26"/>
      <c r="D5" s="26"/>
      <c r="E5" s="26" t="s">
        <v>357</v>
      </c>
      <c r="F5" s="26"/>
      <c r="G5" s="26"/>
      <c r="H5" s="26"/>
      <c r="I5" s="26"/>
      <c r="J5" s="33">
        <v>0</v>
      </c>
      <c r="K5" s="43"/>
      <c r="L5" s="33">
        <v>0</v>
      </c>
      <c r="M5" s="43"/>
      <c r="N5" s="33">
        <f>ROUND((J5-L5),5)</f>
        <v>0</v>
      </c>
      <c r="O5" s="43"/>
      <c r="P5" s="44">
        <f>ROUND(IF(L5=0, IF(J5=0, 0, 1), J5/L5),5)</f>
        <v>0</v>
      </c>
      <c r="Q5" s="43"/>
      <c r="R5" s="33">
        <f>J5</f>
        <v>0</v>
      </c>
      <c r="S5" s="43"/>
      <c r="T5" s="33">
        <f>L5</f>
        <v>0</v>
      </c>
      <c r="U5" s="43"/>
      <c r="V5" s="33">
        <f>ROUND((R5-T5),5)</f>
        <v>0</v>
      </c>
      <c r="W5" s="43"/>
      <c r="X5" s="44">
        <f>ROUND(IF(T5=0, IF(R5=0, 0, 1), R5/T5),5)</f>
        <v>0</v>
      </c>
    </row>
    <row r="6" spans="1:24">
      <c r="A6" s="26"/>
      <c r="B6" s="26"/>
      <c r="C6" s="26"/>
      <c r="D6" s="26"/>
      <c r="E6" s="26" t="s">
        <v>358</v>
      </c>
      <c r="F6" s="26"/>
      <c r="G6" s="26"/>
      <c r="H6" s="26"/>
      <c r="I6" s="26"/>
      <c r="J6" s="33">
        <v>202.07</v>
      </c>
      <c r="K6" s="43"/>
      <c r="L6" s="33">
        <v>50</v>
      </c>
      <c r="M6" s="43"/>
      <c r="N6" s="33">
        <f>ROUND((J6-L6),5)</f>
        <v>152.07</v>
      </c>
      <c r="O6" s="43"/>
      <c r="P6" s="44">
        <f>ROUND(IF(L6=0, IF(J6=0, 0, 1), J6/L6),5)</f>
        <v>4.0414000000000003</v>
      </c>
      <c r="Q6" s="43"/>
      <c r="R6" s="33">
        <f>J6</f>
        <v>202.07</v>
      </c>
      <c r="S6" s="43"/>
      <c r="T6" s="33">
        <f>L6</f>
        <v>50</v>
      </c>
      <c r="U6" s="43"/>
      <c r="V6" s="33">
        <f>ROUND((R6-T6),5)</f>
        <v>152.07</v>
      </c>
      <c r="W6" s="43"/>
      <c r="X6" s="44">
        <f>ROUND(IF(T6=0, IF(R6=0, 0, 1), R6/T6),5)</f>
        <v>4.0414000000000003</v>
      </c>
    </row>
    <row r="7" spans="1:24">
      <c r="A7" s="26"/>
      <c r="B7" s="26"/>
      <c r="C7" s="26"/>
      <c r="D7" s="26"/>
      <c r="E7" s="26" t="s">
        <v>359</v>
      </c>
      <c r="F7" s="26"/>
      <c r="G7" s="26"/>
      <c r="H7" s="26"/>
      <c r="I7" s="26"/>
      <c r="J7" s="33">
        <v>2.76</v>
      </c>
      <c r="K7" s="43"/>
      <c r="L7" s="33">
        <v>13</v>
      </c>
      <c r="M7" s="43"/>
      <c r="N7" s="33">
        <f>ROUND((J7-L7),5)</f>
        <v>-10.24</v>
      </c>
      <c r="O7" s="43"/>
      <c r="P7" s="44">
        <f>ROUND(IF(L7=0, IF(J7=0, 0, 1), J7/L7),5)</f>
        <v>0.21231</v>
      </c>
      <c r="Q7" s="43"/>
      <c r="R7" s="33">
        <f>J7</f>
        <v>2.76</v>
      </c>
      <c r="S7" s="43"/>
      <c r="T7" s="33">
        <f>L7</f>
        <v>13</v>
      </c>
      <c r="U7" s="43"/>
      <c r="V7" s="33">
        <f>ROUND((R7-T7),5)</f>
        <v>-10.24</v>
      </c>
      <c r="W7" s="43"/>
      <c r="X7" s="44">
        <f>ROUND(IF(T7=0, IF(R7=0, 0, 1), R7/T7),5)</f>
        <v>0.21231</v>
      </c>
    </row>
    <row r="8" spans="1:24">
      <c r="A8" s="26"/>
      <c r="B8" s="26"/>
      <c r="C8" s="26"/>
      <c r="D8" s="26"/>
      <c r="E8" s="26" t="s">
        <v>360</v>
      </c>
      <c r="F8" s="26"/>
      <c r="G8" s="26"/>
      <c r="H8" s="26"/>
      <c r="I8" s="26"/>
      <c r="J8" s="33"/>
      <c r="K8" s="43"/>
      <c r="L8" s="33"/>
      <c r="M8" s="43"/>
      <c r="N8" s="33"/>
      <c r="O8" s="43"/>
      <c r="P8" s="44"/>
      <c r="Q8" s="43"/>
      <c r="R8" s="33"/>
      <c r="S8" s="43"/>
      <c r="T8" s="33"/>
      <c r="U8" s="43"/>
      <c r="V8" s="33"/>
      <c r="W8" s="43"/>
      <c r="X8" s="44"/>
    </row>
    <row r="9" spans="1:24">
      <c r="A9" s="26"/>
      <c r="B9" s="26"/>
      <c r="C9" s="26"/>
      <c r="D9" s="26"/>
      <c r="E9" s="26"/>
      <c r="F9" s="26" t="s">
        <v>361</v>
      </c>
      <c r="G9" s="26"/>
      <c r="H9" s="26"/>
      <c r="I9" s="26"/>
      <c r="J9" s="33">
        <v>0</v>
      </c>
      <c r="K9" s="43"/>
      <c r="L9" s="33">
        <v>377</v>
      </c>
      <c r="M9" s="43"/>
      <c r="N9" s="33">
        <f>ROUND((J9-L9),5)</f>
        <v>-377</v>
      </c>
      <c r="O9" s="43"/>
      <c r="P9" s="44">
        <f>ROUND(IF(L9=0, IF(J9=0, 0, 1), J9/L9),5)</f>
        <v>0</v>
      </c>
      <c r="Q9" s="43"/>
      <c r="R9" s="33">
        <f t="shared" ref="R9:R18" si="0">J9</f>
        <v>0</v>
      </c>
      <c r="S9" s="43"/>
      <c r="T9" s="33">
        <f t="shared" ref="T9:T18" si="1">L9</f>
        <v>377</v>
      </c>
      <c r="U9" s="43"/>
      <c r="V9" s="33">
        <f t="shared" ref="V9:V18" si="2">ROUND((R9-T9),5)</f>
        <v>-377</v>
      </c>
      <c r="W9" s="43"/>
      <c r="X9" s="44">
        <f t="shared" ref="X9:X18" si="3">ROUND(IF(T9=0, IF(R9=0, 0, 1), R9/T9),5)</f>
        <v>0</v>
      </c>
    </row>
    <row r="10" spans="1:24">
      <c r="A10" s="26"/>
      <c r="B10" s="26"/>
      <c r="C10" s="26"/>
      <c r="D10" s="26"/>
      <c r="E10" s="26"/>
      <c r="F10" s="26" t="s">
        <v>362</v>
      </c>
      <c r="G10" s="26"/>
      <c r="H10" s="26"/>
      <c r="I10" s="26"/>
      <c r="J10" s="33">
        <v>35517.769999999997</v>
      </c>
      <c r="K10" s="43"/>
      <c r="L10" s="33">
        <v>53901</v>
      </c>
      <c r="M10" s="43"/>
      <c r="N10" s="33">
        <f>ROUND((J10-L10),5)</f>
        <v>-18383.23</v>
      </c>
      <c r="O10" s="43"/>
      <c r="P10" s="44">
        <f>ROUND(IF(L10=0, IF(J10=0, 0, 1), J10/L10),5)</f>
        <v>0.65893999999999997</v>
      </c>
      <c r="Q10" s="43"/>
      <c r="R10" s="33">
        <f t="shared" si="0"/>
        <v>35517.769999999997</v>
      </c>
      <c r="S10" s="43"/>
      <c r="T10" s="33">
        <f t="shared" si="1"/>
        <v>53901</v>
      </c>
      <c r="U10" s="43"/>
      <c r="V10" s="33">
        <f t="shared" si="2"/>
        <v>-18383.23</v>
      </c>
      <c r="W10" s="43"/>
      <c r="X10" s="44">
        <f t="shared" si="3"/>
        <v>0.65893999999999997</v>
      </c>
    </row>
    <row r="11" spans="1:24">
      <c r="A11" s="26"/>
      <c r="B11" s="26"/>
      <c r="C11" s="26"/>
      <c r="D11" s="26"/>
      <c r="E11" s="26"/>
      <c r="F11" s="26" t="s">
        <v>363</v>
      </c>
      <c r="G11" s="26"/>
      <c r="H11" s="26"/>
      <c r="I11" s="26"/>
      <c r="J11" s="33">
        <v>0</v>
      </c>
      <c r="K11" s="43"/>
      <c r="L11" s="33">
        <v>1886</v>
      </c>
      <c r="M11" s="43"/>
      <c r="N11" s="33">
        <f>ROUND((J11-L11),5)</f>
        <v>-1886</v>
      </c>
      <c r="O11" s="43"/>
      <c r="P11" s="44">
        <f>ROUND(IF(L11=0, IF(J11=0, 0, 1), J11/L11),5)</f>
        <v>0</v>
      </c>
      <c r="Q11" s="43"/>
      <c r="R11" s="33">
        <f t="shared" si="0"/>
        <v>0</v>
      </c>
      <c r="S11" s="43"/>
      <c r="T11" s="33">
        <f t="shared" si="1"/>
        <v>1886</v>
      </c>
      <c r="U11" s="43"/>
      <c r="V11" s="33">
        <f t="shared" si="2"/>
        <v>-1886</v>
      </c>
      <c r="W11" s="43"/>
      <c r="X11" s="44">
        <f t="shared" si="3"/>
        <v>0</v>
      </c>
    </row>
    <row r="12" spans="1:24">
      <c r="A12" s="26"/>
      <c r="B12" s="26"/>
      <c r="C12" s="26"/>
      <c r="D12" s="26"/>
      <c r="E12" s="26"/>
      <c r="F12" s="26" t="s">
        <v>364</v>
      </c>
      <c r="G12" s="26"/>
      <c r="H12" s="26"/>
      <c r="I12" s="26"/>
      <c r="J12" s="33">
        <v>3627.32</v>
      </c>
      <c r="K12" s="43"/>
      <c r="L12" s="33">
        <v>2695</v>
      </c>
      <c r="M12" s="43"/>
      <c r="N12" s="33">
        <f>ROUND((J12-L12),5)</f>
        <v>932.32</v>
      </c>
      <c r="O12" s="43"/>
      <c r="P12" s="44">
        <f>ROUND(IF(L12=0, IF(J12=0, 0, 1), J12/L12),5)</f>
        <v>1.3459399999999999</v>
      </c>
      <c r="Q12" s="43"/>
      <c r="R12" s="33">
        <f t="shared" si="0"/>
        <v>3627.32</v>
      </c>
      <c r="S12" s="43"/>
      <c r="T12" s="33">
        <f t="shared" si="1"/>
        <v>2695</v>
      </c>
      <c r="U12" s="43"/>
      <c r="V12" s="33">
        <f t="shared" si="2"/>
        <v>932.32</v>
      </c>
      <c r="W12" s="43"/>
      <c r="X12" s="44">
        <f t="shared" si="3"/>
        <v>1.3459399999999999</v>
      </c>
    </row>
    <row r="13" spans="1:24">
      <c r="A13" s="26"/>
      <c r="B13" s="26"/>
      <c r="C13" s="26"/>
      <c r="D13" s="26"/>
      <c r="E13" s="26"/>
      <c r="F13" s="26" t="s">
        <v>365</v>
      </c>
      <c r="G13" s="26"/>
      <c r="H13" s="26"/>
      <c r="I13" s="26"/>
      <c r="J13" s="33">
        <v>0</v>
      </c>
      <c r="K13" s="43"/>
      <c r="L13" s="33">
        <v>94</v>
      </c>
      <c r="M13" s="43"/>
      <c r="N13" s="33">
        <f>ROUND((J13-L13),5)</f>
        <v>-94</v>
      </c>
      <c r="O13" s="43"/>
      <c r="P13" s="44">
        <f>ROUND(IF(L13=0, IF(J13=0, 0, 1), J13/L13),5)</f>
        <v>0</v>
      </c>
      <c r="Q13" s="43"/>
      <c r="R13" s="33">
        <f t="shared" si="0"/>
        <v>0</v>
      </c>
      <c r="S13" s="43"/>
      <c r="T13" s="33">
        <f t="shared" si="1"/>
        <v>94</v>
      </c>
      <c r="U13" s="43"/>
      <c r="V13" s="33">
        <f t="shared" si="2"/>
        <v>-94</v>
      </c>
      <c r="W13" s="43"/>
      <c r="X13" s="44">
        <f t="shared" si="3"/>
        <v>0</v>
      </c>
    </row>
    <row r="14" spans="1:24">
      <c r="A14" s="26"/>
      <c r="B14" s="26"/>
      <c r="C14" s="26"/>
      <c r="D14" s="26"/>
      <c r="E14" s="26"/>
      <c r="F14" s="26" t="s">
        <v>366</v>
      </c>
      <c r="G14" s="26"/>
      <c r="H14" s="26"/>
      <c r="I14" s="26"/>
      <c r="J14" s="33">
        <v>-7468.9</v>
      </c>
      <c r="K14" s="43"/>
      <c r="L14" s="33"/>
      <c r="M14" s="43"/>
      <c r="N14" s="33"/>
      <c r="O14" s="43"/>
      <c r="P14" s="44"/>
      <c r="Q14" s="43"/>
      <c r="R14" s="33">
        <f t="shared" si="0"/>
        <v>-7468.9</v>
      </c>
      <c r="S14" s="43"/>
      <c r="T14" s="33">
        <f t="shared" si="1"/>
        <v>0</v>
      </c>
      <c r="U14" s="43"/>
      <c r="V14" s="33">
        <f t="shared" si="2"/>
        <v>-7468.9</v>
      </c>
      <c r="W14" s="43"/>
      <c r="X14" s="44">
        <f t="shared" si="3"/>
        <v>1</v>
      </c>
    </row>
    <row r="15" spans="1:24" ht="15.75" thickBot="1">
      <c r="A15" s="26"/>
      <c r="B15" s="26"/>
      <c r="C15" s="26"/>
      <c r="D15" s="26"/>
      <c r="E15" s="26"/>
      <c r="F15" s="26" t="s">
        <v>367</v>
      </c>
      <c r="G15" s="26"/>
      <c r="H15" s="26"/>
      <c r="I15" s="26"/>
      <c r="J15" s="33">
        <v>145.16</v>
      </c>
      <c r="K15" s="43"/>
      <c r="L15" s="33">
        <v>400</v>
      </c>
      <c r="M15" s="43"/>
      <c r="N15" s="33">
        <f>ROUND((J15-L15),5)</f>
        <v>-254.84</v>
      </c>
      <c r="O15" s="43"/>
      <c r="P15" s="44">
        <f>ROUND(IF(L15=0, IF(J15=0, 0, 1), J15/L15),5)</f>
        <v>0.3629</v>
      </c>
      <c r="Q15" s="43"/>
      <c r="R15" s="33">
        <f t="shared" si="0"/>
        <v>145.16</v>
      </c>
      <c r="S15" s="43"/>
      <c r="T15" s="33">
        <f t="shared" si="1"/>
        <v>400</v>
      </c>
      <c r="U15" s="43"/>
      <c r="V15" s="33">
        <f t="shared" si="2"/>
        <v>-254.84</v>
      </c>
      <c r="W15" s="43"/>
      <c r="X15" s="44">
        <f t="shared" si="3"/>
        <v>0.3629</v>
      </c>
    </row>
    <row r="16" spans="1:24" ht="15.75" thickBot="1">
      <c r="A16" s="26"/>
      <c r="B16" s="26"/>
      <c r="C16" s="26"/>
      <c r="D16" s="26"/>
      <c r="E16" s="26" t="s">
        <v>368</v>
      </c>
      <c r="F16" s="26"/>
      <c r="G16" s="26"/>
      <c r="H16" s="26"/>
      <c r="I16" s="26"/>
      <c r="J16" s="35">
        <f>ROUND(SUM(J8:J15),5)</f>
        <v>31821.35</v>
      </c>
      <c r="K16" s="43"/>
      <c r="L16" s="35">
        <f>ROUND(SUM(L8:L15),5)</f>
        <v>59353</v>
      </c>
      <c r="M16" s="43"/>
      <c r="N16" s="35">
        <f>ROUND((J16-L16),5)</f>
        <v>-27531.65</v>
      </c>
      <c r="O16" s="43"/>
      <c r="P16" s="45">
        <f>ROUND(IF(L16=0, IF(J16=0, 0, 1), J16/L16),5)</f>
        <v>0.53613999999999995</v>
      </c>
      <c r="Q16" s="43"/>
      <c r="R16" s="35">
        <f t="shared" si="0"/>
        <v>31821.35</v>
      </c>
      <c r="S16" s="43"/>
      <c r="T16" s="35">
        <f t="shared" si="1"/>
        <v>59353</v>
      </c>
      <c r="U16" s="43"/>
      <c r="V16" s="35">
        <f t="shared" si="2"/>
        <v>-27531.65</v>
      </c>
      <c r="W16" s="43"/>
      <c r="X16" s="45">
        <f t="shared" si="3"/>
        <v>0.53613999999999995</v>
      </c>
    </row>
    <row r="17" spans="1:24" ht="15.75" thickBot="1">
      <c r="A17" s="26"/>
      <c r="B17" s="26"/>
      <c r="C17" s="26"/>
      <c r="D17" s="26" t="s">
        <v>369</v>
      </c>
      <c r="E17" s="26"/>
      <c r="F17" s="26"/>
      <c r="G17" s="26"/>
      <c r="H17" s="26"/>
      <c r="I17" s="26"/>
      <c r="J17" s="34">
        <f>ROUND(SUM(J4:J7)+J16,5)</f>
        <v>32026.18</v>
      </c>
      <c r="K17" s="43"/>
      <c r="L17" s="34">
        <f>ROUND(SUM(L4:L7)+L16,5)</f>
        <v>59416</v>
      </c>
      <c r="M17" s="43"/>
      <c r="N17" s="34">
        <f>ROUND((J17-L17),5)</f>
        <v>-27389.82</v>
      </c>
      <c r="O17" s="43"/>
      <c r="P17" s="46">
        <f>ROUND(IF(L17=0, IF(J17=0, 0, 1), J17/L17),5)</f>
        <v>0.53902000000000005</v>
      </c>
      <c r="Q17" s="43"/>
      <c r="R17" s="34">
        <f t="shared" si="0"/>
        <v>32026.18</v>
      </c>
      <c r="S17" s="43"/>
      <c r="T17" s="34">
        <f t="shared" si="1"/>
        <v>59416</v>
      </c>
      <c r="U17" s="43"/>
      <c r="V17" s="34">
        <f t="shared" si="2"/>
        <v>-27389.82</v>
      </c>
      <c r="W17" s="43"/>
      <c r="X17" s="46">
        <f t="shared" si="3"/>
        <v>0.53902000000000005</v>
      </c>
    </row>
    <row r="18" spans="1:24">
      <c r="A18" s="26"/>
      <c r="B18" s="26"/>
      <c r="C18" s="26" t="s">
        <v>370</v>
      </c>
      <c r="D18" s="26"/>
      <c r="E18" s="26"/>
      <c r="F18" s="26"/>
      <c r="G18" s="26"/>
      <c r="H18" s="26"/>
      <c r="I18" s="26"/>
      <c r="J18" s="33">
        <f>J17</f>
        <v>32026.18</v>
      </c>
      <c r="K18" s="43"/>
      <c r="L18" s="33">
        <f>L17</f>
        <v>59416</v>
      </c>
      <c r="M18" s="43"/>
      <c r="N18" s="33">
        <f>ROUND((J18-L18),5)</f>
        <v>-27389.82</v>
      </c>
      <c r="O18" s="43"/>
      <c r="P18" s="44">
        <f>ROUND(IF(L18=0, IF(J18=0, 0, 1), J18/L18),5)</f>
        <v>0.53902000000000005</v>
      </c>
      <c r="Q18" s="43"/>
      <c r="R18" s="33">
        <f t="shared" si="0"/>
        <v>32026.18</v>
      </c>
      <c r="S18" s="43"/>
      <c r="T18" s="33">
        <f t="shared" si="1"/>
        <v>59416</v>
      </c>
      <c r="U18" s="43"/>
      <c r="V18" s="33">
        <f t="shared" si="2"/>
        <v>-27389.82</v>
      </c>
      <c r="W18" s="43"/>
      <c r="X18" s="44">
        <f t="shared" si="3"/>
        <v>0.53902000000000005</v>
      </c>
    </row>
    <row r="19" spans="1:24">
      <c r="A19" s="26"/>
      <c r="B19" s="26"/>
      <c r="C19" s="26"/>
      <c r="D19" s="26" t="s">
        <v>371</v>
      </c>
      <c r="E19" s="26"/>
      <c r="F19" s="26"/>
      <c r="G19" s="26"/>
      <c r="H19" s="26"/>
      <c r="I19" s="26"/>
      <c r="J19" s="33"/>
      <c r="K19" s="43"/>
      <c r="L19" s="33"/>
      <c r="M19" s="43"/>
      <c r="N19" s="33"/>
      <c r="O19" s="43"/>
      <c r="P19" s="44"/>
      <c r="Q19" s="43"/>
      <c r="R19" s="33"/>
      <c r="S19" s="43"/>
      <c r="T19" s="33"/>
      <c r="U19" s="43"/>
      <c r="V19" s="33"/>
      <c r="W19" s="43"/>
      <c r="X19" s="44"/>
    </row>
    <row r="20" spans="1:24">
      <c r="A20" s="26"/>
      <c r="B20" s="26"/>
      <c r="C20" s="26"/>
      <c r="D20" s="26"/>
      <c r="E20" s="26" t="s">
        <v>372</v>
      </c>
      <c r="F20" s="26"/>
      <c r="G20" s="26"/>
      <c r="H20" s="26"/>
      <c r="I20" s="26"/>
      <c r="J20" s="33"/>
      <c r="K20" s="43"/>
      <c r="L20" s="33"/>
      <c r="M20" s="43"/>
      <c r="N20" s="33"/>
      <c r="O20" s="43"/>
      <c r="P20" s="44"/>
      <c r="Q20" s="43"/>
      <c r="R20" s="33"/>
      <c r="S20" s="43"/>
      <c r="T20" s="33"/>
      <c r="U20" s="43"/>
      <c r="V20" s="33"/>
      <c r="W20" s="43"/>
      <c r="X20" s="44"/>
    </row>
    <row r="21" spans="1:24">
      <c r="A21" s="26"/>
      <c r="B21" s="26"/>
      <c r="C21" s="26"/>
      <c r="D21" s="26"/>
      <c r="E21" s="26"/>
      <c r="F21" s="26" t="s">
        <v>373</v>
      </c>
      <c r="G21" s="26"/>
      <c r="H21" s="26"/>
      <c r="I21" s="26"/>
      <c r="J21" s="33"/>
      <c r="K21" s="43"/>
      <c r="L21" s="33"/>
      <c r="M21" s="43"/>
      <c r="N21" s="33"/>
      <c r="O21" s="43"/>
      <c r="P21" s="44"/>
      <c r="Q21" s="43"/>
      <c r="R21" s="33"/>
      <c r="S21" s="43"/>
      <c r="T21" s="33"/>
      <c r="U21" s="43"/>
      <c r="V21" s="33"/>
      <c r="W21" s="43"/>
      <c r="X21" s="44"/>
    </row>
    <row r="22" spans="1:24">
      <c r="A22" s="26"/>
      <c r="B22" s="26"/>
      <c r="C22" s="26"/>
      <c r="D22" s="26"/>
      <c r="E22" s="26"/>
      <c r="F22" s="26"/>
      <c r="G22" s="26" t="s">
        <v>374</v>
      </c>
      <c r="H22" s="26"/>
      <c r="I22" s="26"/>
      <c r="J22" s="33">
        <v>56</v>
      </c>
      <c r="K22" s="43"/>
      <c r="L22" s="33"/>
      <c r="M22" s="43"/>
      <c r="N22" s="33"/>
      <c r="O22" s="43"/>
      <c r="P22" s="44"/>
      <c r="Q22" s="43"/>
      <c r="R22" s="33">
        <f>J22</f>
        <v>56</v>
      </c>
      <c r="S22" s="43"/>
      <c r="T22" s="33">
        <f>L22</f>
        <v>0</v>
      </c>
      <c r="U22" s="43"/>
      <c r="V22" s="33">
        <f>ROUND((R22-T22),5)</f>
        <v>56</v>
      </c>
      <c r="W22" s="43"/>
      <c r="X22" s="44">
        <f>ROUND(IF(T22=0, IF(R22=0, 0, 1), R22/T22),5)</f>
        <v>1</v>
      </c>
    </row>
    <row r="23" spans="1:24" ht="15.75" thickBot="1">
      <c r="A23" s="26"/>
      <c r="B23" s="26"/>
      <c r="C23" s="26"/>
      <c r="D23" s="26"/>
      <c r="E23" s="26"/>
      <c r="F23" s="26"/>
      <c r="G23" s="26" t="s">
        <v>375</v>
      </c>
      <c r="H23" s="26"/>
      <c r="I23" s="26"/>
      <c r="J23" s="36">
        <v>58.52</v>
      </c>
      <c r="K23" s="43"/>
      <c r="L23" s="36">
        <v>100</v>
      </c>
      <c r="M23" s="43"/>
      <c r="N23" s="36">
        <f>ROUND((J23-L23),5)</f>
        <v>-41.48</v>
      </c>
      <c r="O23" s="43"/>
      <c r="P23" s="47">
        <f>ROUND(IF(L23=0, IF(J23=0, 0, 1), J23/L23),5)</f>
        <v>0.58520000000000005</v>
      </c>
      <c r="Q23" s="43"/>
      <c r="R23" s="36">
        <f>J23</f>
        <v>58.52</v>
      </c>
      <c r="S23" s="43"/>
      <c r="T23" s="36">
        <f>L23</f>
        <v>100</v>
      </c>
      <c r="U23" s="43"/>
      <c r="V23" s="36">
        <f>ROUND((R23-T23),5)</f>
        <v>-41.48</v>
      </c>
      <c r="W23" s="43"/>
      <c r="X23" s="47">
        <f>ROUND(IF(T23=0, IF(R23=0, 0, 1), R23/T23),5)</f>
        <v>0.58520000000000005</v>
      </c>
    </row>
    <row r="24" spans="1:24">
      <c r="A24" s="26"/>
      <c r="B24" s="26"/>
      <c r="C24" s="26"/>
      <c r="D24" s="26"/>
      <c r="E24" s="26"/>
      <c r="F24" s="26" t="s">
        <v>376</v>
      </c>
      <c r="G24" s="26"/>
      <c r="H24" s="26"/>
      <c r="I24" s="26"/>
      <c r="J24" s="33">
        <f>ROUND(SUM(J21:J23),5)</f>
        <v>114.52</v>
      </c>
      <c r="K24" s="43"/>
      <c r="L24" s="33">
        <f>ROUND(SUM(L21:L23),5)</f>
        <v>100</v>
      </c>
      <c r="M24" s="43"/>
      <c r="N24" s="33">
        <f>ROUND((J24-L24),5)</f>
        <v>14.52</v>
      </c>
      <c r="O24" s="43"/>
      <c r="P24" s="44">
        <f>ROUND(IF(L24=0, IF(J24=0, 0, 1), J24/L24),5)</f>
        <v>1.1452</v>
      </c>
      <c r="Q24" s="43"/>
      <c r="R24" s="33">
        <f>J24</f>
        <v>114.52</v>
      </c>
      <c r="S24" s="43"/>
      <c r="T24" s="33">
        <f>L24</f>
        <v>100</v>
      </c>
      <c r="U24" s="43"/>
      <c r="V24" s="33">
        <f>ROUND((R24-T24),5)</f>
        <v>14.52</v>
      </c>
      <c r="W24" s="43"/>
      <c r="X24" s="44">
        <f>ROUND(IF(T24=0, IF(R24=0, 0, 1), R24/T24),5)</f>
        <v>1.1452</v>
      </c>
    </row>
    <row r="25" spans="1:24">
      <c r="A25" s="26"/>
      <c r="B25" s="26"/>
      <c r="C25" s="26"/>
      <c r="D25" s="26"/>
      <c r="E25" s="26"/>
      <c r="F25" s="26" t="s">
        <v>377</v>
      </c>
      <c r="G25" s="26"/>
      <c r="H25" s="26"/>
      <c r="I25" s="26"/>
      <c r="J25" s="33"/>
      <c r="K25" s="43"/>
      <c r="L25" s="33"/>
      <c r="M25" s="43"/>
      <c r="N25" s="33"/>
      <c r="O25" s="43"/>
      <c r="P25" s="44"/>
      <c r="Q25" s="43"/>
      <c r="R25" s="33"/>
      <c r="S25" s="43"/>
      <c r="T25" s="33"/>
      <c r="U25" s="43"/>
      <c r="V25" s="33"/>
      <c r="W25" s="43"/>
      <c r="X25" s="44"/>
    </row>
    <row r="26" spans="1:24">
      <c r="A26" s="26"/>
      <c r="B26" s="26"/>
      <c r="C26" s="26"/>
      <c r="D26" s="26"/>
      <c r="E26" s="26"/>
      <c r="F26" s="26"/>
      <c r="G26" s="26" t="s">
        <v>378</v>
      </c>
      <c r="H26" s="26"/>
      <c r="I26" s="26"/>
      <c r="J26" s="33">
        <v>0</v>
      </c>
      <c r="K26" s="43"/>
      <c r="L26" s="33">
        <v>25</v>
      </c>
      <c r="M26" s="43"/>
      <c r="N26" s="33">
        <f>ROUND((J26-L26),5)</f>
        <v>-25</v>
      </c>
      <c r="O26" s="43"/>
      <c r="P26" s="44">
        <f>ROUND(IF(L26=0, IF(J26=0, 0, 1), J26/L26),5)</f>
        <v>0</v>
      </c>
      <c r="Q26" s="43"/>
      <c r="R26" s="33">
        <f>J26</f>
        <v>0</v>
      </c>
      <c r="S26" s="43"/>
      <c r="T26" s="33">
        <f>L26</f>
        <v>25</v>
      </c>
      <c r="U26" s="43"/>
      <c r="V26" s="33">
        <f>ROUND((R26-T26),5)</f>
        <v>-25</v>
      </c>
      <c r="W26" s="43"/>
      <c r="X26" s="44">
        <f>ROUND(IF(T26=0, IF(R26=0, 0, 1), R26/T26),5)</f>
        <v>0</v>
      </c>
    </row>
    <row r="27" spans="1:24" ht="15.75" thickBot="1">
      <c r="A27" s="26"/>
      <c r="B27" s="26"/>
      <c r="C27" s="26"/>
      <c r="D27" s="26"/>
      <c r="E27" s="26"/>
      <c r="F27" s="26"/>
      <c r="G27" s="26" t="s">
        <v>379</v>
      </c>
      <c r="H27" s="26"/>
      <c r="I27" s="26"/>
      <c r="J27" s="36">
        <v>420.73</v>
      </c>
      <c r="K27" s="43"/>
      <c r="L27" s="36">
        <v>450</v>
      </c>
      <c r="M27" s="43"/>
      <c r="N27" s="36">
        <f>ROUND((J27-L27),5)</f>
        <v>-29.27</v>
      </c>
      <c r="O27" s="43"/>
      <c r="P27" s="47">
        <f>ROUND(IF(L27=0, IF(J27=0, 0, 1), J27/L27),5)</f>
        <v>0.93496000000000001</v>
      </c>
      <c r="Q27" s="43"/>
      <c r="R27" s="36">
        <f>J27</f>
        <v>420.73</v>
      </c>
      <c r="S27" s="43"/>
      <c r="T27" s="36">
        <f>L27</f>
        <v>450</v>
      </c>
      <c r="U27" s="43"/>
      <c r="V27" s="36">
        <f>ROUND((R27-T27),5)</f>
        <v>-29.27</v>
      </c>
      <c r="W27" s="43"/>
      <c r="X27" s="47">
        <f>ROUND(IF(T27=0, IF(R27=0, 0, 1), R27/T27),5)</f>
        <v>0.93496000000000001</v>
      </c>
    </row>
    <row r="28" spans="1:24">
      <c r="A28" s="26"/>
      <c r="B28" s="26"/>
      <c r="C28" s="26"/>
      <c r="D28" s="26"/>
      <c r="E28" s="26"/>
      <c r="F28" s="26" t="s">
        <v>380</v>
      </c>
      <c r="G28" s="26"/>
      <c r="H28" s="26"/>
      <c r="I28" s="26"/>
      <c r="J28" s="33">
        <f>ROUND(SUM(J25:J27),5)</f>
        <v>420.73</v>
      </c>
      <c r="K28" s="43"/>
      <c r="L28" s="33">
        <f>ROUND(SUM(L25:L27),5)</f>
        <v>475</v>
      </c>
      <c r="M28" s="43"/>
      <c r="N28" s="33">
        <f>ROUND((J28-L28),5)</f>
        <v>-54.27</v>
      </c>
      <c r="O28" s="43"/>
      <c r="P28" s="44">
        <f>ROUND(IF(L28=0, IF(J28=0, 0, 1), J28/L28),5)</f>
        <v>0.88575000000000004</v>
      </c>
      <c r="Q28" s="43"/>
      <c r="R28" s="33">
        <f>J28</f>
        <v>420.73</v>
      </c>
      <c r="S28" s="43"/>
      <c r="T28" s="33">
        <f>L28</f>
        <v>475</v>
      </c>
      <c r="U28" s="43"/>
      <c r="V28" s="33">
        <f>ROUND((R28-T28),5)</f>
        <v>-54.27</v>
      </c>
      <c r="W28" s="43"/>
      <c r="X28" s="44">
        <f>ROUND(IF(T28=0, IF(R28=0, 0, 1), R28/T28),5)</f>
        <v>0.88575000000000004</v>
      </c>
    </row>
    <row r="29" spans="1:24">
      <c r="A29" s="26"/>
      <c r="B29" s="26"/>
      <c r="C29" s="26"/>
      <c r="D29" s="26"/>
      <c r="E29" s="26"/>
      <c r="F29" s="26" t="s">
        <v>381</v>
      </c>
      <c r="G29" s="26"/>
      <c r="H29" s="26"/>
      <c r="I29" s="26"/>
      <c r="J29" s="33"/>
      <c r="K29" s="43"/>
      <c r="L29" s="33"/>
      <c r="M29" s="43"/>
      <c r="N29" s="33"/>
      <c r="O29" s="43"/>
      <c r="P29" s="44"/>
      <c r="Q29" s="43"/>
      <c r="R29" s="33"/>
      <c r="S29" s="43"/>
      <c r="T29" s="33"/>
      <c r="U29" s="43"/>
      <c r="V29" s="33"/>
      <c r="W29" s="43"/>
      <c r="X29" s="44"/>
    </row>
    <row r="30" spans="1:24">
      <c r="A30" s="26"/>
      <c r="B30" s="26"/>
      <c r="C30" s="26"/>
      <c r="D30" s="26"/>
      <c r="E30" s="26"/>
      <c r="F30" s="26"/>
      <c r="G30" s="26" t="s">
        <v>382</v>
      </c>
      <c r="H30" s="26"/>
      <c r="I30" s="26"/>
      <c r="J30" s="33">
        <v>248</v>
      </c>
      <c r="K30" s="43"/>
      <c r="L30" s="33">
        <v>0</v>
      </c>
      <c r="M30" s="43"/>
      <c r="N30" s="33">
        <f t="shared" ref="N30:N37" si="4">ROUND((J30-L30),5)</f>
        <v>248</v>
      </c>
      <c r="O30" s="43"/>
      <c r="P30" s="44">
        <f t="shared" ref="P30:P37" si="5">ROUND(IF(L30=0, IF(J30=0, 0, 1), J30/L30),5)</f>
        <v>1</v>
      </c>
      <c r="Q30" s="43"/>
      <c r="R30" s="33">
        <f t="shared" ref="R30:R37" si="6">J30</f>
        <v>248</v>
      </c>
      <c r="S30" s="43"/>
      <c r="T30" s="33">
        <f t="shared" ref="T30:T37" si="7">L30</f>
        <v>0</v>
      </c>
      <c r="U30" s="43"/>
      <c r="V30" s="33">
        <f t="shared" ref="V30:V37" si="8">ROUND((R30-T30),5)</f>
        <v>248</v>
      </c>
      <c r="W30" s="43"/>
      <c r="X30" s="44">
        <f t="shared" ref="X30:X37" si="9">ROUND(IF(T30=0, IF(R30=0, 0, 1), R30/T30),5)</f>
        <v>1</v>
      </c>
    </row>
    <row r="31" spans="1:24">
      <c r="A31" s="26"/>
      <c r="B31" s="26"/>
      <c r="C31" s="26"/>
      <c r="D31" s="26"/>
      <c r="E31" s="26"/>
      <c r="F31" s="26"/>
      <c r="G31" s="26" t="s">
        <v>383</v>
      </c>
      <c r="H31" s="26"/>
      <c r="I31" s="26"/>
      <c r="J31" s="33">
        <v>0</v>
      </c>
      <c r="K31" s="43"/>
      <c r="L31" s="33">
        <v>150</v>
      </c>
      <c r="M31" s="43"/>
      <c r="N31" s="33">
        <f t="shared" si="4"/>
        <v>-150</v>
      </c>
      <c r="O31" s="43"/>
      <c r="P31" s="44">
        <f t="shared" si="5"/>
        <v>0</v>
      </c>
      <c r="Q31" s="43"/>
      <c r="R31" s="33">
        <f t="shared" si="6"/>
        <v>0</v>
      </c>
      <c r="S31" s="43"/>
      <c r="T31" s="33">
        <f t="shared" si="7"/>
        <v>150</v>
      </c>
      <c r="U31" s="43"/>
      <c r="V31" s="33">
        <f t="shared" si="8"/>
        <v>-150</v>
      </c>
      <c r="W31" s="43"/>
      <c r="X31" s="44">
        <f t="shared" si="9"/>
        <v>0</v>
      </c>
    </row>
    <row r="32" spans="1:24">
      <c r="A32" s="26"/>
      <c r="B32" s="26"/>
      <c r="C32" s="26"/>
      <c r="D32" s="26"/>
      <c r="E32" s="26"/>
      <c r="F32" s="26"/>
      <c r="G32" s="26" t="s">
        <v>384</v>
      </c>
      <c r="H32" s="26"/>
      <c r="I32" s="26"/>
      <c r="J32" s="33">
        <v>0</v>
      </c>
      <c r="K32" s="43"/>
      <c r="L32" s="33">
        <v>1250</v>
      </c>
      <c r="M32" s="43"/>
      <c r="N32" s="33">
        <f t="shared" si="4"/>
        <v>-1250</v>
      </c>
      <c r="O32" s="43"/>
      <c r="P32" s="44">
        <f t="shared" si="5"/>
        <v>0</v>
      </c>
      <c r="Q32" s="43"/>
      <c r="R32" s="33">
        <f t="shared" si="6"/>
        <v>0</v>
      </c>
      <c r="S32" s="43"/>
      <c r="T32" s="33">
        <f t="shared" si="7"/>
        <v>1250</v>
      </c>
      <c r="U32" s="43"/>
      <c r="V32" s="33">
        <f t="shared" si="8"/>
        <v>-1250</v>
      </c>
      <c r="W32" s="43"/>
      <c r="X32" s="44">
        <f t="shared" si="9"/>
        <v>0</v>
      </c>
    </row>
    <row r="33" spans="1:24">
      <c r="A33" s="26"/>
      <c r="B33" s="26"/>
      <c r="C33" s="26"/>
      <c r="D33" s="26"/>
      <c r="E33" s="26"/>
      <c r="F33" s="26"/>
      <c r="G33" s="26" t="s">
        <v>385</v>
      </c>
      <c r="H33" s="26"/>
      <c r="I33" s="26"/>
      <c r="J33" s="33">
        <v>0</v>
      </c>
      <c r="K33" s="43"/>
      <c r="L33" s="33">
        <v>125</v>
      </c>
      <c r="M33" s="43"/>
      <c r="N33" s="33">
        <f t="shared" si="4"/>
        <v>-125</v>
      </c>
      <c r="O33" s="43"/>
      <c r="P33" s="44">
        <f t="shared" si="5"/>
        <v>0</v>
      </c>
      <c r="Q33" s="43"/>
      <c r="R33" s="33">
        <f t="shared" si="6"/>
        <v>0</v>
      </c>
      <c r="S33" s="43"/>
      <c r="T33" s="33">
        <f t="shared" si="7"/>
        <v>125</v>
      </c>
      <c r="U33" s="43"/>
      <c r="V33" s="33">
        <f t="shared" si="8"/>
        <v>-125</v>
      </c>
      <c r="W33" s="43"/>
      <c r="X33" s="44">
        <f t="shared" si="9"/>
        <v>0</v>
      </c>
    </row>
    <row r="34" spans="1:24">
      <c r="A34" s="26"/>
      <c r="B34" s="26"/>
      <c r="C34" s="26"/>
      <c r="D34" s="26"/>
      <c r="E34" s="26"/>
      <c r="F34" s="26"/>
      <c r="G34" s="26" t="s">
        <v>386</v>
      </c>
      <c r="H34" s="26"/>
      <c r="I34" s="26"/>
      <c r="J34" s="33">
        <v>0</v>
      </c>
      <c r="K34" s="43"/>
      <c r="L34" s="33">
        <v>0</v>
      </c>
      <c r="M34" s="43"/>
      <c r="N34" s="33">
        <f t="shared" si="4"/>
        <v>0</v>
      </c>
      <c r="O34" s="43"/>
      <c r="P34" s="44">
        <f t="shared" si="5"/>
        <v>0</v>
      </c>
      <c r="Q34" s="43"/>
      <c r="R34" s="33">
        <f t="shared" si="6"/>
        <v>0</v>
      </c>
      <c r="S34" s="43"/>
      <c r="T34" s="33">
        <f t="shared" si="7"/>
        <v>0</v>
      </c>
      <c r="U34" s="43"/>
      <c r="V34" s="33">
        <f t="shared" si="8"/>
        <v>0</v>
      </c>
      <c r="W34" s="43"/>
      <c r="X34" s="44">
        <f t="shared" si="9"/>
        <v>0</v>
      </c>
    </row>
    <row r="35" spans="1:24" ht="15.75" thickBot="1">
      <c r="A35" s="26"/>
      <c r="B35" s="26"/>
      <c r="C35" s="26"/>
      <c r="D35" s="26"/>
      <c r="E35" s="26"/>
      <c r="F35" s="26"/>
      <c r="G35" s="26" t="s">
        <v>387</v>
      </c>
      <c r="H35" s="26"/>
      <c r="I35" s="26"/>
      <c r="J35" s="36">
        <v>100</v>
      </c>
      <c r="K35" s="43"/>
      <c r="L35" s="36">
        <v>125</v>
      </c>
      <c r="M35" s="43"/>
      <c r="N35" s="36">
        <f t="shared" si="4"/>
        <v>-25</v>
      </c>
      <c r="O35" s="43"/>
      <c r="P35" s="47">
        <f t="shared" si="5"/>
        <v>0.8</v>
      </c>
      <c r="Q35" s="43"/>
      <c r="R35" s="36">
        <f t="shared" si="6"/>
        <v>100</v>
      </c>
      <c r="S35" s="43"/>
      <c r="T35" s="36">
        <f t="shared" si="7"/>
        <v>125</v>
      </c>
      <c r="U35" s="43"/>
      <c r="V35" s="36">
        <f t="shared" si="8"/>
        <v>-25</v>
      </c>
      <c r="W35" s="43"/>
      <c r="X35" s="47">
        <f t="shared" si="9"/>
        <v>0.8</v>
      </c>
    </row>
    <row r="36" spans="1:24">
      <c r="A36" s="26"/>
      <c r="B36" s="26"/>
      <c r="C36" s="26"/>
      <c r="D36" s="26"/>
      <c r="E36" s="26"/>
      <c r="F36" s="26" t="s">
        <v>388</v>
      </c>
      <c r="G36" s="26"/>
      <c r="H36" s="26"/>
      <c r="I36" s="26"/>
      <c r="J36" s="33">
        <f>ROUND(SUM(J29:J35),5)</f>
        <v>348</v>
      </c>
      <c r="K36" s="43"/>
      <c r="L36" s="33">
        <f>ROUND(SUM(L29:L35),5)</f>
        <v>1650</v>
      </c>
      <c r="M36" s="43"/>
      <c r="N36" s="33">
        <f t="shared" si="4"/>
        <v>-1302</v>
      </c>
      <c r="O36" s="43"/>
      <c r="P36" s="44">
        <f t="shared" si="5"/>
        <v>0.21090999999999999</v>
      </c>
      <c r="Q36" s="43"/>
      <c r="R36" s="33">
        <f t="shared" si="6"/>
        <v>348</v>
      </c>
      <c r="S36" s="43"/>
      <c r="T36" s="33">
        <f t="shared" si="7"/>
        <v>1650</v>
      </c>
      <c r="U36" s="43"/>
      <c r="V36" s="33">
        <f t="shared" si="8"/>
        <v>-1302</v>
      </c>
      <c r="W36" s="43"/>
      <c r="X36" s="44">
        <f t="shared" si="9"/>
        <v>0.21090999999999999</v>
      </c>
    </row>
    <row r="37" spans="1:24">
      <c r="A37" s="26"/>
      <c r="B37" s="26"/>
      <c r="C37" s="26"/>
      <c r="D37" s="26"/>
      <c r="E37" s="26"/>
      <c r="F37" s="26" t="s">
        <v>389</v>
      </c>
      <c r="G37" s="26"/>
      <c r="H37" s="26"/>
      <c r="I37" s="26"/>
      <c r="J37" s="33">
        <v>0</v>
      </c>
      <c r="K37" s="43"/>
      <c r="L37" s="33">
        <v>0</v>
      </c>
      <c r="M37" s="43"/>
      <c r="N37" s="33">
        <f t="shared" si="4"/>
        <v>0</v>
      </c>
      <c r="O37" s="43"/>
      <c r="P37" s="44">
        <f t="shared" si="5"/>
        <v>0</v>
      </c>
      <c r="Q37" s="43"/>
      <c r="R37" s="33">
        <f t="shared" si="6"/>
        <v>0</v>
      </c>
      <c r="S37" s="43"/>
      <c r="T37" s="33">
        <f t="shared" si="7"/>
        <v>0</v>
      </c>
      <c r="U37" s="43"/>
      <c r="V37" s="33">
        <f t="shared" si="8"/>
        <v>0</v>
      </c>
      <c r="W37" s="43"/>
      <c r="X37" s="44">
        <f t="shared" si="9"/>
        <v>0</v>
      </c>
    </row>
    <row r="38" spans="1:24">
      <c r="A38" s="26"/>
      <c r="B38" s="26"/>
      <c r="C38" s="26"/>
      <c r="D38" s="26"/>
      <c r="E38" s="26"/>
      <c r="F38" s="26" t="s">
        <v>390</v>
      </c>
      <c r="G38" s="26"/>
      <c r="H38" s="26"/>
      <c r="I38" s="26"/>
      <c r="J38" s="33"/>
      <c r="K38" s="43"/>
      <c r="L38" s="33"/>
      <c r="M38" s="43"/>
      <c r="N38" s="33"/>
      <c r="O38" s="43"/>
      <c r="P38" s="44"/>
      <c r="Q38" s="43"/>
      <c r="R38" s="33"/>
      <c r="S38" s="43"/>
      <c r="T38" s="33"/>
      <c r="U38" s="43"/>
      <c r="V38" s="33"/>
      <c r="W38" s="43"/>
      <c r="X38" s="44"/>
    </row>
    <row r="39" spans="1:24">
      <c r="A39" s="26"/>
      <c r="B39" s="26"/>
      <c r="C39" s="26"/>
      <c r="D39" s="26"/>
      <c r="E39" s="26"/>
      <c r="F39" s="26"/>
      <c r="G39" s="26" t="s">
        <v>391</v>
      </c>
      <c r="H39" s="26"/>
      <c r="I39" s="26"/>
      <c r="J39" s="33">
        <v>100</v>
      </c>
      <c r="K39" s="43"/>
      <c r="L39" s="33">
        <v>0</v>
      </c>
      <c r="M39" s="43"/>
      <c r="N39" s="33">
        <f t="shared" ref="N39:N45" si="10">ROUND((J39-L39),5)</f>
        <v>100</v>
      </c>
      <c r="O39" s="43"/>
      <c r="P39" s="44">
        <f t="shared" ref="P39:P45" si="11">ROUND(IF(L39=0, IF(J39=0, 0, 1), J39/L39),5)</f>
        <v>1</v>
      </c>
      <c r="Q39" s="43"/>
      <c r="R39" s="33">
        <f t="shared" ref="R39:R45" si="12">J39</f>
        <v>100</v>
      </c>
      <c r="S39" s="43"/>
      <c r="T39" s="33">
        <f t="shared" ref="T39:T45" si="13">L39</f>
        <v>0</v>
      </c>
      <c r="U39" s="43"/>
      <c r="V39" s="33">
        <f t="shared" ref="V39:V45" si="14">ROUND((R39-T39),5)</f>
        <v>100</v>
      </c>
      <c r="W39" s="43"/>
      <c r="X39" s="44">
        <f t="shared" ref="X39:X45" si="15">ROUND(IF(T39=0, IF(R39=0, 0, 1), R39/T39),5)</f>
        <v>1</v>
      </c>
    </row>
    <row r="40" spans="1:24">
      <c r="A40" s="26"/>
      <c r="B40" s="26"/>
      <c r="C40" s="26"/>
      <c r="D40" s="26"/>
      <c r="E40" s="26"/>
      <c r="F40" s="26"/>
      <c r="G40" s="26" t="s">
        <v>392</v>
      </c>
      <c r="H40" s="26"/>
      <c r="I40" s="26"/>
      <c r="J40" s="33">
        <v>0</v>
      </c>
      <c r="K40" s="43"/>
      <c r="L40" s="33">
        <v>0</v>
      </c>
      <c r="M40" s="43"/>
      <c r="N40" s="33">
        <f t="shared" si="10"/>
        <v>0</v>
      </c>
      <c r="O40" s="43"/>
      <c r="P40" s="44">
        <f t="shared" si="11"/>
        <v>0</v>
      </c>
      <c r="Q40" s="43"/>
      <c r="R40" s="33">
        <f t="shared" si="12"/>
        <v>0</v>
      </c>
      <c r="S40" s="43"/>
      <c r="T40" s="33">
        <f t="shared" si="13"/>
        <v>0</v>
      </c>
      <c r="U40" s="43"/>
      <c r="V40" s="33">
        <f t="shared" si="14"/>
        <v>0</v>
      </c>
      <c r="W40" s="43"/>
      <c r="X40" s="44">
        <f t="shared" si="15"/>
        <v>0</v>
      </c>
    </row>
    <row r="41" spans="1:24">
      <c r="A41" s="26"/>
      <c r="B41" s="26"/>
      <c r="C41" s="26"/>
      <c r="D41" s="26"/>
      <c r="E41" s="26"/>
      <c r="F41" s="26"/>
      <c r="G41" s="26" t="s">
        <v>393</v>
      </c>
      <c r="H41" s="26"/>
      <c r="I41" s="26"/>
      <c r="J41" s="33">
        <v>0</v>
      </c>
      <c r="K41" s="43"/>
      <c r="L41" s="33">
        <v>0</v>
      </c>
      <c r="M41" s="43"/>
      <c r="N41" s="33">
        <f t="shared" si="10"/>
        <v>0</v>
      </c>
      <c r="O41" s="43"/>
      <c r="P41" s="44">
        <f t="shared" si="11"/>
        <v>0</v>
      </c>
      <c r="Q41" s="43"/>
      <c r="R41" s="33">
        <f t="shared" si="12"/>
        <v>0</v>
      </c>
      <c r="S41" s="43"/>
      <c r="T41" s="33">
        <f t="shared" si="13"/>
        <v>0</v>
      </c>
      <c r="U41" s="43"/>
      <c r="V41" s="33">
        <f t="shared" si="14"/>
        <v>0</v>
      </c>
      <c r="W41" s="43"/>
      <c r="X41" s="44">
        <f t="shared" si="15"/>
        <v>0</v>
      </c>
    </row>
    <row r="42" spans="1:24" ht="15.75" thickBot="1">
      <c r="A42" s="26"/>
      <c r="B42" s="26"/>
      <c r="C42" s="26"/>
      <c r="D42" s="26"/>
      <c r="E42" s="26"/>
      <c r="F42" s="26"/>
      <c r="G42" s="26" t="s">
        <v>394</v>
      </c>
      <c r="H42" s="26"/>
      <c r="I42" s="26"/>
      <c r="J42" s="36">
        <v>2781</v>
      </c>
      <c r="K42" s="43"/>
      <c r="L42" s="36">
        <v>2222.2399999999998</v>
      </c>
      <c r="M42" s="43"/>
      <c r="N42" s="36">
        <f t="shared" si="10"/>
        <v>558.76</v>
      </c>
      <c r="O42" s="43"/>
      <c r="P42" s="47">
        <f t="shared" si="11"/>
        <v>1.2514400000000001</v>
      </c>
      <c r="Q42" s="43"/>
      <c r="R42" s="36">
        <f t="shared" si="12"/>
        <v>2781</v>
      </c>
      <c r="S42" s="43"/>
      <c r="T42" s="36">
        <f t="shared" si="13"/>
        <v>2222.2399999999998</v>
      </c>
      <c r="U42" s="43"/>
      <c r="V42" s="36">
        <f t="shared" si="14"/>
        <v>558.76</v>
      </c>
      <c r="W42" s="43"/>
      <c r="X42" s="47">
        <f t="shared" si="15"/>
        <v>1.2514400000000001</v>
      </c>
    </row>
    <row r="43" spans="1:24">
      <c r="A43" s="26"/>
      <c r="B43" s="26"/>
      <c r="C43" s="26"/>
      <c r="D43" s="26"/>
      <c r="E43" s="26"/>
      <c r="F43" s="26" t="s">
        <v>395</v>
      </c>
      <c r="G43" s="26"/>
      <c r="H43" s="26"/>
      <c r="I43" s="26"/>
      <c r="J43" s="33">
        <f>ROUND(SUM(J38:J42),5)</f>
        <v>2881</v>
      </c>
      <c r="K43" s="43"/>
      <c r="L43" s="33">
        <f>ROUND(SUM(L38:L42),5)</f>
        <v>2222.2399999999998</v>
      </c>
      <c r="M43" s="43"/>
      <c r="N43" s="33">
        <f t="shared" si="10"/>
        <v>658.76</v>
      </c>
      <c r="O43" s="43"/>
      <c r="P43" s="44">
        <f t="shared" si="11"/>
        <v>1.29644</v>
      </c>
      <c r="Q43" s="43"/>
      <c r="R43" s="33">
        <f t="shared" si="12"/>
        <v>2881</v>
      </c>
      <c r="S43" s="43"/>
      <c r="T43" s="33">
        <f t="shared" si="13"/>
        <v>2222.2399999999998</v>
      </c>
      <c r="U43" s="43"/>
      <c r="V43" s="33">
        <f t="shared" si="14"/>
        <v>658.76</v>
      </c>
      <c r="W43" s="43"/>
      <c r="X43" s="44">
        <f t="shared" si="15"/>
        <v>1.29644</v>
      </c>
    </row>
    <row r="44" spans="1:24">
      <c r="A44" s="26"/>
      <c r="B44" s="26"/>
      <c r="C44" s="26"/>
      <c r="D44" s="26"/>
      <c r="E44" s="26"/>
      <c r="F44" s="26" t="s">
        <v>396</v>
      </c>
      <c r="G44" s="26"/>
      <c r="H44" s="26"/>
      <c r="I44" s="26"/>
      <c r="J44" s="33">
        <v>250.03</v>
      </c>
      <c r="K44" s="43"/>
      <c r="L44" s="33">
        <v>350</v>
      </c>
      <c r="M44" s="43"/>
      <c r="N44" s="33">
        <f t="shared" si="10"/>
        <v>-99.97</v>
      </c>
      <c r="O44" s="43"/>
      <c r="P44" s="44">
        <f t="shared" si="11"/>
        <v>0.71436999999999995</v>
      </c>
      <c r="Q44" s="43"/>
      <c r="R44" s="33">
        <f t="shared" si="12"/>
        <v>250.03</v>
      </c>
      <c r="S44" s="43"/>
      <c r="T44" s="33">
        <f t="shared" si="13"/>
        <v>350</v>
      </c>
      <c r="U44" s="43"/>
      <c r="V44" s="33">
        <f t="shared" si="14"/>
        <v>-99.97</v>
      </c>
      <c r="W44" s="43"/>
      <c r="X44" s="44">
        <f t="shared" si="15"/>
        <v>0.71436999999999995</v>
      </c>
    </row>
    <row r="45" spans="1:24">
      <c r="A45" s="26"/>
      <c r="B45" s="26"/>
      <c r="C45" s="26"/>
      <c r="D45" s="26"/>
      <c r="E45" s="26"/>
      <c r="F45" s="26" t="s">
        <v>397</v>
      </c>
      <c r="G45" s="26"/>
      <c r="H45" s="26"/>
      <c r="I45" s="26"/>
      <c r="J45" s="33">
        <v>3109.67</v>
      </c>
      <c r="K45" s="43"/>
      <c r="L45" s="33">
        <v>1000</v>
      </c>
      <c r="M45" s="43"/>
      <c r="N45" s="33">
        <f t="shared" si="10"/>
        <v>2109.67</v>
      </c>
      <c r="O45" s="43"/>
      <c r="P45" s="44">
        <f t="shared" si="11"/>
        <v>3.1096699999999999</v>
      </c>
      <c r="Q45" s="43"/>
      <c r="R45" s="33">
        <f t="shared" si="12"/>
        <v>3109.67</v>
      </c>
      <c r="S45" s="43"/>
      <c r="T45" s="33">
        <f t="shared" si="13"/>
        <v>1000</v>
      </c>
      <c r="U45" s="43"/>
      <c r="V45" s="33">
        <f t="shared" si="14"/>
        <v>2109.67</v>
      </c>
      <c r="W45" s="43"/>
      <c r="X45" s="44">
        <f t="shared" si="15"/>
        <v>3.1096699999999999</v>
      </c>
    </row>
    <row r="46" spans="1:24">
      <c r="A46" s="26"/>
      <c r="B46" s="26"/>
      <c r="C46" s="26"/>
      <c r="D46" s="26"/>
      <c r="E46" s="26"/>
      <c r="F46" s="26" t="s">
        <v>398</v>
      </c>
      <c r="G46" s="26"/>
      <c r="H46" s="26"/>
      <c r="I46" s="26"/>
      <c r="J46" s="33"/>
      <c r="K46" s="43"/>
      <c r="L46" s="33"/>
      <c r="M46" s="43"/>
      <c r="N46" s="33"/>
      <c r="O46" s="43"/>
      <c r="P46" s="44"/>
      <c r="Q46" s="43"/>
      <c r="R46" s="33"/>
      <c r="S46" s="43"/>
      <c r="T46" s="33"/>
      <c r="U46" s="43"/>
      <c r="V46" s="33"/>
      <c r="W46" s="43"/>
      <c r="X46" s="44"/>
    </row>
    <row r="47" spans="1:24">
      <c r="A47" s="26"/>
      <c r="B47" s="26"/>
      <c r="C47" s="26"/>
      <c r="D47" s="26"/>
      <c r="E47" s="26"/>
      <c r="F47" s="26"/>
      <c r="G47" s="26" t="s">
        <v>399</v>
      </c>
      <c r="H47" s="26"/>
      <c r="I47" s="26"/>
      <c r="J47" s="33"/>
      <c r="K47" s="43"/>
      <c r="L47" s="33"/>
      <c r="M47" s="43"/>
      <c r="N47" s="33"/>
      <c r="O47" s="43"/>
      <c r="P47" s="44"/>
      <c r="Q47" s="43"/>
      <c r="R47" s="33"/>
      <c r="S47" s="43"/>
      <c r="T47" s="33"/>
      <c r="U47" s="43"/>
      <c r="V47" s="33"/>
      <c r="W47" s="43"/>
      <c r="X47" s="44"/>
    </row>
    <row r="48" spans="1:24">
      <c r="A48" s="26"/>
      <c r="B48" s="26"/>
      <c r="C48" s="26"/>
      <c r="D48" s="26"/>
      <c r="E48" s="26"/>
      <c r="F48" s="26"/>
      <c r="G48" s="26"/>
      <c r="H48" s="26" t="s">
        <v>400</v>
      </c>
      <c r="I48" s="26"/>
      <c r="J48" s="33"/>
      <c r="K48" s="43"/>
      <c r="L48" s="33"/>
      <c r="M48" s="43"/>
      <c r="N48" s="33"/>
      <c r="O48" s="43"/>
      <c r="P48" s="44"/>
      <c r="Q48" s="43"/>
      <c r="R48" s="33"/>
      <c r="S48" s="43"/>
      <c r="T48" s="33"/>
      <c r="U48" s="43"/>
      <c r="V48" s="33"/>
      <c r="W48" s="43"/>
      <c r="X48" s="44"/>
    </row>
    <row r="49" spans="1:24">
      <c r="A49" s="26"/>
      <c r="B49" s="26"/>
      <c r="C49" s="26"/>
      <c r="D49" s="26"/>
      <c r="E49" s="26"/>
      <c r="F49" s="26"/>
      <c r="G49" s="26"/>
      <c r="H49" s="26"/>
      <c r="I49" s="26" t="s">
        <v>401</v>
      </c>
      <c r="J49" s="33">
        <v>10500</v>
      </c>
      <c r="K49" s="43"/>
      <c r="L49" s="33">
        <v>10500</v>
      </c>
      <c r="M49" s="43"/>
      <c r="N49" s="33">
        <f>ROUND((J49-L49),5)</f>
        <v>0</v>
      </c>
      <c r="O49" s="43"/>
      <c r="P49" s="44">
        <f>ROUND(IF(L49=0, IF(J49=0, 0, 1), J49/L49),5)</f>
        <v>1</v>
      </c>
      <c r="Q49" s="43"/>
      <c r="R49" s="33">
        <f t="shared" ref="R49:R61" si="16">J49</f>
        <v>10500</v>
      </c>
      <c r="S49" s="43"/>
      <c r="T49" s="33">
        <f t="shared" ref="T49:T61" si="17">L49</f>
        <v>10500</v>
      </c>
      <c r="U49" s="43"/>
      <c r="V49" s="33">
        <f t="shared" ref="V49:V61" si="18">ROUND((R49-T49),5)</f>
        <v>0</v>
      </c>
      <c r="W49" s="43"/>
      <c r="X49" s="44">
        <f t="shared" ref="X49:X61" si="19">ROUND(IF(T49=0, IF(R49=0, 0, 1), R49/T49),5)</f>
        <v>1</v>
      </c>
    </row>
    <row r="50" spans="1:24">
      <c r="A50" s="26"/>
      <c r="B50" s="26"/>
      <c r="C50" s="26"/>
      <c r="D50" s="26"/>
      <c r="E50" s="26"/>
      <c r="F50" s="26"/>
      <c r="G50" s="26"/>
      <c r="H50" s="26"/>
      <c r="I50" s="26" t="s">
        <v>402</v>
      </c>
      <c r="J50" s="33">
        <v>945</v>
      </c>
      <c r="K50" s="43"/>
      <c r="L50" s="33">
        <v>945</v>
      </c>
      <c r="M50" s="43"/>
      <c r="N50" s="33">
        <f>ROUND((J50-L50),5)</f>
        <v>0</v>
      </c>
      <c r="O50" s="43"/>
      <c r="P50" s="44">
        <f>ROUND(IF(L50=0, IF(J50=0, 0, 1), J50/L50),5)</f>
        <v>1</v>
      </c>
      <c r="Q50" s="43"/>
      <c r="R50" s="33">
        <f t="shared" si="16"/>
        <v>945</v>
      </c>
      <c r="S50" s="43"/>
      <c r="T50" s="33">
        <f t="shared" si="17"/>
        <v>945</v>
      </c>
      <c r="U50" s="43"/>
      <c r="V50" s="33">
        <f t="shared" si="18"/>
        <v>0</v>
      </c>
      <c r="W50" s="43"/>
      <c r="X50" s="44">
        <f t="shared" si="19"/>
        <v>1</v>
      </c>
    </row>
    <row r="51" spans="1:24">
      <c r="A51" s="26"/>
      <c r="B51" s="26"/>
      <c r="C51" s="26"/>
      <c r="D51" s="26"/>
      <c r="E51" s="26"/>
      <c r="F51" s="26"/>
      <c r="G51" s="26"/>
      <c r="H51" s="26"/>
      <c r="I51" s="26" t="s">
        <v>403</v>
      </c>
      <c r="J51" s="33">
        <v>336</v>
      </c>
      <c r="K51" s="43"/>
      <c r="L51" s="33">
        <v>336</v>
      </c>
      <c r="M51" s="43"/>
      <c r="N51" s="33">
        <f>ROUND((J51-L51),5)</f>
        <v>0</v>
      </c>
      <c r="O51" s="43"/>
      <c r="P51" s="44">
        <f>ROUND(IF(L51=0, IF(J51=0, 0, 1), J51/L51),5)</f>
        <v>1</v>
      </c>
      <c r="Q51" s="43"/>
      <c r="R51" s="33">
        <f t="shared" si="16"/>
        <v>336</v>
      </c>
      <c r="S51" s="43"/>
      <c r="T51" s="33">
        <f t="shared" si="17"/>
        <v>336</v>
      </c>
      <c r="U51" s="43"/>
      <c r="V51" s="33">
        <f t="shared" si="18"/>
        <v>0</v>
      </c>
      <c r="W51" s="43"/>
      <c r="X51" s="44">
        <f t="shared" si="19"/>
        <v>1</v>
      </c>
    </row>
    <row r="52" spans="1:24">
      <c r="A52" s="26"/>
      <c r="B52" s="26"/>
      <c r="C52" s="26"/>
      <c r="D52" s="26"/>
      <c r="E52" s="26"/>
      <c r="F52" s="26"/>
      <c r="G52" s="26"/>
      <c r="H52" s="26"/>
      <c r="I52" s="26" t="s">
        <v>404</v>
      </c>
      <c r="J52" s="33">
        <v>5267.74</v>
      </c>
      <c r="K52" s="43"/>
      <c r="L52" s="33"/>
      <c r="M52" s="43"/>
      <c r="N52" s="33"/>
      <c r="O52" s="43"/>
      <c r="P52" s="44"/>
      <c r="Q52" s="43"/>
      <c r="R52" s="33">
        <f t="shared" si="16"/>
        <v>5267.74</v>
      </c>
      <c r="S52" s="43"/>
      <c r="T52" s="33">
        <f t="shared" si="17"/>
        <v>0</v>
      </c>
      <c r="U52" s="43"/>
      <c r="V52" s="33">
        <f t="shared" si="18"/>
        <v>5267.74</v>
      </c>
      <c r="W52" s="43"/>
      <c r="X52" s="44">
        <f t="shared" si="19"/>
        <v>1</v>
      </c>
    </row>
    <row r="53" spans="1:24">
      <c r="A53" s="26"/>
      <c r="B53" s="26"/>
      <c r="C53" s="26"/>
      <c r="D53" s="26"/>
      <c r="E53" s="26"/>
      <c r="F53" s="26"/>
      <c r="G53" s="26"/>
      <c r="H53" s="26"/>
      <c r="I53" s="26" t="s">
        <v>405</v>
      </c>
      <c r="J53" s="33">
        <v>0</v>
      </c>
      <c r="K53" s="43"/>
      <c r="L53" s="33">
        <v>0</v>
      </c>
      <c r="M53" s="43"/>
      <c r="N53" s="33">
        <f t="shared" ref="N53:N61" si="20">ROUND((J53-L53),5)</f>
        <v>0</v>
      </c>
      <c r="O53" s="43"/>
      <c r="P53" s="44">
        <f t="shared" ref="P53:P61" si="21">ROUND(IF(L53=0, IF(J53=0, 0, 1), J53/L53),5)</f>
        <v>0</v>
      </c>
      <c r="Q53" s="43"/>
      <c r="R53" s="33">
        <f t="shared" si="16"/>
        <v>0</v>
      </c>
      <c r="S53" s="43"/>
      <c r="T53" s="33">
        <f t="shared" si="17"/>
        <v>0</v>
      </c>
      <c r="U53" s="43"/>
      <c r="V53" s="33">
        <f t="shared" si="18"/>
        <v>0</v>
      </c>
      <c r="W53" s="43"/>
      <c r="X53" s="44">
        <f t="shared" si="19"/>
        <v>0</v>
      </c>
    </row>
    <row r="54" spans="1:24" ht="15.75" thickBot="1">
      <c r="A54" s="26"/>
      <c r="B54" s="26"/>
      <c r="C54" s="26"/>
      <c r="D54" s="26"/>
      <c r="E54" s="26"/>
      <c r="F54" s="26"/>
      <c r="G54" s="26"/>
      <c r="H54" s="26"/>
      <c r="I54" s="26" t="s">
        <v>406</v>
      </c>
      <c r="J54" s="36">
        <v>0</v>
      </c>
      <c r="K54" s="43"/>
      <c r="L54" s="36">
        <v>30</v>
      </c>
      <c r="M54" s="43"/>
      <c r="N54" s="36">
        <f t="shared" si="20"/>
        <v>-30</v>
      </c>
      <c r="O54" s="43"/>
      <c r="P54" s="47">
        <f t="shared" si="21"/>
        <v>0</v>
      </c>
      <c r="Q54" s="43"/>
      <c r="R54" s="36">
        <f t="shared" si="16"/>
        <v>0</v>
      </c>
      <c r="S54" s="43"/>
      <c r="T54" s="36">
        <f t="shared" si="17"/>
        <v>30</v>
      </c>
      <c r="U54" s="43"/>
      <c r="V54" s="36">
        <f t="shared" si="18"/>
        <v>-30</v>
      </c>
      <c r="W54" s="43"/>
      <c r="X54" s="47">
        <f t="shared" si="19"/>
        <v>0</v>
      </c>
    </row>
    <row r="55" spans="1:24">
      <c r="A55" s="26"/>
      <c r="B55" s="26"/>
      <c r="C55" s="26"/>
      <c r="D55" s="26"/>
      <c r="E55" s="26"/>
      <c r="F55" s="26"/>
      <c r="G55" s="26"/>
      <c r="H55" s="26" t="s">
        <v>407</v>
      </c>
      <c r="I55" s="26"/>
      <c r="J55" s="33">
        <f>ROUND(SUM(J48:J54),5)</f>
        <v>17048.740000000002</v>
      </c>
      <c r="K55" s="43"/>
      <c r="L55" s="33">
        <f>ROUND(SUM(L48:L54),5)</f>
        <v>11811</v>
      </c>
      <c r="M55" s="43"/>
      <c r="N55" s="33">
        <f t="shared" si="20"/>
        <v>5237.74</v>
      </c>
      <c r="O55" s="43"/>
      <c r="P55" s="44">
        <f t="shared" si="21"/>
        <v>1.44346</v>
      </c>
      <c r="Q55" s="43"/>
      <c r="R55" s="33">
        <f t="shared" si="16"/>
        <v>17048.740000000002</v>
      </c>
      <c r="S55" s="43"/>
      <c r="T55" s="33">
        <f t="shared" si="17"/>
        <v>11811</v>
      </c>
      <c r="U55" s="43"/>
      <c r="V55" s="33">
        <f t="shared" si="18"/>
        <v>5237.74</v>
      </c>
      <c r="W55" s="43"/>
      <c r="X55" s="44">
        <f t="shared" si="19"/>
        <v>1.44346</v>
      </c>
    </row>
    <row r="56" spans="1:24">
      <c r="A56" s="26"/>
      <c r="B56" s="26"/>
      <c r="C56" s="26"/>
      <c r="D56" s="26"/>
      <c r="E56" s="26"/>
      <c r="F56" s="26"/>
      <c r="G56" s="26"/>
      <c r="H56" s="26" t="s">
        <v>408</v>
      </c>
      <c r="I56" s="26"/>
      <c r="J56" s="33">
        <v>31790.17</v>
      </c>
      <c r="K56" s="43"/>
      <c r="L56" s="33">
        <v>23677.75</v>
      </c>
      <c r="M56" s="43"/>
      <c r="N56" s="33">
        <f t="shared" si="20"/>
        <v>8112.42</v>
      </c>
      <c r="O56" s="43"/>
      <c r="P56" s="44">
        <f t="shared" si="21"/>
        <v>1.3426199999999999</v>
      </c>
      <c r="Q56" s="43"/>
      <c r="R56" s="33">
        <f t="shared" si="16"/>
        <v>31790.17</v>
      </c>
      <c r="S56" s="43"/>
      <c r="T56" s="33">
        <f t="shared" si="17"/>
        <v>23677.75</v>
      </c>
      <c r="U56" s="43"/>
      <c r="V56" s="33">
        <f t="shared" si="18"/>
        <v>8112.42</v>
      </c>
      <c r="W56" s="43"/>
      <c r="X56" s="44">
        <f t="shared" si="19"/>
        <v>1.3426199999999999</v>
      </c>
    </row>
    <row r="57" spans="1:24">
      <c r="A57" s="26"/>
      <c r="B57" s="26"/>
      <c r="C57" s="26"/>
      <c r="D57" s="26"/>
      <c r="E57" s="26"/>
      <c r="F57" s="26"/>
      <c r="G57" s="26"/>
      <c r="H57" s="26" t="s">
        <v>409</v>
      </c>
      <c r="I57" s="26"/>
      <c r="J57" s="33">
        <v>3411.22</v>
      </c>
      <c r="K57" s="43"/>
      <c r="L57" s="33">
        <v>3742.5</v>
      </c>
      <c r="M57" s="43"/>
      <c r="N57" s="33">
        <f t="shared" si="20"/>
        <v>-331.28</v>
      </c>
      <c r="O57" s="43"/>
      <c r="P57" s="44">
        <f t="shared" si="21"/>
        <v>0.91147999999999996</v>
      </c>
      <c r="Q57" s="43"/>
      <c r="R57" s="33">
        <f t="shared" si="16"/>
        <v>3411.22</v>
      </c>
      <c r="S57" s="43"/>
      <c r="T57" s="33">
        <f t="shared" si="17"/>
        <v>3742.5</v>
      </c>
      <c r="U57" s="43"/>
      <c r="V57" s="33">
        <f t="shared" si="18"/>
        <v>-331.28</v>
      </c>
      <c r="W57" s="43"/>
      <c r="X57" s="44">
        <f t="shared" si="19"/>
        <v>0.91147999999999996</v>
      </c>
    </row>
    <row r="58" spans="1:24">
      <c r="A58" s="26"/>
      <c r="B58" s="26"/>
      <c r="C58" s="26"/>
      <c r="D58" s="26"/>
      <c r="E58" s="26"/>
      <c r="F58" s="26"/>
      <c r="G58" s="26"/>
      <c r="H58" s="26" t="s">
        <v>410</v>
      </c>
      <c r="I58" s="26"/>
      <c r="J58" s="33">
        <v>2470.38</v>
      </c>
      <c r="K58" s="43"/>
      <c r="L58" s="33">
        <v>2817.25</v>
      </c>
      <c r="M58" s="43"/>
      <c r="N58" s="33">
        <f t="shared" si="20"/>
        <v>-346.87</v>
      </c>
      <c r="O58" s="43"/>
      <c r="P58" s="44">
        <f t="shared" si="21"/>
        <v>0.87687999999999999</v>
      </c>
      <c r="Q58" s="43"/>
      <c r="R58" s="33">
        <f t="shared" si="16"/>
        <v>2470.38</v>
      </c>
      <c r="S58" s="43"/>
      <c r="T58" s="33">
        <f t="shared" si="17"/>
        <v>2817.25</v>
      </c>
      <c r="U58" s="43"/>
      <c r="V58" s="33">
        <f t="shared" si="18"/>
        <v>-346.87</v>
      </c>
      <c r="W58" s="43"/>
      <c r="X58" s="44">
        <f t="shared" si="19"/>
        <v>0.87687999999999999</v>
      </c>
    </row>
    <row r="59" spans="1:24">
      <c r="A59" s="26"/>
      <c r="B59" s="26"/>
      <c r="C59" s="26"/>
      <c r="D59" s="26"/>
      <c r="E59" s="26"/>
      <c r="F59" s="26"/>
      <c r="G59" s="26"/>
      <c r="H59" s="26" t="s">
        <v>411</v>
      </c>
      <c r="I59" s="26"/>
      <c r="J59" s="33">
        <v>1603.25</v>
      </c>
      <c r="K59" s="43"/>
      <c r="L59" s="33">
        <v>1260</v>
      </c>
      <c r="M59" s="43"/>
      <c r="N59" s="33">
        <f t="shared" si="20"/>
        <v>343.25</v>
      </c>
      <c r="O59" s="43"/>
      <c r="P59" s="44">
        <f t="shared" si="21"/>
        <v>1.2724200000000001</v>
      </c>
      <c r="Q59" s="43"/>
      <c r="R59" s="33">
        <f t="shared" si="16"/>
        <v>1603.25</v>
      </c>
      <c r="S59" s="43"/>
      <c r="T59" s="33">
        <f t="shared" si="17"/>
        <v>1260</v>
      </c>
      <c r="U59" s="43"/>
      <c r="V59" s="33">
        <f t="shared" si="18"/>
        <v>343.25</v>
      </c>
      <c r="W59" s="43"/>
      <c r="X59" s="44">
        <f t="shared" si="19"/>
        <v>1.2724200000000001</v>
      </c>
    </row>
    <row r="60" spans="1:24" ht="15.75" thickBot="1">
      <c r="A60" s="26"/>
      <c r="B60" s="26"/>
      <c r="C60" s="26"/>
      <c r="D60" s="26"/>
      <c r="E60" s="26"/>
      <c r="F60" s="26"/>
      <c r="G60" s="26"/>
      <c r="H60" s="26" t="s">
        <v>412</v>
      </c>
      <c r="I60" s="26"/>
      <c r="J60" s="36">
        <v>5678.06</v>
      </c>
      <c r="K60" s="43"/>
      <c r="L60" s="36">
        <v>5656.25</v>
      </c>
      <c r="M60" s="43"/>
      <c r="N60" s="36">
        <f t="shared" si="20"/>
        <v>21.81</v>
      </c>
      <c r="O60" s="43"/>
      <c r="P60" s="47">
        <f t="shared" si="21"/>
        <v>1.00386</v>
      </c>
      <c r="Q60" s="43"/>
      <c r="R60" s="36">
        <f t="shared" si="16"/>
        <v>5678.06</v>
      </c>
      <c r="S60" s="43"/>
      <c r="T60" s="36">
        <f t="shared" si="17"/>
        <v>5656.25</v>
      </c>
      <c r="U60" s="43"/>
      <c r="V60" s="36">
        <f t="shared" si="18"/>
        <v>21.81</v>
      </c>
      <c r="W60" s="43"/>
      <c r="X60" s="47">
        <f t="shared" si="19"/>
        <v>1.00386</v>
      </c>
    </row>
    <row r="61" spans="1:24">
      <c r="A61" s="26"/>
      <c r="B61" s="26"/>
      <c r="C61" s="26"/>
      <c r="D61" s="26"/>
      <c r="E61" s="26"/>
      <c r="F61" s="26"/>
      <c r="G61" s="26" t="s">
        <v>413</v>
      </c>
      <c r="H61" s="26"/>
      <c r="I61" s="26"/>
      <c r="J61" s="33">
        <f>ROUND(J47+SUM(J55:J60),5)</f>
        <v>62001.82</v>
      </c>
      <c r="K61" s="43"/>
      <c r="L61" s="33">
        <f>ROUND(L47+SUM(L55:L60),5)</f>
        <v>48964.75</v>
      </c>
      <c r="M61" s="43"/>
      <c r="N61" s="33">
        <f t="shared" si="20"/>
        <v>13037.07</v>
      </c>
      <c r="O61" s="43"/>
      <c r="P61" s="44">
        <f t="shared" si="21"/>
        <v>1.2662500000000001</v>
      </c>
      <c r="Q61" s="43"/>
      <c r="R61" s="33">
        <f t="shared" si="16"/>
        <v>62001.82</v>
      </c>
      <c r="S61" s="43"/>
      <c r="T61" s="33">
        <f t="shared" si="17"/>
        <v>48964.75</v>
      </c>
      <c r="U61" s="43"/>
      <c r="V61" s="33">
        <f t="shared" si="18"/>
        <v>13037.07</v>
      </c>
      <c r="W61" s="43"/>
      <c r="X61" s="44">
        <f t="shared" si="19"/>
        <v>1.2662500000000001</v>
      </c>
    </row>
    <row r="62" spans="1:24">
      <c r="A62" s="26"/>
      <c r="B62" s="26"/>
      <c r="C62" s="26"/>
      <c r="D62" s="26"/>
      <c r="E62" s="26"/>
      <c r="F62" s="26"/>
      <c r="G62" s="26" t="s">
        <v>414</v>
      </c>
      <c r="H62" s="26"/>
      <c r="I62" s="26"/>
      <c r="J62" s="33"/>
      <c r="K62" s="43"/>
      <c r="L62" s="33"/>
      <c r="M62" s="43"/>
      <c r="N62" s="33"/>
      <c r="O62" s="43"/>
      <c r="P62" s="44"/>
      <c r="Q62" s="43"/>
      <c r="R62" s="33"/>
      <c r="S62" s="43"/>
      <c r="T62" s="33"/>
      <c r="U62" s="43"/>
      <c r="V62" s="33"/>
      <c r="W62" s="43"/>
      <c r="X62" s="44"/>
    </row>
    <row r="63" spans="1:24">
      <c r="A63" s="26"/>
      <c r="B63" s="26"/>
      <c r="C63" s="26"/>
      <c r="D63" s="26"/>
      <c r="E63" s="26"/>
      <c r="F63" s="26"/>
      <c r="G63" s="26"/>
      <c r="H63" s="26" t="s">
        <v>415</v>
      </c>
      <c r="I63" s="26"/>
      <c r="J63" s="33">
        <v>0</v>
      </c>
      <c r="K63" s="43"/>
      <c r="L63" s="33">
        <v>3700.75</v>
      </c>
      <c r="M63" s="43"/>
      <c r="N63" s="33">
        <f t="shared" ref="N63:N71" si="22">ROUND((J63-L63),5)</f>
        <v>-3700.75</v>
      </c>
      <c r="O63" s="43"/>
      <c r="P63" s="44">
        <f t="shared" ref="P63:P71" si="23">ROUND(IF(L63=0, IF(J63=0, 0, 1), J63/L63),5)</f>
        <v>0</v>
      </c>
      <c r="Q63" s="43"/>
      <c r="R63" s="33">
        <f t="shared" ref="R63:R71" si="24">J63</f>
        <v>0</v>
      </c>
      <c r="S63" s="43"/>
      <c r="T63" s="33">
        <f t="shared" ref="T63:T71" si="25">L63</f>
        <v>3700.75</v>
      </c>
      <c r="U63" s="43"/>
      <c r="V63" s="33">
        <f t="shared" ref="V63:V71" si="26">ROUND((R63-T63),5)</f>
        <v>-3700.75</v>
      </c>
      <c r="W63" s="43"/>
      <c r="X63" s="44">
        <f t="shared" ref="X63:X71" si="27">ROUND(IF(T63=0, IF(R63=0, 0, 1), R63/T63),5)</f>
        <v>0</v>
      </c>
    </row>
    <row r="64" spans="1:24">
      <c r="A64" s="26"/>
      <c r="B64" s="26"/>
      <c r="C64" s="26"/>
      <c r="D64" s="26"/>
      <c r="E64" s="26"/>
      <c r="F64" s="26"/>
      <c r="G64" s="26"/>
      <c r="H64" s="26" t="s">
        <v>416</v>
      </c>
      <c r="I64" s="26"/>
      <c r="J64" s="33">
        <v>0</v>
      </c>
      <c r="K64" s="43"/>
      <c r="L64" s="33">
        <v>0</v>
      </c>
      <c r="M64" s="43"/>
      <c r="N64" s="33">
        <f t="shared" si="22"/>
        <v>0</v>
      </c>
      <c r="O64" s="43"/>
      <c r="P64" s="44">
        <f t="shared" si="23"/>
        <v>0</v>
      </c>
      <c r="Q64" s="43"/>
      <c r="R64" s="33">
        <f t="shared" si="24"/>
        <v>0</v>
      </c>
      <c r="S64" s="43"/>
      <c r="T64" s="33">
        <f t="shared" si="25"/>
        <v>0</v>
      </c>
      <c r="U64" s="43"/>
      <c r="V64" s="33">
        <f t="shared" si="26"/>
        <v>0</v>
      </c>
      <c r="W64" s="43"/>
      <c r="X64" s="44">
        <f t="shared" si="27"/>
        <v>0</v>
      </c>
    </row>
    <row r="65" spans="1:24">
      <c r="A65" s="26"/>
      <c r="B65" s="26"/>
      <c r="C65" s="26"/>
      <c r="D65" s="26"/>
      <c r="E65" s="26"/>
      <c r="F65" s="26"/>
      <c r="G65" s="26"/>
      <c r="H65" s="26" t="s">
        <v>417</v>
      </c>
      <c r="I65" s="26"/>
      <c r="J65" s="33">
        <v>6662.75</v>
      </c>
      <c r="K65" s="43"/>
      <c r="L65" s="33">
        <v>6714.25</v>
      </c>
      <c r="M65" s="43"/>
      <c r="N65" s="33">
        <f t="shared" si="22"/>
        <v>-51.5</v>
      </c>
      <c r="O65" s="43"/>
      <c r="P65" s="44">
        <f t="shared" si="23"/>
        <v>0.99233000000000005</v>
      </c>
      <c r="Q65" s="43"/>
      <c r="R65" s="33">
        <f t="shared" si="24"/>
        <v>6662.75</v>
      </c>
      <c r="S65" s="43"/>
      <c r="T65" s="33">
        <f t="shared" si="25"/>
        <v>6714.25</v>
      </c>
      <c r="U65" s="43"/>
      <c r="V65" s="33">
        <f t="shared" si="26"/>
        <v>-51.5</v>
      </c>
      <c r="W65" s="43"/>
      <c r="X65" s="44">
        <f t="shared" si="27"/>
        <v>0.99233000000000005</v>
      </c>
    </row>
    <row r="66" spans="1:24">
      <c r="A66" s="26"/>
      <c r="B66" s="26"/>
      <c r="C66" s="26"/>
      <c r="D66" s="26"/>
      <c r="E66" s="26"/>
      <c r="F66" s="26"/>
      <c r="G66" s="26"/>
      <c r="H66" s="26" t="s">
        <v>418</v>
      </c>
      <c r="I66" s="26"/>
      <c r="J66" s="33">
        <v>2532.2800000000002</v>
      </c>
      <c r="K66" s="43"/>
      <c r="L66" s="33">
        <v>2640.06</v>
      </c>
      <c r="M66" s="43"/>
      <c r="N66" s="33">
        <f t="shared" si="22"/>
        <v>-107.78</v>
      </c>
      <c r="O66" s="43"/>
      <c r="P66" s="44">
        <f t="shared" si="23"/>
        <v>0.95918000000000003</v>
      </c>
      <c r="Q66" s="43"/>
      <c r="R66" s="33">
        <f t="shared" si="24"/>
        <v>2532.2800000000002</v>
      </c>
      <c r="S66" s="43"/>
      <c r="T66" s="33">
        <f t="shared" si="25"/>
        <v>2640.06</v>
      </c>
      <c r="U66" s="43"/>
      <c r="V66" s="33">
        <f t="shared" si="26"/>
        <v>-107.78</v>
      </c>
      <c r="W66" s="43"/>
      <c r="X66" s="44">
        <f t="shared" si="27"/>
        <v>0.95918000000000003</v>
      </c>
    </row>
    <row r="67" spans="1:24">
      <c r="A67" s="26"/>
      <c r="B67" s="26"/>
      <c r="C67" s="26"/>
      <c r="D67" s="26"/>
      <c r="E67" s="26"/>
      <c r="F67" s="26"/>
      <c r="G67" s="26"/>
      <c r="H67" s="26" t="s">
        <v>419</v>
      </c>
      <c r="I67" s="26"/>
      <c r="J67" s="33">
        <v>900.36</v>
      </c>
      <c r="K67" s="43"/>
      <c r="L67" s="33">
        <v>938.69</v>
      </c>
      <c r="M67" s="43"/>
      <c r="N67" s="33">
        <f t="shared" si="22"/>
        <v>-38.33</v>
      </c>
      <c r="O67" s="43"/>
      <c r="P67" s="44">
        <f t="shared" si="23"/>
        <v>0.95916999999999997</v>
      </c>
      <c r="Q67" s="43"/>
      <c r="R67" s="33">
        <f t="shared" si="24"/>
        <v>900.36</v>
      </c>
      <c r="S67" s="43"/>
      <c r="T67" s="33">
        <f t="shared" si="25"/>
        <v>938.69</v>
      </c>
      <c r="U67" s="43"/>
      <c r="V67" s="33">
        <f t="shared" si="26"/>
        <v>-38.33</v>
      </c>
      <c r="W67" s="43"/>
      <c r="X67" s="44">
        <f t="shared" si="27"/>
        <v>0.95916999999999997</v>
      </c>
    </row>
    <row r="68" spans="1:24">
      <c r="A68" s="26"/>
      <c r="B68" s="26"/>
      <c r="C68" s="26"/>
      <c r="D68" s="26"/>
      <c r="E68" s="26"/>
      <c r="F68" s="26"/>
      <c r="G68" s="26"/>
      <c r="H68" s="26" t="s">
        <v>420</v>
      </c>
      <c r="I68" s="26"/>
      <c r="J68" s="33">
        <v>0</v>
      </c>
      <c r="K68" s="43"/>
      <c r="L68" s="33">
        <v>666.63</v>
      </c>
      <c r="M68" s="43"/>
      <c r="N68" s="33">
        <f t="shared" si="22"/>
        <v>-666.63</v>
      </c>
      <c r="O68" s="43"/>
      <c r="P68" s="44">
        <f t="shared" si="23"/>
        <v>0</v>
      </c>
      <c r="Q68" s="43"/>
      <c r="R68" s="33">
        <f t="shared" si="24"/>
        <v>0</v>
      </c>
      <c r="S68" s="43"/>
      <c r="T68" s="33">
        <f t="shared" si="25"/>
        <v>666.63</v>
      </c>
      <c r="U68" s="43"/>
      <c r="V68" s="33">
        <f t="shared" si="26"/>
        <v>-666.63</v>
      </c>
      <c r="W68" s="43"/>
      <c r="X68" s="44">
        <f t="shared" si="27"/>
        <v>0</v>
      </c>
    </row>
    <row r="69" spans="1:24">
      <c r="A69" s="26"/>
      <c r="B69" s="26"/>
      <c r="C69" s="26"/>
      <c r="D69" s="26"/>
      <c r="E69" s="26"/>
      <c r="F69" s="26"/>
      <c r="G69" s="26"/>
      <c r="H69" s="26" t="s">
        <v>421</v>
      </c>
      <c r="I69" s="26"/>
      <c r="J69" s="33">
        <v>0</v>
      </c>
      <c r="K69" s="43"/>
      <c r="L69" s="33">
        <v>0</v>
      </c>
      <c r="M69" s="43"/>
      <c r="N69" s="33">
        <f t="shared" si="22"/>
        <v>0</v>
      </c>
      <c r="O69" s="43"/>
      <c r="P69" s="44">
        <f t="shared" si="23"/>
        <v>0</v>
      </c>
      <c r="Q69" s="43"/>
      <c r="R69" s="33">
        <f t="shared" si="24"/>
        <v>0</v>
      </c>
      <c r="S69" s="43"/>
      <c r="T69" s="33">
        <f t="shared" si="25"/>
        <v>0</v>
      </c>
      <c r="U69" s="43"/>
      <c r="V69" s="33">
        <f t="shared" si="26"/>
        <v>0</v>
      </c>
      <c r="W69" s="43"/>
      <c r="X69" s="44">
        <f t="shared" si="27"/>
        <v>0</v>
      </c>
    </row>
    <row r="70" spans="1:24" ht="15.75" thickBot="1">
      <c r="A70" s="26"/>
      <c r="B70" s="26"/>
      <c r="C70" s="26"/>
      <c r="D70" s="26"/>
      <c r="E70" s="26"/>
      <c r="F70" s="26"/>
      <c r="G70" s="26"/>
      <c r="H70" s="26" t="s">
        <v>422</v>
      </c>
      <c r="I70" s="26"/>
      <c r="J70" s="36">
        <v>12.25</v>
      </c>
      <c r="K70" s="43"/>
      <c r="L70" s="36">
        <v>12.5</v>
      </c>
      <c r="M70" s="43"/>
      <c r="N70" s="36">
        <f t="shared" si="22"/>
        <v>-0.25</v>
      </c>
      <c r="O70" s="43"/>
      <c r="P70" s="47">
        <f t="shared" si="23"/>
        <v>0.98</v>
      </c>
      <c r="Q70" s="43"/>
      <c r="R70" s="36">
        <f t="shared" si="24"/>
        <v>12.25</v>
      </c>
      <c r="S70" s="43"/>
      <c r="T70" s="36">
        <f t="shared" si="25"/>
        <v>12.5</v>
      </c>
      <c r="U70" s="43"/>
      <c r="V70" s="36">
        <f t="shared" si="26"/>
        <v>-0.25</v>
      </c>
      <c r="W70" s="43"/>
      <c r="X70" s="47">
        <f t="shared" si="27"/>
        <v>0.98</v>
      </c>
    </row>
    <row r="71" spans="1:24">
      <c r="A71" s="26"/>
      <c r="B71" s="26"/>
      <c r="C71" s="26"/>
      <c r="D71" s="26"/>
      <c r="E71" s="26"/>
      <c r="F71" s="26"/>
      <c r="G71" s="26" t="s">
        <v>423</v>
      </c>
      <c r="H71" s="26"/>
      <c r="I71" s="26"/>
      <c r="J71" s="33">
        <f>ROUND(SUM(J62:J70),5)</f>
        <v>10107.64</v>
      </c>
      <c r="K71" s="43"/>
      <c r="L71" s="33">
        <f>ROUND(SUM(L62:L70),5)</f>
        <v>14672.88</v>
      </c>
      <c r="M71" s="43"/>
      <c r="N71" s="33">
        <f t="shared" si="22"/>
        <v>-4565.24</v>
      </c>
      <c r="O71" s="43"/>
      <c r="P71" s="44">
        <f t="shared" si="23"/>
        <v>0.68886999999999998</v>
      </c>
      <c r="Q71" s="43"/>
      <c r="R71" s="33">
        <f t="shared" si="24"/>
        <v>10107.64</v>
      </c>
      <c r="S71" s="43"/>
      <c r="T71" s="33">
        <f t="shared" si="25"/>
        <v>14672.88</v>
      </c>
      <c r="U71" s="43"/>
      <c r="V71" s="33">
        <f t="shared" si="26"/>
        <v>-4565.24</v>
      </c>
      <c r="W71" s="43"/>
      <c r="X71" s="44">
        <f t="shared" si="27"/>
        <v>0.68886999999999998</v>
      </c>
    </row>
    <row r="72" spans="1:24">
      <c r="A72" s="26"/>
      <c r="B72" s="26"/>
      <c r="C72" s="26"/>
      <c r="D72" s="26"/>
      <c r="E72" s="26"/>
      <c r="F72" s="26"/>
      <c r="G72" s="26" t="s">
        <v>267</v>
      </c>
      <c r="H72" s="26"/>
      <c r="I72" s="26"/>
      <c r="J72" s="33"/>
      <c r="K72" s="43"/>
      <c r="L72" s="33"/>
      <c r="M72" s="43"/>
      <c r="N72" s="33"/>
      <c r="O72" s="43"/>
      <c r="P72" s="44"/>
      <c r="Q72" s="43"/>
      <c r="R72" s="33"/>
      <c r="S72" s="43"/>
      <c r="T72" s="33"/>
      <c r="U72" s="43"/>
      <c r="V72" s="33"/>
      <c r="W72" s="43"/>
      <c r="X72" s="44"/>
    </row>
    <row r="73" spans="1:24">
      <c r="A73" s="26"/>
      <c r="B73" s="26"/>
      <c r="C73" s="26"/>
      <c r="D73" s="26"/>
      <c r="E73" s="26"/>
      <c r="F73" s="26"/>
      <c r="G73" s="26"/>
      <c r="H73" s="26" t="s">
        <v>319</v>
      </c>
      <c r="I73" s="26"/>
      <c r="J73" s="33">
        <v>464.07</v>
      </c>
      <c r="K73" s="43"/>
      <c r="L73" s="33">
        <v>484.83</v>
      </c>
      <c r="M73" s="43"/>
      <c r="N73" s="33">
        <f t="shared" ref="N73:N79" si="28">ROUND((J73-L73),5)</f>
        <v>-20.76</v>
      </c>
      <c r="O73" s="43"/>
      <c r="P73" s="44">
        <f t="shared" ref="P73:P79" si="29">ROUND(IF(L73=0, IF(J73=0, 0, 1), J73/L73),5)</f>
        <v>0.95718000000000003</v>
      </c>
      <c r="Q73" s="43"/>
      <c r="R73" s="33">
        <f t="shared" ref="R73:R79" si="30">J73</f>
        <v>464.07</v>
      </c>
      <c r="S73" s="43"/>
      <c r="T73" s="33">
        <f t="shared" ref="T73:T79" si="31">L73</f>
        <v>484.83</v>
      </c>
      <c r="U73" s="43"/>
      <c r="V73" s="33">
        <f t="shared" ref="V73:V79" si="32">ROUND((R73-T73),5)</f>
        <v>-20.76</v>
      </c>
      <c r="W73" s="43"/>
      <c r="X73" s="44">
        <f t="shared" ref="X73:X79" si="33">ROUND(IF(T73=0, IF(R73=0, 0, 1), R73/T73),5)</f>
        <v>0.95718000000000003</v>
      </c>
    </row>
    <row r="74" spans="1:24">
      <c r="A74" s="26"/>
      <c r="B74" s="26"/>
      <c r="C74" s="26"/>
      <c r="D74" s="26"/>
      <c r="E74" s="26"/>
      <c r="F74" s="26"/>
      <c r="G74" s="26"/>
      <c r="H74" s="26" t="s">
        <v>323</v>
      </c>
      <c r="I74" s="26"/>
      <c r="J74" s="33">
        <v>804.07</v>
      </c>
      <c r="K74" s="43"/>
      <c r="L74" s="33">
        <v>788</v>
      </c>
      <c r="M74" s="43"/>
      <c r="N74" s="33">
        <f t="shared" si="28"/>
        <v>16.07</v>
      </c>
      <c r="O74" s="43"/>
      <c r="P74" s="44">
        <f t="shared" si="29"/>
        <v>1.0203899999999999</v>
      </c>
      <c r="Q74" s="43"/>
      <c r="R74" s="33">
        <f t="shared" si="30"/>
        <v>804.07</v>
      </c>
      <c r="S74" s="43"/>
      <c r="T74" s="33">
        <f t="shared" si="31"/>
        <v>788</v>
      </c>
      <c r="U74" s="43"/>
      <c r="V74" s="33">
        <f t="shared" si="32"/>
        <v>16.07</v>
      </c>
      <c r="W74" s="43"/>
      <c r="X74" s="44">
        <f t="shared" si="33"/>
        <v>1.0203899999999999</v>
      </c>
    </row>
    <row r="75" spans="1:24" ht="15.75" thickBot="1">
      <c r="A75" s="26"/>
      <c r="B75" s="26"/>
      <c r="C75" s="26"/>
      <c r="D75" s="26"/>
      <c r="E75" s="26"/>
      <c r="F75" s="26"/>
      <c r="G75" s="26"/>
      <c r="H75" s="26" t="s">
        <v>424</v>
      </c>
      <c r="I75" s="26"/>
      <c r="J75" s="33">
        <v>121.4</v>
      </c>
      <c r="K75" s="43"/>
      <c r="L75" s="33">
        <v>162</v>
      </c>
      <c r="M75" s="43"/>
      <c r="N75" s="33">
        <f t="shared" si="28"/>
        <v>-40.6</v>
      </c>
      <c r="O75" s="43"/>
      <c r="P75" s="44">
        <f t="shared" si="29"/>
        <v>0.74938000000000005</v>
      </c>
      <c r="Q75" s="43"/>
      <c r="R75" s="33">
        <f t="shared" si="30"/>
        <v>121.4</v>
      </c>
      <c r="S75" s="43"/>
      <c r="T75" s="33">
        <f t="shared" si="31"/>
        <v>162</v>
      </c>
      <c r="U75" s="43"/>
      <c r="V75" s="33">
        <f t="shared" si="32"/>
        <v>-40.6</v>
      </c>
      <c r="W75" s="43"/>
      <c r="X75" s="44">
        <f t="shared" si="33"/>
        <v>0.74938000000000005</v>
      </c>
    </row>
    <row r="76" spans="1:24" ht="15.75" thickBot="1">
      <c r="A76" s="26"/>
      <c r="B76" s="26"/>
      <c r="C76" s="26"/>
      <c r="D76" s="26"/>
      <c r="E76" s="26"/>
      <c r="F76" s="26"/>
      <c r="G76" s="26" t="s">
        <v>425</v>
      </c>
      <c r="H76" s="26"/>
      <c r="I76" s="26"/>
      <c r="J76" s="34">
        <f>ROUND(SUM(J72:J75),5)</f>
        <v>1389.54</v>
      </c>
      <c r="K76" s="43"/>
      <c r="L76" s="34">
        <f>ROUND(SUM(L72:L75),5)</f>
        <v>1434.83</v>
      </c>
      <c r="M76" s="43"/>
      <c r="N76" s="34">
        <f t="shared" si="28"/>
        <v>-45.29</v>
      </c>
      <c r="O76" s="43"/>
      <c r="P76" s="46">
        <f t="shared" si="29"/>
        <v>0.96843999999999997</v>
      </c>
      <c r="Q76" s="43"/>
      <c r="R76" s="34">
        <f t="shared" si="30"/>
        <v>1389.54</v>
      </c>
      <c r="S76" s="43"/>
      <c r="T76" s="34">
        <f t="shared" si="31"/>
        <v>1434.83</v>
      </c>
      <c r="U76" s="43"/>
      <c r="V76" s="34">
        <f t="shared" si="32"/>
        <v>-45.29</v>
      </c>
      <c r="W76" s="43"/>
      <c r="X76" s="46">
        <f t="shared" si="33"/>
        <v>0.96843999999999997</v>
      </c>
    </row>
    <row r="77" spans="1:24">
      <c r="A77" s="26"/>
      <c r="B77" s="26"/>
      <c r="C77" s="26"/>
      <c r="D77" s="26"/>
      <c r="E77" s="26"/>
      <c r="F77" s="26" t="s">
        <v>426</v>
      </c>
      <c r="G77" s="26"/>
      <c r="H77" s="26"/>
      <c r="I77" s="26"/>
      <c r="J77" s="33">
        <f>ROUND(J46+J61+J71+J76,5)</f>
        <v>73499</v>
      </c>
      <c r="K77" s="43"/>
      <c r="L77" s="33">
        <f>ROUND(L46+L61+L71+L76,5)</f>
        <v>65072.46</v>
      </c>
      <c r="M77" s="43"/>
      <c r="N77" s="33">
        <f t="shared" si="28"/>
        <v>8426.5400000000009</v>
      </c>
      <c r="O77" s="43"/>
      <c r="P77" s="44">
        <f t="shared" si="29"/>
        <v>1.1294900000000001</v>
      </c>
      <c r="Q77" s="43"/>
      <c r="R77" s="33">
        <f t="shared" si="30"/>
        <v>73499</v>
      </c>
      <c r="S77" s="43"/>
      <c r="T77" s="33">
        <f t="shared" si="31"/>
        <v>65072.46</v>
      </c>
      <c r="U77" s="43"/>
      <c r="V77" s="33">
        <f t="shared" si="32"/>
        <v>8426.5400000000009</v>
      </c>
      <c r="W77" s="43"/>
      <c r="X77" s="44">
        <f t="shared" si="33"/>
        <v>1.1294900000000001</v>
      </c>
    </row>
    <row r="78" spans="1:24">
      <c r="A78" s="26"/>
      <c r="B78" s="26"/>
      <c r="C78" s="26"/>
      <c r="D78" s="26"/>
      <c r="E78" s="26"/>
      <c r="F78" s="26" t="s">
        <v>427</v>
      </c>
      <c r="G78" s="26"/>
      <c r="H78" s="26"/>
      <c r="I78" s="26"/>
      <c r="J78" s="33">
        <v>58</v>
      </c>
      <c r="K78" s="43"/>
      <c r="L78" s="33">
        <v>41.66</v>
      </c>
      <c r="M78" s="43"/>
      <c r="N78" s="33">
        <f t="shared" si="28"/>
        <v>16.34</v>
      </c>
      <c r="O78" s="43"/>
      <c r="P78" s="44">
        <f t="shared" si="29"/>
        <v>1.39222</v>
      </c>
      <c r="Q78" s="43"/>
      <c r="R78" s="33">
        <f t="shared" si="30"/>
        <v>58</v>
      </c>
      <c r="S78" s="43"/>
      <c r="T78" s="33">
        <f t="shared" si="31"/>
        <v>41.66</v>
      </c>
      <c r="U78" s="43"/>
      <c r="V78" s="33">
        <f t="shared" si="32"/>
        <v>16.34</v>
      </c>
      <c r="W78" s="43"/>
      <c r="X78" s="44">
        <f t="shared" si="33"/>
        <v>1.39222</v>
      </c>
    </row>
    <row r="79" spans="1:24">
      <c r="A79" s="26"/>
      <c r="B79" s="26"/>
      <c r="C79" s="26"/>
      <c r="D79" s="26"/>
      <c r="E79" s="26"/>
      <c r="F79" s="26" t="s">
        <v>428</v>
      </c>
      <c r="G79" s="26"/>
      <c r="H79" s="26"/>
      <c r="I79" s="26"/>
      <c r="J79" s="33">
        <v>0</v>
      </c>
      <c r="K79" s="43"/>
      <c r="L79" s="33">
        <v>50</v>
      </c>
      <c r="M79" s="43"/>
      <c r="N79" s="33">
        <f t="shared" si="28"/>
        <v>-50</v>
      </c>
      <c r="O79" s="43"/>
      <c r="P79" s="44">
        <f t="shared" si="29"/>
        <v>0</v>
      </c>
      <c r="Q79" s="43"/>
      <c r="R79" s="33">
        <f t="shared" si="30"/>
        <v>0</v>
      </c>
      <c r="S79" s="43"/>
      <c r="T79" s="33">
        <f t="shared" si="31"/>
        <v>50</v>
      </c>
      <c r="U79" s="43"/>
      <c r="V79" s="33">
        <f t="shared" si="32"/>
        <v>-50</v>
      </c>
      <c r="W79" s="43"/>
      <c r="X79" s="44">
        <f t="shared" si="33"/>
        <v>0</v>
      </c>
    </row>
    <row r="80" spans="1:24">
      <c r="A80" s="26"/>
      <c r="B80" s="26"/>
      <c r="C80" s="26"/>
      <c r="D80" s="26"/>
      <c r="E80" s="26"/>
      <c r="F80" s="26" t="s">
        <v>429</v>
      </c>
      <c r="G80" s="26"/>
      <c r="H80" s="26"/>
      <c r="I80" s="26"/>
      <c r="J80" s="33"/>
      <c r="K80" s="43"/>
      <c r="L80" s="33"/>
      <c r="M80" s="43"/>
      <c r="N80" s="33"/>
      <c r="O80" s="43"/>
      <c r="P80" s="44"/>
      <c r="Q80" s="43"/>
      <c r="R80" s="33"/>
      <c r="S80" s="43"/>
      <c r="T80" s="33"/>
      <c r="U80" s="43"/>
      <c r="V80" s="33"/>
      <c r="W80" s="43"/>
      <c r="X80" s="44"/>
    </row>
    <row r="81" spans="1:24">
      <c r="A81" s="26"/>
      <c r="B81" s="26"/>
      <c r="C81" s="26"/>
      <c r="D81" s="26"/>
      <c r="E81" s="26"/>
      <c r="F81" s="26"/>
      <c r="G81" s="26" t="s">
        <v>430</v>
      </c>
      <c r="H81" s="26"/>
      <c r="I81" s="26"/>
      <c r="J81" s="33">
        <v>0</v>
      </c>
      <c r="K81" s="43"/>
      <c r="L81" s="33">
        <v>1540</v>
      </c>
      <c r="M81" s="43"/>
      <c r="N81" s="33">
        <f>ROUND((J81-L81),5)</f>
        <v>-1540</v>
      </c>
      <c r="O81" s="43"/>
      <c r="P81" s="44">
        <f>ROUND(IF(L81=0, IF(J81=0, 0, 1), J81/L81),5)</f>
        <v>0</v>
      </c>
      <c r="Q81" s="43"/>
      <c r="R81" s="33">
        <f>J81</f>
        <v>0</v>
      </c>
      <c r="S81" s="43"/>
      <c r="T81" s="33">
        <f>L81</f>
        <v>1540</v>
      </c>
      <c r="U81" s="43"/>
      <c r="V81" s="33">
        <f>ROUND((R81-T81),5)</f>
        <v>-1540</v>
      </c>
      <c r="W81" s="43"/>
      <c r="X81" s="44">
        <f>ROUND(IF(T81=0, IF(R81=0, 0, 1), R81/T81),5)</f>
        <v>0</v>
      </c>
    </row>
    <row r="82" spans="1:24" ht="15.75" thickBot="1">
      <c r="A82" s="26"/>
      <c r="B82" s="26"/>
      <c r="C82" s="26"/>
      <c r="D82" s="26"/>
      <c r="E82" s="26"/>
      <c r="F82" s="26"/>
      <c r="G82" s="26" t="s">
        <v>431</v>
      </c>
      <c r="H82" s="26"/>
      <c r="I82" s="26"/>
      <c r="J82" s="36">
        <v>246.2</v>
      </c>
      <c r="K82" s="43"/>
      <c r="L82" s="36">
        <v>500</v>
      </c>
      <c r="M82" s="43"/>
      <c r="N82" s="36">
        <f>ROUND((J82-L82),5)</f>
        <v>-253.8</v>
      </c>
      <c r="O82" s="43"/>
      <c r="P82" s="47">
        <f>ROUND(IF(L82=0, IF(J82=0, 0, 1), J82/L82),5)</f>
        <v>0.4924</v>
      </c>
      <c r="Q82" s="43"/>
      <c r="R82" s="36">
        <f>J82</f>
        <v>246.2</v>
      </c>
      <c r="S82" s="43"/>
      <c r="T82" s="36">
        <f>L82</f>
        <v>500</v>
      </c>
      <c r="U82" s="43"/>
      <c r="V82" s="36">
        <f>ROUND((R82-T82),5)</f>
        <v>-253.8</v>
      </c>
      <c r="W82" s="43"/>
      <c r="X82" s="47">
        <f>ROUND(IF(T82=0, IF(R82=0, 0, 1), R82/T82),5)</f>
        <v>0.4924</v>
      </c>
    </row>
    <row r="83" spans="1:24">
      <c r="A83" s="26"/>
      <c r="B83" s="26"/>
      <c r="C83" s="26"/>
      <c r="D83" s="26"/>
      <c r="E83" s="26"/>
      <c r="F83" s="26" t="s">
        <v>432</v>
      </c>
      <c r="G83" s="26"/>
      <c r="H83" s="26"/>
      <c r="I83" s="26"/>
      <c r="J83" s="33">
        <f>ROUND(SUM(J80:J82),5)</f>
        <v>246.2</v>
      </c>
      <c r="K83" s="43"/>
      <c r="L83" s="33">
        <f>ROUND(SUM(L80:L82),5)</f>
        <v>2040</v>
      </c>
      <c r="M83" s="43"/>
      <c r="N83" s="33">
        <f>ROUND((J83-L83),5)</f>
        <v>-1793.8</v>
      </c>
      <c r="O83" s="43"/>
      <c r="P83" s="44">
        <f>ROUND(IF(L83=0, IF(J83=0, 0, 1), J83/L83),5)</f>
        <v>0.12069000000000001</v>
      </c>
      <c r="Q83" s="43"/>
      <c r="R83" s="33">
        <f>J83</f>
        <v>246.2</v>
      </c>
      <c r="S83" s="43"/>
      <c r="T83" s="33">
        <f>L83</f>
        <v>2040</v>
      </c>
      <c r="U83" s="43"/>
      <c r="V83" s="33">
        <f>ROUND((R83-T83),5)</f>
        <v>-1793.8</v>
      </c>
      <c r="W83" s="43"/>
      <c r="X83" s="44">
        <f>ROUND(IF(T83=0, IF(R83=0, 0, 1), R83/T83),5)</f>
        <v>0.12069000000000001</v>
      </c>
    </row>
    <row r="84" spans="1:24">
      <c r="A84" s="26"/>
      <c r="B84" s="26"/>
      <c r="C84" s="26"/>
      <c r="D84" s="26"/>
      <c r="E84" s="26"/>
      <c r="F84" s="26" t="s">
        <v>433</v>
      </c>
      <c r="G84" s="26"/>
      <c r="H84" s="26"/>
      <c r="I84" s="26"/>
      <c r="J84" s="33"/>
      <c r="K84" s="43"/>
      <c r="L84" s="33"/>
      <c r="M84" s="43"/>
      <c r="N84" s="33"/>
      <c r="O84" s="43"/>
      <c r="P84" s="44"/>
      <c r="Q84" s="43"/>
      <c r="R84" s="33"/>
      <c r="S84" s="43"/>
      <c r="T84" s="33"/>
      <c r="U84" s="43"/>
      <c r="V84" s="33"/>
      <c r="W84" s="43"/>
      <c r="X84" s="44"/>
    </row>
    <row r="85" spans="1:24">
      <c r="A85" s="26"/>
      <c r="B85" s="26"/>
      <c r="C85" s="26"/>
      <c r="D85" s="26"/>
      <c r="E85" s="26"/>
      <c r="F85" s="26"/>
      <c r="G85" s="26" t="s">
        <v>434</v>
      </c>
      <c r="H85" s="26"/>
      <c r="I85" s="26"/>
      <c r="J85" s="33"/>
      <c r="K85" s="43"/>
      <c r="L85" s="33"/>
      <c r="M85" s="43"/>
      <c r="N85" s="33"/>
      <c r="O85" s="43"/>
      <c r="P85" s="44"/>
      <c r="Q85" s="43"/>
      <c r="R85" s="33"/>
      <c r="S85" s="43"/>
      <c r="T85" s="33"/>
      <c r="U85" s="43"/>
      <c r="V85" s="33"/>
      <c r="W85" s="43"/>
      <c r="X85" s="44"/>
    </row>
    <row r="86" spans="1:24">
      <c r="A86" s="26"/>
      <c r="B86" s="26"/>
      <c r="C86" s="26"/>
      <c r="D86" s="26"/>
      <c r="E86" s="26"/>
      <c r="F86" s="26"/>
      <c r="G86" s="26"/>
      <c r="H86" s="26" t="s">
        <v>435</v>
      </c>
      <c r="I86" s="26"/>
      <c r="J86" s="33">
        <v>3734.27</v>
      </c>
      <c r="K86" s="43"/>
      <c r="L86" s="33">
        <v>1000</v>
      </c>
      <c r="M86" s="43"/>
      <c r="N86" s="33">
        <f>ROUND((J86-L86),5)</f>
        <v>2734.27</v>
      </c>
      <c r="O86" s="43"/>
      <c r="P86" s="44">
        <f>ROUND(IF(L86=0, IF(J86=0, 0, 1), J86/L86),5)</f>
        <v>3.73427</v>
      </c>
      <c r="Q86" s="43"/>
      <c r="R86" s="33">
        <f>J86</f>
        <v>3734.27</v>
      </c>
      <c r="S86" s="43"/>
      <c r="T86" s="33">
        <f>L86</f>
        <v>1000</v>
      </c>
      <c r="U86" s="43"/>
      <c r="V86" s="33">
        <f>ROUND((R86-T86),5)</f>
        <v>2734.27</v>
      </c>
      <c r="W86" s="43"/>
      <c r="X86" s="44">
        <f>ROUND(IF(T86=0, IF(R86=0, 0, 1), R86/T86),5)</f>
        <v>3.73427</v>
      </c>
    </row>
    <row r="87" spans="1:24">
      <c r="A87" s="26"/>
      <c r="B87" s="26"/>
      <c r="C87" s="26"/>
      <c r="D87" s="26"/>
      <c r="E87" s="26"/>
      <c r="F87" s="26"/>
      <c r="G87" s="26"/>
      <c r="H87" s="26" t="s">
        <v>436</v>
      </c>
      <c r="I87" s="26"/>
      <c r="J87" s="33">
        <v>0</v>
      </c>
      <c r="K87" s="43"/>
      <c r="L87" s="33">
        <v>100</v>
      </c>
      <c r="M87" s="43"/>
      <c r="N87" s="33">
        <f>ROUND((J87-L87),5)</f>
        <v>-100</v>
      </c>
      <c r="O87" s="43"/>
      <c r="P87" s="44">
        <f>ROUND(IF(L87=0, IF(J87=0, 0, 1), J87/L87),5)</f>
        <v>0</v>
      </c>
      <c r="Q87" s="43"/>
      <c r="R87" s="33">
        <f>J87</f>
        <v>0</v>
      </c>
      <c r="S87" s="43"/>
      <c r="T87" s="33">
        <f>L87</f>
        <v>100</v>
      </c>
      <c r="U87" s="43"/>
      <c r="V87" s="33">
        <f>ROUND((R87-T87),5)</f>
        <v>-100</v>
      </c>
      <c r="W87" s="43"/>
      <c r="X87" s="44">
        <f>ROUND(IF(T87=0, IF(R87=0, 0, 1), R87/T87),5)</f>
        <v>0</v>
      </c>
    </row>
    <row r="88" spans="1:24">
      <c r="A88" s="26"/>
      <c r="B88" s="26"/>
      <c r="C88" s="26"/>
      <c r="D88" s="26"/>
      <c r="E88" s="26"/>
      <c r="F88" s="26"/>
      <c r="G88" s="26"/>
      <c r="H88" s="26" t="s">
        <v>437</v>
      </c>
      <c r="I88" s="26"/>
      <c r="J88" s="33">
        <v>0</v>
      </c>
      <c r="K88" s="43"/>
      <c r="L88" s="33">
        <v>100</v>
      </c>
      <c r="M88" s="43"/>
      <c r="N88" s="33">
        <f>ROUND((J88-L88),5)</f>
        <v>-100</v>
      </c>
      <c r="O88" s="43"/>
      <c r="P88" s="44">
        <f>ROUND(IF(L88=0, IF(J88=0, 0, 1), J88/L88),5)</f>
        <v>0</v>
      </c>
      <c r="Q88" s="43"/>
      <c r="R88" s="33">
        <f>J88</f>
        <v>0</v>
      </c>
      <c r="S88" s="43"/>
      <c r="T88" s="33">
        <f>L88</f>
        <v>100</v>
      </c>
      <c r="U88" s="43"/>
      <c r="V88" s="33">
        <f>ROUND((R88-T88),5)</f>
        <v>-100</v>
      </c>
      <c r="W88" s="43"/>
      <c r="X88" s="44">
        <f>ROUND(IF(T88=0, IF(R88=0, 0, 1), R88/T88),5)</f>
        <v>0</v>
      </c>
    </row>
    <row r="89" spans="1:24" ht="15.75" thickBot="1">
      <c r="A89" s="26"/>
      <c r="B89" s="26"/>
      <c r="C89" s="26"/>
      <c r="D89" s="26"/>
      <c r="E89" s="26"/>
      <c r="F89" s="26"/>
      <c r="G89" s="26"/>
      <c r="H89" s="26" t="s">
        <v>438</v>
      </c>
      <c r="I89" s="26"/>
      <c r="J89" s="36">
        <v>846.32</v>
      </c>
      <c r="K89" s="43"/>
      <c r="L89" s="36">
        <v>125</v>
      </c>
      <c r="M89" s="43"/>
      <c r="N89" s="36">
        <f>ROUND((J89-L89),5)</f>
        <v>721.32</v>
      </c>
      <c r="O89" s="43"/>
      <c r="P89" s="47">
        <f>ROUND(IF(L89=0, IF(J89=0, 0, 1), J89/L89),5)</f>
        <v>6.7705599999999997</v>
      </c>
      <c r="Q89" s="43"/>
      <c r="R89" s="36">
        <f>J89</f>
        <v>846.32</v>
      </c>
      <c r="S89" s="43"/>
      <c r="T89" s="36">
        <f>L89</f>
        <v>125</v>
      </c>
      <c r="U89" s="43"/>
      <c r="V89" s="36">
        <f>ROUND((R89-T89),5)</f>
        <v>721.32</v>
      </c>
      <c r="W89" s="43"/>
      <c r="X89" s="47">
        <f>ROUND(IF(T89=0, IF(R89=0, 0, 1), R89/T89),5)</f>
        <v>6.7705599999999997</v>
      </c>
    </row>
    <row r="90" spans="1:24">
      <c r="A90" s="26"/>
      <c r="B90" s="26"/>
      <c r="C90" s="26"/>
      <c r="D90" s="26"/>
      <c r="E90" s="26"/>
      <c r="F90" s="26"/>
      <c r="G90" s="26" t="s">
        <v>439</v>
      </c>
      <c r="H90" s="26"/>
      <c r="I90" s="26"/>
      <c r="J90" s="33">
        <f>ROUND(SUM(J85:J89),5)</f>
        <v>4580.59</v>
      </c>
      <c r="K90" s="43"/>
      <c r="L90" s="33">
        <f>ROUND(SUM(L85:L89),5)</f>
        <v>1325</v>
      </c>
      <c r="M90" s="43"/>
      <c r="N90" s="33">
        <f>ROUND((J90-L90),5)</f>
        <v>3255.59</v>
      </c>
      <c r="O90" s="43"/>
      <c r="P90" s="44">
        <f>ROUND(IF(L90=0, IF(J90=0, 0, 1), J90/L90),5)</f>
        <v>3.4570500000000002</v>
      </c>
      <c r="Q90" s="43"/>
      <c r="R90" s="33">
        <f>J90</f>
        <v>4580.59</v>
      </c>
      <c r="S90" s="43"/>
      <c r="T90" s="33">
        <f>L90</f>
        <v>1325</v>
      </c>
      <c r="U90" s="43"/>
      <c r="V90" s="33">
        <f>ROUND((R90-T90),5)</f>
        <v>3255.59</v>
      </c>
      <c r="W90" s="43"/>
      <c r="X90" s="44">
        <f>ROUND(IF(T90=0, IF(R90=0, 0, 1), R90/T90),5)</f>
        <v>3.4570500000000002</v>
      </c>
    </row>
    <row r="91" spans="1:24">
      <c r="A91" s="26"/>
      <c r="B91" s="26"/>
      <c r="C91" s="26"/>
      <c r="D91" s="26"/>
      <c r="E91" s="26"/>
      <c r="F91" s="26"/>
      <c r="G91" s="26" t="s">
        <v>440</v>
      </c>
      <c r="H91" s="26"/>
      <c r="I91" s="26"/>
      <c r="J91" s="33"/>
      <c r="K91" s="43"/>
      <c r="L91" s="33"/>
      <c r="M91" s="43"/>
      <c r="N91" s="33"/>
      <c r="O91" s="43"/>
      <c r="P91" s="44"/>
      <c r="Q91" s="43"/>
      <c r="R91" s="33"/>
      <c r="S91" s="43"/>
      <c r="T91" s="33"/>
      <c r="U91" s="43"/>
      <c r="V91" s="33"/>
      <c r="W91" s="43"/>
      <c r="X91" s="44"/>
    </row>
    <row r="92" spans="1:24">
      <c r="A92" s="26"/>
      <c r="B92" s="26"/>
      <c r="C92" s="26"/>
      <c r="D92" s="26"/>
      <c r="E92" s="26"/>
      <c r="F92" s="26"/>
      <c r="G92" s="26"/>
      <c r="H92" s="26" t="s">
        <v>441</v>
      </c>
      <c r="I92" s="26"/>
      <c r="J92" s="33">
        <v>94.36</v>
      </c>
      <c r="K92" s="43"/>
      <c r="L92" s="33">
        <v>60</v>
      </c>
      <c r="M92" s="43"/>
      <c r="N92" s="33">
        <f t="shared" ref="N92:N97" si="34">ROUND((J92-L92),5)</f>
        <v>34.36</v>
      </c>
      <c r="O92" s="43"/>
      <c r="P92" s="44">
        <f t="shared" ref="P92:P97" si="35">ROUND(IF(L92=0, IF(J92=0, 0, 1), J92/L92),5)</f>
        <v>1.57267</v>
      </c>
      <c r="Q92" s="43"/>
      <c r="R92" s="33">
        <f t="shared" ref="R92:R97" si="36">J92</f>
        <v>94.36</v>
      </c>
      <c r="S92" s="43"/>
      <c r="T92" s="33">
        <f t="shared" ref="T92:T97" si="37">L92</f>
        <v>60</v>
      </c>
      <c r="U92" s="43"/>
      <c r="V92" s="33">
        <f t="shared" ref="V92:V97" si="38">ROUND((R92-T92),5)</f>
        <v>34.36</v>
      </c>
      <c r="W92" s="43"/>
      <c r="X92" s="44">
        <f t="shared" ref="X92:X97" si="39">ROUND(IF(T92=0, IF(R92=0, 0, 1), R92/T92),5)</f>
        <v>1.57267</v>
      </c>
    </row>
    <row r="93" spans="1:24">
      <c r="A93" s="26"/>
      <c r="B93" s="26"/>
      <c r="C93" s="26"/>
      <c r="D93" s="26"/>
      <c r="E93" s="26"/>
      <c r="F93" s="26"/>
      <c r="G93" s="26"/>
      <c r="H93" s="26" t="s">
        <v>442</v>
      </c>
      <c r="I93" s="26"/>
      <c r="J93" s="33">
        <v>80.08</v>
      </c>
      <c r="K93" s="43"/>
      <c r="L93" s="33">
        <v>166.66</v>
      </c>
      <c r="M93" s="43"/>
      <c r="N93" s="33">
        <f t="shared" si="34"/>
        <v>-86.58</v>
      </c>
      <c r="O93" s="43"/>
      <c r="P93" s="44">
        <f t="shared" si="35"/>
        <v>0.48049999999999998</v>
      </c>
      <c r="Q93" s="43"/>
      <c r="R93" s="33">
        <f t="shared" si="36"/>
        <v>80.08</v>
      </c>
      <c r="S93" s="43"/>
      <c r="T93" s="33">
        <f t="shared" si="37"/>
        <v>166.66</v>
      </c>
      <c r="U93" s="43"/>
      <c r="V93" s="33">
        <f t="shared" si="38"/>
        <v>-86.58</v>
      </c>
      <c r="W93" s="43"/>
      <c r="X93" s="44">
        <f t="shared" si="39"/>
        <v>0.48049999999999998</v>
      </c>
    </row>
    <row r="94" spans="1:24">
      <c r="A94" s="26"/>
      <c r="B94" s="26"/>
      <c r="C94" s="26"/>
      <c r="D94" s="26"/>
      <c r="E94" s="26"/>
      <c r="F94" s="26"/>
      <c r="G94" s="26"/>
      <c r="H94" s="26" t="s">
        <v>443</v>
      </c>
      <c r="I94" s="26"/>
      <c r="J94" s="33">
        <v>329.87</v>
      </c>
      <c r="K94" s="43"/>
      <c r="L94" s="33">
        <v>425</v>
      </c>
      <c r="M94" s="43"/>
      <c r="N94" s="33">
        <f t="shared" si="34"/>
        <v>-95.13</v>
      </c>
      <c r="O94" s="43"/>
      <c r="P94" s="44">
        <f t="shared" si="35"/>
        <v>0.77615999999999996</v>
      </c>
      <c r="Q94" s="43"/>
      <c r="R94" s="33">
        <f t="shared" si="36"/>
        <v>329.87</v>
      </c>
      <c r="S94" s="43"/>
      <c r="T94" s="33">
        <f t="shared" si="37"/>
        <v>425</v>
      </c>
      <c r="U94" s="43"/>
      <c r="V94" s="33">
        <f t="shared" si="38"/>
        <v>-95.13</v>
      </c>
      <c r="W94" s="43"/>
      <c r="X94" s="44">
        <f t="shared" si="39"/>
        <v>0.77615999999999996</v>
      </c>
    </row>
    <row r="95" spans="1:24">
      <c r="A95" s="26"/>
      <c r="B95" s="26"/>
      <c r="C95" s="26"/>
      <c r="D95" s="26"/>
      <c r="E95" s="26"/>
      <c r="F95" s="26"/>
      <c r="G95" s="26"/>
      <c r="H95" s="26" t="s">
        <v>444</v>
      </c>
      <c r="I95" s="26"/>
      <c r="J95" s="33">
        <v>80.16</v>
      </c>
      <c r="K95" s="43"/>
      <c r="L95" s="33">
        <v>75</v>
      </c>
      <c r="M95" s="43"/>
      <c r="N95" s="33">
        <f t="shared" si="34"/>
        <v>5.16</v>
      </c>
      <c r="O95" s="43"/>
      <c r="P95" s="44">
        <f t="shared" si="35"/>
        <v>1.0688</v>
      </c>
      <c r="Q95" s="43"/>
      <c r="R95" s="33">
        <f t="shared" si="36"/>
        <v>80.16</v>
      </c>
      <c r="S95" s="43"/>
      <c r="T95" s="33">
        <f t="shared" si="37"/>
        <v>75</v>
      </c>
      <c r="U95" s="43"/>
      <c r="V95" s="33">
        <f t="shared" si="38"/>
        <v>5.16</v>
      </c>
      <c r="W95" s="43"/>
      <c r="X95" s="44">
        <f t="shared" si="39"/>
        <v>1.0688</v>
      </c>
    </row>
    <row r="96" spans="1:24" ht="15.75" thickBot="1">
      <c r="A96" s="26"/>
      <c r="B96" s="26"/>
      <c r="C96" s="26"/>
      <c r="D96" s="26"/>
      <c r="E96" s="26"/>
      <c r="F96" s="26"/>
      <c r="G96" s="26"/>
      <c r="H96" s="26" t="s">
        <v>445</v>
      </c>
      <c r="I96" s="26"/>
      <c r="J96" s="36">
        <v>80.16</v>
      </c>
      <c r="K96" s="43"/>
      <c r="L96" s="36">
        <v>75</v>
      </c>
      <c r="M96" s="43"/>
      <c r="N96" s="36">
        <f t="shared" si="34"/>
        <v>5.16</v>
      </c>
      <c r="O96" s="43"/>
      <c r="P96" s="47">
        <f t="shared" si="35"/>
        <v>1.0688</v>
      </c>
      <c r="Q96" s="43"/>
      <c r="R96" s="36">
        <f t="shared" si="36"/>
        <v>80.16</v>
      </c>
      <c r="S96" s="43"/>
      <c r="T96" s="36">
        <f t="shared" si="37"/>
        <v>75</v>
      </c>
      <c r="U96" s="43"/>
      <c r="V96" s="36">
        <f t="shared" si="38"/>
        <v>5.16</v>
      </c>
      <c r="W96" s="43"/>
      <c r="X96" s="47">
        <f t="shared" si="39"/>
        <v>1.0688</v>
      </c>
    </row>
    <row r="97" spans="1:24">
      <c r="A97" s="26"/>
      <c r="B97" s="26"/>
      <c r="C97" s="26"/>
      <c r="D97" s="26"/>
      <c r="E97" s="26"/>
      <c r="F97" s="26"/>
      <c r="G97" s="26" t="s">
        <v>446</v>
      </c>
      <c r="H97" s="26"/>
      <c r="I97" s="26"/>
      <c r="J97" s="33">
        <f>ROUND(SUM(J91:J96),5)</f>
        <v>664.63</v>
      </c>
      <c r="K97" s="43"/>
      <c r="L97" s="33">
        <f>ROUND(SUM(L91:L96),5)</f>
        <v>801.66</v>
      </c>
      <c r="M97" s="43"/>
      <c r="N97" s="33">
        <f t="shared" si="34"/>
        <v>-137.03</v>
      </c>
      <c r="O97" s="43"/>
      <c r="P97" s="44">
        <f t="shared" si="35"/>
        <v>0.82906999999999997</v>
      </c>
      <c r="Q97" s="43"/>
      <c r="R97" s="33">
        <f t="shared" si="36"/>
        <v>664.63</v>
      </c>
      <c r="S97" s="43"/>
      <c r="T97" s="33">
        <f t="shared" si="37"/>
        <v>801.66</v>
      </c>
      <c r="U97" s="43"/>
      <c r="V97" s="33">
        <f t="shared" si="38"/>
        <v>-137.03</v>
      </c>
      <c r="W97" s="43"/>
      <c r="X97" s="44">
        <f t="shared" si="39"/>
        <v>0.82906999999999997</v>
      </c>
    </row>
    <row r="98" spans="1:24">
      <c r="A98" s="26"/>
      <c r="B98" s="26"/>
      <c r="C98" s="26"/>
      <c r="D98" s="26"/>
      <c r="E98" s="26"/>
      <c r="F98" s="26"/>
      <c r="G98" s="26" t="s">
        <v>447</v>
      </c>
      <c r="H98" s="26"/>
      <c r="I98" s="26"/>
      <c r="J98" s="33"/>
      <c r="K98" s="43"/>
      <c r="L98" s="33"/>
      <c r="M98" s="43"/>
      <c r="N98" s="33"/>
      <c r="O98" s="43"/>
      <c r="P98" s="44"/>
      <c r="Q98" s="43"/>
      <c r="R98" s="33"/>
      <c r="S98" s="43"/>
      <c r="T98" s="33"/>
      <c r="U98" s="43"/>
      <c r="V98" s="33"/>
      <c r="W98" s="43"/>
      <c r="X98" s="44"/>
    </row>
    <row r="99" spans="1:24">
      <c r="A99" s="26"/>
      <c r="B99" s="26"/>
      <c r="C99" s="26"/>
      <c r="D99" s="26"/>
      <c r="E99" s="26"/>
      <c r="F99" s="26"/>
      <c r="G99" s="26"/>
      <c r="H99" s="26" t="s">
        <v>448</v>
      </c>
      <c r="I99" s="26"/>
      <c r="J99" s="33">
        <v>158.99</v>
      </c>
      <c r="K99" s="43"/>
      <c r="L99" s="33">
        <v>130</v>
      </c>
      <c r="M99" s="43"/>
      <c r="N99" s="33">
        <f>ROUND((J99-L99),5)</f>
        <v>28.99</v>
      </c>
      <c r="O99" s="43"/>
      <c r="P99" s="44">
        <f>ROUND(IF(L99=0, IF(J99=0, 0, 1), J99/L99),5)</f>
        <v>1.2230000000000001</v>
      </c>
      <c r="Q99" s="43"/>
      <c r="R99" s="33">
        <f>J99</f>
        <v>158.99</v>
      </c>
      <c r="S99" s="43"/>
      <c r="T99" s="33">
        <f>L99</f>
        <v>130</v>
      </c>
      <c r="U99" s="43"/>
      <c r="V99" s="33">
        <f>ROUND((R99-T99),5)</f>
        <v>28.99</v>
      </c>
      <c r="W99" s="43"/>
      <c r="X99" s="44">
        <f>ROUND(IF(T99=0, IF(R99=0, 0, 1), R99/T99),5)</f>
        <v>1.2230000000000001</v>
      </c>
    </row>
    <row r="100" spans="1:24">
      <c r="A100" s="26"/>
      <c r="B100" s="26"/>
      <c r="C100" s="26"/>
      <c r="D100" s="26"/>
      <c r="E100" s="26"/>
      <c r="F100" s="26"/>
      <c r="G100" s="26"/>
      <c r="H100" s="26" t="s">
        <v>449</v>
      </c>
      <c r="I100" s="26"/>
      <c r="J100" s="33"/>
      <c r="K100" s="43"/>
      <c r="L100" s="33"/>
      <c r="M100" s="43"/>
      <c r="N100" s="33"/>
      <c r="O100" s="43"/>
      <c r="P100" s="44"/>
      <c r="Q100" s="43"/>
      <c r="R100" s="33"/>
      <c r="S100" s="43"/>
      <c r="T100" s="33"/>
      <c r="U100" s="43"/>
      <c r="V100" s="33"/>
      <c r="W100" s="43"/>
      <c r="X100" s="44"/>
    </row>
    <row r="101" spans="1:24">
      <c r="A101" s="26"/>
      <c r="B101" s="26"/>
      <c r="C101" s="26"/>
      <c r="D101" s="26"/>
      <c r="E101" s="26"/>
      <c r="F101" s="26"/>
      <c r="G101" s="26"/>
      <c r="H101" s="26"/>
      <c r="I101" s="26" t="s">
        <v>450</v>
      </c>
      <c r="J101" s="33">
        <v>1538.57</v>
      </c>
      <c r="K101" s="43"/>
      <c r="L101" s="33">
        <v>1600</v>
      </c>
      <c r="M101" s="43"/>
      <c r="N101" s="33">
        <f t="shared" ref="N101:N109" si="40">ROUND((J101-L101),5)</f>
        <v>-61.43</v>
      </c>
      <c r="O101" s="43"/>
      <c r="P101" s="44">
        <f t="shared" ref="P101:P109" si="41">ROUND(IF(L101=0, IF(J101=0, 0, 1), J101/L101),5)</f>
        <v>0.96160999999999996</v>
      </c>
      <c r="Q101" s="43"/>
      <c r="R101" s="33">
        <f t="shared" ref="R101:R109" si="42">J101</f>
        <v>1538.57</v>
      </c>
      <c r="S101" s="43"/>
      <c r="T101" s="33">
        <f t="shared" ref="T101:T109" si="43">L101</f>
        <v>1600</v>
      </c>
      <c r="U101" s="43"/>
      <c r="V101" s="33">
        <f t="shared" ref="V101:V109" si="44">ROUND((R101-T101),5)</f>
        <v>-61.43</v>
      </c>
      <c r="W101" s="43"/>
      <c r="X101" s="44">
        <f t="shared" ref="X101:X109" si="45">ROUND(IF(T101=0, IF(R101=0, 0, 1), R101/T101),5)</f>
        <v>0.96160999999999996</v>
      </c>
    </row>
    <row r="102" spans="1:24">
      <c r="A102" s="26"/>
      <c r="B102" s="26"/>
      <c r="C102" s="26"/>
      <c r="D102" s="26"/>
      <c r="E102" s="26"/>
      <c r="F102" s="26"/>
      <c r="G102" s="26"/>
      <c r="H102" s="26"/>
      <c r="I102" s="26" t="s">
        <v>451</v>
      </c>
      <c r="J102" s="33">
        <v>21.21</v>
      </c>
      <c r="K102" s="43"/>
      <c r="L102" s="33">
        <v>200</v>
      </c>
      <c r="M102" s="43"/>
      <c r="N102" s="33">
        <f t="shared" si="40"/>
        <v>-178.79</v>
      </c>
      <c r="O102" s="43"/>
      <c r="P102" s="44">
        <f t="shared" si="41"/>
        <v>0.10605000000000001</v>
      </c>
      <c r="Q102" s="43"/>
      <c r="R102" s="33">
        <f t="shared" si="42"/>
        <v>21.21</v>
      </c>
      <c r="S102" s="43"/>
      <c r="T102" s="33">
        <f t="shared" si="43"/>
        <v>200</v>
      </c>
      <c r="U102" s="43"/>
      <c r="V102" s="33">
        <f t="shared" si="44"/>
        <v>-178.79</v>
      </c>
      <c r="W102" s="43"/>
      <c r="X102" s="44">
        <f t="shared" si="45"/>
        <v>0.10605000000000001</v>
      </c>
    </row>
    <row r="103" spans="1:24" ht="15.75" thickBot="1">
      <c r="A103" s="26"/>
      <c r="B103" s="26"/>
      <c r="C103" s="26"/>
      <c r="D103" s="26"/>
      <c r="E103" s="26"/>
      <c r="F103" s="26"/>
      <c r="G103" s="26"/>
      <c r="H103" s="26"/>
      <c r="I103" s="26" t="s">
        <v>452</v>
      </c>
      <c r="J103" s="36">
        <v>45.6</v>
      </c>
      <c r="K103" s="43"/>
      <c r="L103" s="36">
        <v>200</v>
      </c>
      <c r="M103" s="43"/>
      <c r="N103" s="36">
        <f t="shared" si="40"/>
        <v>-154.4</v>
      </c>
      <c r="O103" s="43"/>
      <c r="P103" s="47">
        <f t="shared" si="41"/>
        <v>0.22800000000000001</v>
      </c>
      <c r="Q103" s="43"/>
      <c r="R103" s="36">
        <f t="shared" si="42"/>
        <v>45.6</v>
      </c>
      <c r="S103" s="43"/>
      <c r="T103" s="36">
        <f t="shared" si="43"/>
        <v>200</v>
      </c>
      <c r="U103" s="43"/>
      <c r="V103" s="36">
        <f t="shared" si="44"/>
        <v>-154.4</v>
      </c>
      <c r="W103" s="43"/>
      <c r="X103" s="47">
        <f t="shared" si="45"/>
        <v>0.22800000000000001</v>
      </c>
    </row>
    <row r="104" spans="1:24">
      <c r="A104" s="26"/>
      <c r="B104" s="26"/>
      <c r="C104" s="26"/>
      <c r="D104" s="26"/>
      <c r="E104" s="26"/>
      <c r="F104" s="26"/>
      <c r="G104" s="26"/>
      <c r="H104" s="26" t="s">
        <v>453</v>
      </c>
      <c r="I104" s="26"/>
      <c r="J104" s="33">
        <f>ROUND(SUM(J100:J103),5)</f>
        <v>1605.38</v>
      </c>
      <c r="K104" s="43"/>
      <c r="L104" s="33">
        <f>ROUND(SUM(L100:L103),5)</f>
        <v>2000</v>
      </c>
      <c r="M104" s="43"/>
      <c r="N104" s="33">
        <f t="shared" si="40"/>
        <v>-394.62</v>
      </c>
      <c r="O104" s="43"/>
      <c r="P104" s="44">
        <f t="shared" si="41"/>
        <v>0.80269000000000001</v>
      </c>
      <c r="Q104" s="43"/>
      <c r="R104" s="33">
        <f t="shared" si="42"/>
        <v>1605.38</v>
      </c>
      <c r="S104" s="43"/>
      <c r="T104" s="33">
        <f t="shared" si="43"/>
        <v>2000</v>
      </c>
      <c r="U104" s="43"/>
      <c r="V104" s="33">
        <f t="shared" si="44"/>
        <v>-394.62</v>
      </c>
      <c r="W104" s="43"/>
      <c r="X104" s="44">
        <f t="shared" si="45"/>
        <v>0.80269000000000001</v>
      </c>
    </row>
    <row r="105" spans="1:24" ht="15.75" thickBot="1">
      <c r="A105" s="26"/>
      <c r="B105" s="26"/>
      <c r="C105" s="26"/>
      <c r="D105" s="26"/>
      <c r="E105" s="26"/>
      <c r="F105" s="26"/>
      <c r="G105" s="26"/>
      <c r="H105" s="26" t="s">
        <v>454</v>
      </c>
      <c r="I105" s="26"/>
      <c r="J105" s="36">
        <v>0</v>
      </c>
      <c r="K105" s="43"/>
      <c r="L105" s="36">
        <v>130</v>
      </c>
      <c r="M105" s="43"/>
      <c r="N105" s="36">
        <f t="shared" si="40"/>
        <v>-130</v>
      </c>
      <c r="O105" s="43"/>
      <c r="P105" s="47">
        <f t="shared" si="41"/>
        <v>0</v>
      </c>
      <c r="Q105" s="43"/>
      <c r="R105" s="36">
        <f t="shared" si="42"/>
        <v>0</v>
      </c>
      <c r="S105" s="43"/>
      <c r="T105" s="36">
        <f t="shared" si="43"/>
        <v>130</v>
      </c>
      <c r="U105" s="43"/>
      <c r="V105" s="36">
        <f t="shared" si="44"/>
        <v>-130</v>
      </c>
      <c r="W105" s="43"/>
      <c r="X105" s="47">
        <f t="shared" si="45"/>
        <v>0</v>
      </c>
    </row>
    <row r="106" spans="1:24">
      <c r="A106" s="26"/>
      <c r="B106" s="26"/>
      <c r="C106" s="26"/>
      <c r="D106" s="26"/>
      <c r="E106" s="26"/>
      <c r="F106" s="26"/>
      <c r="G106" s="26" t="s">
        <v>455</v>
      </c>
      <c r="H106" s="26"/>
      <c r="I106" s="26"/>
      <c r="J106" s="33">
        <f>ROUND(SUM(J98:J99)+SUM(J104:J105),5)</f>
        <v>1764.37</v>
      </c>
      <c r="K106" s="43"/>
      <c r="L106" s="33">
        <f>ROUND(SUM(L98:L99)+SUM(L104:L105),5)</f>
        <v>2260</v>
      </c>
      <c r="M106" s="43"/>
      <c r="N106" s="33">
        <f t="shared" si="40"/>
        <v>-495.63</v>
      </c>
      <c r="O106" s="43"/>
      <c r="P106" s="44">
        <f t="shared" si="41"/>
        <v>0.78069</v>
      </c>
      <c r="Q106" s="43"/>
      <c r="R106" s="33">
        <f t="shared" si="42"/>
        <v>1764.37</v>
      </c>
      <c r="S106" s="43"/>
      <c r="T106" s="33">
        <f t="shared" si="43"/>
        <v>2260</v>
      </c>
      <c r="U106" s="43"/>
      <c r="V106" s="33">
        <f t="shared" si="44"/>
        <v>-495.63</v>
      </c>
      <c r="W106" s="43"/>
      <c r="X106" s="44">
        <f t="shared" si="45"/>
        <v>0.78069</v>
      </c>
    </row>
    <row r="107" spans="1:24" ht="15.75" thickBot="1">
      <c r="A107" s="26"/>
      <c r="B107" s="26"/>
      <c r="C107" s="26"/>
      <c r="D107" s="26"/>
      <c r="E107" s="26"/>
      <c r="F107" s="26"/>
      <c r="G107" s="26" t="s">
        <v>456</v>
      </c>
      <c r="H107" s="26"/>
      <c r="I107" s="26"/>
      <c r="J107" s="33">
        <v>170.27</v>
      </c>
      <c r="K107" s="43"/>
      <c r="L107" s="33">
        <v>83.33</v>
      </c>
      <c r="M107" s="43"/>
      <c r="N107" s="33">
        <f t="shared" si="40"/>
        <v>86.94</v>
      </c>
      <c r="O107" s="43"/>
      <c r="P107" s="44">
        <f t="shared" si="41"/>
        <v>2.04332</v>
      </c>
      <c r="Q107" s="43"/>
      <c r="R107" s="33">
        <f t="shared" si="42"/>
        <v>170.27</v>
      </c>
      <c r="S107" s="43"/>
      <c r="T107" s="33">
        <f t="shared" si="43"/>
        <v>83.33</v>
      </c>
      <c r="U107" s="43"/>
      <c r="V107" s="33">
        <f t="shared" si="44"/>
        <v>86.94</v>
      </c>
      <c r="W107" s="43"/>
      <c r="X107" s="44">
        <f t="shared" si="45"/>
        <v>2.04332</v>
      </c>
    </row>
    <row r="108" spans="1:24" ht="15.75" thickBot="1">
      <c r="A108" s="26"/>
      <c r="B108" s="26"/>
      <c r="C108" s="26"/>
      <c r="D108" s="26"/>
      <c r="E108" s="26"/>
      <c r="F108" s="26" t="s">
        <v>457</v>
      </c>
      <c r="G108" s="26"/>
      <c r="H108" s="26"/>
      <c r="I108" s="26"/>
      <c r="J108" s="34">
        <f>ROUND(J84+J90+J97+SUM(J106:J107),5)</f>
        <v>7179.86</v>
      </c>
      <c r="K108" s="43"/>
      <c r="L108" s="34">
        <f>ROUND(L84+L90+L97+SUM(L106:L107),5)</f>
        <v>4469.99</v>
      </c>
      <c r="M108" s="43"/>
      <c r="N108" s="34">
        <f t="shared" si="40"/>
        <v>2709.87</v>
      </c>
      <c r="O108" s="43"/>
      <c r="P108" s="46">
        <f t="shared" si="41"/>
        <v>1.6062399999999999</v>
      </c>
      <c r="Q108" s="43"/>
      <c r="R108" s="34">
        <f t="shared" si="42"/>
        <v>7179.86</v>
      </c>
      <c r="S108" s="43"/>
      <c r="T108" s="34">
        <f t="shared" si="43"/>
        <v>4469.99</v>
      </c>
      <c r="U108" s="43"/>
      <c r="V108" s="34">
        <f t="shared" si="44"/>
        <v>2709.87</v>
      </c>
      <c r="W108" s="43"/>
      <c r="X108" s="46">
        <f t="shared" si="45"/>
        <v>1.6062399999999999</v>
      </c>
    </row>
    <row r="109" spans="1:24">
      <c r="A109" s="26"/>
      <c r="B109" s="26"/>
      <c r="C109" s="26"/>
      <c r="D109" s="26"/>
      <c r="E109" s="26" t="s">
        <v>458</v>
      </c>
      <c r="F109" s="26"/>
      <c r="G109" s="26"/>
      <c r="H109" s="26"/>
      <c r="I109" s="26"/>
      <c r="J109" s="33">
        <f>ROUND(J20+J24+J28+SUM(J36:J37)+SUM(J43:J45)+SUM(J77:J79)+J83+J108,5)</f>
        <v>88107.01</v>
      </c>
      <c r="K109" s="43"/>
      <c r="L109" s="33">
        <f>ROUND(L20+L24+L28+SUM(L36:L37)+SUM(L43:L45)+SUM(L77:L79)+L83+L108,5)</f>
        <v>77471.350000000006</v>
      </c>
      <c r="M109" s="43"/>
      <c r="N109" s="33">
        <f t="shared" si="40"/>
        <v>10635.66</v>
      </c>
      <c r="O109" s="43"/>
      <c r="P109" s="44">
        <f t="shared" si="41"/>
        <v>1.1372899999999999</v>
      </c>
      <c r="Q109" s="43"/>
      <c r="R109" s="33">
        <f t="shared" si="42"/>
        <v>88107.01</v>
      </c>
      <c r="S109" s="43"/>
      <c r="T109" s="33">
        <f t="shared" si="43"/>
        <v>77471.350000000006</v>
      </c>
      <c r="U109" s="43"/>
      <c r="V109" s="33">
        <f t="shared" si="44"/>
        <v>10635.66</v>
      </c>
      <c r="W109" s="43"/>
      <c r="X109" s="44">
        <f t="shared" si="45"/>
        <v>1.1372899999999999</v>
      </c>
    </row>
    <row r="110" spans="1:24">
      <c r="A110" s="26"/>
      <c r="B110" s="26"/>
      <c r="C110" s="26"/>
      <c r="D110" s="26"/>
      <c r="E110" s="26" t="s">
        <v>459</v>
      </c>
      <c r="F110" s="26"/>
      <c r="G110" s="26"/>
      <c r="H110" s="26"/>
      <c r="I110" s="26"/>
      <c r="J110" s="33"/>
      <c r="K110" s="43"/>
      <c r="L110" s="33"/>
      <c r="M110" s="43"/>
      <c r="N110" s="33"/>
      <c r="O110" s="43"/>
      <c r="P110" s="44"/>
      <c r="Q110" s="43"/>
      <c r="R110" s="33"/>
      <c r="S110" s="43"/>
      <c r="T110" s="33"/>
      <c r="U110" s="43"/>
      <c r="V110" s="33"/>
      <c r="W110" s="43"/>
      <c r="X110" s="44"/>
    </row>
    <row r="111" spans="1:24">
      <c r="A111" s="26"/>
      <c r="B111" s="26"/>
      <c r="C111" s="26"/>
      <c r="D111" s="26"/>
      <c r="E111" s="26"/>
      <c r="F111" s="26" t="s">
        <v>460</v>
      </c>
      <c r="G111" s="26"/>
      <c r="H111" s="26"/>
      <c r="I111" s="26"/>
      <c r="J111" s="33">
        <v>0</v>
      </c>
      <c r="K111" s="43"/>
      <c r="L111" s="33">
        <v>420</v>
      </c>
      <c r="M111" s="43"/>
      <c r="N111" s="33">
        <f>ROUND((J111-L111),5)</f>
        <v>-420</v>
      </c>
      <c r="O111" s="43"/>
      <c r="P111" s="44">
        <f>ROUND(IF(L111=0, IF(J111=0, 0, 1), J111/L111),5)</f>
        <v>0</v>
      </c>
      <c r="Q111" s="43"/>
      <c r="R111" s="33">
        <f>J111</f>
        <v>0</v>
      </c>
      <c r="S111" s="43"/>
      <c r="T111" s="33">
        <f>L111</f>
        <v>420</v>
      </c>
      <c r="U111" s="43"/>
      <c r="V111" s="33">
        <f>ROUND((R111-T111),5)</f>
        <v>-420</v>
      </c>
      <c r="W111" s="43"/>
      <c r="X111" s="44">
        <f>ROUND(IF(T111=0, IF(R111=0, 0, 1), R111/T111),5)</f>
        <v>0</v>
      </c>
    </row>
    <row r="112" spans="1:24" ht="15.75" thickBot="1">
      <c r="A112" s="26"/>
      <c r="B112" s="26"/>
      <c r="C112" s="26"/>
      <c r="D112" s="26"/>
      <c r="E112" s="26"/>
      <c r="F112" s="26" t="s">
        <v>461</v>
      </c>
      <c r="G112" s="26"/>
      <c r="H112" s="26"/>
      <c r="I112" s="26"/>
      <c r="J112" s="36">
        <v>0</v>
      </c>
      <c r="K112" s="43"/>
      <c r="L112" s="36">
        <v>83.33</v>
      </c>
      <c r="M112" s="43"/>
      <c r="N112" s="36">
        <f>ROUND((J112-L112),5)</f>
        <v>-83.33</v>
      </c>
      <c r="O112" s="43"/>
      <c r="P112" s="47">
        <f>ROUND(IF(L112=0, IF(J112=0, 0, 1), J112/L112),5)</f>
        <v>0</v>
      </c>
      <c r="Q112" s="43"/>
      <c r="R112" s="36">
        <f>J112</f>
        <v>0</v>
      </c>
      <c r="S112" s="43"/>
      <c r="T112" s="36">
        <f>L112</f>
        <v>83.33</v>
      </c>
      <c r="U112" s="43"/>
      <c r="V112" s="36">
        <f>ROUND((R112-T112),5)</f>
        <v>-83.33</v>
      </c>
      <c r="W112" s="43"/>
      <c r="X112" s="47">
        <f>ROUND(IF(T112=0, IF(R112=0, 0, 1), R112/T112),5)</f>
        <v>0</v>
      </c>
    </row>
    <row r="113" spans="1:24">
      <c r="A113" s="26"/>
      <c r="B113" s="26"/>
      <c r="C113" s="26"/>
      <c r="D113" s="26"/>
      <c r="E113" s="26" t="s">
        <v>462</v>
      </c>
      <c r="F113" s="26"/>
      <c r="G113" s="26"/>
      <c r="H113" s="26"/>
      <c r="I113" s="26"/>
      <c r="J113" s="33">
        <f>ROUND(SUM(J110:J112),5)</f>
        <v>0</v>
      </c>
      <c r="K113" s="43"/>
      <c r="L113" s="33">
        <f>ROUND(SUM(L110:L112),5)</f>
        <v>503.33</v>
      </c>
      <c r="M113" s="43"/>
      <c r="N113" s="33">
        <f>ROUND((J113-L113),5)</f>
        <v>-503.33</v>
      </c>
      <c r="O113" s="43"/>
      <c r="P113" s="44">
        <f>ROUND(IF(L113=0, IF(J113=0, 0, 1), J113/L113),5)</f>
        <v>0</v>
      </c>
      <c r="Q113" s="43"/>
      <c r="R113" s="33">
        <f>J113</f>
        <v>0</v>
      </c>
      <c r="S113" s="43"/>
      <c r="T113" s="33">
        <f>L113</f>
        <v>503.33</v>
      </c>
      <c r="U113" s="43"/>
      <c r="V113" s="33">
        <f>ROUND((R113-T113),5)</f>
        <v>-503.33</v>
      </c>
      <c r="W113" s="43"/>
      <c r="X113" s="44">
        <f>ROUND(IF(T113=0, IF(R113=0, 0, 1), R113/T113),5)</f>
        <v>0</v>
      </c>
    </row>
    <row r="114" spans="1:24">
      <c r="A114" s="26"/>
      <c r="B114" s="26"/>
      <c r="C114" s="26"/>
      <c r="D114" s="26"/>
      <c r="E114" s="26" t="s">
        <v>463</v>
      </c>
      <c r="F114" s="26"/>
      <c r="G114" s="26"/>
      <c r="H114" s="26"/>
      <c r="I114" s="26"/>
      <c r="J114" s="33"/>
      <c r="K114" s="43"/>
      <c r="L114" s="33"/>
      <c r="M114" s="43"/>
      <c r="N114" s="33"/>
      <c r="O114" s="43"/>
      <c r="P114" s="44"/>
      <c r="Q114" s="43"/>
      <c r="R114" s="33"/>
      <c r="S114" s="43"/>
      <c r="T114" s="33"/>
      <c r="U114" s="43"/>
      <c r="V114" s="33"/>
      <c r="W114" s="43"/>
      <c r="X114" s="44"/>
    </row>
    <row r="115" spans="1:24">
      <c r="A115" s="26"/>
      <c r="B115" s="26"/>
      <c r="C115" s="26"/>
      <c r="D115" s="26"/>
      <c r="E115" s="26"/>
      <c r="F115" s="26" t="s">
        <v>464</v>
      </c>
      <c r="G115" s="26"/>
      <c r="H115" s="26"/>
      <c r="I115" s="26"/>
      <c r="J115" s="33">
        <v>0</v>
      </c>
      <c r="K115" s="43"/>
      <c r="L115" s="33">
        <v>0</v>
      </c>
      <c r="M115" s="43"/>
      <c r="N115" s="33">
        <f t="shared" ref="N115:N120" si="46">ROUND((J115-L115),5)</f>
        <v>0</v>
      </c>
      <c r="O115" s="43"/>
      <c r="P115" s="44">
        <f t="shared" ref="P115:P120" si="47">ROUND(IF(L115=0, IF(J115=0, 0, 1), J115/L115),5)</f>
        <v>0</v>
      </c>
      <c r="Q115" s="43"/>
      <c r="R115" s="33">
        <f t="shared" ref="R115:R120" si="48">J115</f>
        <v>0</v>
      </c>
      <c r="S115" s="43"/>
      <c r="T115" s="33">
        <f t="shared" ref="T115:T120" si="49">L115</f>
        <v>0</v>
      </c>
      <c r="U115" s="43"/>
      <c r="V115" s="33">
        <f t="shared" ref="V115:V120" si="50">ROUND((R115-T115),5)</f>
        <v>0</v>
      </c>
      <c r="W115" s="43"/>
      <c r="X115" s="44">
        <f t="shared" ref="X115:X120" si="51">ROUND(IF(T115=0, IF(R115=0, 0, 1), R115/T115),5)</f>
        <v>0</v>
      </c>
    </row>
    <row r="116" spans="1:24">
      <c r="A116" s="26"/>
      <c r="B116" s="26"/>
      <c r="C116" s="26"/>
      <c r="D116" s="26"/>
      <c r="E116" s="26"/>
      <c r="F116" s="26" t="s">
        <v>299</v>
      </c>
      <c r="G116" s="26"/>
      <c r="H116" s="26"/>
      <c r="I116" s="26"/>
      <c r="J116" s="33">
        <v>0</v>
      </c>
      <c r="K116" s="43"/>
      <c r="L116" s="33">
        <v>165</v>
      </c>
      <c r="M116" s="43"/>
      <c r="N116" s="33">
        <f t="shared" si="46"/>
        <v>-165</v>
      </c>
      <c r="O116" s="43"/>
      <c r="P116" s="44">
        <f t="shared" si="47"/>
        <v>0</v>
      </c>
      <c r="Q116" s="43"/>
      <c r="R116" s="33">
        <f t="shared" si="48"/>
        <v>0</v>
      </c>
      <c r="S116" s="43"/>
      <c r="T116" s="33">
        <f t="shared" si="49"/>
        <v>165</v>
      </c>
      <c r="U116" s="43"/>
      <c r="V116" s="33">
        <f t="shared" si="50"/>
        <v>-165</v>
      </c>
      <c r="W116" s="43"/>
      <c r="X116" s="44">
        <f t="shared" si="51"/>
        <v>0</v>
      </c>
    </row>
    <row r="117" spans="1:24">
      <c r="A117" s="26"/>
      <c r="B117" s="26"/>
      <c r="C117" s="26"/>
      <c r="D117" s="26"/>
      <c r="E117" s="26"/>
      <c r="F117" s="26" t="s">
        <v>465</v>
      </c>
      <c r="G117" s="26"/>
      <c r="H117" s="26"/>
      <c r="I117" s="26"/>
      <c r="J117" s="33">
        <v>1051.6199999999999</v>
      </c>
      <c r="K117" s="43"/>
      <c r="L117" s="33">
        <v>500</v>
      </c>
      <c r="M117" s="43"/>
      <c r="N117" s="33">
        <f t="shared" si="46"/>
        <v>551.62</v>
      </c>
      <c r="O117" s="43"/>
      <c r="P117" s="44">
        <f t="shared" si="47"/>
        <v>2.10324</v>
      </c>
      <c r="Q117" s="43"/>
      <c r="R117" s="33">
        <f t="shared" si="48"/>
        <v>1051.6199999999999</v>
      </c>
      <c r="S117" s="43"/>
      <c r="T117" s="33">
        <f t="shared" si="49"/>
        <v>500</v>
      </c>
      <c r="U117" s="43"/>
      <c r="V117" s="33">
        <f t="shared" si="50"/>
        <v>551.62</v>
      </c>
      <c r="W117" s="43"/>
      <c r="X117" s="44">
        <f t="shared" si="51"/>
        <v>2.10324</v>
      </c>
    </row>
    <row r="118" spans="1:24">
      <c r="A118" s="26"/>
      <c r="B118" s="26"/>
      <c r="C118" s="26"/>
      <c r="D118" s="26"/>
      <c r="E118" s="26"/>
      <c r="F118" s="26" t="s">
        <v>466</v>
      </c>
      <c r="G118" s="26"/>
      <c r="H118" s="26"/>
      <c r="I118" s="26"/>
      <c r="J118" s="33">
        <v>108.4</v>
      </c>
      <c r="K118" s="43"/>
      <c r="L118" s="33">
        <v>150</v>
      </c>
      <c r="M118" s="43"/>
      <c r="N118" s="33">
        <f t="shared" si="46"/>
        <v>-41.6</v>
      </c>
      <c r="O118" s="43"/>
      <c r="P118" s="44">
        <f t="shared" si="47"/>
        <v>0.72267000000000003</v>
      </c>
      <c r="Q118" s="43"/>
      <c r="R118" s="33">
        <f t="shared" si="48"/>
        <v>108.4</v>
      </c>
      <c r="S118" s="43"/>
      <c r="T118" s="33">
        <f t="shared" si="49"/>
        <v>150</v>
      </c>
      <c r="U118" s="43"/>
      <c r="V118" s="33">
        <f t="shared" si="50"/>
        <v>-41.6</v>
      </c>
      <c r="W118" s="43"/>
      <c r="X118" s="44">
        <f t="shared" si="51"/>
        <v>0.72267000000000003</v>
      </c>
    </row>
    <row r="119" spans="1:24" ht="15.75" thickBot="1">
      <c r="A119" s="26"/>
      <c r="B119" s="26"/>
      <c r="C119" s="26"/>
      <c r="D119" s="26"/>
      <c r="E119" s="26"/>
      <c r="F119" s="26" t="s">
        <v>467</v>
      </c>
      <c r="G119" s="26"/>
      <c r="H119" s="26"/>
      <c r="I119" s="26"/>
      <c r="J119" s="36">
        <v>0</v>
      </c>
      <c r="K119" s="43"/>
      <c r="L119" s="36">
        <v>0</v>
      </c>
      <c r="M119" s="43"/>
      <c r="N119" s="36">
        <f t="shared" si="46"/>
        <v>0</v>
      </c>
      <c r="O119" s="43"/>
      <c r="P119" s="47">
        <f t="shared" si="47"/>
        <v>0</v>
      </c>
      <c r="Q119" s="43"/>
      <c r="R119" s="36">
        <f t="shared" si="48"/>
        <v>0</v>
      </c>
      <c r="S119" s="43"/>
      <c r="T119" s="36">
        <f t="shared" si="49"/>
        <v>0</v>
      </c>
      <c r="U119" s="43"/>
      <c r="V119" s="36">
        <f t="shared" si="50"/>
        <v>0</v>
      </c>
      <c r="W119" s="43"/>
      <c r="X119" s="47">
        <f t="shared" si="51"/>
        <v>0</v>
      </c>
    </row>
    <row r="120" spans="1:24">
      <c r="A120" s="26"/>
      <c r="B120" s="26"/>
      <c r="C120" s="26"/>
      <c r="D120" s="26"/>
      <c r="E120" s="26" t="s">
        <v>468</v>
      </c>
      <c r="F120" s="26"/>
      <c r="G120" s="26"/>
      <c r="H120" s="26"/>
      <c r="I120" s="26"/>
      <c r="J120" s="33">
        <f>ROUND(SUM(J114:J119),5)</f>
        <v>1160.02</v>
      </c>
      <c r="K120" s="43"/>
      <c r="L120" s="33">
        <f>ROUND(SUM(L114:L119),5)</f>
        <v>815</v>
      </c>
      <c r="M120" s="43"/>
      <c r="N120" s="33">
        <f t="shared" si="46"/>
        <v>345.02</v>
      </c>
      <c r="O120" s="43"/>
      <c r="P120" s="44">
        <f t="shared" si="47"/>
        <v>1.42334</v>
      </c>
      <c r="Q120" s="43"/>
      <c r="R120" s="33">
        <f t="shared" si="48"/>
        <v>1160.02</v>
      </c>
      <c r="S120" s="43"/>
      <c r="T120" s="33">
        <f t="shared" si="49"/>
        <v>815</v>
      </c>
      <c r="U120" s="43"/>
      <c r="V120" s="33">
        <f t="shared" si="50"/>
        <v>345.02</v>
      </c>
      <c r="W120" s="43"/>
      <c r="X120" s="44">
        <f t="shared" si="51"/>
        <v>1.42334</v>
      </c>
    </row>
    <row r="121" spans="1:24">
      <c r="A121" s="26"/>
      <c r="B121" s="26"/>
      <c r="C121" s="26"/>
      <c r="D121" s="26"/>
      <c r="E121" s="26" t="s">
        <v>469</v>
      </c>
      <c r="F121" s="26"/>
      <c r="G121" s="26"/>
      <c r="H121" s="26"/>
      <c r="I121" s="26"/>
      <c r="J121" s="33"/>
      <c r="K121" s="43"/>
      <c r="L121" s="33"/>
      <c r="M121" s="43"/>
      <c r="N121" s="33"/>
      <c r="O121" s="43"/>
      <c r="P121" s="44"/>
      <c r="Q121" s="43"/>
      <c r="R121" s="33"/>
      <c r="S121" s="43"/>
      <c r="T121" s="33"/>
      <c r="U121" s="43"/>
      <c r="V121" s="33"/>
      <c r="W121" s="43"/>
      <c r="X121" s="44"/>
    </row>
    <row r="122" spans="1:24">
      <c r="A122" s="26"/>
      <c r="B122" s="26"/>
      <c r="C122" s="26"/>
      <c r="D122" s="26"/>
      <c r="E122" s="26"/>
      <c r="F122" s="26" t="s">
        <v>470</v>
      </c>
      <c r="G122" s="26"/>
      <c r="H122" s="26"/>
      <c r="I122" s="26"/>
      <c r="J122" s="33"/>
      <c r="K122" s="43"/>
      <c r="L122" s="33"/>
      <c r="M122" s="43"/>
      <c r="N122" s="33"/>
      <c r="O122" s="43"/>
      <c r="P122" s="44"/>
      <c r="Q122" s="43"/>
      <c r="R122" s="33"/>
      <c r="S122" s="43"/>
      <c r="T122" s="33"/>
      <c r="U122" s="43"/>
      <c r="V122" s="33"/>
      <c r="W122" s="43"/>
      <c r="X122" s="44"/>
    </row>
    <row r="123" spans="1:24">
      <c r="A123" s="26"/>
      <c r="B123" s="26"/>
      <c r="C123" s="26"/>
      <c r="D123" s="26"/>
      <c r="E123" s="26"/>
      <c r="F123" s="26"/>
      <c r="G123" s="26" t="s">
        <v>471</v>
      </c>
      <c r="H123" s="26"/>
      <c r="I123" s="26"/>
      <c r="J123" s="33">
        <v>0</v>
      </c>
      <c r="K123" s="43"/>
      <c r="L123" s="33">
        <v>0</v>
      </c>
      <c r="M123" s="43"/>
      <c r="N123" s="33">
        <f t="shared" ref="N123:N133" si="52">ROUND((J123-L123),5)</f>
        <v>0</v>
      </c>
      <c r="O123" s="43"/>
      <c r="P123" s="44">
        <f t="shared" ref="P123:P133" si="53">ROUND(IF(L123=0, IF(J123=0, 0, 1), J123/L123),5)</f>
        <v>0</v>
      </c>
      <c r="Q123" s="43"/>
      <c r="R123" s="33">
        <f t="shared" ref="R123:R133" si="54">J123</f>
        <v>0</v>
      </c>
      <c r="S123" s="43"/>
      <c r="T123" s="33">
        <f t="shared" ref="T123:T133" si="55">L123</f>
        <v>0</v>
      </c>
      <c r="U123" s="43"/>
      <c r="V123" s="33">
        <f t="shared" ref="V123:V133" si="56">ROUND((R123-T123),5)</f>
        <v>0</v>
      </c>
      <c r="W123" s="43"/>
      <c r="X123" s="44">
        <f t="shared" ref="X123:X133" si="57">ROUND(IF(T123=0, IF(R123=0, 0, 1), R123/T123),5)</f>
        <v>0</v>
      </c>
    </row>
    <row r="124" spans="1:24">
      <c r="A124" s="26"/>
      <c r="B124" s="26"/>
      <c r="C124" s="26"/>
      <c r="D124" s="26"/>
      <c r="E124" s="26"/>
      <c r="F124" s="26"/>
      <c r="G124" s="26" t="s">
        <v>472</v>
      </c>
      <c r="H124" s="26"/>
      <c r="I124" s="26"/>
      <c r="J124" s="33">
        <v>0</v>
      </c>
      <c r="K124" s="43"/>
      <c r="L124" s="33">
        <v>835</v>
      </c>
      <c r="M124" s="43"/>
      <c r="N124" s="33">
        <f t="shared" si="52"/>
        <v>-835</v>
      </c>
      <c r="O124" s="43"/>
      <c r="P124" s="44">
        <f t="shared" si="53"/>
        <v>0</v>
      </c>
      <c r="Q124" s="43"/>
      <c r="R124" s="33">
        <f t="shared" si="54"/>
        <v>0</v>
      </c>
      <c r="S124" s="43"/>
      <c r="T124" s="33">
        <f t="shared" si="55"/>
        <v>835</v>
      </c>
      <c r="U124" s="43"/>
      <c r="V124" s="33">
        <f t="shared" si="56"/>
        <v>-835</v>
      </c>
      <c r="W124" s="43"/>
      <c r="X124" s="44">
        <f t="shared" si="57"/>
        <v>0</v>
      </c>
    </row>
    <row r="125" spans="1:24">
      <c r="A125" s="26"/>
      <c r="B125" s="26"/>
      <c r="C125" s="26"/>
      <c r="D125" s="26"/>
      <c r="E125" s="26"/>
      <c r="F125" s="26"/>
      <c r="G125" s="26" t="s">
        <v>473</v>
      </c>
      <c r="H125" s="26"/>
      <c r="I125" s="26"/>
      <c r="J125" s="33">
        <v>0</v>
      </c>
      <c r="K125" s="43"/>
      <c r="L125" s="33">
        <v>2083.33</v>
      </c>
      <c r="M125" s="43"/>
      <c r="N125" s="33">
        <f t="shared" si="52"/>
        <v>-2083.33</v>
      </c>
      <c r="O125" s="43"/>
      <c r="P125" s="44">
        <f t="shared" si="53"/>
        <v>0</v>
      </c>
      <c r="Q125" s="43"/>
      <c r="R125" s="33">
        <f t="shared" si="54"/>
        <v>0</v>
      </c>
      <c r="S125" s="43"/>
      <c r="T125" s="33">
        <f t="shared" si="55"/>
        <v>2083.33</v>
      </c>
      <c r="U125" s="43"/>
      <c r="V125" s="33">
        <f t="shared" si="56"/>
        <v>-2083.33</v>
      </c>
      <c r="W125" s="43"/>
      <c r="X125" s="44">
        <f t="shared" si="57"/>
        <v>0</v>
      </c>
    </row>
    <row r="126" spans="1:24">
      <c r="A126" s="26"/>
      <c r="B126" s="26"/>
      <c r="C126" s="26"/>
      <c r="D126" s="26"/>
      <c r="E126" s="26"/>
      <c r="F126" s="26"/>
      <c r="G126" s="26" t="s">
        <v>474</v>
      </c>
      <c r="H126" s="26"/>
      <c r="I126" s="26"/>
      <c r="J126" s="33">
        <v>0</v>
      </c>
      <c r="K126" s="43"/>
      <c r="L126" s="33">
        <v>0</v>
      </c>
      <c r="M126" s="43"/>
      <c r="N126" s="33">
        <f t="shared" si="52"/>
        <v>0</v>
      </c>
      <c r="O126" s="43"/>
      <c r="P126" s="44">
        <f t="shared" si="53"/>
        <v>0</v>
      </c>
      <c r="Q126" s="43"/>
      <c r="R126" s="33">
        <f t="shared" si="54"/>
        <v>0</v>
      </c>
      <c r="S126" s="43"/>
      <c r="T126" s="33">
        <f t="shared" si="55"/>
        <v>0</v>
      </c>
      <c r="U126" s="43"/>
      <c r="V126" s="33">
        <f t="shared" si="56"/>
        <v>0</v>
      </c>
      <c r="W126" s="43"/>
      <c r="X126" s="44">
        <f t="shared" si="57"/>
        <v>0</v>
      </c>
    </row>
    <row r="127" spans="1:24">
      <c r="A127" s="26"/>
      <c r="B127" s="26"/>
      <c r="C127" s="26"/>
      <c r="D127" s="26"/>
      <c r="E127" s="26"/>
      <c r="F127" s="26"/>
      <c r="G127" s="26" t="s">
        <v>475</v>
      </c>
      <c r="H127" s="26"/>
      <c r="I127" s="26"/>
      <c r="J127" s="33">
        <v>0</v>
      </c>
      <c r="K127" s="43"/>
      <c r="L127" s="33">
        <v>200</v>
      </c>
      <c r="M127" s="43"/>
      <c r="N127" s="33">
        <f t="shared" si="52"/>
        <v>-200</v>
      </c>
      <c r="O127" s="43"/>
      <c r="P127" s="44">
        <f t="shared" si="53"/>
        <v>0</v>
      </c>
      <c r="Q127" s="43"/>
      <c r="R127" s="33">
        <f t="shared" si="54"/>
        <v>0</v>
      </c>
      <c r="S127" s="43"/>
      <c r="T127" s="33">
        <f t="shared" si="55"/>
        <v>200</v>
      </c>
      <c r="U127" s="43"/>
      <c r="V127" s="33">
        <f t="shared" si="56"/>
        <v>-200</v>
      </c>
      <c r="W127" s="43"/>
      <c r="X127" s="44">
        <f t="shared" si="57"/>
        <v>0</v>
      </c>
    </row>
    <row r="128" spans="1:24">
      <c r="A128" s="26"/>
      <c r="B128" s="26"/>
      <c r="C128" s="26"/>
      <c r="D128" s="26"/>
      <c r="E128" s="26"/>
      <c r="F128" s="26"/>
      <c r="G128" s="26" t="s">
        <v>476</v>
      </c>
      <c r="H128" s="26"/>
      <c r="I128" s="26"/>
      <c r="J128" s="33">
        <v>1654.64</v>
      </c>
      <c r="K128" s="43"/>
      <c r="L128" s="33">
        <v>600</v>
      </c>
      <c r="M128" s="43"/>
      <c r="N128" s="33">
        <f t="shared" si="52"/>
        <v>1054.6400000000001</v>
      </c>
      <c r="O128" s="43"/>
      <c r="P128" s="44">
        <f t="shared" si="53"/>
        <v>2.75773</v>
      </c>
      <c r="Q128" s="43"/>
      <c r="R128" s="33">
        <f t="shared" si="54"/>
        <v>1654.64</v>
      </c>
      <c r="S128" s="43"/>
      <c r="T128" s="33">
        <f t="shared" si="55"/>
        <v>600</v>
      </c>
      <c r="U128" s="43"/>
      <c r="V128" s="33">
        <f t="shared" si="56"/>
        <v>1054.6400000000001</v>
      </c>
      <c r="W128" s="43"/>
      <c r="X128" s="44">
        <f t="shared" si="57"/>
        <v>2.75773</v>
      </c>
    </row>
    <row r="129" spans="1:24">
      <c r="A129" s="26"/>
      <c r="B129" s="26"/>
      <c r="C129" s="26"/>
      <c r="D129" s="26"/>
      <c r="E129" s="26"/>
      <c r="F129" s="26"/>
      <c r="G129" s="26" t="s">
        <v>477</v>
      </c>
      <c r="H129" s="26"/>
      <c r="I129" s="26"/>
      <c r="J129" s="33">
        <v>0</v>
      </c>
      <c r="K129" s="43"/>
      <c r="L129" s="33">
        <v>415</v>
      </c>
      <c r="M129" s="43"/>
      <c r="N129" s="33">
        <f t="shared" si="52"/>
        <v>-415</v>
      </c>
      <c r="O129" s="43"/>
      <c r="P129" s="44">
        <f t="shared" si="53"/>
        <v>0</v>
      </c>
      <c r="Q129" s="43"/>
      <c r="R129" s="33">
        <f t="shared" si="54"/>
        <v>0</v>
      </c>
      <c r="S129" s="43"/>
      <c r="T129" s="33">
        <f t="shared" si="55"/>
        <v>415</v>
      </c>
      <c r="U129" s="43"/>
      <c r="V129" s="33">
        <f t="shared" si="56"/>
        <v>-415</v>
      </c>
      <c r="W129" s="43"/>
      <c r="X129" s="44">
        <f t="shared" si="57"/>
        <v>0</v>
      </c>
    </row>
    <row r="130" spans="1:24" ht="15.75" thickBot="1">
      <c r="A130" s="26"/>
      <c r="B130" s="26"/>
      <c r="C130" s="26"/>
      <c r="D130" s="26"/>
      <c r="E130" s="26"/>
      <c r="F130" s="26"/>
      <c r="G130" s="26" t="s">
        <v>478</v>
      </c>
      <c r="H130" s="26"/>
      <c r="I130" s="26"/>
      <c r="J130" s="36">
        <v>0</v>
      </c>
      <c r="K130" s="43"/>
      <c r="L130" s="36">
        <v>500</v>
      </c>
      <c r="M130" s="43"/>
      <c r="N130" s="36">
        <f t="shared" si="52"/>
        <v>-500</v>
      </c>
      <c r="O130" s="43"/>
      <c r="P130" s="47">
        <f t="shared" si="53"/>
        <v>0</v>
      </c>
      <c r="Q130" s="43"/>
      <c r="R130" s="36">
        <f t="shared" si="54"/>
        <v>0</v>
      </c>
      <c r="S130" s="43"/>
      <c r="T130" s="36">
        <f t="shared" si="55"/>
        <v>500</v>
      </c>
      <c r="U130" s="43"/>
      <c r="V130" s="36">
        <f t="shared" si="56"/>
        <v>-500</v>
      </c>
      <c r="W130" s="43"/>
      <c r="X130" s="47">
        <f t="shared" si="57"/>
        <v>0</v>
      </c>
    </row>
    <row r="131" spans="1:24">
      <c r="A131" s="26"/>
      <c r="B131" s="26"/>
      <c r="C131" s="26"/>
      <c r="D131" s="26"/>
      <c r="E131" s="26"/>
      <c r="F131" s="26" t="s">
        <v>479</v>
      </c>
      <c r="G131" s="26"/>
      <c r="H131" s="26"/>
      <c r="I131" s="26"/>
      <c r="J131" s="33">
        <f>ROUND(SUM(J122:J130),5)</f>
        <v>1654.64</v>
      </c>
      <c r="K131" s="43"/>
      <c r="L131" s="33">
        <f>ROUND(SUM(L122:L130),5)</f>
        <v>4633.33</v>
      </c>
      <c r="M131" s="43"/>
      <c r="N131" s="33">
        <f t="shared" si="52"/>
        <v>-2978.69</v>
      </c>
      <c r="O131" s="43"/>
      <c r="P131" s="44">
        <f t="shared" si="53"/>
        <v>0.35711999999999999</v>
      </c>
      <c r="Q131" s="43"/>
      <c r="R131" s="33">
        <f t="shared" si="54"/>
        <v>1654.64</v>
      </c>
      <c r="S131" s="43"/>
      <c r="T131" s="33">
        <f t="shared" si="55"/>
        <v>4633.33</v>
      </c>
      <c r="U131" s="43"/>
      <c r="V131" s="33">
        <f t="shared" si="56"/>
        <v>-2978.69</v>
      </c>
      <c r="W131" s="43"/>
      <c r="X131" s="44">
        <f t="shared" si="57"/>
        <v>0.35711999999999999</v>
      </c>
    </row>
    <row r="132" spans="1:24">
      <c r="A132" s="26"/>
      <c r="B132" s="26"/>
      <c r="C132" s="26"/>
      <c r="D132" s="26"/>
      <c r="E132" s="26"/>
      <c r="F132" s="26" t="s">
        <v>480</v>
      </c>
      <c r="G132" s="26"/>
      <c r="H132" s="26"/>
      <c r="I132" s="26"/>
      <c r="J132" s="33">
        <v>0</v>
      </c>
      <c r="K132" s="43"/>
      <c r="L132" s="33">
        <v>200</v>
      </c>
      <c r="M132" s="43"/>
      <c r="N132" s="33">
        <f t="shared" si="52"/>
        <v>-200</v>
      </c>
      <c r="O132" s="43"/>
      <c r="P132" s="44">
        <f t="shared" si="53"/>
        <v>0</v>
      </c>
      <c r="Q132" s="43"/>
      <c r="R132" s="33">
        <f t="shared" si="54"/>
        <v>0</v>
      </c>
      <c r="S132" s="43"/>
      <c r="T132" s="33">
        <f t="shared" si="55"/>
        <v>200</v>
      </c>
      <c r="U132" s="43"/>
      <c r="V132" s="33">
        <f t="shared" si="56"/>
        <v>-200</v>
      </c>
      <c r="W132" s="43"/>
      <c r="X132" s="44">
        <f t="shared" si="57"/>
        <v>0</v>
      </c>
    </row>
    <row r="133" spans="1:24">
      <c r="A133" s="26"/>
      <c r="B133" s="26"/>
      <c r="C133" s="26"/>
      <c r="D133" s="26"/>
      <c r="E133" s="26"/>
      <c r="F133" s="26" t="s">
        <v>481</v>
      </c>
      <c r="G133" s="26"/>
      <c r="H133" s="26"/>
      <c r="I133" s="26"/>
      <c r="J133" s="33">
        <v>0</v>
      </c>
      <c r="K133" s="43"/>
      <c r="L133" s="33">
        <v>450</v>
      </c>
      <c r="M133" s="43"/>
      <c r="N133" s="33">
        <f t="shared" si="52"/>
        <v>-450</v>
      </c>
      <c r="O133" s="43"/>
      <c r="P133" s="44">
        <f t="shared" si="53"/>
        <v>0</v>
      </c>
      <c r="Q133" s="43"/>
      <c r="R133" s="33">
        <f t="shared" si="54"/>
        <v>0</v>
      </c>
      <c r="S133" s="43"/>
      <c r="T133" s="33">
        <f t="shared" si="55"/>
        <v>450</v>
      </c>
      <c r="U133" s="43"/>
      <c r="V133" s="33">
        <f t="shared" si="56"/>
        <v>-450</v>
      </c>
      <c r="W133" s="43"/>
      <c r="X133" s="44">
        <f t="shared" si="57"/>
        <v>0</v>
      </c>
    </row>
    <row r="134" spans="1:24">
      <c r="A134" s="26"/>
      <c r="B134" s="26"/>
      <c r="C134" s="26"/>
      <c r="D134" s="26"/>
      <c r="E134" s="26"/>
      <c r="F134" s="26" t="s">
        <v>482</v>
      </c>
      <c r="G134" s="26"/>
      <c r="H134" s="26"/>
      <c r="I134" s="26"/>
      <c r="J134" s="33"/>
      <c r="K134" s="43"/>
      <c r="L134" s="33"/>
      <c r="M134" s="43"/>
      <c r="N134" s="33"/>
      <c r="O134" s="43"/>
      <c r="P134" s="44"/>
      <c r="Q134" s="43"/>
      <c r="R134" s="33"/>
      <c r="S134" s="43"/>
      <c r="T134" s="33"/>
      <c r="U134" s="43"/>
      <c r="V134" s="33"/>
      <c r="W134" s="43"/>
      <c r="X134" s="44"/>
    </row>
    <row r="135" spans="1:24">
      <c r="A135" s="26"/>
      <c r="B135" s="26"/>
      <c r="C135" s="26"/>
      <c r="D135" s="26"/>
      <c r="E135" s="26"/>
      <c r="F135" s="26"/>
      <c r="G135" s="26" t="s">
        <v>483</v>
      </c>
      <c r="H135" s="26"/>
      <c r="I135" s="26"/>
      <c r="J135" s="33">
        <v>407.94</v>
      </c>
      <c r="K135" s="43"/>
      <c r="L135" s="33"/>
      <c r="M135" s="43"/>
      <c r="N135" s="33"/>
      <c r="O135" s="43"/>
      <c r="P135" s="44"/>
      <c r="Q135" s="43"/>
      <c r="R135" s="33">
        <f t="shared" ref="R135:R142" si="58">J135</f>
        <v>407.94</v>
      </c>
      <c r="S135" s="43"/>
      <c r="T135" s="33">
        <f t="shared" ref="T135:T142" si="59">L135</f>
        <v>0</v>
      </c>
      <c r="U135" s="43"/>
      <c r="V135" s="33">
        <f t="shared" ref="V135:V142" si="60">ROUND((R135-T135),5)</f>
        <v>407.94</v>
      </c>
      <c r="W135" s="43"/>
      <c r="X135" s="44">
        <f t="shared" ref="X135:X142" si="61">ROUND(IF(T135=0, IF(R135=0, 0, 1), R135/T135),5)</f>
        <v>1</v>
      </c>
    </row>
    <row r="136" spans="1:24">
      <c r="A136" s="26"/>
      <c r="B136" s="26"/>
      <c r="C136" s="26"/>
      <c r="D136" s="26"/>
      <c r="E136" s="26"/>
      <c r="F136" s="26"/>
      <c r="G136" s="26" t="s">
        <v>484</v>
      </c>
      <c r="H136" s="26"/>
      <c r="I136" s="26"/>
      <c r="J136" s="33">
        <v>165</v>
      </c>
      <c r="K136" s="43"/>
      <c r="L136" s="33"/>
      <c r="M136" s="43"/>
      <c r="N136" s="33"/>
      <c r="O136" s="43"/>
      <c r="P136" s="44"/>
      <c r="Q136" s="43"/>
      <c r="R136" s="33">
        <f t="shared" si="58"/>
        <v>165</v>
      </c>
      <c r="S136" s="43"/>
      <c r="T136" s="33">
        <f t="shared" si="59"/>
        <v>0</v>
      </c>
      <c r="U136" s="43"/>
      <c r="V136" s="33">
        <f t="shared" si="60"/>
        <v>165</v>
      </c>
      <c r="W136" s="43"/>
      <c r="X136" s="44">
        <f t="shared" si="61"/>
        <v>1</v>
      </c>
    </row>
    <row r="137" spans="1:24">
      <c r="A137" s="26"/>
      <c r="B137" s="26"/>
      <c r="C137" s="26"/>
      <c r="D137" s="26"/>
      <c r="E137" s="26"/>
      <c r="F137" s="26"/>
      <c r="G137" s="26" t="s">
        <v>485</v>
      </c>
      <c r="H137" s="26"/>
      <c r="I137" s="26"/>
      <c r="J137" s="33">
        <v>2756.97</v>
      </c>
      <c r="K137" s="43"/>
      <c r="L137" s="33"/>
      <c r="M137" s="43"/>
      <c r="N137" s="33"/>
      <c r="O137" s="43"/>
      <c r="P137" s="44"/>
      <c r="Q137" s="43"/>
      <c r="R137" s="33">
        <f t="shared" si="58"/>
        <v>2756.97</v>
      </c>
      <c r="S137" s="43"/>
      <c r="T137" s="33">
        <f t="shared" si="59"/>
        <v>0</v>
      </c>
      <c r="U137" s="43"/>
      <c r="V137" s="33">
        <f t="shared" si="60"/>
        <v>2756.97</v>
      </c>
      <c r="W137" s="43"/>
      <c r="X137" s="44">
        <f t="shared" si="61"/>
        <v>1</v>
      </c>
    </row>
    <row r="138" spans="1:24">
      <c r="A138" s="26"/>
      <c r="B138" s="26"/>
      <c r="C138" s="26"/>
      <c r="D138" s="26"/>
      <c r="E138" s="26"/>
      <c r="F138" s="26"/>
      <c r="G138" s="26" t="s">
        <v>486</v>
      </c>
      <c r="H138" s="26"/>
      <c r="I138" s="26"/>
      <c r="J138" s="33">
        <v>125</v>
      </c>
      <c r="K138" s="43"/>
      <c r="L138" s="33"/>
      <c r="M138" s="43"/>
      <c r="N138" s="33"/>
      <c r="O138" s="43"/>
      <c r="P138" s="44"/>
      <c r="Q138" s="43"/>
      <c r="R138" s="33">
        <f t="shared" si="58"/>
        <v>125</v>
      </c>
      <c r="S138" s="43"/>
      <c r="T138" s="33">
        <f t="shared" si="59"/>
        <v>0</v>
      </c>
      <c r="U138" s="43"/>
      <c r="V138" s="33">
        <f t="shared" si="60"/>
        <v>125</v>
      </c>
      <c r="W138" s="43"/>
      <c r="X138" s="44">
        <f t="shared" si="61"/>
        <v>1</v>
      </c>
    </row>
    <row r="139" spans="1:24">
      <c r="A139" s="26"/>
      <c r="B139" s="26"/>
      <c r="C139" s="26"/>
      <c r="D139" s="26"/>
      <c r="E139" s="26"/>
      <c r="F139" s="26"/>
      <c r="G139" s="26" t="s">
        <v>487</v>
      </c>
      <c r="H139" s="26"/>
      <c r="I139" s="26"/>
      <c r="J139" s="33">
        <v>669.68</v>
      </c>
      <c r="K139" s="43"/>
      <c r="L139" s="33"/>
      <c r="M139" s="43"/>
      <c r="N139" s="33"/>
      <c r="O139" s="43"/>
      <c r="P139" s="44"/>
      <c r="Q139" s="43"/>
      <c r="R139" s="33">
        <f t="shared" si="58"/>
        <v>669.68</v>
      </c>
      <c r="S139" s="43"/>
      <c r="T139" s="33">
        <f t="shared" si="59"/>
        <v>0</v>
      </c>
      <c r="U139" s="43"/>
      <c r="V139" s="33">
        <f t="shared" si="60"/>
        <v>669.68</v>
      </c>
      <c r="W139" s="43"/>
      <c r="X139" s="44">
        <f t="shared" si="61"/>
        <v>1</v>
      </c>
    </row>
    <row r="140" spans="1:24" ht="15.75" thickBot="1">
      <c r="A140" s="26"/>
      <c r="B140" s="26"/>
      <c r="C140" s="26"/>
      <c r="D140" s="26"/>
      <c r="E140" s="26"/>
      <c r="F140" s="26"/>
      <c r="G140" s="26" t="s">
        <v>488</v>
      </c>
      <c r="H140" s="26"/>
      <c r="I140" s="26"/>
      <c r="J140" s="33">
        <v>92.22</v>
      </c>
      <c r="K140" s="43"/>
      <c r="L140" s="33">
        <v>3333</v>
      </c>
      <c r="M140" s="43"/>
      <c r="N140" s="33">
        <f>ROUND((J140-L140),5)</f>
        <v>-3240.78</v>
      </c>
      <c r="O140" s="43"/>
      <c r="P140" s="44">
        <f>ROUND(IF(L140=0, IF(J140=0, 0, 1), J140/L140),5)</f>
        <v>2.767E-2</v>
      </c>
      <c r="Q140" s="43"/>
      <c r="R140" s="33">
        <f t="shared" si="58"/>
        <v>92.22</v>
      </c>
      <c r="S140" s="43"/>
      <c r="T140" s="33">
        <f t="shared" si="59"/>
        <v>3333</v>
      </c>
      <c r="U140" s="43"/>
      <c r="V140" s="33">
        <f t="shared" si="60"/>
        <v>-3240.78</v>
      </c>
      <c r="W140" s="43"/>
      <c r="X140" s="44">
        <f t="shared" si="61"/>
        <v>2.767E-2</v>
      </c>
    </row>
    <row r="141" spans="1:24" ht="15.75" thickBot="1">
      <c r="A141" s="26"/>
      <c r="B141" s="26"/>
      <c r="C141" s="26"/>
      <c r="D141" s="26"/>
      <c r="E141" s="26"/>
      <c r="F141" s="26" t="s">
        <v>489</v>
      </c>
      <c r="G141" s="26"/>
      <c r="H141" s="26"/>
      <c r="I141" s="26"/>
      <c r="J141" s="34">
        <f>ROUND(SUM(J134:J140),5)</f>
        <v>4216.8100000000004</v>
      </c>
      <c r="K141" s="43"/>
      <c r="L141" s="34">
        <f>ROUND(SUM(L134:L140),5)</f>
        <v>3333</v>
      </c>
      <c r="M141" s="43"/>
      <c r="N141" s="34">
        <f>ROUND((J141-L141),5)</f>
        <v>883.81</v>
      </c>
      <c r="O141" s="43"/>
      <c r="P141" s="46">
        <f>ROUND(IF(L141=0, IF(J141=0, 0, 1), J141/L141),5)</f>
        <v>1.2651699999999999</v>
      </c>
      <c r="Q141" s="43"/>
      <c r="R141" s="34">
        <f t="shared" si="58"/>
        <v>4216.8100000000004</v>
      </c>
      <c r="S141" s="43"/>
      <c r="T141" s="34">
        <f t="shared" si="59"/>
        <v>3333</v>
      </c>
      <c r="U141" s="43"/>
      <c r="V141" s="34">
        <f t="shared" si="60"/>
        <v>883.81</v>
      </c>
      <c r="W141" s="43"/>
      <c r="X141" s="46">
        <f t="shared" si="61"/>
        <v>1.2651699999999999</v>
      </c>
    </row>
    <row r="142" spans="1:24">
      <c r="A142" s="26"/>
      <c r="B142" s="26"/>
      <c r="C142" s="26"/>
      <c r="D142" s="26"/>
      <c r="E142" s="26" t="s">
        <v>490</v>
      </c>
      <c r="F142" s="26"/>
      <c r="G142" s="26"/>
      <c r="H142" s="26"/>
      <c r="I142" s="26"/>
      <c r="J142" s="33">
        <f>ROUND(J121+SUM(J131:J133)+J141,5)</f>
        <v>5871.45</v>
      </c>
      <c r="K142" s="43"/>
      <c r="L142" s="33">
        <f>ROUND(L121+SUM(L131:L133)+L141,5)</f>
        <v>8616.33</v>
      </c>
      <c r="M142" s="43"/>
      <c r="N142" s="33">
        <f>ROUND((J142-L142),5)</f>
        <v>-2744.88</v>
      </c>
      <c r="O142" s="43"/>
      <c r="P142" s="44">
        <f>ROUND(IF(L142=0, IF(J142=0, 0, 1), J142/L142),5)</f>
        <v>0.68142999999999998</v>
      </c>
      <c r="Q142" s="43"/>
      <c r="R142" s="33">
        <f t="shared" si="58"/>
        <v>5871.45</v>
      </c>
      <c r="S142" s="43"/>
      <c r="T142" s="33">
        <f t="shared" si="59"/>
        <v>8616.33</v>
      </c>
      <c r="U142" s="43"/>
      <c r="V142" s="33">
        <f t="shared" si="60"/>
        <v>-2744.88</v>
      </c>
      <c r="W142" s="43"/>
      <c r="X142" s="44">
        <f t="shared" si="61"/>
        <v>0.68142999999999998</v>
      </c>
    </row>
    <row r="143" spans="1:24">
      <c r="A143" s="26"/>
      <c r="B143" s="26"/>
      <c r="C143" s="26"/>
      <c r="D143" s="26"/>
      <c r="E143" s="26" t="s">
        <v>491</v>
      </c>
      <c r="F143" s="26"/>
      <c r="G143" s="26"/>
      <c r="H143" s="26"/>
      <c r="I143" s="26"/>
      <c r="J143" s="33"/>
      <c r="K143" s="43"/>
      <c r="L143" s="33"/>
      <c r="M143" s="43"/>
      <c r="N143" s="33"/>
      <c r="O143" s="43"/>
      <c r="P143" s="44"/>
      <c r="Q143" s="43"/>
      <c r="R143" s="33"/>
      <c r="S143" s="43"/>
      <c r="T143" s="33"/>
      <c r="U143" s="43"/>
      <c r="V143" s="33"/>
      <c r="W143" s="43"/>
      <c r="X143" s="44"/>
    </row>
    <row r="144" spans="1:24" ht="15.75" thickBot="1">
      <c r="A144" s="26"/>
      <c r="B144" s="26"/>
      <c r="C144" s="26"/>
      <c r="D144" s="26"/>
      <c r="E144" s="26"/>
      <c r="F144" s="26" t="s">
        <v>492</v>
      </c>
      <c r="G144" s="26"/>
      <c r="H144" s="26"/>
      <c r="I144" s="26"/>
      <c r="J144" s="36">
        <v>0</v>
      </c>
      <c r="K144" s="43"/>
      <c r="L144" s="36">
        <v>85</v>
      </c>
      <c r="M144" s="43"/>
      <c r="N144" s="36">
        <f>ROUND((J144-L144),5)</f>
        <v>-85</v>
      </c>
      <c r="O144" s="43"/>
      <c r="P144" s="47">
        <f>ROUND(IF(L144=0, IF(J144=0, 0, 1), J144/L144),5)</f>
        <v>0</v>
      </c>
      <c r="Q144" s="43"/>
      <c r="R144" s="36">
        <f>J144</f>
        <v>0</v>
      </c>
      <c r="S144" s="43"/>
      <c r="T144" s="36">
        <f>L144</f>
        <v>85</v>
      </c>
      <c r="U144" s="43"/>
      <c r="V144" s="36">
        <f>ROUND((R144-T144),5)</f>
        <v>-85</v>
      </c>
      <c r="W144" s="43"/>
      <c r="X144" s="47">
        <f>ROUND(IF(T144=0, IF(R144=0, 0, 1), R144/T144),5)</f>
        <v>0</v>
      </c>
    </row>
    <row r="145" spans="1:24">
      <c r="A145" s="26"/>
      <c r="B145" s="26"/>
      <c r="C145" s="26"/>
      <c r="D145" s="26"/>
      <c r="E145" s="26" t="s">
        <v>493</v>
      </c>
      <c r="F145" s="26"/>
      <c r="G145" s="26"/>
      <c r="H145" s="26"/>
      <c r="I145" s="26"/>
      <c r="J145" s="33">
        <f>ROUND(SUM(J143:J144),5)</f>
        <v>0</v>
      </c>
      <c r="K145" s="43"/>
      <c r="L145" s="33">
        <f>ROUND(SUM(L143:L144),5)</f>
        <v>85</v>
      </c>
      <c r="M145" s="43"/>
      <c r="N145" s="33">
        <f>ROUND((J145-L145),5)</f>
        <v>-85</v>
      </c>
      <c r="O145" s="43"/>
      <c r="P145" s="44">
        <f>ROUND(IF(L145=0, IF(J145=0, 0, 1), J145/L145),5)</f>
        <v>0</v>
      </c>
      <c r="Q145" s="43"/>
      <c r="R145" s="33">
        <f>J145</f>
        <v>0</v>
      </c>
      <c r="S145" s="43"/>
      <c r="T145" s="33">
        <f>L145</f>
        <v>85</v>
      </c>
      <c r="U145" s="43"/>
      <c r="V145" s="33">
        <f>ROUND((R145-T145),5)</f>
        <v>-85</v>
      </c>
      <c r="W145" s="43"/>
      <c r="X145" s="44">
        <f>ROUND(IF(T145=0, IF(R145=0, 0, 1), R145/T145),5)</f>
        <v>0</v>
      </c>
    </row>
    <row r="146" spans="1:24">
      <c r="A146" s="26"/>
      <c r="B146" s="26"/>
      <c r="C146" s="26"/>
      <c r="D146" s="26"/>
      <c r="E146" s="26" t="s">
        <v>494</v>
      </c>
      <c r="F146" s="26"/>
      <c r="G146" s="26"/>
      <c r="H146" s="26"/>
      <c r="I146" s="26"/>
      <c r="J146" s="33"/>
      <c r="K146" s="43"/>
      <c r="L146" s="33"/>
      <c r="M146" s="43"/>
      <c r="N146" s="33"/>
      <c r="O146" s="43"/>
      <c r="P146" s="44"/>
      <c r="Q146" s="43"/>
      <c r="R146" s="33"/>
      <c r="S146" s="43"/>
      <c r="T146" s="33"/>
      <c r="U146" s="43"/>
      <c r="V146" s="33"/>
      <c r="W146" s="43"/>
      <c r="X146" s="44"/>
    </row>
    <row r="147" spans="1:24">
      <c r="A147" s="26"/>
      <c r="B147" s="26"/>
      <c r="C147" s="26"/>
      <c r="D147" s="26"/>
      <c r="E147" s="26"/>
      <c r="F147" s="26" t="s">
        <v>495</v>
      </c>
      <c r="G147" s="26"/>
      <c r="H147" s="26"/>
      <c r="I147" s="26"/>
      <c r="J147" s="33">
        <v>0</v>
      </c>
      <c r="K147" s="43"/>
      <c r="L147" s="33">
        <v>0</v>
      </c>
      <c r="M147" s="43"/>
      <c r="N147" s="33">
        <f>ROUND((J147-L147),5)</f>
        <v>0</v>
      </c>
      <c r="O147" s="43"/>
      <c r="P147" s="44">
        <f>ROUND(IF(L147=0, IF(J147=0, 0, 1), J147/L147),5)</f>
        <v>0</v>
      </c>
      <c r="Q147" s="43"/>
      <c r="R147" s="33">
        <f>J147</f>
        <v>0</v>
      </c>
      <c r="S147" s="43"/>
      <c r="T147" s="33">
        <f>L147</f>
        <v>0</v>
      </c>
      <c r="U147" s="43"/>
      <c r="V147" s="33">
        <f>ROUND((R147-T147),5)</f>
        <v>0</v>
      </c>
      <c r="W147" s="43"/>
      <c r="X147" s="44">
        <f>ROUND(IF(T147=0, IF(R147=0, 0, 1), R147/T147),5)</f>
        <v>0</v>
      </c>
    </row>
    <row r="148" spans="1:24">
      <c r="A148" s="26"/>
      <c r="B148" s="26"/>
      <c r="C148" s="26"/>
      <c r="D148" s="26"/>
      <c r="E148" s="26"/>
      <c r="F148" s="26" t="s">
        <v>496</v>
      </c>
      <c r="G148" s="26"/>
      <c r="H148" s="26"/>
      <c r="I148" s="26"/>
      <c r="J148" s="33">
        <v>0</v>
      </c>
      <c r="K148" s="43"/>
      <c r="L148" s="33">
        <v>0</v>
      </c>
      <c r="M148" s="43"/>
      <c r="N148" s="33">
        <f>ROUND((J148-L148),5)</f>
        <v>0</v>
      </c>
      <c r="O148" s="43"/>
      <c r="P148" s="44">
        <f>ROUND(IF(L148=0, IF(J148=0, 0, 1), J148/L148),5)</f>
        <v>0</v>
      </c>
      <c r="Q148" s="43"/>
      <c r="R148" s="33">
        <f>J148</f>
        <v>0</v>
      </c>
      <c r="S148" s="43"/>
      <c r="T148" s="33">
        <f>L148</f>
        <v>0</v>
      </c>
      <c r="U148" s="43"/>
      <c r="V148" s="33">
        <f>ROUND((R148-T148),5)</f>
        <v>0</v>
      </c>
      <c r="W148" s="43"/>
      <c r="X148" s="44">
        <f>ROUND(IF(T148=0, IF(R148=0, 0, 1), R148/T148),5)</f>
        <v>0</v>
      </c>
    </row>
    <row r="149" spans="1:24">
      <c r="A149" s="26"/>
      <c r="B149" s="26"/>
      <c r="C149" s="26"/>
      <c r="D149" s="26"/>
      <c r="E149" s="26"/>
      <c r="F149" s="26" t="s">
        <v>497</v>
      </c>
      <c r="G149" s="26"/>
      <c r="H149" s="26"/>
      <c r="I149" s="26"/>
      <c r="J149" s="33"/>
      <c r="K149" s="43"/>
      <c r="L149" s="33"/>
      <c r="M149" s="43"/>
      <c r="N149" s="33"/>
      <c r="O149" s="43"/>
      <c r="P149" s="44"/>
      <c r="Q149" s="43"/>
      <c r="R149" s="33"/>
      <c r="S149" s="43"/>
      <c r="T149" s="33"/>
      <c r="U149" s="43"/>
      <c r="V149" s="33"/>
      <c r="W149" s="43"/>
      <c r="X149" s="44"/>
    </row>
    <row r="150" spans="1:24">
      <c r="A150" s="26"/>
      <c r="B150" s="26"/>
      <c r="C150" s="26"/>
      <c r="D150" s="26"/>
      <c r="E150" s="26"/>
      <c r="F150" s="26"/>
      <c r="G150" s="26" t="s">
        <v>498</v>
      </c>
      <c r="H150" s="26"/>
      <c r="I150" s="26"/>
      <c r="J150" s="33">
        <v>0</v>
      </c>
      <c r="K150" s="43"/>
      <c r="L150" s="33">
        <v>0</v>
      </c>
      <c r="M150" s="43"/>
      <c r="N150" s="33">
        <f>ROUND((J150-L150),5)</f>
        <v>0</v>
      </c>
      <c r="O150" s="43"/>
      <c r="P150" s="44">
        <f>ROUND(IF(L150=0, IF(J150=0, 0, 1), J150/L150),5)</f>
        <v>0</v>
      </c>
      <c r="Q150" s="43"/>
      <c r="R150" s="33">
        <f>J150</f>
        <v>0</v>
      </c>
      <c r="S150" s="43"/>
      <c r="T150" s="33">
        <f>L150</f>
        <v>0</v>
      </c>
      <c r="U150" s="43"/>
      <c r="V150" s="33">
        <f>ROUND((R150-T150),5)</f>
        <v>0</v>
      </c>
      <c r="W150" s="43"/>
      <c r="X150" s="44">
        <f>ROUND(IF(T150=0, IF(R150=0, 0, 1), R150/T150),5)</f>
        <v>0</v>
      </c>
    </row>
    <row r="151" spans="1:24" ht="15.75" thickBot="1">
      <c r="A151" s="26"/>
      <c r="B151" s="26"/>
      <c r="C151" s="26"/>
      <c r="D151" s="26"/>
      <c r="E151" s="26"/>
      <c r="F151" s="26"/>
      <c r="G151" s="26" t="s">
        <v>499</v>
      </c>
      <c r="H151" s="26"/>
      <c r="I151" s="26"/>
      <c r="J151" s="36">
        <v>0</v>
      </c>
      <c r="K151" s="43"/>
      <c r="L151" s="36">
        <v>500</v>
      </c>
      <c r="M151" s="43"/>
      <c r="N151" s="36">
        <f>ROUND((J151-L151),5)</f>
        <v>-500</v>
      </c>
      <c r="O151" s="43"/>
      <c r="P151" s="47">
        <f>ROUND(IF(L151=0, IF(J151=0, 0, 1), J151/L151),5)</f>
        <v>0</v>
      </c>
      <c r="Q151" s="43"/>
      <c r="R151" s="36">
        <f>J151</f>
        <v>0</v>
      </c>
      <c r="S151" s="43"/>
      <c r="T151" s="36">
        <f>L151</f>
        <v>500</v>
      </c>
      <c r="U151" s="43"/>
      <c r="V151" s="36">
        <f>ROUND((R151-T151),5)</f>
        <v>-500</v>
      </c>
      <c r="W151" s="43"/>
      <c r="X151" s="47">
        <f>ROUND(IF(T151=0, IF(R151=0, 0, 1), R151/T151),5)</f>
        <v>0</v>
      </c>
    </row>
    <row r="152" spans="1:24">
      <c r="A152" s="26"/>
      <c r="B152" s="26"/>
      <c r="C152" s="26"/>
      <c r="D152" s="26"/>
      <c r="E152" s="26"/>
      <c r="F152" s="26" t="s">
        <v>500</v>
      </c>
      <c r="G152" s="26"/>
      <c r="H152" s="26"/>
      <c r="I152" s="26"/>
      <c r="J152" s="33">
        <f>ROUND(SUM(J149:J151),5)</f>
        <v>0</v>
      </c>
      <c r="K152" s="43"/>
      <c r="L152" s="33">
        <f>ROUND(SUM(L149:L151),5)</f>
        <v>500</v>
      </c>
      <c r="M152" s="43"/>
      <c r="N152" s="33">
        <f>ROUND((J152-L152),5)</f>
        <v>-500</v>
      </c>
      <c r="O152" s="43"/>
      <c r="P152" s="44">
        <f>ROUND(IF(L152=0, IF(J152=0, 0, 1), J152/L152),5)</f>
        <v>0</v>
      </c>
      <c r="Q152" s="43"/>
      <c r="R152" s="33">
        <f>J152</f>
        <v>0</v>
      </c>
      <c r="S152" s="43"/>
      <c r="T152" s="33">
        <f>L152</f>
        <v>500</v>
      </c>
      <c r="U152" s="43"/>
      <c r="V152" s="33">
        <f>ROUND((R152-T152),5)</f>
        <v>-500</v>
      </c>
      <c r="W152" s="43"/>
      <c r="X152" s="44">
        <f>ROUND(IF(T152=0, IF(R152=0, 0, 1), R152/T152),5)</f>
        <v>0</v>
      </c>
    </row>
    <row r="153" spans="1:24">
      <c r="A153" s="26"/>
      <c r="B153" s="26"/>
      <c r="C153" s="26"/>
      <c r="D153" s="26"/>
      <c r="E153" s="26"/>
      <c r="F153" s="26" t="s">
        <v>501</v>
      </c>
      <c r="G153" s="26"/>
      <c r="H153" s="26"/>
      <c r="I153" s="26"/>
      <c r="J153" s="33">
        <v>54.5</v>
      </c>
      <c r="K153" s="43"/>
      <c r="L153" s="33">
        <v>130</v>
      </c>
      <c r="M153" s="43"/>
      <c r="N153" s="33">
        <f>ROUND((J153-L153),5)</f>
        <v>-75.5</v>
      </c>
      <c r="O153" s="43"/>
      <c r="P153" s="44">
        <f>ROUND(IF(L153=0, IF(J153=0, 0, 1), J153/L153),5)</f>
        <v>0.41922999999999999</v>
      </c>
      <c r="Q153" s="43"/>
      <c r="R153" s="33">
        <f>J153</f>
        <v>54.5</v>
      </c>
      <c r="S153" s="43"/>
      <c r="T153" s="33">
        <f>L153</f>
        <v>130</v>
      </c>
      <c r="U153" s="43"/>
      <c r="V153" s="33">
        <f>ROUND((R153-T153),5)</f>
        <v>-75.5</v>
      </c>
      <c r="W153" s="43"/>
      <c r="X153" s="44">
        <f>ROUND(IF(T153=0, IF(R153=0, 0, 1), R153/T153),5)</f>
        <v>0.41922999999999999</v>
      </c>
    </row>
    <row r="154" spans="1:24">
      <c r="A154" s="26"/>
      <c r="B154" s="26"/>
      <c r="C154" s="26"/>
      <c r="D154" s="26"/>
      <c r="E154" s="26"/>
      <c r="F154" s="26" t="s">
        <v>502</v>
      </c>
      <c r="G154" s="26"/>
      <c r="H154" s="26"/>
      <c r="I154" s="26"/>
      <c r="J154" s="33">
        <v>0</v>
      </c>
      <c r="K154" s="43"/>
      <c r="L154" s="33">
        <v>0</v>
      </c>
      <c r="M154" s="43"/>
      <c r="N154" s="33">
        <f>ROUND((J154-L154),5)</f>
        <v>0</v>
      </c>
      <c r="O154" s="43"/>
      <c r="P154" s="44">
        <f>ROUND(IF(L154=0, IF(J154=0, 0, 1), J154/L154),5)</f>
        <v>0</v>
      </c>
      <c r="Q154" s="43"/>
      <c r="R154" s="33">
        <f>J154</f>
        <v>0</v>
      </c>
      <c r="S154" s="43"/>
      <c r="T154" s="33">
        <f>L154</f>
        <v>0</v>
      </c>
      <c r="U154" s="43"/>
      <c r="V154" s="33">
        <f>ROUND((R154-T154),5)</f>
        <v>0</v>
      </c>
      <c r="W154" s="43"/>
      <c r="X154" s="44">
        <f>ROUND(IF(T154=0, IF(R154=0, 0, 1), R154/T154),5)</f>
        <v>0</v>
      </c>
    </row>
    <row r="155" spans="1:24">
      <c r="A155" s="26"/>
      <c r="B155" s="26"/>
      <c r="C155" s="26"/>
      <c r="D155" s="26"/>
      <c r="E155" s="26"/>
      <c r="F155" s="26" t="s">
        <v>503</v>
      </c>
      <c r="G155" s="26"/>
      <c r="H155" s="26"/>
      <c r="I155" s="26"/>
      <c r="J155" s="33"/>
      <c r="K155" s="43"/>
      <c r="L155" s="33"/>
      <c r="M155" s="43"/>
      <c r="N155" s="33"/>
      <c r="O155" s="43"/>
      <c r="P155" s="44"/>
      <c r="Q155" s="43"/>
      <c r="R155" s="33"/>
      <c r="S155" s="43"/>
      <c r="T155" s="33"/>
      <c r="U155" s="43"/>
      <c r="V155" s="33"/>
      <c r="W155" s="43"/>
      <c r="X155" s="44"/>
    </row>
    <row r="156" spans="1:24">
      <c r="A156" s="26"/>
      <c r="B156" s="26"/>
      <c r="C156" s="26"/>
      <c r="D156" s="26"/>
      <c r="E156" s="26"/>
      <c r="F156" s="26"/>
      <c r="G156" s="26" t="s">
        <v>504</v>
      </c>
      <c r="H156" s="26"/>
      <c r="I156" s="26"/>
      <c r="J156" s="33">
        <v>0</v>
      </c>
      <c r="K156" s="43"/>
      <c r="L156" s="33">
        <v>250</v>
      </c>
      <c r="M156" s="43"/>
      <c r="N156" s="33">
        <f>ROUND((J156-L156),5)</f>
        <v>-250</v>
      </c>
      <c r="O156" s="43"/>
      <c r="P156" s="44">
        <f>ROUND(IF(L156=0, IF(J156=0, 0, 1), J156/L156),5)</f>
        <v>0</v>
      </c>
      <c r="Q156" s="43"/>
      <c r="R156" s="33">
        <f>J156</f>
        <v>0</v>
      </c>
      <c r="S156" s="43"/>
      <c r="T156" s="33">
        <f>L156</f>
        <v>250</v>
      </c>
      <c r="U156" s="43"/>
      <c r="V156" s="33">
        <f>ROUND((R156-T156),5)</f>
        <v>-250</v>
      </c>
      <c r="W156" s="43"/>
      <c r="X156" s="44">
        <f>ROUND(IF(T156=0, IF(R156=0, 0, 1), R156/T156),5)</f>
        <v>0</v>
      </c>
    </row>
    <row r="157" spans="1:24" ht="15.75" thickBot="1">
      <c r="A157" s="26"/>
      <c r="B157" s="26"/>
      <c r="C157" s="26"/>
      <c r="D157" s="26"/>
      <c r="E157" s="26"/>
      <c r="F157" s="26"/>
      <c r="G157" s="26" t="s">
        <v>505</v>
      </c>
      <c r="H157" s="26"/>
      <c r="I157" s="26"/>
      <c r="J157" s="33">
        <v>286.64999999999998</v>
      </c>
      <c r="K157" s="43"/>
      <c r="L157" s="33"/>
      <c r="M157" s="43"/>
      <c r="N157" s="33"/>
      <c r="O157" s="43"/>
      <c r="P157" s="44"/>
      <c r="Q157" s="43"/>
      <c r="R157" s="33">
        <f>J157</f>
        <v>286.64999999999998</v>
      </c>
      <c r="S157" s="43"/>
      <c r="T157" s="33">
        <f>L157</f>
        <v>0</v>
      </c>
      <c r="U157" s="43"/>
      <c r="V157" s="33">
        <f>ROUND((R157-T157),5)</f>
        <v>286.64999999999998</v>
      </c>
      <c r="W157" s="43"/>
      <c r="X157" s="44">
        <f>ROUND(IF(T157=0, IF(R157=0, 0, 1), R157/T157),5)</f>
        <v>1</v>
      </c>
    </row>
    <row r="158" spans="1:24" ht="15.75" thickBot="1">
      <c r="A158" s="26"/>
      <c r="B158" s="26"/>
      <c r="C158" s="26"/>
      <c r="D158" s="26"/>
      <c r="E158" s="26"/>
      <c r="F158" s="26" t="s">
        <v>506</v>
      </c>
      <c r="G158" s="26"/>
      <c r="H158" s="26"/>
      <c r="I158" s="26"/>
      <c r="J158" s="34">
        <f>ROUND(SUM(J155:J157),5)</f>
        <v>286.64999999999998</v>
      </c>
      <c r="K158" s="43"/>
      <c r="L158" s="34">
        <f>ROUND(SUM(L155:L157),5)</f>
        <v>250</v>
      </c>
      <c r="M158" s="43"/>
      <c r="N158" s="34">
        <f>ROUND((J158-L158),5)</f>
        <v>36.65</v>
      </c>
      <c r="O158" s="43"/>
      <c r="P158" s="46">
        <f>ROUND(IF(L158=0, IF(J158=0, 0, 1), J158/L158),5)</f>
        <v>1.1466000000000001</v>
      </c>
      <c r="Q158" s="43"/>
      <c r="R158" s="34">
        <f>J158</f>
        <v>286.64999999999998</v>
      </c>
      <c r="S158" s="43"/>
      <c r="T158" s="34">
        <f>L158</f>
        <v>250</v>
      </c>
      <c r="U158" s="43"/>
      <c r="V158" s="34">
        <f>ROUND((R158-T158),5)</f>
        <v>36.65</v>
      </c>
      <c r="W158" s="43"/>
      <c r="X158" s="46">
        <f>ROUND(IF(T158=0, IF(R158=0, 0, 1), R158/T158),5)</f>
        <v>1.1466000000000001</v>
      </c>
    </row>
    <row r="159" spans="1:24">
      <c r="A159" s="26"/>
      <c r="B159" s="26"/>
      <c r="C159" s="26"/>
      <c r="D159" s="26"/>
      <c r="E159" s="26" t="s">
        <v>507</v>
      </c>
      <c r="F159" s="26"/>
      <c r="G159" s="26"/>
      <c r="H159" s="26"/>
      <c r="I159" s="26"/>
      <c r="J159" s="33">
        <f>ROUND(SUM(J146:J148)+SUM(J152:J154)+J158,5)</f>
        <v>341.15</v>
      </c>
      <c r="K159" s="43"/>
      <c r="L159" s="33">
        <f>ROUND(SUM(L146:L148)+SUM(L152:L154)+L158,5)</f>
        <v>880</v>
      </c>
      <c r="M159" s="43"/>
      <c r="N159" s="33">
        <f>ROUND((J159-L159),5)</f>
        <v>-538.85</v>
      </c>
      <c r="O159" s="43"/>
      <c r="P159" s="44">
        <f>ROUND(IF(L159=0, IF(J159=0, 0, 1), J159/L159),5)</f>
        <v>0.38767000000000001</v>
      </c>
      <c r="Q159" s="43"/>
      <c r="R159" s="33">
        <f>J159</f>
        <v>341.15</v>
      </c>
      <c r="S159" s="43"/>
      <c r="T159" s="33">
        <f>L159</f>
        <v>880</v>
      </c>
      <c r="U159" s="43"/>
      <c r="V159" s="33">
        <f>ROUND((R159-T159),5)</f>
        <v>-538.85</v>
      </c>
      <c r="W159" s="43"/>
      <c r="X159" s="44">
        <f>ROUND(IF(T159=0, IF(R159=0, 0, 1), R159/T159),5)</f>
        <v>0.38767000000000001</v>
      </c>
    </row>
    <row r="160" spans="1:24">
      <c r="A160" s="26"/>
      <c r="B160" s="26"/>
      <c r="C160" s="26"/>
      <c r="D160" s="26"/>
      <c r="E160" s="26" t="s">
        <v>508</v>
      </c>
      <c r="F160" s="26"/>
      <c r="G160" s="26"/>
      <c r="H160" s="26"/>
      <c r="I160" s="26"/>
      <c r="J160" s="33"/>
      <c r="K160" s="43"/>
      <c r="L160" s="33"/>
      <c r="M160" s="43"/>
      <c r="N160" s="33"/>
      <c r="O160" s="43"/>
      <c r="P160" s="44"/>
      <c r="Q160" s="43"/>
      <c r="R160" s="33"/>
      <c r="S160" s="43"/>
      <c r="T160" s="33"/>
      <c r="U160" s="43"/>
      <c r="V160" s="33"/>
      <c r="W160" s="43"/>
      <c r="X160" s="44"/>
    </row>
    <row r="161" spans="1:24">
      <c r="A161" s="26"/>
      <c r="B161" s="26"/>
      <c r="C161" s="26"/>
      <c r="D161" s="26"/>
      <c r="E161" s="26"/>
      <c r="F161" s="26" t="s">
        <v>509</v>
      </c>
      <c r="G161" s="26"/>
      <c r="H161" s="26"/>
      <c r="I161" s="26"/>
      <c r="J161" s="33"/>
      <c r="K161" s="43"/>
      <c r="L161" s="33"/>
      <c r="M161" s="43"/>
      <c r="N161" s="33"/>
      <c r="O161" s="43"/>
      <c r="P161" s="44"/>
      <c r="Q161" s="43"/>
      <c r="R161" s="33"/>
      <c r="S161" s="43"/>
      <c r="T161" s="33"/>
      <c r="U161" s="43"/>
      <c r="V161" s="33"/>
      <c r="W161" s="43"/>
      <c r="X161" s="44"/>
    </row>
    <row r="162" spans="1:24">
      <c r="A162" s="26"/>
      <c r="B162" s="26"/>
      <c r="C162" s="26"/>
      <c r="D162" s="26"/>
      <c r="E162" s="26"/>
      <c r="F162" s="26"/>
      <c r="G162" s="26" t="s">
        <v>510</v>
      </c>
      <c r="H162" s="26"/>
      <c r="I162" s="26"/>
      <c r="J162" s="33">
        <v>361.78</v>
      </c>
      <c r="K162" s="43"/>
      <c r="L162" s="33"/>
      <c r="M162" s="43"/>
      <c r="N162" s="33"/>
      <c r="O162" s="43"/>
      <c r="P162" s="44"/>
      <c r="Q162" s="43"/>
      <c r="R162" s="33">
        <f t="shared" ref="R162:R169" si="62">J162</f>
        <v>361.78</v>
      </c>
      <c r="S162" s="43"/>
      <c r="T162" s="33">
        <f t="shared" ref="T162:T169" si="63">L162</f>
        <v>0</v>
      </c>
      <c r="U162" s="43"/>
      <c r="V162" s="33">
        <f t="shared" ref="V162:V169" si="64">ROUND((R162-T162),5)</f>
        <v>361.78</v>
      </c>
      <c r="W162" s="43"/>
      <c r="X162" s="44">
        <f t="shared" ref="X162:X169" si="65">ROUND(IF(T162=0, IF(R162=0, 0, 1), R162/T162),5)</f>
        <v>1</v>
      </c>
    </row>
    <row r="163" spans="1:24">
      <c r="A163" s="26"/>
      <c r="B163" s="26"/>
      <c r="C163" s="26"/>
      <c r="D163" s="26"/>
      <c r="E163" s="26"/>
      <c r="F163" s="26"/>
      <c r="G163" s="26" t="s">
        <v>511</v>
      </c>
      <c r="H163" s="26"/>
      <c r="I163" s="26"/>
      <c r="J163" s="33">
        <v>0</v>
      </c>
      <c r="K163" s="43"/>
      <c r="L163" s="33">
        <v>0</v>
      </c>
      <c r="M163" s="43"/>
      <c r="N163" s="33">
        <f t="shared" ref="N163:N169" si="66">ROUND((J163-L163),5)</f>
        <v>0</v>
      </c>
      <c r="O163" s="43"/>
      <c r="P163" s="44">
        <f t="shared" ref="P163:P169" si="67">ROUND(IF(L163=0, IF(J163=0, 0, 1), J163/L163),5)</f>
        <v>0</v>
      </c>
      <c r="Q163" s="43"/>
      <c r="R163" s="33">
        <f t="shared" si="62"/>
        <v>0</v>
      </c>
      <c r="S163" s="43"/>
      <c r="T163" s="33">
        <f t="shared" si="63"/>
        <v>0</v>
      </c>
      <c r="U163" s="43"/>
      <c r="V163" s="33">
        <f t="shared" si="64"/>
        <v>0</v>
      </c>
      <c r="W163" s="43"/>
      <c r="X163" s="44">
        <f t="shared" si="65"/>
        <v>0</v>
      </c>
    </row>
    <row r="164" spans="1:24" ht="15.75" thickBot="1">
      <c r="A164" s="26"/>
      <c r="B164" s="26"/>
      <c r="C164" s="26"/>
      <c r="D164" s="26"/>
      <c r="E164" s="26"/>
      <c r="F164" s="26"/>
      <c r="G164" s="26" t="s">
        <v>512</v>
      </c>
      <c r="H164" s="26"/>
      <c r="I164" s="26"/>
      <c r="J164" s="36">
        <v>4149.58</v>
      </c>
      <c r="K164" s="43"/>
      <c r="L164" s="36">
        <v>1250</v>
      </c>
      <c r="M164" s="43"/>
      <c r="N164" s="36">
        <f t="shared" si="66"/>
        <v>2899.58</v>
      </c>
      <c r="O164" s="43"/>
      <c r="P164" s="47">
        <f t="shared" si="67"/>
        <v>3.3196599999999998</v>
      </c>
      <c r="Q164" s="43"/>
      <c r="R164" s="36">
        <f t="shared" si="62"/>
        <v>4149.58</v>
      </c>
      <c r="S164" s="43"/>
      <c r="T164" s="36">
        <f t="shared" si="63"/>
        <v>1250</v>
      </c>
      <c r="U164" s="43"/>
      <c r="V164" s="36">
        <f t="shared" si="64"/>
        <v>2899.58</v>
      </c>
      <c r="W164" s="43"/>
      <c r="X164" s="47">
        <f t="shared" si="65"/>
        <v>3.3196599999999998</v>
      </c>
    </row>
    <row r="165" spans="1:24">
      <c r="A165" s="26"/>
      <c r="B165" s="26"/>
      <c r="C165" s="26"/>
      <c r="D165" s="26"/>
      <c r="E165" s="26"/>
      <c r="F165" s="26" t="s">
        <v>513</v>
      </c>
      <c r="G165" s="26"/>
      <c r="H165" s="26"/>
      <c r="I165" s="26"/>
      <c r="J165" s="33">
        <f>ROUND(SUM(J161:J164),5)</f>
        <v>4511.3599999999997</v>
      </c>
      <c r="K165" s="43"/>
      <c r="L165" s="33">
        <f>ROUND(SUM(L161:L164),5)</f>
        <v>1250</v>
      </c>
      <c r="M165" s="43"/>
      <c r="N165" s="33">
        <f t="shared" si="66"/>
        <v>3261.36</v>
      </c>
      <c r="O165" s="43"/>
      <c r="P165" s="44">
        <f t="shared" si="67"/>
        <v>3.6090900000000001</v>
      </c>
      <c r="Q165" s="43"/>
      <c r="R165" s="33">
        <f t="shared" si="62"/>
        <v>4511.3599999999997</v>
      </c>
      <c r="S165" s="43"/>
      <c r="T165" s="33">
        <f t="shared" si="63"/>
        <v>1250</v>
      </c>
      <c r="U165" s="43"/>
      <c r="V165" s="33">
        <f t="shared" si="64"/>
        <v>3261.36</v>
      </c>
      <c r="W165" s="43"/>
      <c r="X165" s="44">
        <f t="shared" si="65"/>
        <v>3.6090900000000001</v>
      </c>
    </row>
    <row r="166" spans="1:24" ht="15.75" thickBot="1">
      <c r="A166" s="26"/>
      <c r="B166" s="26"/>
      <c r="C166" s="26"/>
      <c r="D166" s="26"/>
      <c r="E166" s="26"/>
      <c r="F166" s="26" t="s">
        <v>514</v>
      </c>
      <c r="G166" s="26"/>
      <c r="H166" s="26"/>
      <c r="I166" s="26"/>
      <c r="J166" s="33">
        <v>172</v>
      </c>
      <c r="K166" s="43"/>
      <c r="L166" s="33">
        <v>833</v>
      </c>
      <c r="M166" s="43"/>
      <c r="N166" s="33">
        <f t="shared" si="66"/>
        <v>-661</v>
      </c>
      <c r="O166" s="43"/>
      <c r="P166" s="44">
        <f t="shared" si="67"/>
        <v>0.20648</v>
      </c>
      <c r="Q166" s="43"/>
      <c r="R166" s="33">
        <f t="shared" si="62"/>
        <v>172</v>
      </c>
      <c r="S166" s="43"/>
      <c r="T166" s="33">
        <f t="shared" si="63"/>
        <v>833</v>
      </c>
      <c r="U166" s="43"/>
      <c r="V166" s="33">
        <f t="shared" si="64"/>
        <v>-661</v>
      </c>
      <c r="W166" s="43"/>
      <c r="X166" s="44">
        <f t="shared" si="65"/>
        <v>0.20648</v>
      </c>
    </row>
    <row r="167" spans="1:24" ht="15.75" thickBot="1">
      <c r="A167" s="26"/>
      <c r="B167" s="26"/>
      <c r="C167" s="26"/>
      <c r="D167" s="26"/>
      <c r="E167" s="26" t="s">
        <v>515</v>
      </c>
      <c r="F167" s="26"/>
      <c r="G167" s="26"/>
      <c r="H167" s="26"/>
      <c r="I167" s="26"/>
      <c r="J167" s="35">
        <f>ROUND(J160+SUM(J165:J166),5)</f>
        <v>4683.3599999999997</v>
      </c>
      <c r="K167" s="43"/>
      <c r="L167" s="35">
        <f>ROUND(L160+SUM(L165:L166),5)</f>
        <v>2083</v>
      </c>
      <c r="M167" s="43"/>
      <c r="N167" s="35">
        <f t="shared" si="66"/>
        <v>2600.36</v>
      </c>
      <c r="O167" s="43"/>
      <c r="P167" s="45">
        <f t="shared" si="67"/>
        <v>2.24837</v>
      </c>
      <c r="Q167" s="43"/>
      <c r="R167" s="35">
        <f t="shared" si="62"/>
        <v>4683.3599999999997</v>
      </c>
      <c r="S167" s="43"/>
      <c r="T167" s="35">
        <f t="shared" si="63"/>
        <v>2083</v>
      </c>
      <c r="U167" s="43"/>
      <c r="V167" s="35">
        <f t="shared" si="64"/>
        <v>2600.36</v>
      </c>
      <c r="W167" s="43"/>
      <c r="X167" s="45">
        <f t="shared" si="65"/>
        <v>2.24837</v>
      </c>
    </row>
    <row r="168" spans="1:24" ht="15.75" thickBot="1">
      <c r="A168" s="26"/>
      <c r="B168" s="26"/>
      <c r="C168" s="26"/>
      <c r="D168" s="26" t="s">
        <v>516</v>
      </c>
      <c r="E168" s="26"/>
      <c r="F168" s="26"/>
      <c r="G168" s="26"/>
      <c r="H168" s="26"/>
      <c r="I168" s="26"/>
      <c r="J168" s="34">
        <f>ROUND(J19+J109+J113+J120+J142+J145+J159+J167,5)</f>
        <v>100162.99</v>
      </c>
      <c r="K168" s="43"/>
      <c r="L168" s="34">
        <f>ROUND(L19+L109+L113+L120+L142+L145+L159+L167,5)</f>
        <v>90454.01</v>
      </c>
      <c r="M168" s="43"/>
      <c r="N168" s="34">
        <f t="shared" si="66"/>
        <v>9708.98</v>
      </c>
      <c r="O168" s="43"/>
      <c r="P168" s="46">
        <f t="shared" si="67"/>
        <v>1.10734</v>
      </c>
      <c r="Q168" s="43"/>
      <c r="R168" s="34">
        <f t="shared" si="62"/>
        <v>100162.99</v>
      </c>
      <c r="S168" s="43"/>
      <c r="T168" s="34">
        <f t="shared" si="63"/>
        <v>90454.01</v>
      </c>
      <c r="U168" s="43"/>
      <c r="V168" s="34">
        <f t="shared" si="64"/>
        <v>9708.98</v>
      </c>
      <c r="W168" s="43"/>
      <c r="X168" s="46">
        <f t="shared" si="65"/>
        <v>1.10734</v>
      </c>
    </row>
    <row r="169" spans="1:24">
      <c r="A169" s="26"/>
      <c r="B169" s="26" t="s">
        <v>517</v>
      </c>
      <c r="C169" s="26"/>
      <c r="D169" s="26"/>
      <c r="E169" s="26"/>
      <c r="F169" s="26"/>
      <c r="G169" s="26"/>
      <c r="H169" s="26"/>
      <c r="I169" s="26"/>
      <c r="J169" s="33">
        <f>ROUND(J3+J18-J168,5)</f>
        <v>-68136.81</v>
      </c>
      <c r="K169" s="43"/>
      <c r="L169" s="33">
        <f>ROUND(L3+L18-L168,5)</f>
        <v>-31038.01</v>
      </c>
      <c r="M169" s="43"/>
      <c r="N169" s="33">
        <f t="shared" si="66"/>
        <v>-37098.800000000003</v>
      </c>
      <c r="O169" s="43"/>
      <c r="P169" s="44">
        <f t="shared" si="67"/>
        <v>2.1952699999999998</v>
      </c>
      <c r="Q169" s="43"/>
      <c r="R169" s="33">
        <f t="shared" si="62"/>
        <v>-68136.81</v>
      </c>
      <c r="S169" s="43"/>
      <c r="T169" s="33">
        <f t="shared" si="63"/>
        <v>-31038.01</v>
      </c>
      <c r="U169" s="43"/>
      <c r="V169" s="33">
        <f t="shared" si="64"/>
        <v>-37098.800000000003</v>
      </c>
      <c r="W169" s="43"/>
      <c r="X169" s="44">
        <f t="shared" si="65"/>
        <v>2.1952699999999998</v>
      </c>
    </row>
    <row r="170" spans="1:24">
      <c r="A170" s="26"/>
      <c r="B170" s="26" t="s">
        <v>518</v>
      </c>
      <c r="C170" s="26"/>
      <c r="D170" s="26"/>
      <c r="E170" s="26"/>
      <c r="F170" s="26"/>
      <c r="G170" s="26"/>
      <c r="H170" s="26"/>
      <c r="I170" s="26"/>
      <c r="J170" s="33"/>
      <c r="K170" s="43"/>
      <c r="L170" s="33"/>
      <c r="M170" s="43"/>
      <c r="N170" s="33"/>
      <c r="O170" s="43"/>
      <c r="P170" s="44"/>
      <c r="Q170" s="43"/>
      <c r="R170" s="33"/>
      <c r="S170" s="43"/>
      <c r="T170" s="33"/>
      <c r="U170" s="43"/>
      <c r="V170" s="33"/>
      <c r="W170" s="43"/>
      <c r="X170" s="44"/>
    </row>
    <row r="171" spans="1:24">
      <c r="A171" s="26"/>
      <c r="B171" s="26"/>
      <c r="C171" s="26" t="s">
        <v>519</v>
      </c>
      <c r="D171" s="26"/>
      <c r="E171" s="26"/>
      <c r="F171" s="26"/>
      <c r="G171" s="26"/>
      <c r="H171" s="26"/>
      <c r="I171" s="26"/>
      <c r="J171" s="33"/>
      <c r="K171" s="43"/>
      <c r="L171" s="33"/>
      <c r="M171" s="43"/>
      <c r="N171" s="33"/>
      <c r="O171" s="43"/>
      <c r="P171" s="44"/>
      <c r="Q171" s="43"/>
      <c r="R171" s="33"/>
      <c r="S171" s="43"/>
      <c r="T171" s="33"/>
      <c r="U171" s="43"/>
      <c r="V171" s="33"/>
      <c r="W171" s="43"/>
      <c r="X171" s="44"/>
    </row>
    <row r="172" spans="1:24">
      <c r="A172" s="26"/>
      <c r="B172" s="26"/>
      <c r="C172" s="26"/>
      <c r="D172" s="26" t="s">
        <v>520</v>
      </c>
      <c r="E172" s="26"/>
      <c r="F172" s="26"/>
      <c r="G172" s="26"/>
      <c r="H172" s="26"/>
      <c r="I172" s="26"/>
      <c r="J172" s="33">
        <v>2095</v>
      </c>
      <c r="K172" s="43"/>
      <c r="L172" s="33"/>
      <c r="M172" s="43"/>
      <c r="N172" s="33"/>
      <c r="O172" s="43"/>
      <c r="P172" s="44"/>
      <c r="Q172" s="43"/>
      <c r="R172" s="33">
        <f>J172</f>
        <v>2095</v>
      </c>
      <c r="S172" s="43"/>
      <c r="T172" s="33">
        <f>L172</f>
        <v>0</v>
      </c>
      <c r="U172" s="43"/>
      <c r="V172" s="33">
        <f>ROUND((R172-T172),5)</f>
        <v>2095</v>
      </c>
      <c r="W172" s="43"/>
      <c r="X172" s="44">
        <f>ROUND(IF(T172=0, IF(R172=0, 0, 1), R172/T172),5)</f>
        <v>1</v>
      </c>
    </row>
    <row r="173" spans="1:24">
      <c r="A173" s="26"/>
      <c r="B173" s="26"/>
      <c r="C173" s="26"/>
      <c r="D173" s="26" t="s">
        <v>521</v>
      </c>
      <c r="E173" s="26"/>
      <c r="F173" s="26"/>
      <c r="G173" s="26"/>
      <c r="H173" s="26"/>
      <c r="I173" s="26"/>
      <c r="J173" s="33"/>
      <c r="K173" s="43"/>
      <c r="L173" s="33"/>
      <c r="M173" s="43"/>
      <c r="N173" s="33"/>
      <c r="O173" s="43"/>
      <c r="P173" s="44"/>
      <c r="Q173" s="43"/>
      <c r="R173" s="33"/>
      <c r="S173" s="43"/>
      <c r="T173" s="33"/>
      <c r="U173" s="43"/>
      <c r="V173" s="33"/>
      <c r="W173" s="43"/>
      <c r="X173" s="44"/>
    </row>
    <row r="174" spans="1:24">
      <c r="A174" s="26"/>
      <c r="B174" s="26"/>
      <c r="C174" s="26"/>
      <c r="D174" s="26"/>
      <c r="E174" s="26" t="s">
        <v>522</v>
      </c>
      <c r="F174" s="26"/>
      <c r="G174" s="26"/>
      <c r="H174" s="26"/>
      <c r="I174" s="26"/>
      <c r="J174" s="33">
        <v>0</v>
      </c>
      <c r="K174" s="43"/>
      <c r="L174" s="33">
        <v>0</v>
      </c>
      <c r="M174" s="43"/>
      <c r="N174" s="33">
        <f t="shared" ref="N174:N181" si="68">ROUND((J174-L174),5)</f>
        <v>0</v>
      </c>
      <c r="O174" s="43"/>
      <c r="P174" s="44">
        <f t="shared" ref="P174:P181" si="69">ROUND(IF(L174=0, IF(J174=0, 0, 1), J174/L174),5)</f>
        <v>0</v>
      </c>
      <c r="Q174" s="43"/>
      <c r="R174" s="33">
        <f t="shared" ref="R174:R182" si="70">J174</f>
        <v>0</v>
      </c>
      <c r="S174" s="43"/>
      <c r="T174" s="33">
        <f t="shared" ref="T174:T182" si="71">L174</f>
        <v>0</v>
      </c>
      <c r="U174" s="43"/>
      <c r="V174" s="33">
        <f t="shared" ref="V174:V182" si="72">ROUND((R174-T174),5)</f>
        <v>0</v>
      </c>
      <c r="W174" s="43"/>
      <c r="X174" s="44">
        <f t="shared" ref="X174:X182" si="73">ROUND(IF(T174=0, IF(R174=0, 0, 1), R174/T174),5)</f>
        <v>0</v>
      </c>
    </row>
    <row r="175" spans="1:24">
      <c r="A175" s="26"/>
      <c r="B175" s="26"/>
      <c r="C175" s="26"/>
      <c r="D175" s="26"/>
      <c r="E175" s="26" t="s">
        <v>523</v>
      </c>
      <c r="F175" s="26"/>
      <c r="G175" s="26"/>
      <c r="H175" s="26"/>
      <c r="I175" s="26"/>
      <c r="J175" s="33">
        <v>0</v>
      </c>
      <c r="K175" s="43"/>
      <c r="L175" s="33">
        <v>0</v>
      </c>
      <c r="M175" s="43"/>
      <c r="N175" s="33">
        <f t="shared" si="68"/>
        <v>0</v>
      </c>
      <c r="O175" s="43"/>
      <c r="P175" s="44">
        <f t="shared" si="69"/>
        <v>0</v>
      </c>
      <c r="Q175" s="43"/>
      <c r="R175" s="33">
        <f t="shared" si="70"/>
        <v>0</v>
      </c>
      <c r="S175" s="43"/>
      <c r="T175" s="33">
        <f t="shared" si="71"/>
        <v>0</v>
      </c>
      <c r="U175" s="43"/>
      <c r="V175" s="33">
        <f t="shared" si="72"/>
        <v>0</v>
      </c>
      <c r="W175" s="43"/>
      <c r="X175" s="44">
        <f t="shared" si="73"/>
        <v>0</v>
      </c>
    </row>
    <row r="176" spans="1:24">
      <c r="A176" s="26"/>
      <c r="B176" s="26"/>
      <c r="C176" s="26"/>
      <c r="D176" s="26"/>
      <c r="E176" s="26" t="s">
        <v>524</v>
      </c>
      <c r="F176" s="26"/>
      <c r="G176" s="26"/>
      <c r="H176" s="26"/>
      <c r="I176" s="26"/>
      <c r="J176" s="33">
        <v>0</v>
      </c>
      <c r="K176" s="43"/>
      <c r="L176" s="33">
        <v>0</v>
      </c>
      <c r="M176" s="43"/>
      <c r="N176" s="33">
        <f t="shared" si="68"/>
        <v>0</v>
      </c>
      <c r="O176" s="43"/>
      <c r="P176" s="44">
        <f t="shared" si="69"/>
        <v>0</v>
      </c>
      <c r="Q176" s="43"/>
      <c r="R176" s="33">
        <f t="shared" si="70"/>
        <v>0</v>
      </c>
      <c r="S176" s="43"/>
      <c r="T176" s="33">
        <f t="shared" si="71"/>
        <v>0</v>
      </c>
      <c r="U176" s="43"/>
      <c r="V176" s="33">
        <f t="shared" si="72"/>
        <v>0</v>
      </c>
      <c r="W176" s="43"/>
      <c r="X176" s="44">
        <f t="shared" si="73"/>
        <v>0</v>
      </c>
    </row>
    <row r="177" spans="1:24">
      <c r="A177" s="26"/>
      <c r="B177" s="26"/>
      <c r="C177" s="26"/>
      <c r="D177" s="26"/>
      <c r="E177" s="26" t="s">
        <v>525</v>
      </c>
      <c r="F177" s="26"/>
      <c r="G177" s="26"/>
      <c r="H177" s="26"/>
      <c r="I177" s="26"/>
      <c r="J177" s="33">
        <v>0</v>
      </c>
      <c r="K177" s="43"/>
      <c r="L177" s="33">
        <v>0</v>
      </c>
      <c r="M177" s="43"/>
      <c r="N177" s="33">
        <f t="shared" si="68"/>
        <v>0</v>
      </c>
      <c r="O177" s="43"/>
      <c r="P177" s="44">
        <f t="shared" si="69"/>
        <v>0</v>
      </c>
      <c r="Q177" s="43"/>
      <c r="R177" s="33">
        <f t="shared" si="70"/>
        <v>0</v>
      </c>
      <c r="S177" s="43"/>
      <c r="T177" s="33">
        <f t="shared" si="71"/>
        <v>0</v>
      </c>
      <c r="U177" s="43"/>
      <c r="V177" s="33">
        <f t="shared" si="72"/>
        <v>0</v>
      </c>
      <c r="W177" s="43"/>
      <c r="X177" s="44">
        <f t="shared" si="73"/>
        <v>0</v>
      </c>
    </row>
    <row r="178" spans="1:24">
      <c r="A178" s="26"/>
      <c r="B178" s="26"/>
      <c r="C178" s="26"/>
      <c r="D178" s="26"/>
      <c r="E178" s="26" t="s">
        <v>526</v>
      </c>
      <c r="F178" s="26"/>
      <c r="G178" s="26"/>
      <c r="H178" s="26"/>
      <c r="I178" s="26"/>
      <c r="J178" s="33">
        <v>0</v>
      </c>
      <c r="K178" s="43"/>
      <c r="L178" s="33">
        <v>0</v>
      </c>
      <c r="M178" s="43"/>
      <c r="N178" s="33">
        <f t="shared" si="68"/>
        <v>0</v>
      </c>
      <c r="O178" s="43"/>
      <c r="P178" s="44">
        <f t="shared" si="69"/>
        <v>0</v>
      </c>
      <c r="Q178" s="43"/>
      <c r="R178" s="33">
        <f t="shared" si="70"/>
        <v>0</v>
      </c>
      <c r="S178" s="43"/>
      <c r="T178" s="33">
        <f t="shared" si="71"/>
        <v>0</v>
      </c>
      <c r="U178" s="43"/>
      <c r="V178" s="33">
        <f t="shared" si="72"/>
        <v>0</v>
      </c>
      <c r="W178" s="43"/>
      <c r="X178" s="44">
        <f t="shared" si="73"/>
        <v>0</v>
      </c>
    </row>
    <row r="179" spans="1:24" ht="15.75" thickBot="1">
      <c r="A179" s="26"/>
      <c r="B179" s="26"/>
      <c r="C179" s="26"/>
      <c r="D179" s="26"/>
      <c r="E179" s="26" t="s">
        <v>527</v>
      </c>
      <c r="F179" s="26"/>
      <c r="G179" s="26"/>
      <c r="H179" s="26"/>
      <c r="I179" s="26"/>
      <c r="J179" s="36">
        <v>0</v>
      </c>
      <c r="K179" s="43"/>
      <c r="L179" s="36">
        <v>0</v>
      </c>
      <c r="M179" s="43"/>
      <c r="N179" s="36">
        <f t="shared" si="68"/>
        <v>0</v>
      </c>
      <c r="O179" s="43"/>
      <c r="P179" s="47">
        <f t="shared" si="69"/>
        <v>0</v>
      </c>
      <c r="Q179" s="43"/>
      <c r="R179" s="36">
        <f t="shared" si="70"/>
        <v>0</v>
      </c>
      <c r="S179" s="43"/>
      <c r="T179" s="36">
        <f t="shared" si="71"/>
        <v>0</v>
      </c>
      <c r="U179" s="43"/>
      <c r="V179" s="36">
        <f t="shared" si="72"/>
        <v>0</v>
      </c>
      <c r="W179" s="43"/>
      <c r="X179" s="47">
        <f t="shared" si="73"/>
        <v>0</v>
      </c>
    </row>
    <row r="180" spans="1:24">
      <c r="A180" s="26"/>
      <c r="B180" s="26"/>
      <c r="C180" s="26"/>
      <c r="D180" s="26" t="s">
        <v>253</v>
      </c>
      <c r="E180" s="26"/>
      <c r="F180" s="26"/>
      <c r="G180" s="26"/>
      <c r="H180" s="26"/>
      <c r="I180" s="26"/>
      <c r="J180" s="33">
        <f>ROUND(SUM(J173:J179),5)</f>
        <v>0</v>
      </c>
      <c r="K180" s="43"/>
      <c r="L180" s="33">
        <f>ROUND(SUM(L173:L179),5)</f>
        <v>0</v>
      </c>
      <c r="M180" s="43"/>
      <c r="N180" s="33">
        <f t="shared" si="68"/>
        <v>0</v>
      </c>
      <c r="O180" s="43"/>
      <c r="P180" s="44">
        <f t="shared" si="69"/>
        <v>0</v>
      </c>
      <c r="Q180" s="43"/>
      <c r="R180" s="33">
        <f t="shared" si="70"/>
        <v>0</v>
      </c>
      <c r="S180" s="43"/>
      <c r="T180" s="33">
        <f t="shared" si="71"/>
        <v>0</v>
      </c>
      <c r="U180" s="43"/>
      <c r="V180" s="33">
        <f t="shared" si="72"/>
        <v>0</v>
      </c>
      <c r="W180" s="43"/>
      <c r="X180" s="44">
        <f t="shared" si="73"/>
        <v>0</v>
      </c>
    </row>
    <row r="181" spans="1:24">
      <c r="A181" s="26"/>
      <c r="B181" s="26"/>
      <c r="C181" s="26"/>
      <c r="D181" s="26" t="s">
        <v>528</v>
      </c>
      <c r="E181" s="26"/>
      <c r="F181" s="26"/>
      <c r="G181" s="26"/>
      <c r="H181" s="26"/>
      <c r="I181" s="26"/>
      <c r="J181" s="33">
        <v>0</v>
      </c>
      <c r="K181" s="43"/>
      <c r="L181" s="33">
        <v>0</v>
      </c>
      <c r="M181" s="43"/>
      <c r="N181" s="33">
        <f t="shared" si="68"/>
        <v>0</v>
      </c>
      <c r="O181" s="43"/>
      <c r="P181" s="44">
        <f t="shared" si="69"/>
        <v>0</v>
      </c>
      <c r="Q181" s="43"/>
      <c r="R181" s="33">
        <f t="shared" si="70"/>
        <v>0</v>
      </c>
      <c r="S181" s="43"/>
      <c r="T181" s="33">
        <f t="shared" si="71"/>
        <v>0</v>
      </c>
      <c r="U181" s="43"/>
      <c r="V181" s="33">
        <f t="shared" si="72"/>
        <v>0</v>
      </c>
      <c r="W181" s="43"/>
      <c r="X181" s="44">
        <f t="shared" si="73"/>
        <v>0</v>
      </c>
    </row>
    <row r="182" spans="1:24">
      <c r="A182" s="26"/>
      <c r="B182" s="26"/>
      <c r="C182" s="26"/>
      <c r="D182" s="26" t="s">
        <v>529</v>
      </c>
      <c r="E182" s="26"/>
      <c r="F182" s="26"/>
      <c r="G182" s="26"/>
      <c r="H182" s="26"/>
      <c r="I182" s="26"/>
      <c r="J182" s="33">
        <v>15000</v>
      </c>
      <c r="K182" s="43"/>
      <c r="L182" s="33"/>
      <c r="M182" s="43"/>
      <c r="N182" s="33"/>
      <c r="O182" s="43"/>
      <c r="P182" s="44"/>
      <c r="Q182" s="43"/>
      <c r="R182" s="33">
        <f t="shared" si="70"/>
        <v>15000</v>
      </c>
      <c r="S182" s="43"/>
      <c r="T182" s="33">
        <f t="shared" si="71"/>
        <v>0</v>
      </c>
      <c r="U182" s="43"/>
      <c r="V182" s="33">
        <f t="shared" si="72"/>
        <v>15000</v>
      </c>
      <c r="W182" s="43"/>
      <c r="X182" s="44">
        <f t="shared" si="73"/>
        <v>1</v>
      </c>
    </row>
    <row r="183" spans="1:24">
      <c r="A183" s="26"/>
      <c r="B183" s="26"/>
      <c r="C183" s="26"/>
      <c r="D183" s="26" t="s">
        <v>530</v>
      </c>
      <c r="E183" s="26"/>
      <c r="F183" s="26"/>
      <c r="G183" s="26"/>
      <c r="H183" s="26"/>
      <c r="I183" s="26"/>
      <c r="J183" s="33"/>
      <c r="K183" s="43"/>
      <c r="L183" s="33"/>
      <c r="M183" s="43"/>
      <c r="N183" s="33"/>
      <c r="O183" s="43"/>
      <c r="P183" s="44"/>
      <c r="Q183" s="43"/>
      <c r="R183" s="33"/>
      <c r="S183" s="43"/>
      <c r="T183" s="33"/>
      <c r="U183" s="43"/>
      <c r="V183" s="33"/>
      <c r="W183" s="43"/>
      <c r="X183" s="44"/>
    </row>
    <row r="184" spans="1:24">
      <c r="A184" s="26"/>
      <c r="B184" s="26"/>
      <c r="C184" s="26"/>
      <c r="D184" s="26"/>
      <c r="E184" s="26" t="s">
        <v>531</v>
      </c>
      <c r="F184" s="26"/>
      <c r="G184" s="26"/>
      <c r="H184" s="26"/>
      <c r="I184" s="26"/>
      <c r="J184" s="33"/>
      <c r="K184" s="43"/>
      <c r="L184" s="33"/>
      <c r="M184" s="43"/>
      <c r="N184" s="33"/>
      <c r="O184" s="43"/>
      <c r="P184" s="44"/>
      <c r="Q184" s="43"/>
      <c r="R184" s="33"/>
      <c r="S184" s="43"/>
      <c r="T184" s="33"/>
      <c r="U184" s="43"/>
      <c r="V184" s="33"/>
      <c r="W184" s="43"/>
      <c r="X184" s="44"/>
    </row>
    <row r="185" spans="1:24">
      <c r="A185" s="26"/>
      <c r="B185" s="26"/>
      <c r="C185" s="26"/>
      <c r="D185" s="26"/>
      <c r="E185" s="26"/>
      <c r="F185" s="26" t="s">
        <v>532</v>
      </c>
      <c r="G185" s="26"/>
      <c r="H185" s="26"/>
      <c r="I185" s="26"/>
      <c r="J185" s="33">
        <v>0</v>
      </c>
      <c r="K185" s="43"/>
      <c r="L185" s="33"/>
      <c r="M185" s="43"/>
      <c r="N185" s="33"/>
      <c r="O185" s="43"/>
      <c r="P185" s="44"/>
      <c r="Q185" s="43"/>
      <c r="R185" s="33">
        <f t="shared" ref="R185:R191" si="74">J185</f>
        <v>0</v>
      </c>
      <c r="S185" s="43"/>
      <c r="T185" s="33">
        <f t="shared" ref="T185:T191" si="75">L185</f>
        <v>0</v>
      </c>
      <c r="U185" s="43"/>
      <c r="V185" s="33">
        <f t="shared" ref="V185:V191" si="76">ROUND((R185-T185),5)</f>
        <v>0</v>
      </c>
      <c r="W185" s="43"/>
      <c r="X185" s="44">
        <f t="shared" ref="X185:X191" si="77">ROUND(IF(T185=0, IF(R185=0, 0, 1), R185/T185),5)</f>
        <v>0</v>
      </c>
    </row>
    <row r="186" spans="1:24" ht="15.75" thickBot="1">
      <c r="A186" s="26"/>
      <c r="B186" s="26"/>
      <c r="C186" s="26"/>
      <c r="D186" s="26"/>
      <c r="E186" s="26"/>
      <c r="F186" s="26" t="s">
        <v>533</v>
      </c>
      <c r="G186" s="26"/>
      <c r="H186" s="26"/>
      <c r="I186" s="26"/>
      <c r="J186" s="33">
        <v>0</v>
      </c>
      <c r="K186" s="43"/>
      <c r="L186" s="33"/>
      <c r="M186" s="43"/>
      <c r="N186" s="33"/>
      <c r="O186" s="43"/>
      <c r="P186" s="44"/>
      <c r="Q186" s="43"/>
      <c r="R186" s="33">
        <f t="shared" si="74"/>
        <v>0</v>
      </c>
      <c r="S186" s="43"/>
      <c r="T186" s="33">
        <f t="shared" si="75"/>
        <v>0</v>
      </c>
      <c r="U186" s="43"/>
      <c r="V186" s="33">
        <f t="shared" si="76"/>
        <v>0</v>
      </c>
      <c r="W186" s="43"/>
      <c r="X186" s="44">
        <f t="shared" si="77"/>
        <v>0</v>
      </c>
    </row>
    <row r="187" spans="1:24" ht="15.75" thickBot="1">
      <c r="A187" s="26"/>
      <c r="B187" s="26"/>
      <c r="C187" s="26"/>
      <c r="D187" s="26"/>
      <c r="E187" s="26" t="s">
        <v>534</v>
      </c>
      <c r="F187" s="26"/>
      <c r="G187" s="26"/>
      <c r="H187" s="26"/>
      <c r="I187" s="26"/>
      <c r="J187" s="35">
        <f>ROUND(SUM(J184:J186),5)</f>
        <v>0</v>
      </c>
      <c r="K187" s="43"/>
      <c r="L187" s="33"/>
      <c r="M187" s="43"/>
      <c r="N187" s="33"/>
      <c r="O187" s="43"/>
      <c r="P187" s="44"/>
      <c r="Q187" s="43"/>
      <c r="R187" s="35">
        <f t="shared" si="74"/>
        <v>0</v>
      </c>
      <c r="S187" s="43"/>
      <c r="T187" s="35">
        <f t="shared" si="75"/>
        <v>0</v>
      </c>
      <c r="U187" s="43"/>
      <c r="V187" s="35">
        <f t="shared" si="76"/>
        <v>0</v>
      </c>
      <c r="W187" s="43"/>
      <c r="X187" s="45">
        <f t="shared" si="77"/>
        <v>0</v>
      </c>
    </row>
    <row r="188" spans="1:24" ht="15.75" thickBot="1">
      <c r="A188" s="26"/>
      <c r="B188" s="26"/>
      <c r="C188" s="26"/>
      <c r="D188" s="26" t="s">
        <v>535</v>
      </c>
      <c r="E188" s="26"/>
      <c r="F188" s="26"/>
      <c r="G188" s="26"/>
      <c r="H188" s="26"/>
      <c r="I188" s="26"/>
      <c r="J188" s="35">
        <f>ROUND(J183+J187,5)</f>
        <v>0</v>
      </c>
      <c r="K188" s="43"/>
      <c r="L188" s="33"/>
      <c r="M188" s="43"/>
      <c r="N188" s="33"/>
      <c r="O188" s="43"/>
      <c r="P188" s="44"/>
      <c r="Q188" s="43"/>
      <c r="R188" s="35">
        <f t="shared" si="74"/>
        <v>0</v>
      </c>
      <c r="S188" s="43"/>
      <c r="T188" s="35">
        <f t="shared" si="75"/>
        <v>0</v>
      </c>
      <c r="U188" s="43"/>
      <c r="V188" s="35">
        <f t="shared" si="76"/>
        <v>0</v>
      </c>
      <c r="W188" s="43"/>
      <c r="X188" s="45">
        <f t="shared" si="77"/>
        <v>0</v>
      </c>
    </row>
    <row r="189" spans="1:24" ht="15.75" thickBot="1">
      <c r="A189" s="26"/>
      <c r="B189" s="26"/>
      <c r="C189" s="26" t="s">
        <v>536</v>
      </c>
      <c r="D189" s="26"/>
      <c r="E189" s="26"/>
      <c r="F189" s="26"/>
      <c r="G189" s="26"/>
      <c r="H189" s="26"/>
      <c r="I189" s="26"/>
      <c r="J189" s="35">
        <f>ROUND(SUM(J171:J172)+SUM(J180:J182)+J188,5)</f>
        <v>17095</v>
      </c>
      <c r="K189" s="43"/>
      <c r="L189" s="35">
        <f>ROUND(SUM(L171:L172)+SUM(L180:L182)+L188,5)</f>
        <v>0</v>
      </c>
      <c r="M189" s="43"/>
      <c r="N189" s="35">
        <f>ROUND((J189-L189),5)</f>
        <v>17095</v>
      </c>
      <c r="O189" s="43"/>
      <c r="P189" s="45">
        <f>ROUND(IF(L189=0, IF(J189=0, 0, 1), J189/L189),5)</f>
        <v>1</v>
      </c>
      <c r="Q189" s="43"/>
      <c r="R189" s="35">
        <f t="shared" si="74"/>
        <v>17095</v>
      </c>
      <c r="S189" s="43"/>
      <c r="T189" s="35">
        <f t="shared" si="75"/>
        <v>0</v>
      </c>
      <c r="U189" s="43"/>
      <c r="V189" s="35">
        <f t="shared" si="76"/>
        <v>17095</v>
      </c>
      <c r="W189" s="43"/>
      <c r="X189" s="45">
        <f t="shared" si="77"/>
        <v>1</v>
      </c>
    </row>
    <row r="190" spans="1:24" ht="15.75" thickBot="1">
      <c r="A190" s="26"/>
      <c r="B190" s="26" t="s">
        <v>537</v>
      </c>
      <c r="C190" s="26"/>
      <c r="D190" s="26"/>
      <c r="E190" s="26"/>
      <c r="F190" s="26"/>
      <c r="G190" s="26"/>
      <c r="H190" s="26"/>
      <c r="I190" s="26"/>
      <c r="J190" s="35">
        <f>ROUND(J170-J189,5)</f>
        <v>-17095</v>
      </c>
      <c r="K190" s="43"/>
      <c r="L190" s="35">
        <f>ROUND(L170-L189,5)</f>
        <v>0</v>
      </c>
      <c r="M190" s="43"/>
      <c r="N190" s="35">
        <f>ROUND((J190-L190),5)</f>
        <v>-17095</v>
      </c>
      <c r="O190" s="43"/>
      <c r="P190" s="45">
        <f>ROUND(IF(L190=0, IF(J190=0, 0, 1), J190/L190),5)</f>
        <v>1</v>
      </c>
      <c r="Q190" s="43"/>
      <c r="R190" s="35">
        <f t="shared" si="74"/>
        <v>-17095</v>
      </c>
      <c r="S190" s="43"/>
      <c r="T190" s="35">
        <f t="shared" si="75"/>
        <v>0</v>
      </c>
      <c r="U190" s="43"/>
      <c r="V190" s="35">
        <f t="shared" si="76"/>
        <v>-17095</v>
      </c>
      <c r="W190" s="43"/>
      <c r="X190" s="45">
        <f t="shared" si="77"/>
        <v>1</v>
      </c>
    </row>
    <row r="191" spans="1:24" s="29" customFormat="1" ht="12" thickBot="1">
      <c r="A191" s="26" t="s">
        <v>346</v>
      </c>
      <c r="B191" s="26"/>
      <c r="C191" s="26"/>
      <c r="D191" s="26"/>
      <c r="E191" s="26"/>
      <c r="F191" s="26"/>
      <c r="G191" s="26"/>
      <c r="H191" s="26"/>
      <c r="I191" s="26"/>
      <c r="J191" s="28">
        <f>ROUND(J169+J190,5)</f>
        <v>-85231.81</v>
      </c>
      <c r="K191" s="26"/>
      <c r="L191" s="28">
        <f>ROUND(L169+L190,5)</f>
        <v>-31038.01</v>
      </c>
      <c r="M191" s="26"/>
      <c r="N191" s="28">
        <f>ROUND((J191-L191),5)</f>
        <v>-54193.8</v>
      </c>
      <c r="O191" s="26"/>
      <c r="P191" s="48">
        <f>ROUND(IF(L191=0, IF(J191=0, 0, 1), J191/L191),5)</f>
        <v>2.7460499999999999</v>
      </c>
      <c r="Q191" s="26"/>
      <c r="R191" s="28">
        <f t="shared" si="74"/>
        <v>-85231.81</v>
      </c>
      <c r="S191" s="26"/>
      <c r="T191" s="28">
        <f t="shared" si="75"/>
        <v>-31038.01</v>
      </c>
      <c r="U191" s="26"/>
      <c r="V191" s="28">
        <f t="shared" si="76"/>
        <v>-54193.8</v>
      </c>
      <c r="W191" s="26"/>
      <c r="X191" s="48">
        <f t="shared" si="77"/>
        <v>2.7460499999999999</v>
      </c>
    </row>
    <row r="192" spans="1:24" ht="15.75" thickTop="1"/>
  </sheetData>
  <pageMargins left="0.7" right="0.7" top="0.75" bottom="0.75" header="0.1" footer="0.3"/>
  <pageSetup scale="90" orientation="portrait" r:id="rId1"/>
  <headerFooter>
    <oddHeader>&amp;L&amp;"Arial,Bold"&amp;8 6:55 PM
&amp;"Arial,Bold"&amp;8 03/11/22
&amp;"Arial,Bold"&amp;8 Accrual Basis&amp;C&amp;"Arial,Bold"&amp;12 Nederland Fire Protection District
&amp;"Arial,Bold"&amp;14 Income &amp;&amp; Expense Budget vs. Actual
&amp;"Arial,Bold"&amp;10 February 2022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4097" r:id="rId6" name="FILT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4097" r:id="rId6" name="FILTER"/>
      </mc:Fallback>
    </mc:AlternateContent>
    <mc:AlternateContent xmlns:mc="http://schemas.openxmlformats.org/markup-compatibility/2006">
      <mc:Choice Requires="x14">
        <control shapeId="4098" r:id="rId4" name="HEAD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4098" r:id="rId4" name="HEADER"/>
      </mc:Fallback>
    </mc:AlternateContent>
  </control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B9EDD0-8A24-49CC-84A4-9DE2119CF175}">
  <sheetPr codeName="Sheet3"/>
  <dimension ref="A1:X208"/>
  <sheetViews>
    <sheetView workbookViewId="0">
      <pane xSplit="9" ySplit="2" topLeftCell="J153" activePane="bottomRight" state="frozenSplit"/>
      <selection pane="bottomRight" activeCell="J180" sqref="J180"/>
      <selection pane="bottomLeft" activeCell="A3" sqref="A3"/>
      <selection pane="topRight" activeCell="J1" sqref="J1"/>
    </sheetView>
  </sheetViews>
  <sheetFormatPr defaultRowHeight="15"/>
  <cols>
    <col min="1" max="8" width="3" style="29" customWidth="1"/>
    <col min="9" max="9" width="22.5703125" style="29" customWidth="1"/>
    <col min="10" max="10" width="10.140625" bestFit="1" customWidth="1"/>
    <col min="11" max="11" width="2.28515625" customWidth="1"/>
    <col min="12" max="12" width="9.28515625" bestFit="1" customWidth="1"/>
    <col min="13" max="13" width="2.28515625" customWidth="1"/>
    <col min="14" max="14" width="12" bestFit="1" customWidth="1"/>
    <col min="15" max="15" width="2.28515625" customWidth="1"/>
    <col min="16" max="16" width="10.28515625" bestFit="1" customWidth="1"/>
    <col min="17" max="17" width="2.28515625" hidden="1" customWidth="1"/>
    <col min="18" max="18" width="10.140625" hidden="1" customWidth="1"/>
    <col min="19" max="19" width="2.28515625" hidden="1" customWidth="1"/>
    <col min="20" max="20" width="9.28515625" hidden="1" customWidth="1"/>
    <col min="21" max="21" width="2.28515625" hidden="1" customWidth="1"/>
    <col min="22" max="22" width="12" hidden="1" customWidth="1"/>
    <col min="23" max="23" width="2.28515625" hidden="1" customWidth="1"/>
    <col min="24" max="24" width="10.28515625" hidden="1" customWidth="1"/>
  </cols>
  <sheetData>
    <row r="1" spans="1:24" ht="15.75" thickBot="1">
      <c r="A1" s="26"/>
      <c r="B1" s="26"/>
      <c r="C1" s="26"/>
      <c r="D1" s="26"/>
      <c r="E1" s="26"/>
      <c r="F1" s="26"/>
      <c r="G1" s="26"/>
      <c r="H1" s="26"/>
      <c r="I1" s="26"/>
      <c r="J1" s="41" t="s">
        <v>349</v>
      </c>
      <c r="K1" s="40"/>
      <c r="L1" s="42"/>
      <c r="M1" s="40"/>
      <c r="N1" s="42"/>
      <c r="O1" s="40"/>
      <c r="P1" s="42"/>
      <c r="Q1" s="39"/>
      <c r="R1" s="41" t="s">
        <v>350</v>
      </c>
      <c r="S1" s="40"/>
      <c r="T1" s="42"/>
      <c r="U1" s="40"/>
      <c r="V1" s="42"/>
      <c r="W1" s="40"/>
      <c r="X1" s="42"/>
    </row>
    <row r="2" spans="1:24" s="32" customFormat="1" ht="16.5" thickTop="1" thickBot="1">
      <c r="A2" s="37"/>
      <c r="B2" s="37"/>
      <c r="C2" s="37"/>
      <c r="D2" s="37"/>
      <c r="E2" s="37"/>
      <c r="F2" s="37"/>
      <c r="G2" s="37"/>
      <c r="H2" s="37"/>
      <c r="I2" s="37"/>
      <c r="J2" s="49" t="s">
        <v>538</v>
      </c>
      <c r="K2" s="30"/>
      <c r="L2" s="49" t="s">
        <v>352</v>
      </c>
      <c r="M2" s="30"/>
      <c r="N2" s="49" t="s">
        <v>353</v>
      </c>
      <c r="O2" s="30"/>
      <c r="P2" s="49" t="s">
        <v>354</v>
      </c>
      <c r="Q2" s="30"/>
      <c r="R2" s="49" t="s">
        <v>538</v>
      </c>
      <c r="S2" s="30"/>
      <c r="T2" s="49" t="s">
        <v>352</v>
      </c>
      <c r="U2" s="30"/>
      <c r="V2" s="49" t="s">
        <v>353</v>
      </c>
      <c r="W2" s="30"/>
      <c r="X2" s="49" t="s">
        <v>354</v>
      </c>
    </row>
    <row r="3" spans="1:24" ht="15.75" thickTop="1">
      <c r="A3" s="26"/>
      <c r="B3" s="26" t="s">
        <v>355</v>
      </c>
      <c r="C3" s="26"/>
      <c r="D3" s="26"/>
      <c r="E3" s="26"/>
      <c r="F3" s="26"/>
      <c r="G3" s="26"/>
      <c r="H3" s="26"/>
      <c r="I3" s="26"/>
      <c r="J3" s="33"/>
      <c r="K3" s="43"/>
      <c r="L3" s="33"/>
      <c r="M3" s="43"/>
      <c r="N3" s="33"/>
      <c r="O3" s="43"/>
      <c r="P3" s="44"/>
      <c r="Q3" s="43"/>
      <c r="R3" s="33"/>
      <c r="S3" s="43"/>
      <c r="T3" s="33"/>
      <c r="U3" s="43"/>
      <c r="V3" s="33"/>
      <c r="W3" s="43"/>
      <c r="X3" s="44"/>
    </row>
    <row r="4" spans="1:24">
      <c r="A4" s="26"/>
      <c r="B4" s="26"/>
      <c r="C4" s="26"/>
      <c r="D4" s="26" t="s">
        <v>356</v>
      </c>
      <c r="E4" s="26"/>
      <c r="F4" s="26"/>
      <c r="G4" s="26"/>
      <c r="H4" s="26"/>
      <c r="I4" s="26"/>
      <c r="J4" s="33"/>
      <c r="K4" s="43"/>
      <c r="L4" s="33"/>
      <c r="M4" s="43"/>
      <c r="N4" s="33"/>
      <c r="O4" s="43"/>
      <c r="P4" s="44"/>
      <c r="Q4" s="43"/>
      <c r="R4" s="33"/>
      <c r="S4" s="43"/>
      <c r="T4" s="33"/>
      <c r="U4" s="43"/>
      <c r="V4" s="33"/>
      <c r="W4" s="43"/>
      <c r="X4" s="44"/>
    </row>
    <row r="5" spans="1:24">
      <c r="A5" s="26"/>
      <c r="B5" s="26"/>
      <c r="C5" s="26"/>
      <c r="D5" s="26"/>
      <c r="E5" s="26" t="s">
        <v>357</v>
      </c>
      <c r="F5" s="26"/>
      <c r="G5" s="26"/>
      <c r="H5" s="26"/>
      <c r="I5" s="26"/>
      <c r="J5" s="33">
        <v>0</v>
      </c>
      <c r="K5" s="43"/>
      <c r="L5" s="33">
        <v>0</v>
      </c>
      <c r="M5" s="43"/>
      <c r="N5" s="33">
        <f>ROUND((J5-L5),5)</f>
        <v>0</v>
      </c>
      <c r="O5" s="43"/>
      <c r="P5" s="44">
        <f>ROUND(IF(L5=0, IF(J5=0, 0, 1), J5/L5),5)</f>
        <v>0</v>
      </c>
      <c r="Q5" s="43"/>
      <c r="R5" s="33">
        <f>J5</f>
        <v>0</v>
      </c>
      <c r="S5" s="43"/>
      <c r="T5" s="33">
        <f>L5</f>
        <v>0</v>
      </c>
      <c r="U5" s="43"/>
      <c r="V5" s="33">
        <f>ROUND((R5-T5),5)</f>
        <v>0</v>
      </c>
      <c r="W5" s="43"/>
      <c r="X5" s="44">
        <f>ROUND(IF(T5=0, IF(R5=0, 0, 1), R5/T5),5)</f>
        <v>0</v>
      </c>
    </row>
    <row r="6" spans="1:24">
      <c r="A6" s="26"/>
      <c r="B6" s="26"/>
      <c r="C6" s="26"/>
      <c r="D6" s="26"/>
      <c r="E6" s="26" t="s">
        <v>358</v>
      </c>
      <c r="F6" s="26"/>
      <c r="G6" s="26"/>
      <c r="H6" s="26"/>
      <c r="I6" s="26"/>
      <c r="J6" s="33">
        <v>1277.18</v>
      </c>
      <c r="K6" s="43"/>
      <c r="L6" s="33">
        <v>90</v>
      </c>
      <c r="M6" s="43"/>
      <c r="N6" s="33">
        <f>ROUND((J6-L6),5)</f>
        <v>1187.18</v>
      </c>
      <c r="O6" s="43"/>
      <c r="P6" s="44">
        <f>ROUND(IF(L6=0, IF(J6=0, 0, 1), J6/L6),5)</f>
        <v>14.19089</v>
      </c>
      <c r="Q6" s="43"/>
      <c r="R6" s="33">
        <f>J6</f>
        <v>1277.18</v>
      </c>
      <c r="S6" s="43"/>
      <c r="T6" s="33">
        <f>L6</f>
        <v>90</v>
      </c>
      <c r="U6" s="43"/>
      <c r="V6" s="33">
        <f>ROUND((R6-T6),5)</f>
        <v>1187.18</v>
      </c>
      <c r="W6" s="43"/>
      <c r="X6" s="44">
        <f>ROUND(IF(T6=0, IF(R6=0, 0, 1), R6/T6),5)</f>
        <v>14.19089</v>
      </c>
    </row>
    <row r="7" spans="1:24">
      <c r="A7" s="26"/>
      <c r="B7" s="26"/>
      <c r="C7" s="26"/>
      <c r="D7" s="26"/>
      <c r="E7" s="26" t="s">
        <v>359</v>
      </c>
      <c r="F7" s="26"/>
      <c r="G7" s="26"/>
      <c r="H7" s="26"/>
      <c r="I7" s="26"/>
      <c r="J7" s="33">
        <v>6.55</v>
      </c>
      <c r="K7" s="43"/>
      <c r="L7" s="33">
        <v>26</v>
      </c>
      <c r="M7" s="43"/>
      <c r="N7" s="33">
        <f>ROUND((J7-L7),5)</f>
        <v>-19.45</v>
      </c>
      <c r="O7" s="43"/>
      <c r="P7" s="44">
        <f>ROUND(IF(L7=0, IF(J7=0, 0, 1), J7/L7),5)</f>
        <v>0.25191999999999998</v>
      </c>
      <c r="Q7" s="43"/>
      <c r="R7" s="33">
        <f>J7</f>
        <v>6.55</v>
      </c>
      <c r="S7" s="43"/>
      <c r="T7" s="33">
        <f>L7</f>
        <v>26</v>
      </c>
      <c r="U7" s="43"/>
      <c r="V7" s="33">
        <f>ROUND((R7-T7),5)</f>
        <v>-19.45</v>
      </c>
      <c r="W7" s="43"/>
      <c r="X7" s="44">
        <f>ROUND(IF(T7=0, IF(R7=0, 0, 1), R7/T7),5)</f>
        <v>0.25191999999999998</v>
      </c>
    </row>
    <row r="8" spans="1:24">
      <c r="A8" s="26"/>
      <c r="B8" s="26"/>
      <c r="C8" s="26"/>
      <c r="D8" s="26"/>
      <c r="E8" s="26" t="s">
        <v>360</v>
      </c>
      <c r="F8" s="26"/>
      <c r="G8" s="26"/>
      <c r="H8" s="26"/>
      <c r="I8" s="26"/>
      <c r="J8" s="33"/>
      <c r="K8" s="43"/>
      <c r="L8" s="33"/>
      <c r="M8" s="43"/>
      <c r="N8" s="33"/>
      <c r="O8" s="43"/>
      <c r="P8" s="44"/>
      <c r="Q8" s="43"/>
      <c r="R8" s="33"/>
      <c r="S8" s="43"/>
      <c r="T8" s="33"/>
      <c r="U8" s="43"/>
      <c r="V8" s="33"/>
      <c r="W8" s="43"/>
      <c r="X8" s="44"/>
    </row>
    <row r="9" spans="1:24">
      <c r="A9" s="26"/>
      <c r="B9" s="26"/>
      <c r="C9" s="26"/>
      <c r="D9" s="26"/>
      <c r="E9" s="26"/>
      <c r="F9" s="26" t="s">
        <v>361</v>
      </c>
      <c r="G9" s="26"/>
      <c r="H9" s="26"/>
      <c r="I9" s="26"/>
      <c r="J9" s="33">
        <v>0</v>
      </c>
      <c r="K9" s="43"/>
      <c r="L9" s="33">
        <v>377</v>
      </c>
      <c r="M9" s="43"/>
      <c r="N9" s="33">
        <f>ROUND((J9-L9),5)</f>
        <v>-377</v>
      </c>
      <c r="O9" s="43"/>
      <c r="P9" s="44">
        <f>ROUND(IF(L9=0, IF(J9=0, 0, 1), J9/L9),5)</f>
        <v>0</v>
      </c>
      <c r="Q9" s="43"/>
      <c r="R9" s="33">
        <f t="shared" ref="R9:R20" si="0">J9</f>
        <v>0</v>
      </c>
      <c r="S9" s="43"/>
      <c r="T9" s="33">
        <f t="shared" ref="T9:T20" si="1">L9</f>
        <v>377</v>
      </c>
      <c r="U9" s="43"/>
      <c r="V9" s="33">
        <f t="shared" ref="V9:V20" si="2">ROUND((R9-T9),5)</f>
        <v>-377</v>
      </c>
      <c r="W9" s="43"/>
      <c r="X9" s="44">
        <f t="shared" ref="X9:X20" si="3">ROUND(IF(T9=0, IF(R9=0, 0, 1), R9/T9),5)</f>
        <v>0</v>
      </c>
    </row>
    <row r="10" spans="1:24">
      <c r="A10" s="26"/>
      <c r="B10" s="26"/>
      <c r="C10" s="26"/>
      <c r="D10" s="26"/>
      <c r="E10" s="26"/>
      <c r="F10" s="26" t="s">
        <v>362</v>
      </c>
      <c r="G10" s="26"/>
      <c r="H10" s="26"/>
      <c r="I10" s="26"/>
      <c r="J10" s="33">
        <v>35517.769999999997</v>
      </c>
      <c r="K10" s="43"/>
      <c r="L10" s="33">
        <v>53901</v>
      </c>
      <c r="M10" s="43"/>
      <c r="N10" s="33">
        <f>ROUND((J10-L10),5)</f>
        <v>-18383.23</v>
      </c>
      <c r="O10" s="43"/>
      <c r="P10" s="44">
        <f>ROUND(IF(L10=0, IF(J10=0, 0, 1), J10/L10),5)</f>
        <v>0.65893999999999997</v>
      </c>
      <c r="Q10" s="43"/>
      <c r="R10" s="33">
        <f t="shared" si="0"/>
        <v>35517.769999999997</v>
      </c>
      <c r="S10" s="43"/>
      <c r="T10" s="33">
        <f t="shared" si="1"/>
        <v>53901</v>
      </c>
      <c r="U10" s="43"/>
      <c r="V10" s="33">
        <f t="shared" si="2"/>
        <v>-18383.23</v>
      </c>
      <c r="W10" s="43"/>
      <c r="X10" s="44">
        <f t="shared" si="3"/>
        <v>0.65893999999999997</v>
      </c>
    </row>
    <row r="11" spans="1:24">
      <c r="A11" s="26"/>
      <c r="B11" s="26"/>
      <c r="C11" s="26"/>
      <c r="D11" s="26"/>
      <c r="E11" s="26"/>
      <c r="F11" s="26" t="s">
        <v>363</v>
      </c>
      <c r="G11" s="26"/>
      <c r="H11" s="26"/>
      <c r="I11" s="26"/>
      <c r="J11" s="33">
        <v>0</v>
      </c>
      <c r="K11" s="43"/>
      <c r="L11" s="33">
        <v>1886</v>
      </c>
      <c r="M11" s="43"/>
      <c r="N11" s="33">
        <f>ROUND((J11-L11),5)</f>
        <v>-1886</v>
      </c>
      <c r="O11" s="43"/>
      <c r="P11" s="44">
        <f>ROUND(IF(L11=0, IF(J11=0, 0, 1), J11/L11),5)</f>
        <v>0</v>
      </c>
      <c r="Q11" s="43"/>
      <c r="R11" s="33">
        <f t="shared" si="0"/>
        <v>0</v>
      </c>
      <c r="S11" s="43"/>
      <c r="T11" s="33">
        <f t="shared" si="1"/>
        <v>1886</v>
      </c>
      <c r="U11" s="43"/>
      <c r="V11" s="33">
        <f t="shared" si="2"/>
        <v>-1886</v>
      </c>
      <c r="W11" s="43"/>
      <c r="X11" s="44">
        <f t="shared" si="3"/>
        <v>0</v>
      </c>
    </row>
    <row r="12" spans="1:24">
      <c r="A12" s="26"/>
      <c r="B12" s="26"/>
      <c r="C12" s="26"/>
      <c r="D12" s="26"/>
      <c r="E12" s="26"/>
      <c r="F12" s="26" t="s">
        <v>364</v>
      </c>
      <c r="G12" s="26"/>
      <c r="H12" s="26"/>
      <c r="I12" s="26"/>
      <c r="J12" s="33">
        <v>3627.32</v>
      </c>
      <c r="K12" s="43"/>
      <c r="L12" s="33">
        <v>2695</v>
      </c>
      <c r="M12" s="43"/>
      <c r="N12" s="33">
        <f>ROUND((J12-L12),5)</f>
        <v>932.32</v>
      </c>
      <c r="O12" s="43"/>
      <c r="P12" s="44">
        <f>ROUND(IF(L12=0, IF(J12=0, 0, 1), J12/L12),5)</f>
        <v>1.3459399999999999</v>
      </c>
      <c r="Q12" s="43"/>
      <c r="R12" s="33">
        <f t="shared" si="0"/>
        <v>3627.32</v>
      </c>
      <c r="S12" s="43"/>
      <c r="T12" s="33">
        <f t="shared" si="1"/>
        <v>2695</v>
      </c>
      <c r="U12" s="43"/>
      <c r="V12" s="33">
        <f t="shared" si="2"/>
        <v>932.32</v>
      </c>
      <c r="W12" s="43"/>
      <c r="X12" s="44">
        <f t="shared" si="3"/>
        <v>1.3459399999999999</v>
      </c>
    </row>
    <row r="13" spans="1:24">
      <c r="A13" s="26"/>
      <c r="B13" s="26"/>
      <c r="C13" s="26"/>
      <c r="D13" s="26"/>
      <c r="E13" s="26"/>
      <c r="F13" s="26" t="s">
        <v>365</v>
      </c>
      <c r="G13" s="26"/>
      <c r="H13" s="26"/>
      <c r="I13" s="26"/>
      <c r="J13" s="33">
        <v>0</v>
      </c>
      <c r="K13" s="43"/>
      <c r="L13" s="33">
        <v>94</v>
      </c>
      <c r="M13" s="43"/>
      <c r="N13" s="33">
        <f>ROUND((J13-L13),5)</f>
        <v>-94</v>
      </c>
      <c r="O13" s="43"/>
      <c r="P13" s="44">
        <f>ROUND(IF(L13=0, IF(J13=0, 0, 1), J13/L13),5)</f>
        <v>0</v>
      </c>
      <c r="Q13" s="43"/>
      <c r="R13" s="33">
        <f t="shared" si="0"/>
        <v>0</v>
      </c>
      <c r="S13" s="43"/>
      <c r="T13" s="33">
        <f t="shared" si="1"/>
        <v>94</v>
      </c>
      <c r="U13" s="43"/>
      <c r="V13" s="33">
        <f t="shared" si="2"/>
        <v>-94</v>
      </c>
      <c r="W13" s="43"/>
      <c r="X13" s="44">
        <f t="shared" si="3"/>
        <v>0</v>
      </c>
    </row>
    <row r="14" spans="1:24">
      <c r="A14" s="26"/>
      <c r="B14" s="26"/>
      <c r="C14" s="26"/>
      <c r="D14" s="26"/>
      <c r="E14" s="26"/>
      <c r="F14" s="26" t="s">
        <v>366</v>
      </c>
      <c r="G14" s="26"/>
      <c r="H14" s="26"/>
      <c r="I14" s="26"/>
      <c r="J14" s="33">
        <v>-7468.9</v>
      </c>
      <c r="K14" s="43"/>
      <c r="L14" s="33"/>
      <c r="M14" s="43"/>
      <c r="N14" s="33"/>
      <c r="O14" s="43"/>
      <c r="P14" s="44"/>
      <c r="Q14" s="43"/>
      <c r="R14" s="33">
        <f t="shared" si="0"/>
        <v>-7468.9</v>
      </c>
      <c r="S14" s="43"/>
      <c r="T14" s="33">
        <f t="shared" si="1"/>
        <v>0</v>
      </c>
      <c r="U14" s="43"/>
      <c r="V14" s="33">
        <f t="shared" si="2"/>
        <v>-7468.9</v>
      </c>
      <c r="W14" s="43"/>
      <c r="X14" s="44">
        <f t="shared" si="3"/>
        <v>1</v>
      </c>
    </row>
    <row r="15" spans="1:24">
      <c r="A15" s="26"/>
      <c r="B15" s="26"/>
      <c r="C15" s="26"/>
      <c r="D15" s="26"/>
      <c r="E15" s="26"/>
      <c r="F15" s="26" t="s">
        <v>539</v>
      </c>
      <c r="G15" s="26"/>
      <c r="H15" s="26"/>
      <c r="I15" s="26"/>
      <c r="J15" s="33">
        <v>0</v>
      </c>
      <c r="K15" s="43"/>
      <c r="L15" s="33"/>
      <c r="M15" s="43"/>
      <c r="N15" s="33"/>
      <c r="O15" s="43"/>
      <c r="P15" s="44"/>
      <c r="Q15" s="43"/>
      <c r="R15" s="33">
        <f t="shared" si="0"/>
        <v>0</v>
      </c>
      <c r="S15" s="43"/>
      <c r="T15" s="33">
        <f t="shared" si="1"/>
        <v>0</v>
      </c>
      <c r="U15" s="43"/>
      <c r="V15" s="33">
        <f t="shared" si="2"/>
        <v>0</v>
      </c>
      <c r="W15" s="43"/>
      <c r="X15" s="44">
        <f t="shared" si="3"/>
        <v>0</v>
      </c>
    </row>
    <row r="16" spans="1:24">
      <c r="A16" s="26"/>
      <c r="B16" s="26"/>
      <c r="C16" s="26"/>
      <c r="D16" s="26"/>
      <c r="E16" s="26"/>
      <c r="F16" s="26" t="s">
        <v>540</v>
      </c>
      <c r="G16" s="26"/>
      <c r="H16" s="26"/>
      <c r="I16" s="26"/>
      <c r="J16" s="33">
        <v>0</v>
      </c>
      <c r="K16" s="43"/>
      <c r="L16" s="33"/>
      <c r="M16" s="43"/>
      <c r="N16" s="33"/>
      <c r="O16" s="43"/>
      <c r="P16" s="44"/>
      <c r="Q16" s="43"/>
      <c r="R16" s="33">
        <f t="shared" si="0"/>
        <v>0</v>
      </c>
      <c r="S16" s="43"/>
      <c r="T16" s="33">
        <f t="shared" si="1"/>
        <v>0</v>
      </c>
      <c r="U16" s="43"/>
      <c r="V16" s="33">
        <f t="shared" si="2"/>
        <v>0</v>
      </c>
      <c r="W16" s="43"/>
      <c r="X16" s="44">
        <f t="shared" si="3"/>
        <v>0</v>
      </c>
    </row>
    <row r="17" spans="1:24" ht="15.75" thickBot="1">
      <c r="A17" s="26"/>
      <c r="B17" s="26"/>
      <c r="C17" s="26"/>
      <c r="D17" s="26"/>
      <c r="E17" s="26"/>
      <c r="F17" s="26" t="s">
        <v>367</v>
      </c>
      <c r="G17" s="26"/>
      <c r="H17" s="26"/>
      <c r="I17" s="26"/>
      <c r="J17" s="33">
        <v>145.16</v>
      </c>
      <c r="K17" s="43"/>
      <c r="L17" s="33">
        <v>400</v>
      </c>
      <c r="M17" s="43"/>
      <c r="N17" s="33">
        <f>ROUND((J17-L17),5)</f>
        <v>-254.84</v>
      </c>
      <c r="O17" s="43"/>
      <c r="P17" s="44">
        <f>ROUND(IF(L17=0, IF(J17=0, 0, 1), J17/L17),5)</f>
        <v>0.3629</v>
      </c>
      <c r="Q17" s="43"/>
      <c r="R17" s="33">
        <f t="shared" si="0"/>
        <v>145.16</v>
      </c>
      <c r="S17" s="43"/>
      <c r="T17" s="33">
        <f t="shared" si="1"/>
        <v>400</v>
      </c>
      <c r="U17" s="43"/>
      <c r="V17" s="33">
        <f t="shared" si="2"/>
        <v>-254.84</v>
      </c>
      <c r="W17" s="43"/>
      <c r="X17" s="44">
        <f t="shared" si="3"/>
        <v>0.3629</v>
      </c>
    </row>
    <row r="18" spans="1:24" ht="15.75" thickBot="1">
      <c r="A18" s="26"/>
      <c r="B18" s="26"/>
      <c r="C18" s="26"/>
      <c r="D18" s="26"/>
      <c r="E18" s="26" t="s">
        <v>368</v>
      </c>
      <c r="F18" s="26"/>
      <c r="G18" s="26"/>
      <c r="H18" s="26"/>
      <c r="I18" s="26"/>
      <c r="J18" s="35">
        <f>ROUND(SUM(J8:J17),5)</f>
        <v>31821.35</v>
      </c>
      <c r="K18" s="43"/>
      <c r="L18" s="35">
        <f>ROUND(SUM(L8:L17),5)</f>
        <v>59353</v>
      </c>
      <c r="M18" s="43"/>
      <c r="N18" s="35">
        <f>ROUND((J18-L18),5)</f>
        <v>-27531.65</v>
      </c>
      <c r="O18" s="43"/>
      <c r="P18" s="45">
        <f>ROUND(IF(L18=0, IF(J18=0, 0, 1), J18/L18),5)</f>
        <v>0.53613999999999995</v>
      </c>
      <c r="Q18" s="43"/>
      <c r="R18" s="35">
        <f t="shared" si="0"/>
        <v>31821.35</v>
      </c>
      <c r="S18" s="43"/>
      <c r="T18" s="35">
        <f t="shared" si="1"/>
        <v>59353</v>
      </c>
      <c r="U18" s="43"/>
      <c r="V18" s="35">
        <f t="shared" si="2"/>
        <v>-27531.65</v>
      </c>
      <c r="W18" s="43"/>
      <c r="X18" s="45">
        <f t="shared" si="3"/>
        <v>0.53613999999999995</v>
      </c>
    </row>
    <row r="19" spans="1:24" ht="15.75" thickBot="1">
      <c r="A19" s="26"/>
      <c r="B19" s="26"/>
      <c r="C19" s="26"/>
      <c r="D19" s="26" t="s">
        <v>369</v>
      </c>
      <c r="E19" s="26"/>
      <c r="F19" s="26"/>
      <c r="G19" s="26"/>
      <c r="H19" s="26"/>
      <c r="I19" s="26"/>
      <c r="J19" s="34">
        <f>ROUND(SUM(J4:J7)+J18,5)</f>
        <v>33105.08</v>
      </c>
      <c r="K19" s="43"/>
      <c r="L19" s="34">
        <f>ROUND(SUM(L4:L7)+L18,5)</f>
        <v>59469</v>
      </c>
      <c r="M19" s="43"/>
      <c r="N19" s="34">
        <f>ROUND((J19-L19),5)</f>
        <v>-26363.919999999998</v>
      </c>
      <c r="O19" s="43"/>
      <c r="P19" s="46">
        <f>ROUND(IF(L19=0, IF(J19=0, 0, 1), J19/L19),5)</f>
        <v>0.55667999999999995</v>
      </c>
      <c r="Q19" s="43"/>
      <c r="R19" s="34">
        <f t="shared" si="0"/>
        <v>33105.08</v>
      </c>
      <c r="S19" s="43"/>
      <c r="T19" s="34">
        <f t="shared" si="1"/>
        <v>59469</v>
      </c>
      <c r="U19" s="43"/>
      <c r="V19" s="34">
        <f t="shared" si="2"/>
        <v>-26363.919999999998</v>
      </c>
      <c r="W19" s="43"/>
      <c r="X19" s="46">
        <f t="shared" si="3"/>
        <v>0.55667999999999995</v>
      </c>
    </row>
    <row r="20" spans="1:24">
      <c r="A20" s="26"/>
      <c r="B20" s="26"/>
      <c r="C20" s="26" t="s">
        <v>370</v>
      </c>
      <c r="D20" s="26"/>
      <c r="E20" s="26"/>
      <c r="F20" s="26"/>
      <c r="G20" s="26"/>
      <c r="H20" s="26"/>
      <c r="I20" s="26"/>
      <c r="J20" s="33">
        <f>J19</f>
        <v>33105.08</v>
      </c>
      <c r="K20" s="43"/>
      <c r="L20" s="33">
        <f>L19</f>
        <v>59469</v>
      </c>
      <c r="M20" s="43"/>
      <c r="N20" s="33">
        <f>ROUND((J20-L20),5)</f>
        <v>-26363.919999999998</v>
      </c>
      <c r="O20" s="43"/>
      <c r="P20" s="44">
        <f>ROUND(IF(L20=0, IF(J20=0, 0, 1), J20/L20),5)</f>
        <v>0.55667999999999995</v>
      </c>
      <c r="Q20" s="43"/>
      <c r="R20" s="33">
        <f t="shared" si="0"/>
        <v>33105.08</v>
      </c>
      <c r="S20" s="43"/>
      <c r="T20" s="33">
        <f t="shared" si="1"/>
        <v>59469</v>
      </c>
      <c r="U20" s="43"/>
      <c r="V20" s="33">
        <f t="shared" si="2"/>
        <v>-26363.919999999998</v>
      </c>
      <c r="W20" s="43"/>
      <c r="X20" s="44">
        <f t="shared" si="3"/>
        <v>0.55667999999999995</v>
      </c>
    </row>
    <row r="21" spans="1:24">
      <c r="A21" s="26"/>
      <c r="B21" s="26"/>
      <c r="C21" s="26"/>
      <c r="D21" s="26" t="s">
        <v>371</v>
      </c>
      <c r="E21" s="26"/>
      <c r="F21" s="26"/>
      <c r="G21" s="26"/>
      <c r="H21" s="26"/>
      <c r="I21" s="26"/>
      <c r="J21" s="33"/>
      <c r="K21" s="43"/>
      <c r="L21" s="33"/>
      <c r="M21" s="43"/>
      <c r="N21" s="33"/>
      <c r="O21" s="43"/>
      <c r="P21" s="44"/>
      <c r="Q21" s="43"/>
      <c r="R21" s="33"/>
      <c r="S21" s="43"/>
      <c r="T21" s="33"/>
      <c r="U21" s="43"/>
      <c r="V21" s="33"/>
      <c r="W21" s="43"/>
      <c r="X21" s="44"/>
    </row>
    <row r="22" spans="1:24">
      <c r="A22" s="26"/>
      <c r="B22" s="26"/>
      <c r="C22" s="26"/>
      <c r="D22" s="26"/>
      <c r="E22" s="26" t="s">
        <v>372</v>
      </c>
      <c r="F22" s="26"/>
      <c r="G22" s="26"/>
      <c r="H22" s="26"/>
      <c r="I22" s="26"/>
      <c r="J22" s="33"/>
      <c r="K22" s="43"/>
      <c r="L22" s="33"/>
      <c r="M22" s="43"/>
      <c r="N22" s="33"/>
      <c r="O22" s="43"/>
      <c r="P22" s="44"/>
      <c r="Q22" s="43"/>
      <c r="R22" s="33"/>
      <c r="S22" s="43"/>
      <c r="T22" s="33"/>
      <c r="U22" s="43"/>
      <c r="V22" s="33"/>
      <c r="W22" s="43"/>
      <c r="X22" s="44"/>
    </row>
    <row r="23" spans="1:24">
      <c r="A23" s="26"/>
      <c r="B23" s="26"/>
      <c r="C23" s="26"/>
      <c r="D23" s="26"/>
      <c r="E23" s="26"/>
      <c r="F23" s="26" t="s">
        <v>373</v>
      </c>
      <c r="G23" s="26"/>
      <c r="H23" s="26"/>
      <c r="I23" s="26"/>
      <c r="J23" s="33"/>
      <c r="K23" s="43"/>
      <c r="L23" s="33"/>
      <c r="M23" s="43"/>
      <c r="N23" s="33"/>
      <c r="O23" s="43"/>
      <c r="P23" s="44"/>
      <c r="Q23" s="43"/>
      <c r="R23" s="33"/>
      <c r="S23" s="43"/>
      <c r="T23" s="33"/>
      <c r="U23" s="43"/>
      <c r="V23" s="33"/>
      <c r="W23" s="43"/>
      <c r="X23" s="44"/>
    </row>
    <row r="24" spans="1:24">
      <c r="A24" s="26"/>
      <c r="B24" s="26"/>
      <c r="C24" s="26"/>
      <c r="D24" s="26"/>
      <c r="E24" s="26"/>
      <c r="F24" s="26"/>
      <c r="G24" s="26" t="s">
        <v>374</v>
      </c>
      <c r="H24" s="26"/>
      <c r="I24" s="26"/>
      <c r="J24" s="33">
        <v>56</v>
      </c>
      <c r="K24" s="43"/>
      <c r="L24" s="33"/>
      <c r="M24" s="43"/>
      <c r="N24" s="33"/>
      <c r="O24" s="43"/>
      <c r="P24" s="44"/>
      <c r="Q24" s="43"/>
      <c r="R24" s="33">
        <f>J24</f>
        <v>56</v>
      </c>
      <c r="S24" s="43"/>
      <c r="T24" s="33">
        <f>L24</f>
        <v>0</v>
      </c>
      <c r="U24" s="43"/>
      <c r="V24" s="33">
        <f>ROUND((R24-T24),5)</f>
        <v>56</v>
      </c>
      <c r="W24" s="43"/>
      <c r="X24" s="44">
        <f>ROUND(IF(T24=0, IF(R24=0, 0, 1), R24/T24),5)</f>
        <v>1</v>
      </c>
    </row>
    <row r="25" spans="1:24" ht="15.75" thickBot="1">
      <c r="A25" s="26"/>
      <c r="B25" s="26"/>
      <c r="C25" s="26"/>
      <c r="D25" s="26"/>
      <c r="E25" s="26"/>
      <c r="F25" s="26"/>
      <c r="G25" s="26" t="s">
        <v>375</v>
      </c>
      <c r="H25" s="26"/>
      <c r="I25" s="26"/>
      <c r="J25" s="36">
        <v>58.52</v>
      </c>
      <c r="K25" s="43"/>
      <c r="L25" s="36">
        <v>200</v>
      </c>
      <c r="M25" s="43"/>
      <c r="N25" s="36">
        <f>ROUND((J25-L25),5)</f>
        <v>-141.47999999999999</v>
      </c>
      <c r="O25" s="43"/>
      <c r="P25" s="47">
        <f>ROUND(IF(L25=0, IF(J25=0, 0, 1), J25/L25),5)</f>
        <v>0.29260000000000003</v>
      </c>
      <c r="Q25" s="43"/>
      <c r="R25" s="36">
        <f>J25</f>
        <v>58.52</v>
      </c>
      <c r="S25" s="43"/>
      <c r="T25" s="36">
        <f>L25</f>
        <v>200</v>
      </c>
      <c r="U25" s="43"/>
      <c r="V25" s="36">
        <f>ROUND((R25-T25),5)</f>
        <v>-141.47999999999999</v>
      </c>
      <c r="W25" s="43"/>
      <c r="X25" s="47">
        <f>ROUND(IF(T25=0, IF(R25=0, 0, 1), R25/T25),5)</f>
        <v>0.29260000000000003</v>
      </c>
    </row>
    <row r="26" spans="1:24">
      <c r="A26" s="26"/>
      <c r="B26" s="26"/>
      <c r="C26" s="26"/>
      <c r="D26" s="26"/>
      <c r="E26" s="26"/>
      <c r="F26" s="26" t="s">
        <v>376</v>
      </c>
      <c r="G26" s="26"/>
      <c r="H26" s="26"/>
      <c r="I26" s="26"/>
      <c r="J26" s="33">
        <f>ROUND(SUM(J23:J25),5)</f>
        <v>114.52</v>
      </c>
      <c r="K26" s="43"/>
      <c r="L26" s="33">
        <f>ROUND(SUM(L23:L25),5)</f>
        <v>200</v>
      </c>
      <c r="M26" s="43"/>
      <c r="N26" s="33">
        <f>ROUND((J26-L26),5)</f>
        <v>-85.48</v>
      </c>
      <c r="O26" s="43"/>
      <c r="P26" s="44">
        <f>ROUND(IF(L26=0, IF(J26=0, 0, 1), J26/L26),5)</f>
        <v>0.5726</v>
      </c>
      <c r="Q26" s="43"/>
      <c r="R26" s="33">
        <f>J26</f>
        <v>114.52</v>
      </c>
      <c r="S26" s="43"/>
      <c r="T26" s="33">
        <f>L26</f>
        <v>200</v>
      </c>
      <c r="U26" s="43"/>
      <c r="V26" s="33">
        <f>ROUND((R26-T26),5)</f>
        <v>-85.48</v>
      </c>
      <c r="W26" s="43"/>
      <c r="X26" s="44">
        <f>ROUND(IF(T26=0, IF(R26=0, 0, 1), R26/T26),5)</f>
        <v>0.5726</v>
      </c>
    </row>
    <row r="27" spans="1:24">
      <c r="A27" s="26"/>
      <c r="B27" s="26"/>
      <c r="C27" s="26"/>
      <c r="D27" s="26"/>
      <c r="E27" s="26"/>
      <c r="F27" s="26" t="s">
        <v>377</v>
      </c>
      <c r="G27" s="26"/>
      <c r="H27" s="26"/>
      <c r="I27" s="26"/>
      <c r="J27" s="33"/>
      <c r="K27" s="43"/>
      <c r="L27" s="33"/>
      <c r="M27" s="43"/>
      <c r="N27" s="33"/>
      <c r="O27" s="43"/>
      <c r="P27" s="44"/>
      <c r="Q27" s="43"/>
      <c r="R27" s="33"/>
      <c r="S27" s="43"/>
      <c r="T27" s="33"/>
      <c r="U27" s="43"/>
      <c r="V27" s="33"/>
      <c r="W27" s="43"/>
      <c r="X27" s="44"/>
    </row>
    <row r="28" spans="1:24">
      <c r="A28" s="26"/>
      <c r="B28" s="26"/>
      <c r="C28" s="26"/>
      <c r="D28" s="26"/>
      <c r="E28" s="26"/>
      <c r="F28" s="26"/>
      <c r="G28" s="26" t="s">
        <v>378</v>
      </c>
      <c r="H28" s="26"/>
      <c r="I28" s="26"/>
      <c r="J28" s="33">
        <v>0</v>
      </c>
      <c r="K28" s="43"/>
      <c r="L28" s="33">
        <v>25</v>
      </c>
      <c r="M28" s="43"/>
      <c r="N28" s="33">
        <f>ROUND((J28-L28),5)</f>
        <v>-25</v>
      </c>
      <c r="O28" s="43"/>
      <c r="P28" s="44">
        <f>ROUND(IF(L28=0, IF(J28=0, 0, 1), J28/L28),5)</f>
        <v>0</v>
      </c>
      <c r="Q28" s="43"/>
      <c r="R28" s="33">
        <f>J28</f>
        <v>0</v>
      </c>
      <c r="S28" s="43"/>
      <c r="T28" s="33">
        <f>L28</f>
        <v>25</v>
      </c>
      <c r="U28" s="43"/>
      <c r="V28" s="33">
        <f>ROUND((R28-T28),5)</f>
        <v>-25</v>
      </c>
      <c r="W28" s="43"/>
      <c r="X28" s="44">
        <f>ROUND(IF(T28=0, IF(R28=0, 0, 1), R28/T28),5)</f>
        <v>0</v>
      </c>
    </row>
    <row r="29" spans="1:24" ht="15.75" thickBot="1">
      <c r="A29" s="26"/>
      <c r="B29" s="26"/>
      <c r="C29" s="26"/>
      <c r="D29" s="26"/>
      <c r="E29" s="26"/>
      <c r="F29" s="26"/>
      <c r="G29" s="26" t="s">
        <v>379</v>
      </c>
      <c r="H29" s="26"/>
      <c r="I29" s="26"/>
      <c r="J29" s="36">
        <v>420.73</v>
      </c>
      <c r="K29" s="43"/>
      <c r="L29" s="36">
        <v>450</v>
      </c>
      <c r="M29" s="43"/>
      <c r="N29" s="36">
        <f>ROUND((J29-L29),5)</f>
        <v>-29.27</v>
      </c>
      <c r="O29" s="43"/>
      <c r="P29" s="47">
        <f>ROUND(IF(L29=0, IF(J29=0, 0, 1), J29/L29),5)</f>
        <v>0.93496000000000001</v>
      </c>
      <c r="Q29" s="43"/>
      <c r="R29" s="36">
        <f>J29</f>
        <v>420.73</v>
      </c>
      <c r="S29" s="43"/>
      <c r="T29" s="36">
        <f>L29</f>
        <v>450</v>
      </c>
      <c r="U29" s="43"/>
      <c r="V29" s="36">
        <f>ROUND((R29-T29),5)</f>
        <v>-29.27</v>
      </c>
      <c r="W29" s="43"/>
      <c r="X29" s="47">
        <f>ROUND(IF(T29=0, IF(R29=0, 0, 1), R29/T29),5)</f>
        <v>0.93496000000000001</v>
      </c>
    </row>
    <row r="30" spans="1:24">
      <c r="A30" s="26"/>
      <c r="B30" s="26"/>
      <c r="C30" s="26"/>
      <c r="D30" s="26"/>
      <c r="E30" s="26"/>
      <c r="F30" s="26" t="s">
        <v>380</v>
      </c>
      <c r="G30" s="26"/>
      <c r="H30" s="26"/>
      <c r="I30" s="26"/>
      <c r="J30" s="33">
        <f>ROUND(SUM(J27:J29),5)</f>
        <v>420.73</v>
      </c>
      <c r="K30" s="43"/>
      <c r="L30" s="33">
        <f>ROUND(SUM(L27:L29),5)</f>
        <v>475</v>
      </c>
      <c r="M30" s="43"/>
      <c r="N30" s="33">
        <f>ROUND((J30-L30),5)</f>
        <v>-54.27</v>
      </c>
      <c r="O30" s="43"/>
      <c r="P30" s="44">
        <f>ROUND(IF(L30=0, IF(J30=0, 0, 1), J30/L30),5)</f>
        <v>0.88575000000000004</v>
      </c>
      <c r="Q30" s="43"/>
      <c r="R30" s="33">
        <f>J30</f>
        <v>420.73</v>
      </c>
      <c r="S30" s="43"/>
      <c r="T30" s="33">
        <f>L30</f>
        <v>475</v>
      </c>
      <c r="U30" s="43"/>
      <c r="V30" s="33">
        <f>ROUND((R30-T30),5)</f>
        <v>-54.27</v>
      </c>
      <c r="W30" s="43"/>
      <c r="X30" s="44">
        <f>ROUND(IF(T30=0, IF(R30=0, 0, 1), R30/T30),5)</f>
        <v>0.88575000000000004</v>
      </c>
    </row>
    <row r="31" spans="1:24">
      <c r="A31" s="26"/>
      <c r="B31" s="26"/>
      <c r="C31" s="26"/>
      <c r="D31" s="26"/>
      <c r="E31" s="26"/>
      <c r="F31" s="26" t="s">
        <v>381</v>
      </c>
      <c r="G31" s="26"/>
      <c r="H31" s="26"/>
      <c r="I31" s="26"/>
      <c r="J31" s="33"/>
      <c r="K31" s="43"/>
      <c r="L31" s="33"/>
      <c r="M31" s="43"/>
      <c r="N31" s="33"/>
      <c r="O31" s="43"/>
      <c r="P31" s="44"/>
      <c r="Q31" s="43"/>
      <c r="R31" s="33"/>
      <c r="S31" s="43"/>
      <c r="T31" s="33"/>
      <c r="U31" s="43"/>
      <c r="V31" s="33"/>
      <c r="W31" s="43"/>
      <c r="X31" s="44"/>
    </row>
    <row r="32" spans="1:24">
      <c r="A32" s="26"/>
      <c r="B32" s="26"/>
      <c r="C32" s="26"/>
      <c r="D32" s="26"/>
      <c r="E32" s="26"/>
      <c r="F32" s="26"/>
      <c r="G32" s="26" t="s">
        <v>382</v>
      </c>
      <c r="H32" s="26"/>
      <c r="I32" s="26"/>
      <c r="J32" s="33">
        <v>8669.6299999999992</v>
      </c>
      <c r="K32" s="43"/>
      <c r="L32" s="33">
        <v>0</v>
      </c>
      <c r="M32" s="43"/>
      <c r="N32" s="33">
        <f t="shared" ref="N32:N39" si="4">ROUND((J32-L32),5)</f>
        <v>8669.6299999999992</v>
      </c>
      <c r="O32" s="43"/>
      <c r="P32" s="44">
        <f t="shared" ref="P32:P39" si="5">ROUND(IF(L32=0, IF(J32=0, 0, 1), J32/L32),5)</f>
        <v>1</v>
      </c>
      <c r="Q32" s="43"/>
      <c r="R32" s="33">
        <f t="shared" ref="R32:R39" si="6">J32</f>
        <v>8669.6299999999992</v>
      </c>
      <c r="S32" s="43"/>
      <c r="T32" s="33">
        <f t="shared" ref="T32:T39" si="7">L32</f>
        <v>0</v>
      </c>
      <c r="U32" s="43"/>
      <c r="V32" s="33">
        <f t="shared" ref="V32:V39" si="8">ROUND((R32-T32),5)</f>
        <v>8669.6299999999992</v>
      </c>
      <c r="W32" s="43"/>
      <c r="X32" s="44">
        <f t="shared" ref="X32:X39" si="9">ROUND(IF(T32=0, IF(R32=0, 0, 1), R32/T32),5)</f>
        <v>1</v>
      </c>
    </row>
    <row r="33" spans="1:24">
      <c r="A33" s="26"/>
      <c r="B33" s="26"/>
      <c r="C33" s="26"/>
      <c r="D33" s="26"/>
      <c r="E33" s="26"/>
      <c r="F33" s="26"/>
      <c r="G33" s="26" t="s">
        <v>383</v>
      </c>
      <c r="H33" s="26"/>
      <c r="I33" s="26"/>
      <c r="J33" s="33">
        <v>0</v>
      </c>
      <c r="K33" s="43"/>
      <c r="L33" s="33">
        <v>300</v>
      </c>
      <c r="M33" s="43"/>
      <c r="N33" s="33">
        <f t="shared" si="4"/>
        <v>-300</v>
      </c>
      <c r="O33" s="43"/>
      <c r="P33" s="44">
        <f t="shared" si="5"/>
        <v>0</v>
      </c>
      <c r="Q33" s="43"/>
      <c r="R33" s="33">
        <f t="shared" si="6"/>
        <v>0</v>
      </c>
      <c r="S33" s="43"/>
      <c r="T33" s="33">
        <f t="shared" si="7"/>
        <v>300</v>
      </c>
      <c r="U33" s="43"/>
      <c r="V33" s="33">
        <f t="shared" si="8"/>
        <v>-300</v>
      </c>
      <c r="W33" s="43"/>
      <c r="X33" s="44">
        <f t="shared" si="9"/>
        <v>0</v>
      </c>
    </row>
    <row r="34" spans="1:24">
      <c r="A34" s="26"/>
      <c r="B34" s="26"/>
      <c r="C34" s="26"/>
      <c r="D34" s="26"/>
      <c r="E34" s="26"/>
      <c r="F34" s="26"/>
      <c r="G34" s="26" t="s">
        <v>384</v>
      </c>
      <c r="H34" s="26"/>
      <c r="I34" s="26"/>
      <c r="J34" s="33">
        <v>0</v>
      </c>
      <c r="K34" s="43"/>
      <c r="L34" s="33">
        <v>2500</v>
      </c>
      <c r="M34" s="43"/>
      <c r="N34" s="33">
        <f t="shared" si="4"/>
        <v>-2500</v>
      </c>
      <c r="O34" s="43"/>
      <c r="P34" s="44">
        <f t="shared" si="5"/>
        <v>0</v>
      </c>
      <c r="Q34" s="43"/>
      <c r="R34" s="33">
        <f t="shared" si="6"/>
        <v>0</v>
      </c>
      <c r="S34" s="43"/>
      <c r="T34" s="33">
        <f t="shared" si="7"/>
        <v>2500</v>
      </c>
      <c r="U34" s="43"/>
      <c r="V34" s="33">
        <f t="shared" si="8"/>
        <v>-2500</v>
      </c>
      <c r="W34" s="43"/>
      <c r="X34" s="44">
        <f t="shared" si="9"/>
        <v>0</v>
      </c>
    </row>
    <row r="35" spans="1:24">
      <c r="A35" s="26"/>
      <c r="B35" s="26"/>
      <c r="C35" s="26"/>
      <c r="D35" s="26"/>
      <c r="E35" s="26"/>
      <c r="F35" s="26"/>
      <c r="G35" s="26" t="s">
        <v>385</v>
      </c>
      <c r="H35" s="26"/>
      <c r="I35" s="26"/>
      <c r="J35" s="33">
        <v>0</v>
      </c>
      <c r="K35" s="43"/>
      <c r="L35" s="33">
        <v>250</v>
      </c>
      <c r="M35" s="43"/>
      <c r="N35" s="33">
        <f t="shared" si="4"/>
        <v>-250</v>
      </c>
      <c r="O35" s="43"/>
      <c r="P35" s="44">
        <f t="shared" si="5"/>
        <v>0</v>
      </c>
      <c r="Q35" s="43"/>
      <c r="R35" s="33">
        <f t="shared" si="6"/>
        <v>0</v>
      </c>
      <c r="S35" s="43"/>
      <c r="T35" s="33">
        <f t="shared" si="7"/>
        <v>250</v>
      </c>
      <c r="U35" s="43"/>
      <c r="V35" s="33">
        <f t="shared" si="8"/>
        <v>-250</v>
      </c>
      <c r="W35" s="43"/>
      <c r="X35" s="44">
        <f t="shared" si="9"/>
        <v>0</v>
      </c>
    </row>
    <row r="36" spans="1:24">
      <c r="A36" s="26"/>
      <c r="B36" s="26"/>
      <c r="C36" s="26"/>
      <c r="D36" s="26"/>
      <c r="E36" s="26"/>
      <c r="F36" s="26"/>
      <c r="G36" s="26" t="s">
        <v>386</v>
      </c>
      <c r="H36" s="26"/>
      <c r="I36" s="26"/>
      <c r="J36" s="33">
        <v>0</v>
      </c>
      <c r="K36" s="43"/>
      <c r="L36" s="33">
        <v>500</v>
      </c>
      <c r="M36" s="43"/>
      <c r="N36" s="33">
        <f t="shared" si="4"/>
        <v>-500</v>
      </c>
      <c r="O36" s="43"/>
      <c r="P36" s="44">
        <f t="shared" si="5"/>
        <v>0</v>
      </c>
      <c r="Q36" s="43"/>
      <c r="R36" s="33">
        <f t="shared" si="6"/>
        <v>0</v>
      </c>
      <c r="S36" s="43"/>
      <c r="T36" s="33">
        <f t="shared" si="7"/>
        <v>500</v>
      </c>
      <c r="U36" s="43"/>
      <c r="V36" s="33">
        <f t="shared" si="8"/>
        <v>-500</v>
      </c>
      <c r="W36" s="43"/>
      <c r="X36" s="44">
        <f t="shared" si="9"/>
        <v>0</v>
      </c>
    </row>
    <row r="37" spans="1:24" ht="15.75" thickBot="1">
      <c r="A37" s="26"/>
      <c r="B37" s="26"/>
      <c r="C37" s="26"/>
      <c r="D37" s="26"/>
      <c r="E37" s="26"/>
      <c r="F37" s="26"/>
      <c r="G37" s="26" t="s">
        <v>387</v>
      </c>
      <c r="H37" s="26"/>
      <c r="I37" s="26"/>
      <c r="J37" s="36">
        <v>2094.73</v>
      </c>
      <c r="K37" s="43"/>
      <c r="L37" s="36">
        <v>250</v>
      </c>
      <c r="M37" s="43"/>
      <c r="N37" s="36">
        <f t="shared" si="4"/>
        <v>1844.73</v>
      </c>
      <c r="O37" s="43"/>
      <c r="P37" s="47">
        <f t="shared" si="5"/>
        <v>8.3789200000000008</v>
      </c>
      <c r="Q37" s="43"/>
      <c r="R37" s="36">
        <f t="shared" si="6"/>
        <v>2094.73</v>
      </c>
      <c r="S37" s="43"/>
      <c r="T37" s="36">
        <f t="shared" si="7"/>
        <v>250</v>
      </c>
      <c r="U37" s="43"/>
      <c r="V37" s="36">
        <f t="shared" si="8"/>
        <v>1844.73</v>
      </c>
      <c r="W37" s="43"/>
      <c r="X37" s="47">
        <f t="shared" si="9"/>
        <v>8.3789200000000008</v>
      </c>
    </row>
    <row r="38" spans="1:24">
      <c r="A38" s="26"/>
      <c r="B38" s="26"/>
      <c r="C38" s="26"/>
      <c r="D38" s="26"/>
      <c r="E38" s="26"/>
      <c r="F38" s="26" t="s">
        <v>388</v>
      </c>
      <c r="G38" s="26"/>
      <c r="H38" s="26"/>
      <c r="I38" s="26"/>
      <c r="J38" s="33">
        <f>ROUND(SUM(J31:J37),5)</f>
        <v>10764.36</v>
      </c>
      <c r="K38" s="43"/>
      <c r="L38" s="33">
        <f>ROUND(SUM(L31:L37),5)</f>
        <v>3800</v>
      </c>
      <c r="M38" s="43"/>
      <c r="N38" s="33">
        <f t="shared" si="4"/>
        <v>6964.36</v>
      </c>
      <c r="O38" s="43"/>
      <c r="P38" s="44">
        <f t="shared" si="5"/>
        <v>2.8327300000000002</v>
      </c>
      <c r="Q38" s="43"/>
      <c r="R38" s="33">
        <f t="shared" si="6"/>
        <v>10764.36</v>
      </c>
      <c r="S38" s="43"/>
      <c r="T38" s="33">
        <f t="shared" si="7"/>
        <v>3800</v>
      </c>
      <c r="U38" s="43"/>
      <c r="V38" s="33">
        <f t="shared" si="8"/>
        <v>6964.36</v>
      </c>
      <c r="W38" s="43"/>
      <c r="X38" s="44">
        <f t="shared" si="9"/>
        <v>2.8327300000000002</v>
      </c>
    </row>
    <row r="39" spans="1:24">
      <c r="A39" s="26"/>
      <c r="B39" s="26"/>
      <c r="C39" s="26"/>
      <c r="D39" s="26"/>
      <c r="E39" s="26"/>
      <c r="F39" s="26" t="s">
        <v>389</v>
      </c>
      <c r="G39" s="26"/>
      <c r="H39" s="26"/>
      <c r="I39" s="26"/>
      <c r="J39" s="33">
        <v>0</v>
      </c>
      <c r="K39" s="43"/>
      <c r="L39" s="33">
        <v>0</v>
      </c>
      <c r="M39" s="43"/>
      <c r="N39" s="33">
        <f t="shared" si="4"/>
        <v>0</v>
      </c>
      <c r="O39" s="43"/>
      <c r="P39" s="44">
        <f t="shared" si="5"/>
        <v>0</v>
      </c>
      <c r="Q39" s="43"/>
      <c r="R39" s="33">
        <f t="shared" si="6"/>
        <v>0</v>
      </c>
      <c r="S39" s="43"/>
      <c r="T39" s="33">
        <f t="shared" si="7"/>
        <v>0</v>
      </c>
      <c r="U39" s="43"/>
      <c r="V39" s="33">
        <f t="shared" si="8"/>
        <v>0</v>
      </c>
      <c r="W39" s="43"/>
      <c r="X39" s="44">
        <f t="shared" si="9"/>
        <v>0</v>
      </c>
    </row>
    <row r="40" spans="1:24">
      <c r="A40" s="26"/>
      <c r="B40" s="26"/>
      <c r="C40" s="26"/>
      <c r="D40" s="26"/>
      <c r="E40" s="26"/>
      <c r="F40" s="26" t="s">
        <v>390</v>
      </c>
      <c r="G40" s="26"/>
      <c r="H40" s="26"/>
      <c r="I40" s="26"/>
      <c r="J40" s="33"/>
      <c r="K40" s="43"/>
      <c r="L40" s="33"/>
      <c r="M40" s="43"/>
      <c r="N40" s="33"/>
      <c r="O40" s="43"/>
      <c r="P40" s="44"/>
      <c r="Q40" s="43"/>
      <c r="R40" s="33"/>
      <c r="S40" s="43"/>
      <c r="T40" s="33"/>
      <c r="U40" s="43"/>
      <c r="V40" s="33"/>
      <c r="W40" s="43"/>
      <c r="X40" s="44"/>
    </row>
    <row r="41" spans="1:24">
      <c r="A41" s="26"/>
      <c r="B41" s="26"/>
      <c r="C41" s="26"/>
      <c r="D41" s="26"/>
      <c r="E41" s="26"/>
      <c r="F41" s="26"/>
      <c r="G41" s="26" t="s">
        <v>391</v>
      </c>
      <c r="H41" s="26"/>
      <c r="I41" s="26"/>
      <c r="J41" s="33">
        <v>100</v>
      </c>
      <c r="K41" s="43"/>
      <c r="L41" s="33">
        <v>0</v>
      </c>
      <c r="M41" s="43"/>
      <c r="N41" s="33">
        <f t="shared" ref="N41:N47" si="10">ROUND((J41-L41),5)</f>
        <v>100</v>
      </c>
      <c r="O41" s="43"/>
      <c r="P41" s="44">
        <f t="shared" ref="P41:P47" si="11">ROUND(IF(L41=0, IF(J41=0, 0, 1), J41/L41),5)</f>
        <v>1</v>
      </c>
      <c r="Q41" s="43"/>
      <c r="R41" s="33">
        <f t="shared" ref="R41:R47" si="12">J41</f>
        <v>100</v>
      </c>
      <c r="S41" s="43"/>
      <c r="T41" s="33">
        <f t="shared" ref="T41:T47" si="13">L41</f>
        <v>0</v>
      </c>
      <c r="U41" s="43"/>
      <c r="V41" s="33">
        <f t="shared" ref="V41:V47" si="14">ROUND((R41-T41),5)</f>
        <v>100</v>
      </c>
      <c r="W41" s="43"/>
      <c r="X41" s="44">
        <f t="shared" ref="X41:X47" si="15">ROUND(IF(T41=0, IF(R41=0, 0, 1), R41/T41),5)</f>
        <v>1</v>
      </c>
    </row>
    <row r="42" spans="1:24">
      <c r="A42" s="26"/>
      <c r="B42" s="26"/>
      <c r="C42" s="26"/>
      <c r="D42" s="26"/>
      <c r="E42" s="26"/>
      <c r="F42" s="26"/>
      <c r="G42" s="26" t="s">
        <v>392</v>
      </c>
      <c r="H42" s="26"/>
      <c r="I42" s="26"/>
      <c r="J42" s="33">
        <v>0</v>
      </c>
      <c r="K42" s="43"/>
      <c r="L42" s="33">
        <v>0</v>
      </c>
      <c r="M42" s="43"/>
      <c r="N42" s="33">
        <f t="shared" si="10"/>
        <v>0</v>
      </c>
      <c r="O42" s="43"/>
      <c r="P42" s="44">
        <f t="shared" si="11"/>
        <v>0</v>
      </c>
      <c r="Q42" s="43"/>
      <c r="R42" s="33">
        <f t="shared" si="12"/>
        <v>0</v>
      </c>
      <c r="S42" s="43"/>
      <c r="T42" s="33">
        <f t="shared" si="13"/>
        <v>0</v>
      </c>
      <c r="U42" s="43"/>
      <c r="V42" s="33">
        <f t="shared" si="14"/>
        <v>0</v>
      </c>
      <c r="W42" s="43"/>
      <c r="X42" s="44">
        <f t="shared" si="15"/>
        <v>0</v>
      </c>
    </row>
    <row r="43" spans="1:24">
      <c r="A43" s="26"/>
      <c r="B43" s="26"/>
      <c r="C43" s="26"/>
      <c r="D43" s="26"/>
      <c r="E43" s="26"/>
      <c r="F43" s="26"/>
      <c r="G43" s="26" t="s">
        <v>393</v>
      </c>
      <c r="H43" s="26"/>
      <c r="I43" s="26"/>
      <c r="J43" s="33">
        <v>0</v>
      </c>
      <c r="K43" s="43"/>
      <c r="L43" s="33">
        <v>0</v>
      </c>
      <c r="M43" s="43"/>
      <c r="N43" s="33">
        <f t="shared" si="10"/>
        <v>0</v>
      </c>
      <c r="O43" s="43"/>
      <c r="P43" s="44">
        <f t="shared" si="11"/>
        <v>0</v>
      </c>
      <c r="Q43" s="43"/>
      <c r="R43" s="33">
        <f t="shared" si="12"/>
        <v>0</v>
      </c>
      <c r="S43" s="43"/>
      <c r="T43" s="33">
        <f t="shared" si="13"/>
        <v>0</v>
      </c>
      <c r="U43" s="43"/>
      <c r="V43" s="33">
        <f t="shared" si="14"/>
        <v>0</v>
      </c>
      <c r="W43" s="43"/>
      <c r="X43" s="44">
        <f t="shared" si="15"/>
        <v>0</v>
      </c>
    </row>
    <row r="44" spans="1:24" ht="15.75" thickBot="1">
      <c r="A44" s="26"/>
      <c r="B44" s="26"/>
      <c r="C44" s="26"/>
      <c r="D44" s="26"/>
      <c r="E44" s="26"/>
      <c r="F44" s="26"/>
      <c r="G44" s="26" t="s">
        <v>394</v>
      </c>
      <c r="H44" s="26"/>
      <c r="I44" s="26"/>
      <c r="J44" s="36">
        <v>5558</v>
      </c>
      <c r="K44" s="43"/>
      <c r="L44" s="36">
        <v>2222.2399999999998</v>
      </c>
      <c r="M44" s="43"/>
      <c r="N44" s="36">
        <f t="shared" si="10"/>
        <v>3335.76</v>
      </c>
      <c r="O44" s="43"/>
      <c r="P44" s="47">
        <f t="shared" si="11"/>
        <v>2.50108</v>
      </c>
      <c r="Q44" s="43"/>
      <c r="R44" s="36">
        <f t="shared" si="12"/>
        <v>5558</v>
      </c>
      <c r="S44" s="43"/>
      <c r="T44" s="36">
        <f t="shared" si="13"/>
        <v>2222.2399999999998</v>
      </c>
      <c r="U44" s="43"/>
      <c r="V44" s="36">
        <f t="shared" si="14"/>
        <v>3335.76</v>
      </c>
      <c r="W44" s="43"/>
      <c r="X44" s="47">
        <f t="shared" si="15"/>
        <v>2.50108</v>
      </c>
    </row>
    <row r="45" spans="1:24">
      <c r="A45" s="26"/>
      <c r="B45" s="26"/>
      <c r="C45" s="26"/>
      <c r="D45" s="26"/>
      <c r="E45" s="26"/>
      <c r="F45" s="26" t="s">
        <v>395</v>
      </c>
      <c r="G45" s="26"/>
      <c r="H45" s="26"/>
      <c r="I45" s="26"/>
      <c r="J45" s="33">
        <f>ROUND(SUM(J40:J44),5)</f>
        <v>5658</v>
      </c>
      <c r="K45" s="43"/>
      <c r="L45" s="33">
        <f>ROUND(SUM(L40:L44),5)</f>
        <v>2222.2399999999998</v>
      </c>
      <c r="M45" s="43"/>
      <c r="N45" s="33">
        <f t="shared" si="10"/>
        <v>3435.76</v>
      </c>
      <c r="O45" s="43"/>
      <c r="P45" s="44">
        <f t="shared" si="11"/>
        <v>2.5460799999999999</v>
      </c>
      <c r="Q45" s="43"/>
      <c r="R45" s="33">
        <f t="shared" si="12"/>
        <v>5658</v>
      </c>
      <c r="S45" s="43"/>
      <c r="T45" s="33">
        <f t="shared" si="13"/>
        <v>2222.2399999999998</v>
      </c>
      <c r="U45" s="43"/>
      <c r="V45" s="33">
        <f t="shared" si="14"/>
        <v>3435.76</v>
      </c>
      <c r="W45" s="43"/>
      <c r="X45" s="44">
        <f t="shared" si="15"/>
        <v>2.5460799999999999</v>
      </c>
    </row>
    <row r="46" spans="1:24">
      <c r="A46" s="26"/>
      <c r="B46" s="26"/>
      <c r="C46" s="26"/>
      <c r="D46" s="26"/>
      <c r="E46" s="26"/>
      <c r="F46" s="26" t="s">
        <v>396</v>
      </c>
      <c r="G46" s="26"/>
      <c r="H46" s="26"/>
      <c r="I46" s="26"/>
      <c r="J46" s="33">
        <v>739.22</v>
      </c>
      <c r="K46" s="43"/>
      <c r="L46" s="33">
        <v>700</v>
      </c>
      <c r="M46" s="43"/>
      <c r="N46" s="33">
        <f t="shared" si="10"/>
        <v>39.22</v>
      </c>
      <c r="O46" s="43"/>
      <c r="P46" s="44">
        <f t="shared" si="11"/>
        <v>1.05603</v>
      </c>
      <c r="Q46" s="43"/>
      <c r="R46" s="33">
        <f t="shared" si="12"/>
        <v>739.22</v>
      </c>
      <c r="S46" s="43"/>
      <c r="T46" s="33">
        <f t="shared" si="13"/>
        <v>700</v>
      </c>
      <c r="U46" s="43"/>
      <c r="V46" s="33">
        <f t="shared" si="14"/>
        <v>39.22</v>
      </c>
      <c r="W46" s="43"/>
      <c r="X46" s="44">
        <f t="shared" si="15"/>
        <v>1.05603</v>
      </c>
    </row>
    <row r="47" spans="1:24">
      <c r="A47" s="26"/>
      <c r="B47" s="26"/>
      <c r="C47" s="26"/>
      <c r="D47" s="26"/>
      <c r="E47" s="26"/>
      <c r="F47" s="26" t="s">
        <v>397</v>
      </c>
      <c r="G47" s="26"/>
      <c r="H47" s="26"/>
      <c r="I47" s="26"/>
      <c r="J47" s="33">
        <v>6497.59</v>
      </c>
      <c r="K47" s="43"/>
      <c r="L47" s="33">
        <v>2000</v>
      </c>
      <c r="M47" s="43"/>
      <c r="N47" s="33">
        <f t="shared" si="10"/>
        <v>4497.59</v>
      </c>
      <c r="O47" s="43"/>
      <c r="P47" s="44">
        <f t="shared" si="11"/>
        <v>3.2488000000000001</v>
      </c>
      <c r="Q47" s="43"/>
      <c r="R47" s="33">
        <f t="shared" si="12"/>
        <v>6497.59</v>
      </c>
      <c r="S47" s="43"/>
      <c r="T47" s="33">
        <f t="shared" si="13"/>
        <v>2000</v>
      </c>
      <c r="U47" s="43"/>
      <c r="V47" s="33">
        <f t="shared" si="14"/>
        <v>4497.59</v>
      </c>
      <c r="W47" s="43"/>
      <c r="X47" s="44">
        <f t="shared" si="15"/>
        <v>3.2488000000000001</v>
      </c>
    </row>
    <row r="48" spans="1:24">
      <c r="A48" s="26"/>
      <c r="B48" s="26"/>
      <c r="C48" s="26"/>
      <c r="D48" s="26"/>
      <c r="E48" s="26"/>
      <c r="F48" s="26" t="s">
        <v>398</v>
      </c>
      <c r="G48" s="26"/>
      <c r="H48" s="26"/>
      <c r="I48" s="26"/>
      <c r="J48" s="33"/>
      <c r="K48" s="43"/>
      <c r="L48" s="33"/>
      <c r="M48" s="43"/>
      <c r="N48" s="33"/>
      <c r="O48" s="43"/>
      <c r="P48" s="44"/>
      <c r="Q48" s="43"/>
      <c r="R48" s="33"/>
      <c r="S48" s="43"/>
      <c r="T48" s="33"/>
      <c r="U48" s="43"/>
      <c r="V48" s="33"/>
      <c r="W48" s="43"/>
      <c r="X48" s="44"/>
    </row>
    <row r="49" spans="1:24">
      <c r="A49" s="26"/>
      <c r="B49" s="26"/>
      <c r="C49" s="26"/>
      <c r="D49" s="26"/>
      <c r="E49" s="26"/>
      <c r="F49" s="26"/>
      <c r="G49" s="26" t="s">
        <v>541</v>
      </c>
      <c r="H49" s="26"/>
      <c r="I49" s="26"/>
      <c r="J49" s="33">
        <v>362.5</v>
      </c>
      <c r="K49" s="43"/>
      <c r="L49" s="33"/>
      <c r="M49" s="43"/>
      <c r="N49" s="33"/>
      <c r="O49" s="43"/>
      <c r="P49" s="44"/>
      <c r="Q49" s="43"/>
      <c r="R49" s="33">
        <f>J49</f>
        <v>362.5</v>
      </c>
      <c r="S49" s="43"/>
      <c r="T49" s="33">
        <f>L49</f>
        <v>0</v>
      </c>
      <c r="U49" s="43"/>
      <c r="V49" s="33">
        <f>ROUND((R49-T49),5)</f>
        <v>362.5</v>
      </c>
      <c r="W49" s="43"/>
      <c r="X49" s="44">
        <f>ROUND(IF(T49=0, IF(R49=0, 0, 1), R49/T49),5)</f>
        <v>1</v>
      </c>
    </row>
    <row r="50" spans="1:24">
      <c r="A50" s="26"/>
      <c r="B50" s="26"/>
      <c r="C50" s="26"/>
      <c r="D50" s="26"/>
      <c r="E50" s="26"/>
      <c r="F50" s="26"/>
      <c r="G50" s="26" t="s">
        <v>399</v>
      </c>
      <c r="H50" s="26"/>
      <c r="I50" s="26"/>
      <c r="J50" s="33"/>
      <c r="K50" s="43"/>
      <c r="L50" s="33"/>
      <c r="M50" s="43"/>
      <c r="N50" s="33"/>
      <c r="O50" s="43"/>
      <c r="P50" s="44"/>
      <c r="Q50" s="43"/>
      <c r="R50" s="33"/>
      <c r="S50" s="43"/>
      <c r="T50" s="33"/>
      <c r="U50" s="43"/>
      <c r="V50" s="33"/>
      <c r="W50" s="43"/>
      <c r="X50" s="44"/>
    </row>
    <row r="51" spans="1:24">
      <c r="A51" s="26"/>
      <c r="B51" s="26"/>
      <c r="C51" s="26"/>
      <c r="D51" s="26"/>
      <c r="E51" s="26"/>
      <c r="F51" s="26"/>
      <c r="G51" s="26"/>
      <c r="H51" s="26" t="s">
        <v>400</v>
      </c>
      <c r="I51" s="26"/>
      <c r="J51" s="33"/>
      <c r="K51" s="43"/>
      <c r="L51" s="33"/>
      <c r="M51" s="43"/>
      <c r="N51" s="33"/>
      <c r="O51" s="43"/>
      <c r="P51" s="44"/>
      <c r="Q51" s="43"/>
      <c r="R51" s="33"/>
      <c r="S51" s="43"/>
      <c r="T51" s="33"/>
      <c r="U51" s="43"/>
      <c r="V51" s="33"/>
      <c r="W51" s="43"/>
      <c r="X51" s="44"/>
    </row>
    <row r="52" spans="1:24">
      <c r="A52" s="26"/>
      <c r="B52" s="26"/>
      <c r="C52" s="26"/>
      <c r="D52" s="26"/>
      <c r="E52" s="26"/>
      <c r="F52" s="26"/>
      <c r="G52" s="26"/>
      <c r="H52" s="26"/>
      <c r="I52" s="26" t="s">
        <v>401</v>
      </c>
      <c r="J52" s="33">
        <v>22453.919999999998</v>
      </c>
      <c r="K52" s="43"/>
      <c r="L52" s="33">
        <v>21000</v>
      </c>
      <c r="M52" s="43"/>
      <c r="N52" s="33">
        <f>ROUND((J52-L52),5)</f>
        <v>1453.92</v>
      </c>
      <c r="O52" s="43"/>
      <c r="P52" s="44">
        <f>ROUND(IF(L52=0, IF(J52=0, 0, 1), J52/L52),5)</f>
        <v>1.0692299999999999</v>
      </c>
      <c r="Q52" s="43"/>
      <c r="R52" s="33">
        <f t="shared" ref="R52:R65" si="16">J52</f>
        <v>22453.919999999998</v>
      </c>
      <c r="S52" s="43"/>
      <c r="T52" s="33">
        <f t="shared" ref="T52:T65" si="17">L52</f>
        <v>21000</v>
      </c>
      <c r="U52" s="43"/>
      <c r="V52" s="33">
        <f t="shared" ref="V52:V65" si="18">ROUND((R52-T52),5)</f>
        <v>1453.92</v>
      </c>
      <c r="W52" s="43"/>
      <c r="X52" s="44">
        <f t="shared" ref="X52:X65" si="19">ROUND(IF(T52=0, IF(R52=0, 0, 1), R52/T52),5)</f>
        <v>1.0692299999999999</v>
      </c>
    </row>
    <row r="53" spans="1:24">
      <c r="A53" s="26"/>
      <c r="B53" s="26"/>
      <c r="C53" s="26"/>
      <c r="D53" s="26"/>
      <c r="E53" s="26"/>
      <c r="F53" s="26"/>
      <c r="G53" s="26"/>
      <c r="H53" s="26"/>
      <c r="I53" s="26" t="s">
        <v>402</v>
      </c>
      <c r="J53" s="33">
        <v>1890</v>
      </c>
      <c r="K53" s="43"/>
      <c r="L53" s="33">
        <v>1890</v>
      </c>
      <c r="M53" s="43"/>
      <c r="N53" s="33">
        <f>ROUND((J53-L53),5)</f>
        <v>0</v>
      </c>
      <c r="O53" s="43"/>
      <c r="P53" s="44">
        <f>ROUND(IF(L53=0, IF(J53=0, 0, 1), J53/L53),5)</f>
        <v>1</v>
      </c>
      <c r="Q53" s="43"/>
      <c r="R53" s="33">
        <f t="shared" si="16"/>
        <v>1890</v>
      </c>
      <c r="S53" s="43"/>
      <c r="T53" s="33">
        <f t="shared" si="17"/>
        <v>1890</v>
      </c>
      <c r="U53" s="43"/>
      <c r="V53" s="33">
        <f t="shared" si="18"/>
        <v>0</v>
      </c>
      <c r="W53" s="43"/>
      <c r="X53" s="44">
        <f t="shared" si="19"/>
        <v>1</v>
      </c>
    </row>
    <row r="54" spans="1:24">
      <c r="A54" s="26"/>
      <c r="B54" s="26"/>
      <c r="C54" s="26"/>
      <c r="D54" s="26"/>
      <c r="E54" s="26"/>
      <c r="F54" s="26"/>
      <c r="G54" s="26"/>
      <c r="H54" s="26"/>
      <c r="I54" s="26" t="s">
        <v>403</v>
      </c>
      <c r="J54" s="33">
        <v>672</v>
      </c>
      <c r="K54" s="43"/>
      <c r="L54" s="33">
        <v>672</v>
      </c>
      <c r="M54" s="43"/>
      <c r="N54" s="33">
        <f>ROUND((J54-L54),5)</f>
        <v>0</v>
      </c>
      <c r="O54" s="43"/>
      <c r="P54" s="44">
        <f>ROUND(IF(L54=0, IF(J54=0, 0, 1), J54/L54),5)</f>
        <v>1</v>
      </c>
      <c r="Q54" s="43"/>
      <c r="R54" s="33">
        <f t="shared" si="16"/>
        <v>672</v>
      </c>
      <c r="S54" s="43"/>
      <c r="T54" s="33">
        <f t="shared" si="17"/>
        <v>672</v>
      </c>
      <c r="U54" s="43"/>
      <c r="V54" s="33">
        <f t="shared" si="18"/>
        <v>0</v>
      </c>
      <c r="W54" s="43"/>
      <c r="X54" s="44">
        <f t="shared" si="19"/>
        <v>1</v>
      </c>
    </row>
    <row r="55" spans="1:24">
      <c r="A55" s="26"/>
      <c r="B55" s="26"/>
      <c r="C55" s="26"/>
      <c r="D55" s="26"/>
      <c r="E55" s="26"/>
      <c r="F55" s="26"/>
      <c r="G55" s="26"/>
      <c r="H55" s="26"/>
      <c r="I55" s="26" t="s">
        <v>404</v>
      </c>
      <c r="J55" s="33">
        <v>5267.74</v>
      </c>
      <c r="K55" s="43"/>
      <c r="L55" s="33"/>
      <c r="M55" s="43"/>
      <c r="N55" s="33"/>
      <c r="O55" s="43"/>
      <c r="P55" s="44"/>
      <c r="Q55" s="43"/>
      <c r="R55" s="33">
        <f t="shared" si="16"/>
        <v>5267.74</v>
      </c>
      <c r="S55" s="43"/>
      <c r="T55" s="33">
        <f t="shared" si="17"/>
        <v>0</v>
      </c>
      <c r="U55" s="43"/>
      <c r="V55" s="33">
        <f t="shared" si="18"/>
        <v>5267.74</v>
      </c>
      <c r="W55" s="43"/>
      <c r="X55" s="44">
        <f t="shared" si="19"/>
        <v>1</v>
      </c>
    </row>
    <row r="56" spans="1:24">
      <c r="A56" s="26"/>
      <c r="B56" s="26"/>
      <c r="C56" s="26"/>
      <c r="D56" s="26"/>
      <c r="E56" s="26"/>
      <c r="F56" s="26"/>
      <c r="G56" s="26"/>
      <c r="H56" s="26"/>
      <c r="I56" s="26" t="s">
        <v>405</v>
      </c>
      <c r="J56" s="33">
        <v>0</v>
      </c>
      <c r="K56" s="43"/>
      <c r="L56" s="33">
        <v>0</v>
      </c>
      <c r="M56" s="43"/>
      <c r="N56" s="33">
        <f>ROUND((J56-L56),5)</f>
        <v>0</v>
      </c>
      <c r="O56" s="43"/>
      <c r="P56" s="44">
        <f>ROUND(IF(L56=0, IF(J56=0, 0, 1), J56/L56),5)</f>
        <v>0</v>
      </c>
      <c r="Q56" s="43"/>
      <c r="R56" s="33">
        <f t="shared" si="16"/>
        <v>0</v>
      </c>
      <c r="S56" s="43"/>
      <c r="T56" s="33">
        <f t="shared" si="17"/>
        <v>0</v>
      </c>
      <c r="U56" s="43"/>
      <c r="V56" s="33">
        <f t="shared" si="18"/>
        <v>0</v>
      </c>
      <c r="W56" s="43"/>
      <c r="X56" s="44">
        <f t="shared" si="19"/>
        <v>0</v>
      </c>
    </row>
    <row r="57" spans="1:24" ht="15.75" thickBot="1">
      <c r="A57" s="26"/>
      <c r="B57" s="26"/>
      <c r="C57" s="26"/>
      <c r="D57" s="26"/>
      <c r="E57" s="26"/>
      <c r="F57" s="26"/>
      <c r="G57" s="26"/>
      <c r="H57" s="26"/>
      <c r="I57" s="26" t="s">
        <v>406</v>
      </c>
      <c r="J57" s="36">
        <v>0</v>
      </c>
      <c r="K57" s="43"/>
      <c r="L57" s="36">
        <v>60</v>
      </c>
      <c r="M57" s="43"/>
      <c r="N57" s="36">
        <f>ROUND((J57-L57),5)</f>
        <v>-60</v>
      </c>
      <c r="O57" s="43"/>
      <c r="P57" s="47">
        <f>ROUND(IF(L57=0, IF(J57=0, 0, 1), J57/L57),5)</f>
        <v>0</v>
      </c>
      <c r="Q57" s="43"/>
      <c r="R57" s="36">
        <f t="shared" si="16"/>
        <v>0</v>
      </c>
      <c r="S57" s="43"/>
      <c r="T57" s="36">
        <f t="shared" si="17"/>
        <v>60</v>
      </c>
      <c r="U57" s="43"/>
      <c r="V57" s="36">
        <f t="shared" si="18"/>
        <v>-60</v>
      </c>
      <c r="W57" s="43"/>
      <c r="X57" s="47">
        <f t="shared" si="19"/>
        <v>0</v>
      </c>
    </row>
    <row r="58" spans="1:24">
      <c r="A58" s="26"/>
      <c r="B58" s="26"/>
      <c r="C58" s="26"/>
      <c r="D58" s="26"/>
      <c r="E58" s="26"/>
      <c r="F58" s="26"/>
      <c r="G58" s="26"/>
      <c r="H58" s="26" t="s">
        <v>407</v>
      </c>
      <c r="I58" s="26"/>
      <c r="J58" s="33">
        <f>ROUND(SUM(J51:J57),5)</f>
        <v>30283.66</v>
      </c>
      <c r="K58" s="43"/>
      <c r="L58" s="33">
        <f>ROUND(SUM(L51:L57),5)</f>
        <v>23622</v>
      </c>
      <c r="M58" s="43"/>
      <c r="N58" s="33">
        <f>ROUND((J58-L58),5)</f>
        <v>6661.66</v>
      </c>
      <c r="O58" s="43"/>
      <c r="P58" s="44">
        <f>ROUND(IF(L58=0, IF(J58=0, 0, 1), J58/L58),5)</f>
        <v>1.2820100000000001</v>
      </c>
      <c r="Q58" s="43"/>
      <c r="R58" s="33">
        <f t="shared" si="16"/>
        <v>30283.66</v>
      </c>
      <c r="S58" s="43"/>
      <c r="T58" s="33">
        <f t="shared" si="17"/>
        <v>23622</v>
      </c>
      <c r="U58" s="43"/>
      <c r="V58" s="33">
        <f t="shared" si="18"/>
        <v>6661.66</v>
      </c>
      <c r="W58" s="43"/>
      <c r="X58" s="44">
        <f t="shared" si="19"/>
        <v>1.2820100000000001</v>
      </c>
    </row>
    <row r="59" spans="1:24">
      <c r="A59" s="26"/>
      <c r="B59" s="26"/>
      <c r="C59" s="26"/>
      <c r="D59" s="26"/>
      <c r="E59" s="26"/>
      <c r="F59" s="26"/>
      <c r="G59" s="26"/>
      <c r="H59" s="26" t="s">
        <v>408</v>
      </c>
      <c r="I59" s="26"/>
      <c r="J59" s="33">
        <v>54600.86</v>
      </c>
      <c r="K59" s="43"/>
      <c r="L59" s="33">
        <v>47355.5</v>
      </c>
      <c r="M59" s="43"/>
      <c r="N59" s="33">
        <f>ROUND((J59-L59),5)</f>
        <v>7245.36</v>
      </c>
      <c r="O59" s="43"/>
      <c r="P59" s="44">
        <f>ROUND(IF(L59=0, IF(J59=0, 0, 1), J59/L59),5)</f>
        <v>1.153</v>
      </c>
      <c r="Q59" s="43"/>
      <c r="R59" s="33">
        <f t="shared" si="16"/>
        <v>54600.86</v>
      </c>
      <c r="S59" s="43"/>
      <c r="T59" s="33">
        <f t="shared" si="17"/>
        <v>47355.5</v>
      </c>
      <c r="U59" s="43"/>
      <c r="V59" s="33">
        <f t="shared" si="18"/>
        <v>7245.36</v>
      </c>
      <c r="W59" s="43"/>
      <c r="X59" s="44">
        <f t="shared" si="19"/>
        <v>1.153</v>
      </c>
    </row>
    <row r="60" spans="1:24">
      <c r="A60" s="26"/>
      <c r="B60" s="26"/>
      <c r="C60" s="26"/>
      <c r="D60" s="26"/>
      <c r="E60" s="26"/>
      <c r="F60" s="26"/>
      <c r="G60" s="26"/>
      <c r="H60" s="26" t="s">
        <v>542</v>
      </c>
      <c r="I60" s="26"/>
      <c r="J60" s="33">
        <v>1318.53</v>
      </c>
      <c r="K60" s="43"/>
      <c r="L60" s="33"/>
      <c r="M60" s="43"/>
      <c r="N60" s="33"/>
      <c r="O60" s="43"/>
      <c r="P60" s="44"/>
      <c r="Q60" s="43"/>
      <c r="R60" s="33">
        <f t="shared" si="16"/>
        <v>1318.53</v>
      </c>
      <c r="S60" s="43"/>
      <c r="T60" s="33">
        <f t="shared" si="17"/>
        <v>0</v>
      </c>
      <c r="U60" s="43"/>
      <c r="V60" s="33">
        <f t="shared" si="18"/>
        <v>1318.53</v>
      </c>
      <c r="W60" s="43"/>
      <c r="X60" s="44">
        <f t="shared" si="19"/>
        <v>1</v>
      </c>
    </row>
    <row r="61" spans="1:24">
      <c r="A61" s="26"/>
      <c r="B61" s="26"/>
      <c r="C61" s="26"/>
      <c r="D61" s="26"/>
      <c r="E61" s="26"/>
      <c r="F61" s="26"/>
      <c r="G61" s="26"/>
      <c r="H61" s="26" t="s">
        <v>409</v>
      </c>
      <c r="I61" s="26"/>
      <c r="J61" s="33">
        <v>6865.62</v>
      </c>
      <c r="K61" s="43"/>
      <c r="L61" s="33">
        <v>7485</v>
      </c>
      <c r="M61" s="43"/>
      <c r="N61" s="33">
        <f>ROUND((J61-L61),5)</f>
        <v>-619.38</v>
      </c>
      <c r="O61" s="43"/>
      <c r="P61" s="44">
        <f>ROUND(IF(L61=0, IF(J61=0, 0, 1), J61/L61),5)</f>
        <v>0.91725000000000001</v>
      </c>
      <c r="Q61" s="43"/>
      <c r="R61" s="33">
        <f t="shared" si="16"/>
        <v>6865.62</v>
      </c>
      <c r="S61" s="43"/>
      <c r="T61" s="33">
        <f t="shared" si="17"/>
        <v>7485</v>
      </c>
      <c r="U61" s="43"/>
      <c r="V61" s="33">
        <f t="shared" si="18"/>
        <v>-619.38</v>
      </c>
      <c r="W61" s="43"/>
      <c r="X61" s="44">
        <f t="shared" si="19"/>
        <v>0.91725000000000001</v>
      </c>
    </row>
    <row r="62" spans="1:24">
      <c r="A62" s="26"/>
      <c r="B62" s="26"/>
      <c r="C62" s="26"/>
      <c r="D62" s="26"/>
      <c r="E62" s="26"/>
      <c r="F62" s="26"/>
      <c r="G62" s="26"/>
      <c r="H62" s="26" t="s">
        <v>410</v>
      </c>
      <c r="I62" s="26"/>
      <c r="J62" s="33">
        <v>4940.76</v>
      </c>
      <c r="K62" s="43"/>
      <c r="L62" s="33">
        <v>5634.5</v>
      </c>
      <c r="M62" s="43"/>
      <c r="N62" s="33">
        <f>ROUND((J62-L62),5)</f>
        <v>-693.74</v>
      </c>
      <c r="O62" s="43"/>
      <c r="P62" s="44">
        <f>ROUND(IF(L62=0, IF(J62=0, 0, 1), J62/L62),5)</f>
        <v>0.87687999999999999</v>
      </c>
      <c r="Q62" s="43"/>
      <c r="R62" s="33">
        <f t="shared" si="16"/>
        <v>4940.76</v>
      </c>
      <c r="S62" s="43"/>
      <c r="T62" s="33">
        <f t="shared" si="17"/>
        <v>5634.5</v>
      </c>
      <c r="U62" s="43"/>
      <c r="V62" s="33">
        <f t="shared" si="18"/>
        <v>-693.74</v>
      </c>
      <c r="W62" s="43"/>
      <c r="X62" s="44">
        <f t="shared" si="19"/>
        <v>0.87687999999999999</v>
      </c>
    </row>
    <row r="63" spans="1:24">
      <c r="A63" s="26"/>
      <c r="B63" s="26"/>
      <c r="C63" s="26"/>
      <c r="D63" s="26"/>
      <c r="E63" s="26"/>
      <c r="F63" s="26"/>
      <c r="G63" s="26"/>
      <c r="H63" s="26" t="s">
        <v>411</v>
      </c>
      <c r="I63" s="26"/>
      <c r="J63" s="33">
        <v>3443.57</v>
      </c>
      <c r="K63" s="43"/>
      <c r="L63" s="33">
        <v>2520</v>
      </c>
      <c r="M63" s="43"/>
      <c r="N63" s="33">
        <f>ROUND((J63-L63),5)</f>
        <v>923.57</v>
      </c>
      <c r="O63" s="43"/>
      <c r="P63" s="44">
        <f>ROUND(IF(L63=0, IF(J63=0, 0, 1), J63/L63),5)</f>
        <v>1.3665</v>
      </c>
      <c r="Q63" s="43"/>
      <c r="R63" s="33">
        <f t="shared" si="16"/>
        <v>3443.57</v>
      </c>
      <c r="S63" s="43"/>
      <c r="T63" s="33">
        <f t="shared" si="17"/>
        <v>2520</v>
      </c>
      <c r="U63" s="43"/>
      <c r="V63" s="33">
        <f t="shared" si="18"/>
        <v>923.57</v>
      </c>
      <c r="W63" s="43"/>
      <c r="X63" s="44">
        <f t="shared" si="19"/>
        <v>1.3665</v>
      </c>
    </row>
    <row r="64" spans="1:24" ht="15.75" thickBot="1">
      <c r="A64" s="26"/>
      <c r="B64" s="26"/>
      <c r="C64" s="26"/>
      <c r="D64" s="26"/>
      <c r="E64" s="26"/>
      <c r="F64" s="26"/>
      <c r="G64" s="26"/>
      <c r="H64" s="26" t="s">
        <v>412</v>
      </c>
      <c r="I64" s="26"/>
      <c r="J64" s="36">
        <v>11421.38</v>
      </c>
      <c r="K64" s="43"/>
      <c r="L64" s="36">
        <v>11312.5</v>
      </c>
      <c r="M64" s="43"/>
      <c r="N64" s="36">
        <f>ROUND((J64-L64),5)</f>
        <v>108.88</v>
      </c>
      <c r="O64" s="43"/>
      <c r="P64" s="47">
        <f>ROUND(IF(L64=0, IF(J64=0, 0, 1), J64/L64),5)</f>
        <v>1.00962</v>
      </c>
      <c r="Q64" s="43"/>
      <c r="R64" s="36">
        <f t="shared" si="16"/>
        <v>11421.38</v>
      </c>
      <c r="S64" s="43"/>
      <c r="T64" s="36">
        <f t="shared" si="17"/>
        <v>11312.5</v>
      </c>
      <c r="U64" s="43"/>
      <c r="V64" s="36">
        <f t="shared" si="18"/>
        <v>108.88</v>
      </c>
      <c r="W64" s="43"/>
      <c r="X64" s="47">
        <f t="shared" si="19"/>
        <v>1.00962</v>
      </c>
    </row>
    <row r="65" spans="1:24">
      <c r="A65" s="26"/>
      <c r="B65" s="26"/>
      <c r="C65" s="26"/>
      <c r="D65" s="26"/>
      <c r="E65" s="26"/>
      <c r="F65" s="26"/>
      <c r="G65" s="26" t="s">
        <v>413</v>
      </c>
      <c r="H65" s="26"/>
      <c r="I65" s="26"/>
      <c r="J65" s="33">
        <f>ROUND(J50+SUM(J58:J64),5)</f>
        <v>112874.38</v>
      </c>
      <c r="K65" s="43"/>
      <c r="L65" s="33">
        <f>ROUND(L50+SUM(L58:L64),5)</f>
        <v>97929.5</v>
      </c>
      <c r="M65" s="43"/>
      <c r="N65" s="33">
        <f>ROUND((J65-L65),5)</f>
        <v>14944.88</v>
      </c>
      <c r="O65" s="43"/>
      <c r="P65" s="44">
        <f>ROUND(IF(L65=0, IF(J65=0, 0, 1), J65/L65),5)</f>
        <v>1.1526099999999999</v>
      </c>
      <c r="Q65" s="43"/>
      <c r="R65" s="33">
        <f t="shared" si="16"/>
        <v>112874.38</v>
      </c>
      <c r="S65" s="43"/>
      <c r="T65" s="33">
        <f t="shared" si="17"/>
        <v>97929.5</v>
      </c>
      <c r="U65" s="43"/>
      <c r="V65" s="33">
        <f t="shared" si="18"/>
        <v>14944.88</v>
      </c>
      <c r="W65" s="43"/>
      <c r="X65" s="44">
        <f t="shared" si="19"/>
        <v>1.1526099999999999</v>
      </c>
    </row>
    <row r="66" spans="1:24">
      <c r="A66" s="26"/>
      <c r="B66" s="26"/>
      <c r="C66" s="26"/>
      <c r="D66" s="26"/>
      <c r="E66" s="26"/>
      <c r="F66" s="26"/>
      <c r="G66" s="26" t="s">
        <v>414</v>
      </c>
      <c r="H66" s="26"/>
      <c r="I66" s="26"/>
      <c r="J66" s="33"/>
      <c r="K66" s="43"/>
      <c r="L66" s="33"/>
      <c r="M66" s="43"/>
      <c r="N66" s="33"/>
      <c r="O66" s="43"/>
      <c r="P66" s="44"/>
      <c r="Q66" s="43"/>
      <c r="R66" s="33"/>
      <c r="S66" s="43"/>
      <c r="T66" s="33"/>
      <c r="U66" s="43"/>
      <c r="V66" s="33"/>
      <c r="W66" s="43"/>
      <c r="X66" s="44"/>
    </row>
    <row r="67" spans="1:24">
      <c r="A67" s="26"/>
      <c r="B67" s="26"/>
      <c r="C67" s="26"/>
      <c r="D67" s="26"/>
      <c r="E67" s="26"/>
      <c r="F67" s="26"/>
      <c r="G67" s="26"/>
      <c r="H67" s="26" t="s">
        <v>415</v>
      </c>
      <c r="I67" s="26"/>
      <c r="J67" s="33">
        <v>0</v>
      </c>
      <c r="K67" s="43"/>
      <c r="L67" s="33">
        <v>7401.5</v>
      </c>
      <c r="M67" s="43"/>
      <c r="N67" s="33">
        <f t="shared" ref="N67:N75" si="20">ROUND((J67-L67),5)</f>
        <v>-7401.5</v>
      </c>
      <c r="O67" s="43"/>
      <c r="P67" s="44">
        <f t="shared" ref="P67:P75" si="21">ROUND(IF(L67=0, IF(J67=0, 0, 1), J67/L67),5)</f>
        <v>0</v>
      </c>
      <c r="Q67" s="43"/>
      <c r="R67" s="33">
        <f t="shared" ref="R67:R75" si="22">J67</f>
        <v>0</v>
      </c>
      <c r="S67" s="43"/>
      <c r="T67" s="33">
        <f t="shared" ref="T67:T75" si="23">L67</f>
        <v>7401.5</v>
      </c>
      <c r="U67" s="43"/>
      <c r="V67" s="33">
        <f t="shared" ref="V67:V75" si="24">ROUND((R67-T67),5)</f>
        <v>-7401.5</v>
      </c>
      <c r="W67" s="43"/>
      <c r="X67" s="44">
        <f t="shared" ref="X67:X75" si="25">ROUND(IF(T67=0, IF(R67=0, 0, 1), R67/T67),5)</f>
        <v>0</v>
      </c>
    </row>
    <row r="68" spans="1:24">
      <c r="A68" s="26"/>
      <c r="B68" s="26"/>
      <c r="C68" s="26"/>
      <c r="D68" s="26"/>
      <c r="E68" s="26"/>
      <c r="F68" s="26"/>
      <c r="G68" s="26"/>
      <c r="H68" s="26" t="s">
        <v>416</v>
      </c>
      <c r="I68" s="26"/>
      <c r="J68" s="33">
        <v>0</v>
      </c>
      <c r="K68" s="43"/>
      <c r="L68" s="33">
        <v>0</v>
      </c>
      <c r="M68" s="43"/>
      <c r="N68" s="33">
        <f t="shared" si="20"/>
        <v>0</v>
      </c>
      <c r="O68" s="43"/>
      <c r="P68" s="44">
        <f t="shared" si="21"/>
        <v>0</v>
      </c>
      <c r="Q68" s="43"/>
      <c r="R68" s="33">
        <f t="shared" si="22"/>
        <v>0</v>
      </c>
      <c r="S68" s="43"/>
      <c r="T68" s="33">
        <f t="shared" si="23"/>
        <v>0</v>
      </c>
      <c r="U68" s="43"/>
      <c r="V68" s="33">
        <f t="shared" si="24"/>
        <v>0</v>
      </c>
      <c r="W68" s="43"/>
      <c r="X68" s="44">
        <f t="shared" si="25"/>
        <v>0</v>
      </c>
    </row>
    <row r="69" spans="1:24">
      <c r="A69" s="26"/>
      <c r="B69" s="26"/>
      <c r="C69" s="26"/>
      <c r="D69" s="26"/>
      <c r="E69" s="26"/>
      <c r="F69" s="26"/>
      <c r="G69" s="26"/>
      <c r="H69" s="26" t="s">
        <v>417</v>
      </c>
      <c r="I69" s="26"/>
      <c r="J69" s="33">
        <v>9507.5300000000007</v>
      </c>
      <c r="K69" s="43"/>
      <c r="L69" s="33">
        <v>13428.5</v>
      </c>
      <c r="M69" s="43"/>
      <c r="N69" s="33">
        <f t="shared" si="20"/>
        <v>-3920.97</v>
      </c>
      <c r="O69" s="43"/>
      <c r="P69" s="44">
        <f t="shared" si="21"/>
        <v>0.70801000000000003</v>
      </c>
      <c r="Q69" s="43"/>
      <c r="R69" s="33">
        <f t="shared" si="22"/>
        <v>9507.5300000000007</v>
      </c>
      <c r="S69" s="43"/>
      <c r="T69" s="33">
        <f t="shared" si="23"/>
        <v>13428.5</v>
      </c>
      <c r="U69" s="43"/>
      <c r="V69" s="33">
        <f t="shared" si="24"/>
        <v>-3920.97</v>
      </c>
      <c r="W69" s="43"/>
      <c r="X69" s="44">
        <f t="shared" si="25"/>
        <v>0.70801000000000003</v>
      </c>
    </row>
    <row r="70" spans="1:24">
      <c r="A70" s="26"/>
      <c r="B70" s="26"/>
      <c r="C70" s="26"/>
      <c r="D70" s="26"/>
      <c r="E70" s="26"/>
      <c r="F70" s="26"/>
      <c r="G70" s="26"/>
      <c r="H70" s="26" t="s">
        <v>418</v>
      </c>
      <c r="I70" s="26"/>
      <c r="J70" s="33">
        <v>5033.8999999999996</v>
      </c>
      <c r="K70" s="43"/>
      <c r="L70" s="33">
        <v>5280.12</v>
      </c>
      <c r="M70" s="43"/>
      <c r="N70" s="33">
        <f t="shared" si="20"/>
        <v>-246.22</v>
      </c>
      <c r="O70" s="43"/>
      <c r="P70" s="44">
        <f t="shared" si="21"/>
        <v>0.95337000000000005</v>
      </c>
      <c r="Q70" s="43"/>
      <c r="R70" s="33">
        <f t="shared" si="22"/>
        <v>5033.8999999999996</v>
      </c>
      <c r="S70" s="43"/>
      <c r="T70" s="33">
        <f t="shared" si="23"/>
        <v>5280.12</v>
      </c>
      <c r="U70" s="43"/>
      <c r="V70" s="33">
        <f t="shared" si="24"/>
        <v>-246.22</v>
      </c>
      <c r="W70" s="43"/>
      <c r="X70" s="44">
        <f t="shared" si="25"/>
        <v>0.95337000000000005</v>
      </c>
    </row>
    <row r="71" spans="1:24">
      <c r="A71" s="26"/>
      <c r="B71" s="26"/>
      <c r="C71" s="26"/>
      <c r="D71" s="26"/>
      <c r="E71" s="26"/>
      <c r="F71" s="26"/>
      <c r="G71" s="26"/>
      <c r="H71" s="26" t="s">
        <v>419</v>
      </c>
      <c r="I71" s="26"/>
      <c r="J71" s="33">
        <v>1789.82</v>
      </c>
      <c r="K71" s="43"/>
      <c r="L71" s="33">
        <v>1877.38</v>
      </c>
      <c r="M71" s="43"/>
      <c r="N71" s="33">
        <f t="shared" si="20"/>
        <v>-87.56</v>
      </c>
      <c r="O71" s="43"/>
      <c r="P71" s="44">
        <f t="shared" si="21"/>
        <v>0.95335999999999999</v>
      </c>
      <c r="Q71" s="43"/>
      <c r="R71" s="33">
        <f t="shared" si="22"/>
        <v>1789.82</v>
      </c>
      <c r="S71" s="43"/>
      <c r="T71" s="33">
        <f t="shared" si="23"/>
        <v>1877.38</v>
      </c>
      <c r="U71" s="43"/>
      <c r="V71" s="33">
        <f t="shared" si="24"/>
        <v>-87.56</v>
      </c>
      <c r="W71" s="43"/>
      <c r="X71" s="44">
        <f t="shared" si="25"/>
        <v>0.95335999999999999</v>
      </c>
    </row>
    <row r="72" spans="1:24">
      <c r="A72" s="26"/>
      <c r="B72" s="26"/>
      <c r="C72" s="26"/>
      <c r="D72" s="26"/>
      <c r="E72" s="26"/>
      <c r="F72" s="26"/>
      <c r="G72" s="26"/>
      <c r="H72" s="26" t="s">
        <v>420</v>
      </c>
      <c r="I72" s="26"/>
      <c r="J72" s="33">
        <v>0</v>
      </c>
      <c r="K72" s="43"/>
      <c r="L72" s="33">
        <v>1333.3</v>
      </c>
      <c r="M72" s="43"/>
      <c r="N72" s="33">
        <f t="shared" si="20"/>
        <v>-1333.3</v>
      </c>
      <c r="O72" s="43"/>
      <c r="P72" s="44">
        <f t="shared" si="21"/>
        <v>0</v>
      </c>
      <c r="Q72" s="43"/>
      <c r="R72" s="33">
        <f t="shared" si="22"/>
        <v>0</v>
      </c>
      <c r="S72" s="43"/>
      <c r="T72" s="33">
        <f t="shared" si="23"/>
        <v>1333.3</v>
      </c>
      <c r="U72" s="43"/>
      <c r="V72" s="33">
        <f t="shared" si="24"/>
        <v>-1333.3</v>
      </c>
      <c r="W72" s="43"/>
      <c r="X72" s="44">
        <f t="shared" si="25"/>
        <v>0</v>
      </c>
    </row>
    <row r="73" spans="1:24">
      <c r="A73" s="26"/>
      <c r="B73" s="26"/>
      <c r="C73" s="26"/>
      <c r="D73" s="26"/>
      <c r="E73" s="26"/>
      <c r="F73" s="26"/>
      <c r="G73" s="26"/>
      <c r="H73" s="26" t="s">
        <v>421</v>
      </c>
      <c r="I73" s="26"/>
      <c r="J73" s="33">
        <v>0</v>
      </c>
      <c r="K73" s="43"/>
      <c r="L73" s="33">
        <v>0</v>
      </c>
      <c r="M73" s="43"/>
      <c r="N73" s="33">
        <f t="shared" si="20"/>
        <v>0</v>
      </c>
      <c r="O73" s="43"/>
      <c r="P73" s="44">
        <f t="shared" si="21"/>
        <v>0</v>
      </c>
      <c r="Q73" s="43"/>
      <c r="R73" s="33">
        <f t="shared" si="22"/>
        <v>0</v>
      </c>
      <c r="S73" s="43"/>
      <c r="T73" s="33">
        <f t="shared" si="23"/>
        <v>0</v>
      </c>
      <c r="U73" s="43"/>
      <c r="V73" s="33">
        <f t="shared" si="24"/>
        <v>0</v>
      </c>
      <c r="W73" s="43"/>
      <c r="X73" s="44">
        <f t="shared" si="25"/>
        <v>0</v>
      </c>
    </row>
    <row r="74" spans="1:24" ht="15.75" thickBot="1">
      <c r="A74" s="26"/>
      <c r="B74" s="26"/>
      <c r="C74" s="26"/>
      <c r="D74" s="26"/>
      <c r="E74" s="26"/>
      <c r="F74" s="26"/>
      <c r="G74" s="26"/>
      <c r="H74" s="26" t="s">
        <v>422</v>
      </c>
      <c r="I74" s="26"/>
      <c r="J74" s="36">
        <v>26.25</v>
      </c>
      <c r="K74" s="43"/>
      <c r="L74" s="36">
        <v>25</v>
      </c>
      <c r="M74" s="43"/>
      <c r="N74" s="36">
        <f t="shared" si="20"/>
        <v>1.25</v>
      </c>
      <c r="O74" s="43"/>
      <c r="P74" s="47">
        <f t="shared" si="21"/>
        <v>1.05</v>
      </c>
      <c r="Q74" s="43"/>
      <c r="R74" s="36">
        <f t="shared" si="22"/>
        <v>26.25</v>
      </c>
      <c r="S74" s="43"/>
      <c r="T74" s="36">
        <f t="shared" si="23"/>
        <v>25</v>
      </c>
      <c r="U74" s="43"/>
      <c r="V74" s="36">
        <f t="shared" si="24"/>
        <v>1.25</v>
      </c>
      <c r="W74" s="43"/>
      <c r="X74" s="47">
        <f t="shared" si="25"/>
        <v>1.05</v>
      </c>
    </row>
    <row r="75" spans="1:24">
      <c r="A75" s="26"/>
      <c r="B75" s="26"/>
      <c r="C75" s="26"/>
      <c r="D75" s="26"/>
      <c r="E75" s="26"/>
      <c r="F75" s="26"/>
      <c r="G75" s="26" t="s">
        <v>423</v>
      </c>
      <c r="H75" s="26"/>
      <c r="I75" s="26"/>
      <c r="J75" s="33">
        <f>ROUND(SUM(J66:J74),5)</f>
        <v>16357.5</v>
      </c>
      <c r="K75" s="43"/>
      <c r="L75" s="33">
        <f>ROUND(SUM(L66:L74),5)</f>
        <v>29345.8</v>
      </c>
      <c r="M75" s="43"/>
      <c r="N75" s="33">
        <f t="shared" si="20"/>
        <v>-12988.3</v>
      </c>
      <c r="O75" s="43"/>
      <c r="P75" s="44">
        <f t="shared" si="21"/>
        <v>0.55740999999999996</v>
      </c>
      <c r="Q75" s="43"/>
      <c r="R75" s="33">
        <f t="shared" si="22"/>
        <v>16357.5</v>
      </c>
      <c r="S75" s="43"/>
      <c r="T75" s="33">
        <f t="shared" si="23"/>
        <v>29345.8</v>
      </c>
      <c r="U75" s="43"/>
      <c r="V75" s="33">
        <f t="shared" si="24"/>
        <v>-12988.3</v>
      </c>
      <c r="W75" s="43"/>
      <c r="X75" s="44">
        <f t="shared" si="25"/>
        <v>0.55740999999999996</v>
      </c>
    </row>
    <row r="76" spans="1:24">
      <c r="A76" s="26"/>
      <c r="B76" s="26"/>
      <c r="C76" s="26"/>
      <c r="D76" s="26"/>
      <c r="E76" s="26"/>
      <c r="F76" s="26"/>
      <c r="G76" s="26" t="s">
        <v>267</v>
      </c>
      <c r="H76" s="26"/>
      <c r="I76" s="26"/>
      <c r="J76" s="33"/>
      <c r="K76" s="43"/>
      <c r="L76" s="33"/>
      <c r="M76" s="43"/>
      <c r="N76" s="33"/>
      <c r="O76" s="43"/>
      <c r="P76" s="44"/>
      <c r="Q76" s="43"/>
      <c r="R76" s="33"/>
      <c r="S76" s="43"/>
      <c r="T76" s="33"/>
      <c r="U76" s="43"/>
      <c r="V76" s="33"/>
      <c r="W76" s="43"/>
      <c r="X76" s="44"/>
    </row>
    <row r="77" spans="1:24">
      <c r="A77" s="26"/>
      <c r="B77" s="26"/>
      <c r="C77" s="26"/>
      <c r="D77" s="26"/>
      <c r="E77" s="26"/>
      <c r="F77" s="26"/>
      <c r="G77" s="26"/>
      <c r="H77" s="26" t="s">
        <v>319</v>
      </c>
      <c r="I77" s="26"/>
      <c r="J77" s="33">
        <v>945.5</v>
      </c>
      <c r="K77" s="43"/>
      <c r="L77" s="33">
        <v>969.66</v>
      </c>
      <c r="M77" s="43"/>
      <c r="N77" s="33">
        <f t="shared" ref="N77:N83" si="26">ROUND((J77-L77),5)</f>
        <v>-24.16</v>
      </c>
      <c r="O77" s="43"/>
      <c r="P77" s="44">
        <f t="shared" ref="P77:P83" si="27">ROUND(IF(L77=0, IF(J77=0, 0, 1), J77/L77),5)</f>
        <v>0.97507999999999995</v>
      </c>
      <c r="Q77" s="43"/>
      <c r="R77" s="33">
        <f t="shared" ref="R77:R83" si="28">J77</f>
        <v>945.5</v>
      </c>
      <c r="S77" s="43"/>
      <c r="T77" s="33">
        <f t="shared" ref="T77:T83" si="29">L77</f>
        <v>969.66</v>
      </c>
      <c r="U77" s="43"/>
      <c r="V77" s="33">
        <f t="shared" ref="V77:V83" si="30">ROUND((R77-T77),5)</f>
        <v>-24.16</v>
      </c>
      <c r="W77" s="43"/>
      <c r="X77" s="44">
        <f t="shared" ref="X77:X83" si="31">ROUND(IF(T77=0, IF(R77=0, 0, 1), R77/T77),5)</f>
        <v>0.97507999999999995</v>
      </c>
    </row>
    <row r="78" spans="1:24">
      <c r="A78" s="26"/>
      <c r="B78" s="26"/>
      <c r="C78" s="26"/>
      <c r="D78" s="26"/>
      <c r="E78" s="26"/>
      <c r="F78" s="26"/>
      <c r="G78" s="26"/>
      <c r="H78" s="26" t="s">
        <v>323</v>
      </c>
      <c r="I78" s="26"/>
      <c r="J78" s="33">
        <v>1523.14</v>
      </c>
      <c r="K78" s="43"/>
      <c r="L78" s="33">
        <v>1576</v>
      </c>
      <c r="M78" s="43"/>
      <c r="N78" s="33">
        <f t="shared" si="26"/>
        <v>-52.86</v>
      </c>
      <c r="O78" s="43"/>
      <c r="P78" s="44">
        <f t="shared" si="27"/>
        <v>0.96645999999999999</v>
      </c>
      <c r="Q78" s="43"/>
      <c r="R78" s="33">
        <f t="shared" si="28"/>
        <v>1523.14</v>
      </c>
      <c r="S78" s="43"/>
      <c r="T78" s="33">
        <f t="shared" si="29"/>
        <v>1576</v>
      </c>
      <c r="U78" s="43"/>
      <c r="V78" s="33">
        <f t="shared" si="30"/>
        <v>-52.86</v>
      </c>
      <c r="W78" s="43"/>
      <c r="X78" s="44">
        <f t="shared" si="31"/>
        <v>0.96645999999999999</v>
      </c>
    </row>
    <row r="79" spans="1:24" ht="15.75" thickBot="1">
      <c r="A79" s="26"/>
      <c r="B79" s="26"/>
      <c r="C79" s="26"/>
      <c r="D79" s="26"/>
      <c r="E79" s="26"/>
      <c r="F79" s="26"/>
      <c r="G79" s="26"/>
      <c r="H79" s="26" t="s">
        <v>424</v>
      </c>
      <c r="I79" s="26"/>
      <c r="J79" s="33">
        <v>220.59</v>
      </c>
      <c r="K79" s="43"/>
      <c r="L79" s="33">
        <v>324</v>
      </c>
      <c r="M79" s="43"/>
      <c r="N79" s="33">
        <f t="shared" si="26"/>
        <v>-103.41</v>
      </c>
      <c r="O79" s="43"/>
      <c r="P79" s="44">
        <f t="shared" si="27"/>
        <v>0.68083000000000005</v>
      </c>
      <c r="Q79" s="43"/>
      <c r="R79" s="33">
        <f t="shared" si="28"/>
        <v>220.59</v>
      </c>
      <c r="S79" s="43"/>
      <c r="T79" s="33">
        <f t="shared" si="29"/>
        <v>324</v>
      </c>
      <c r="U79" s="43"/>
      <c r="V79" s="33">
        <f t="shared" si="30"/>
        <v>-103.41</v>
      </c>
      <c r="W79" s="43"/>
      <c r="X79" s="44">
        <f t="shared" si="31"/>
        <v>0.68083000000000005</v>
      </c>
    </row>
    <row r="80" spans="1:24" ht="15.75" thickBot="1">
      <c r="A80" s="26"/>
      <c r="B80" s="26"/>
      <c r="C80" s="26"/>
      <c r="D80" s="26"/>
      <c r="E80" s="26"/>
      <c r="F80" s="26"/>
      <c r="G80" s="26" t="s">
        <v>425</v>
      </c>
      <c r="H80" s="26"/>
      <c r="I80" s="26"/>
      <c r="J80" s="34">
        <f>ROUND(SUM(J76:J79),5)</f>
        <v>2689.23</v>
      </c>
      <c r="K80" s="43"/>
      <c r="L80" s="34">
        <f>ROUND(SUM(L76:L79),5)</f>
        <v>2869.66</v>
      </c>
      <c r="M80" s="43"/>
      <c r="N80" s="34">
        <f t="shared" si="26"/>
        <v>-180.43</v>
      </c>
      <c r="O80" s="43"/>
      <c r="P80" s="46">
        <f t="shared" si="27"/>
        <v>0.93711999999999995</v>
      </c>
      <c r="Q80" s="43"/>
      <c r="R80" s="34">
        <f t="shared" si="28"/>
        <v>2689.23</v>
      </c>
      <c r="S80" s="43"/>
      <c r="T80" s="34">
        <f t="shared" si="29"/>
        <v>2869.66</v>
      </c>
      <c r="U80" s="43"/>
      <c r="V80" s="34">
        <f t="shared" si="30"/>
        <v>-180.43</v>
      </c>
      <c r="W80" s="43"/>
      <c r="X80" s="46">
        <f t="shared" si="31"/>
        <v>0.93711999999999995</v>
      </c>
    </row>
    <row r="81" spans="1:24">
      <c r="A81" s="26"/>
      <c r="B81" s="26"/>
      <c r="C81" s="26"/>
      <c r="D81" s="26"/>
      <c r="E81" s="26"/>
      <c r="F81" s="26" t="s">
        <v>426</v>
      </c>
      <c r="G81" s="26"/>
      <c r="H81" s="26"/>
      <c r="I81" s="26"/>
      <c r="J81" s="33">
        <f>ROUND(SUM(J48:J49)+J65+J75+J80,5)</f>
        <v>132283.60999999999</v>
      </c>
      <c r="K81" s="43"/>
      <c r="L81" s="33">
        <f>ROUND(SUM(L48:L49)+L65+L75+L80,5)</f>
        <v>130144.96000000001</v>
      </c>
      <c r="M81" s="43"/>
      <c r="N81" s="33">
        <f t="shared" si="26"/>
        <v>2138.65</v>
      </c>
      <c r="O81" s="43"/>
      <c r="P81" s="44">
        <f t="shared" si="27"/>
        <v>1.0164299999999999</v>
      </c>
      <c r="Q81" s="43"/>
      <c r="R81" s="33">
        <f t="shared" si="28"/>
        <v>132283.60999999999</v>
      </c>
      <c r="S81" s="43"/>
      <c r="T81" s="33">
        <f t="shared" si="29"/>
        <v>130144.96000000001</v>
      </c>
      <c r="U81" s="43"/>
      <c r="V81" s="33">
        <f t="shared" si="30"/>
        <v>2138.65</v>
      </c>
      <c r="W81" s="43"/>
      <c r="X81" s="44">
        <f t="shared" si="31"/>
        <v>1.0164299999999999</v>
      </c>
    </row>
    <row r="82" spans="1:24">
      <c r="A82" s="26"/>
      <c r="B82" s="26"/>
      <c r="C82" s="26"/>
      <c r="D82" s="26"/>
      <c r="E82" s="26"/>
      <c r="F82" s="26" t="s">
        <v>427</v>
      </c>
      <c r="G82" s="26"/>
      <c r="H82" s="26"/>
      <c r="I82" s="26"/>
      <c r="J82" s="33">
        <v>58</v>
      </c>
      <c r="K82" s="43"/>
      <c r="L82" s="33">
        <v>83.32</v>
      </c>
      <c r="M82" s="43"/>
      <c r="N82" s="33">
        <f t="shared" si="26"/>
        <v>-25.32</v>
      </c>
      <c r="O82" s="43"/>
      <c r="P82" s="44">
        <f t="shared" si="27"/>
        <v>0.69611000000000001</v>
      </c>
      <c r="Q82" s="43"/>
      <c r="R82" s="33">
        <f t="shared" si="28"/>
        <v>58</v>
      </c>
      <c r="S82" s="43"/>
      <c r="T82" s="33">
        <f t="shared" si="29"/>
        <v>83.32</v>
      </c>
      <c r="U82" s="43"/>
      <c r="V82" s="33">
        <f t="shared" si="30"/>
        <v>-25.32</v>
      </c>
      <c r="W82" s="43"/>
      <c r="X82" s="44">
        <f t="shared" si="31"/>
        <v>0.69611000000000001</v>
      </c>
    </row>
    <row r="83" spans="1:24">
      <c r="A83" s="26"/>
      <c r="B83" s="26"/>
      <c r="C83" s="26"/>
      <c r="D83" s="26"/>
      <c r="E83" s="26"/>
      <c r="F83" s="26" t="s">
        <v>428</v>
      </c>
      <c r="G83" s="26"/>
      <c r="H83" s="26"/>
      <c r="I83" s="26"/>
      <c r="J83" s="33">
        <v>0</v>
      </c>
      <c r="K83" s="43"/>
      <c r="L83" s="33">
        <v>100</v>
      </c>
      <c r="M83" s="43"/>
      <c r="N83" s="33">
        <f t="shared" si="26"/>
        <v>-100</v>
      </c>
      <c r="O83" s="43"/>
      <c r="P83" s="44">
        <f t="shared" si="27"/>
        <v>0</v>
      </c>
      <c r="Q83" s="43"/>
      <c r="R83" s="33">
        <f t="shared" si="28"/>
        <v>0</v>
      </c>
      <c r="S83" s="43"/>
      <c r="T83" s="33">
        <f t="shared" si="29"/>
        <v>100</v>
      </c>
      <c r="U83" s="43"/>
      <c r="V83" s="33">
        <f t="shared" si="30"/>
        <v>-100</v>
      </c>
      <c r="W83" s="43"/>
      <c r="X83" s="44">
        <f t="shared" si="31"/>
        <v>0</v>
      </c>
    </row>
    <row r="84" spans="1:24">
      <c r="A84" s="26"/>
      <c r="B84" s="26"/>
      <c r="C84" s="26"/>
      <c r="D84" s="26"/>
      <c r="E84" s="26"/>
      <c r="F84" s="26" t="s">
        <v>429</v>
      </c>
      <c r="G84" s="26"/>
      <c r="H84" s="26"/>
      <c r="I84" s="26"/>
      <c r="J84" s="33"/>
      <c r="K84" s="43"/>
      <c r="L84" s="33"/>
      <c r="M84" s="43"/>
      <c r="N84" s="33"/>
      <c r="O84" s="43"/>
      <c r="P84" s="44"/>
      <c r="Q84" s="43"/>
      <c r="R84" s="33"/>
      <c r="S84" s="43"/>
      <c r="T84" s="33"/>
      <c r="U84" s="43"/>
      <c r="V84" s="33"/>
      <c r="W84" s="43"/>
      <c r="X84" s="44"/>
    </row>
    <row r="85" spans="1:24">
      <c r="A85" s="26"/>
      <c r="B85" s="26"/>
      <c r="C85" s="26"/>
      <c r="D85" s="26"/>
      <c r="E85" s="26"/>
      <c r="F85" s="26"/>
      <c r="G85" s="26" t="s">
        <v>430</v>
      </c>
      <c r="H85" s="26"/>
      <c r="I85" s="26"/>
      <c r="J85" s="33">
        <v>0</v>
      </c>
      <c r="K85" s="43"/>
      <c r="L85" s="33">
        <v>3080</v>
      </c>
      <c r="M85" s="43"/>
      <c r="N85" s="33">
        <f>ROUND((J85-L85),5)</f>
        <v>-3080</v>
      </c>
      <c r="O85" s="43"/>
      <c r="P85" s="44">
        <f>ROUND(IF(L85=0, IF(J85=0, 0, 1), J85/L85),5)</f>
        <v>0</v>
      </c>
      <c r="Q85" s="43"/>
      <c r="R85" s="33">
        <f>J85</f>
        <v>0</v>
      </c>
      <c r="S85" s="43"/>
      <c r="T85" s="33">
        <f>L85</f>
        <v>3080</v>
      </c>
      <c r="U85" s="43"/>
      <c r="V85" s="33">
        <f>ROUND((R85-T85),5)</f>
        <v>-3080</v>
      </c>
      <c r="W85" s="43"/>
      <c r="X85" s="44">
        <f>ROUND(IF(T85=0, IF(R85=0, 0, 1), R85/T85),5)</f>
        <v>0</v>
      </c>
    </row>
    <row r="86" spans="1:24" ht="15.75" thickBot="1">
      <c r="A86" s="26"/>
      <c r="B86" s="26"/>
      <c r="C86" s="26"/>
      <c r="D86" s="26"/>
      <c r="E86" s="26"/>
      <c r="F86" s="26"/>
      <c r="G86" s="26" t="s">
        <v>431</v>
      </c>
      <c r="H86" s="26"/>
      <c r="I86" s="26"/>
      <c r="J86" s="36">
        <v>3305.2</v>
      </c>
      <c r="K86" s="43"/>
      <c r="L86" s="36">
        <v>1000</v>
      </c>
      <c r="M86" s="43"/>
      <c r="N86" s="36">
        <f>ROUND((J86-L86),5)</f>
        <v>2305.1999999999998</v>
      </c>
      <c r="O86" s="43"/>
      <c r="P86" s="47">
        <f>ROUND(IF(L86=0, IF(J86=0, 0, 1), J86/L86),5)</f>
        <v>3.3052000000000001</v>
      </c>
      <c r="Q86" s="43"/>
      <c r="R86" s="36">
        <f>J86</f>
        <v>3305.2</v>
      </c>
      <c r="S86" s="43"/>
      <c r="T86" s="36">
        <f>L86</f>
        <v>1000</v>
      </c>
      <c r="U86" s="43"/>
      <c r="V86" s="36">
        <f>ROUND((R86-T86),5)</f>
        <v>2305.1999999999998</v>
      </c>
      <c r="W86" s="43"/>
      <c r="X86" s="47">
        <f>ROUND(IF(T86=0, IF(R86=0, 0, 1), R86/T86),5)</f>
        <v>3.3052000000000001</v>
      </c>
    </row>
    <row r="87" spans="1:24">
      <c r="A87" s="26"/>
      <c r="B87" s="26"/>
      <c r="C87" s="26"/>
      <c r="D87" s="26"/>
      <c r="E87" s="26"/>
      <c r="F87" s="26" t="s">
        <v>432</v>
      </c>
      <c r="G87" s="26"/>
      <c r="H87" s="26"/>
      <c r="I87" s="26"/>
      <c r="J87" s="33">
        <f>ROUND(SUM(J84:J86),5)</f>
        <v>3305.2</v>
      </c>
      <c r="K87" s="43"/>
      <c r="L87" s="33">
        <f>ROUND(SUM(L84:L86),5)</f>
        <v>4080</v>
      </c>
      <c r="M87" s="43"/>
      <c r="N87" s="33">
        <f>ROUND((J87-L87),5)</f>
        <v>-774.8</v>
      </c>
      <c r="O87" s="43"/>
      <c r="P87" s="44">
        <f>ROUND(IF(L87=0, IF(J87=0, 0, 1), J87/L87),5)</f>
        <v>0.81010000000000004</v>
      </c>
      <c r="Q87" s="43"/>
      <c r="R87" s="33">
        <f>J87</f>
        <v>3305.2</v>
      </c>
      <c r="S87" s="43"/>
      <c r="T87" s="33">
        <f>L87</f>
        <v>4080</v>
      </c>
      <c r="U87" s="43"/>
      <c r="V87" s="33">
        <f>ROUND((R87-T87),5)</f>
        <v>-774.8</v>
      </c>
      <c r="W87" s="43"/>
      <c r="X87" s="44">
        <f>ROUND(IF(T87=0, IF(R87=0, 0, 1), R87/T87),5)</f>
        <v>0.81010000000000004</v>
      </c>
    </row>
    <row r="88" spans="1:24">
      <c r="A88" s="26"/>
      <c r="B88" s="26"/>
      <c r="C88" s="26"/>
      <c r="D88" s="26"/>
      <c r="E88" s="26"/>
      <c r="F88" s="26" t="s">
        <v>433</v>
      </c>
      <c r="G88" s="26"/>
      <c r="H88" s="26"/>
      <c r="I88" s="26"/>
      <c r="J88" s="33"/>
      <c r="K88" s="43"/>
      <c r="L88" s="33"/>
      <c r="M88" s="43"/>
      <c r="N88" s="33"/>
      <c r="O88" s="43"/>
      <c r="P88" s="44"/>
      <c r="Q88" s="43"/>
      <c r="R88" s="33"/>
      <c r="S88" s="43"/>
      <c r="T88" s="33"/>
      <c r="U88" s="43"/>
      <c r="V88" s="33"/>
      <c r="W88" s="43"/>
      <c r="X88" s="44"/>
    </row>
    <row r="89" spans="1:24">
      <c r="A89" s="26"/>
      <c r="B89" s="26"/>
      <c r="C89" s="26"/>
      <c r="D89" s="26"/>
      <c r="E89" s="26"/>
      <c r="F89" s="26"/>
      <c r="G89" s="26" t="s">
        <v>434</v>
      </c>
      <c r="H89" s="26"/>
      <c r="I89" s="26"/>
      <c r="J89" s="33"/>
      <c r="K89" s="43"/>
      <c r="L89" s="33"/>
      <c r="M89" s="43"/>
      <c r="N89" s="33"/>
      <c r="O89" s="43"/>
      <c r="P89" s="44"/>
      <c r="Q89" s="43"/>
      <c r="R89" s="33"/>
      <c r="S89" s="43"/>
      <c r="T89" s="33"/>
      <c r="U89" s="43"/>
      <c r="V89" s="33"/>
      <c r="W89" s="43"/>
      <c r="X89" s="44"/>
    </row>
    <row r="90" spans="1:24">
      <c r="A90" s="26"/>
      <c r="B90" s="26"/>
      <c r="C90" s="26"/>
      <c r="D90" s="26"/>
      <c r="E90" s="26"/>
      <c r="F90" s="26"/>
      <c r="G90" s="26"/>
      <c r="H90" s="26" t="s">
        <v>435</v>
      </c>
      <c r="I90" s="26"/>
      <c r="J90" s="33">
        <v>5620.26</v>
      </c>
      <c r="K90" s="43"/>
      <c r="L90" s="33">
        <v>2000</v>
      </c>
      <c r="M90" s="43"/>
      <c r="N90" s="33">
        <f>ROUND((J90-L90),5)</f>
        <v>3620.26</v>
      </c>
      <c r="O90" s="43"/>
      <c r="P90" s="44">
        <f>ROUND(IF(L90=0, IF(J90=0, 0, 1), J90/L90),5)</f>
        <v>2.81013</v>
      </c>
      <c r="Q90" s="43"/>
      <c r="R90" s="33">
        <f>J90</f>
        <v>5620.26</v>
      </c>
      <c r="S90" s="43"/>
      <c r="T90" s="33">
        <f>L90</f>
        <v>2000</v>
      </c>
      <c r="U90" s="43"/>
      <c r="V90" s="33">
        <f>ROUND((R90-T90),5)</f>
        <v>3620.26</v>
      </c>
      <c r="W90" s="43"/>
      <c r="X90" s="44">
        <f>ROUND(IF(T90=0, IF(R90=0, 0, 1), R90/T90),5)</f>
        <v>2.81013</v>
      </c>
    </row>
    <row r="91" spans="1:24">
      <c r="A91" s="26"/>
      <c r="B91" s="26"/>
      <c r="C91" s="26"/>
      <c r="D91" s="26"/>
      <c r="E91" s="26"/>
      <c r="F91" s="26"/>
      <c r="G91" s="26"/>
      <c r="H91" s="26" t="s">
        <v>436</v>
      </c>
      <c r="I91" s="26"/>
      <c r="J91" s="33">
        <v>0</v>
      </c>
      <c r="K91" s="43"/>
      <c r="L91" s="33">
        <v>200</v>
      </c>
      <c r="M91" s="43"/>
      <c r="N91" s="33">
        <f>ROUND((J91-L91),5)</f>
        <v>-200</v>
      </c>
      <c r="O91" s="43"/>
      <c r="P91" s="44">
        <f>ROUND(IF(L91=0, IF(J91=0, 0, 1), J91/L91),5)</f>
        <v>0</v>
      </c>
      <c r="Q91" s="43"/>
      <c r="R91" s="33">
        <f>J91</f>
        <v>0</v>
      </c>
      <c r="S91" s="43"/>
      <c r="T91" s="33">
        <f>L91</f>
        <v>200</v>
      </c>
      <c r="U91" s="43"/>
      <c r="V91" s="33">
        <f>ROUND((R91-T91),5)</f>
        <v>-200</v>
      </c>
      <c r="W91" s="43"/>
      <c r="X91" s="44">
        <f>ROUND(IF(T91=0, IF(R91=0, 0, 1), R91/T91),5)</f>
        <v>0</v>
      </c>
    </row>
    <row r="92" spans="1:24">
      <c r="A92" s="26"/>
      <c r="B92" s="26"/>
      <c r="C92" s="26"/>
      <c r="D92" s="26"/>
      <c r="E92" s="26"/>
      <c r="F92" s="26"/>
      <c r="G92" s="26"/>
      <c r="H92" s="26" t="s">
        <v>437</v>
      </c>
      <c r="I92" s="26"/>
      <c r="J92" s="33">
        <v>0</v>
      </c>
      <c r="K92" s="43"/>
      <c r="L92" s="33">
        <v>200</v>
      </c>
      <c r="M92" s="43"/>
      <c r="N92" s="33">
        <f>ROUND((J92-L92),5)</f>
        <v>-200</v>
      </c>
      <c r="O92" s="43"/>
      <c r="P92" s="44">
        <f>ROUND(IF(L92=0, IF(J92=0, 0, 1), J92/L92),5)</f>
        <v>0</v>
      </c>
      <c r="Q92" s="43"/>
      <c r="R92" s="33">
        <f>J92</f>
        <v>0</v>
      </c>
      <c r="S92" s="43"/>
      <c r="T92" s="33">
        <f>L92</f>
        <v>200</v>
      </c>
      <c r="U92" s="43"/>
      <c r="V92" s="33">
        <f>ROUND((R92-T92),5)</f>
        <v>-200</v>
      </c>
      <c r="W92" s="43"/>
      <c r="X92" s="44">
        <f>ROUND(IF(T92=0, IF(R92=0, 0, 1), R92/T92),5)</f>
        <v>0</v>
      </c>
    </row>
    <row r="93" spans="1:24" ht="15.75" thickBot="1">
      <c r="A93" s="26"/>
      <c r="B93" s="26"/>
      <c r="C93" s="26"/>
      <c r="D93" s="26"/>
      <c r="E93" s="26"/>
      <c r="F93" s="26"/>
      <c r="G93" s="26"/>
      <c r="H93" s="26" t="s">
        <v>438</v>
      </c>
      <c r="I93" s="26"/>
      <c r="J93" s="36">
        <v>846.32</v>
      </c>
      <c r="K93" s="43"/>
      <c r="L93" s="36">
        <v>250</v>
      </c>
      <c r="M93" s="43"/>
      <c r="N93" s="36">
        <f>ROUND((J93-L93),5)</f>
        <v>596.32000000000005</v>
      </c>
      <c r="O93" s="43"/>
      <c r="P93" s="47">
        <f>ROUND(IF(L93=0, IF(J93=0, 0, 1), J93/L93),5)</f>
        <v>3.3852799999999998</v>
      </c>
      <c r="Q93" s="43"/>
      <c r="R93" s="36">
        <f>J93</f>
        <v>846.32</v>
      </c>
      <c r="S93" s="43"/>
      <c r="T93" s="36">
        <f>L93</f>
        <v>250</v>
      </c>
      <c r="U93" s="43"/>
      <c r="V93" s="36">
        <f>ROUND((R93-T93),5)</f>
        <v>596.32000000000005</v>
      </c>
      <c r="W93" s="43"/>
      <c r="X93" s="47">
        <f>ROUND(IF(T93=0, IF(R93=0, 0, 1), R93/T93),5)</f>
        <v>3.3852799999999998</v>
      </c>
    </row>
    <row r="94" spans="1:24">
      <c r="A94" s="26"/>
      <c r="B94" s="26"/>
      <c r="C94" s="26"/>
      <c r="D94" s="26"/>
      <c r="E94" s="26"/>
      <c r="F94" s="26"/>
      <c r="G94" s="26" t="s">
        <v>439</v>
      </c>
      <c r="H94" s="26"/>
      <c r="I94" s="26"/>
      <c r="J94" s="33">
        <f>ROUND(SUM(J89:J93),5)</f>
        <v>6466.58</v>
      </c>
      <c r="K94" s="43"/>
      <c r="L94" s="33">
        <f>ROUND(SUM(L89:L93),5)</f>
        <v>2650</v>
      </c>
      <c r="M94" s="43"/>
      <c r="N94" s="33">
        <f>ROUND((J94-L94),5)</f>
        <v>3816.58</v>
      </c>
      <c r="O94" s="43"/>
      <c r="P94" s="44">
        <f>ROUND(IF(L94=0, IF(J94=0, 0, 1), J94/L94),5)</f>
        <v>2.4402200000000001</v>
      </c>
      <c r="Q94" s="43"/>
      <c r="R94" s="33">
        <f>J94</f>
        <v>6466.58</v>
      </c>
      <c r="S94" s="43"/>
      <c r="T94" s="33">
        <f>L94</f>
        <v>2650</v>
      </c>
      <c r="U94" s="43"/>
      <c r="V94" s="33">
        <f>ROUND((R94-T94),5)</f>
        <v>3816.58</v>
      </c>
      <c r="W94" s="43"/>
      <c r="X94" s="44">
        <f>ROUND(IF(T94=0, IF(R94=0, 0, 1), R94/T94),5)</f>
        <v>2.4402200000000001</v>
      </c>
    </row>
    <row r="95" spans="1:24">
      <c r="A95" s="26"/>
      <c r="B95" s="26"/>
      <c r="C95" s="26"/>
      <c r="D95" s="26"/>
      <c r="E95" s="26"/>
      <c r="F95" s="26"/>
      <c r="G95" s="26" t="s">
        <v>440</v>
      </c>
      <c r="H95" s="26"/>
      <c r="I95" s="26"/>
      <c r="J95" s="33"/>
      <c r="K95" s="43"/>
      <c r="L95" s="33"/>
      <c r="M95" s="43"/>
      <c r="N95" s="33"/>
      <c r="O95" s="43"/>
      <c r="P95" s="44"/>
      <c r="Q95" s="43"/>
      <c r="R95" s="33"/>
      <c r="S95" s="43"/>
      <c r="T95" s="33"/>
      <c r="U95" s="43"/>
      <c r="V95" s="33"/>
      <c r="W95" s="43"/>
      <c r="X95" s="44"/>
    </row>
    <row r="96" spans="1:24">
      <c r="A96" s="26"/>
      <c r="B96" s="26"/>
      <c r="C96" s="26"/>
      <c r="D96" s="26"/>
      <c r="E96" s="26"/>
      <c r="F96" s="26"/>
      <c r="G96" s="26"/>
      <c r="H96" s="26" t="s">
        <v>441</v>
      </c>
      <c r="I96" s="26"/>
      <c r="J96" s="33">
        <v>159.84</v>
      </c>
      <c r="K96" s="43"/>
      <c r="L96" s="33">
        <v>120</v>
      </c>
      <c r="M96" s="43"/>
      <c r="N96" s="33">
        <f t="shared" ref="N96:N101" si="32">ROUND((J96-L96),5)</f>
        <v>39.840000000000003</v>
      </c>
      <c r="O96" s="43"/>
      <c r="P96" s="44">
        <f t="shared" ref="P96:P101" si="33">ROUND(IF(L96=0, IF(J96=0, 0, 1), J96/L96),5)</f>
        <v>1.3320000000000001</v>
      </c>
      <c r="Q96" s="43"/>
      <c r="R96" s="33">
        <f t="shared" ref="R96:R101" si="34">J96</f>
        <v>159.84</v>
      </c>
      <c r="S96" s="43"/>
      <c r="T96" s="33">
        <f t="shared" ref="T96:T101" si="35">L96</f>
        <v>120</v>
      </c>
      <c r="U96" s="43"/>
      <c r="V96" s="33">
        <f t="shared" ref="V96:V101" si="36">ROUND((R96-T96),5)</f>
        <v>39.840000000000003</v>
      </c>
      <c r="W96" s="43"/>
      <c r="X96" s="44">
        <f t="shared" ref="X96:X101" si="37">ROUND(IF(T96=0, IF(R96=0, 0, 1), R96/T96),5)</f>
        <v>1.3320000000000001</v>
      </c>
    </row>
    <row r="97" spans="1:24">
      <c r="A97" s="26"/>
      <c r="B97" s="26"/>
      <c r="C97" s="26"/>
      <c r="D97" s="26"/>
      <c r="E97" s="26"/>
      <c r="F97" s="26"/>
      <c r="G97" s="26"/>
      <c r="H97" s="26" t="s">
        <v>442</v>
      </c>
      <c r="I97" s="26"/>
      <c r="J97" s="33">
        <v>181.02</v>
      </c>
      <c r="K97" s="43"/>
      <c r="L97" s="33">
        <v>333.32</v>
      </c>
      <c r="M97" s="43"/>
      <c r="N97" s="33">
        <f t="shared" si="32"/>
        <v>-152.30000000000001</v>
      </c>
      <c r="O97" s="43"/>
      <c r="P97" s="44">
        <f t="shared" si="33"/>
        <v>0.54308000000000001</v>
      </c>
      <c r="Q97" s="43"/>
      <c r="R97" s="33">
        <f t="shared" si="34"/>
        <v>181.02</v>
      </c>
      <c r="S97" s="43"/>
      <c r="T97" s="33">
        <f t="shared" si="35"/>
        <v>333.32</v>
      </c>
      <c r="U97" s="43"/>
      <c r="V97" s="33">
        <f t="shared" si="36"/>
        <v>-152.30000000000001</v>
      </c>
      <c r="W97" s="43"/>
      <c r="X97" s="44">
        <f t="shared" si="37"/>
        <v>0.54308000000000001</v>
      </c>
    </row>
    <row r="98" spans="1:24">
      <c r="A98" s="26"/>
      <c r="B98" s="26"/>
      <c r="C98" s="26"/>
      <c r="D98" s="26"/>
      <c r="E98" s="26"/>
      <c r="F98" s="26"/>
      <c r="G98" s="26"/>
      <c r="H98" s="26" t="s">
        <v>443</v>
      </c>
      <c r="I98" s="26"/>
      <c r="J98" s="33">
        <v>659.74</v>
      </c>
      <c r="K98" s="43"/>
      <c r="L98" s="33">
        <v>850</v>
      </c>
      <c r="M98" s="43"/>
      <c r="N98" s="33">
        <f t="shared" si="32"/>
        <v>-190.26</v>
      </c>
      <c r="O98" s="43"/>
      <c r="P98" s="44">
        <f t="shared" si="33"/>
        <v>0.77615999999999996</v>
      </c>
      <c r="Q98" s="43"/>
      <c r="R98" s="33">
        <f t="shared" si="34"/>
        <v>659.74</v>
      </c>
      <c r="S98" s="43"/>
      <c r="T98" s="33">
        <f t="shared" si="35"/>
        <v>850</v>
      </c>
      <c r="U98" s="43"/>
      <c r="V98" s="33">
        <f t="shared" si="36"/>
        <v>-190.26</v>
      </c>
      <c r="W98" s="43"/>
      <c r="X98" s="44">
        <f t="shared" si="37"/>
        <v>0.77615999999999996</v>
      </c>
    </row>
    <row r="99" spans="1:24">
      <c r="A99" s="26"/>
      <c r="B99" s="26"/>
      <c r="C99" s="26"/>
      <c r="D99" s="26"/>
      <c r="E99" s="26"/>
      <c r="F99" s="26"/>
      <c r="G99" s="26"/>
      <c r="H99" s="26" t="s">
        <v>444</v>
      </c>
      <c r="I99" s="26"/>
      <c r="J99" s="33">
        <v>159.85</v>
      </c>
      <c r="K99" s="43"/>
      <c r="L99" s="33">
        <v>150</v>
      </c>
      <c r="M99" s="43"/>
      <c r="N99" s="33">
        <f t="shared" si="32"/>
        <v>9.85</v>
      </c>
      <c r="O99" s="43"/>
      <c r="P99" s="44">
        <f t="shared" si="33"/>
        <v>1.0656699999999999</v>
      </c>
      <c r="Q99" s="43"/>
      <c r="R99" s="33">
        <f t="shared" si="34"/>
        <v>159.85</v>
      </c>
      <c r="S99" s="43"/>
      <c r="T99" s="33">
        <f t="shared" si="35"/>
        <v>150</v>
      </c>
      <c r="U99" s="43"/>
      <c r="V99" s="33">
        <f t="shared" si="36"/>
        <v>9.85</v>
      </c>
      <c r="W99" s="43"/>
      <c r="X99" s="44">
        <f t="shared" si="37"/>
        <v>1.0656699999999999</v>
      </c>
    </row>
    <row r="100" spans="1:24" ht="15.75" thickBot="1">
      <c r="A100" s="26"/>
      <c r="B100" s="26"/>
      <c r="C100" s="26"/>
      <c r="D100" s="26"/>
      <c r="E100" s="26"/>
      <c r="F100" s="26"/>
      <c r="G100" s="26"/>
      <c r="H100" s="26" t="s">
        <v>445</v>
      </c>
      <c r="I100" s="26"/>
      <c r="J100" s="36">
        <v>159.85</v>
      </c>
      <c r="K100" s="43"/>
      <c r="L100" s="36">
        <v>150</v>
      </c>
      <c r="M100" s="43"/>
      <c r="N100" s="36">
        <f t="shared" si="32"/>
        <v>9.85</v>
      </c>
      <c r="O100" s="43"/>
      <c r="P100" s="47">
        <f t="shared" si="33"/>
        <v>1.0656699999999999</v>
      </c>
      <c r="Q100" s="43"/>
      <c r="R100" s="36">
        <f t="shared" si="34"/>
        <v>159.85</v>
      </c>
      <c r="S100" s="43"/>
      <c r="T100" s="36">
        <f t="shared" si="35"/>
        <v>150</v>
      </c>
      <c r="U100" s="43"/>
      <c r="V100" s="36">
        <f t="shared" si="36"/>
        <v>9.85</v>
      </c>
      <c r="W100" s="43"/>
      <c r="X100" s="47">
        <f t="shared" si="37"/>
        <v>1.0656699999999999</v>
      </c>
    </row>
    <row r="101" spans="1:24">
      <c r="A101" s="26"/>
      <c r="B101" s="26"/>
      <c r="C101" s="26"/>
      <c r="D101" s="26"/>
      <c r="E101" s="26"/>
      <c r="F101" s="26"/>
      <c r="G101" s="26" t="s">
        <v>446</v>
      </c>
      <c r="H101" s="26"/>
      <c r="I101" s="26"/>
      <c r="J101" s="33">
        <f>ROUND(SUM(J95:J100),5)</f>
        <v>1320.3</v>
      </c>
      <c r="K101" s="43"/>
      <c r="L101" s="33">
        <f>ROUND(SUM(L95:L100),5)</f>
        <v>1603.32</v>
      </c>
      <c r="M101" s="43"/>
      <c r="N101" s="33">
        <f t="shared" si="32"/>
        <v>-283.02</v>
      </c>
      <c r="O101" s="43"/>
      <c r="P101" s="44">
        <f t="shared" si="33"/>
        <v>0.82347999999999999</v>
      </c>
      <c r="Q101" s="43"/>
      <c r="R101" s="33">
        <f t="shared" si="34"/>
        <v>1320.3</v>
      </c>
      <c r="S101" s="43"/>
      <c r="T101" s="33">
        <f t="shared" si="35"/>
        <v>1603.32</v>
      </c>
      <c r="U101" s="43"/>
      <c r="V101" s="33">
        <f t="shared" si="36"/>
        <v>-283.02</v>
      </c>
      <c r="W101" s="43"/>
      <c r="X101" s="44">
        <f t="shared" si="37"/>
        <v>0.82347999999999999</v>
      </c>
    </row>
    <row r="102" spans="1:24">
      <c r="A102" s="26"/>
      <c r="B102" s="26"/>
      <c r="C102" s="26"/>
      <c r="D102" s="26"/>
      <c r="E102" s="26"/>
      <c r="F102" s="26"/>
      <c r="G102" s="26" t="s">
        <v>447</v>
      </c>
      <c r="H102" s="26"/>
      <c r="I102" s="26"/>
      <c r="J102" s="33"/>
      <c r="K102" s="43"/>
      <c r="L102" s="33"/>
      <c r="M102" s="43"/>
      <c r="N102" s="33"/>
      <c r="O102" s="43"/>
      <c r="P102" s="44"/>
      <c r="Q102" s="43"/>
      <c r="R102" s="33"/>
      <c r="S102" s="43"/>
      <c r="T102" s="33"/>
      <c r="U102" s="43"/>
      <c r="V102" s="33"/>
      <c r="W102" s="43"/>
      <c r="X102" s="44"/>
    </row>
    <row r="103" spans="1:24">
      <c r="A103" s="26"/>
      <c r="B103" s="26"/>
      <c r="C103" s="26"/>
      <c r="D103" s="26"/>
      <c r="E103" s="26"/>
      <c r="F103" s="26"/>
      <c r="G103" s="26"/>
      <c r="H103" s="26" t="s">
        <v>448</v>
      </c>
      <c r="I103" s="26"/>
      <c r="J103" s="33">
        <v>237.98</v>
      </c>
      <c r="K103" s="43"/>
      <c r="L103" s="33">
        <v>260</v>
      </c>
      <c r="M103" s="43"/>
      <c r="N103" s="33">
        <f>ROUND((J103-L103),5)</f>
        <v>-22.02</v>
      </c>
      <c r="O103" s="43"/>
      <c r="P103" s="44">
        <f>ROUND(IF(L103=0, IF(J103=0, 0, 1), J103/L103),5)</f>
        <v>0.91530999999999996</v>
      </c>
      <c r="Q103" s="43"/>
      <c r="R103" s="33">
        <f>J103</f>
        <v>237.98</v>
      </c>
      <c r="S103" s="43"/>
      <c r="T103" s="33">
        <f>L103</f>
        <v>260</v>
      </c>
      <c r="U103" s="43"/>
      <c r="V103" s="33">
        <f>ROUND((R103-T103),5)</f>
        <v>-22.02</v>
      </c>
      <c r="W103" s="43"/>
      <c r="X103" s="44">
        <f>ROUND(IF(T103=0, IF(R103=0, 0, 1), R103/T103),5)</f>
        <v>0.91530999999999996</v>
      </c>
    </row>
    <row r="104" spans="1:24">
      <c r="A104" s="26"/>
      <c r="B104" s="26"/>
      <c r="C104" s="26"/>
      <c r="D104" s="26"/>
      <c r="E104" s="26"/>
      <c r="F104" s="26"/>
      <c r="G104" s="26"/>
      <c r="H104" s="26" t="s">
        <v>449</v>
      </c>
      <c r="I104" s="26"/>
      <c r="J104" s="33"/>
      <c r="K104" s="43"/>
      <c r="L104" s="33"/>
      <c r="M104" s="43"/>
      <c r="N104" s="33"/>
      <c r="O104" s="43"/>
      <c r="P104" s="44"/>
      <c r="Q104" s="43"/>
      <c r="R104" s="33"/>
      <c r="S104" s="43"/>
      <c r="T104" s="33"/>
      <c r="U104" s="43"/>
      <c r="V104" s="33"/>
      <c r="W104" s="43"/>
      <c r="X104" s="44"/>
    </row>
    <row r="105" spans="1:24">
      <c r="A105" s="26"/>
      <c r="B105" s="26"/>
      <c r="C105" s="26"/>
      <c r="D105" s="26"/>
      <c r="E105" s="26"/>
      <c r="F105" s="26"/>
      <c r="G105" s="26"/>
      <c r="H105" s="26"/>
      <c r="I105" s="26" t="s">
        <v>450</v>
      </c>
      <c r="J105" s="33">
        <v>3093.33</v>
      </c>
      <c r="K105" s="43"/>
      <c r="L105" s="33">
        <v>3216</v>
      </c>
      <c r="M105" s="43"/>
      <c r="N105" s="33">
        <f t="shared" ref="N105:N113" si="38">ROUND((J105-L105),5)</f>
        <v>-122.67</v>
      </c>
      <c r="O105" s="43"/>
      <c r="P105" s="44">
        <f t="shared" ref="P105:P113" si="39">ROUND(IF(L105=0, IF(J105=0, 0, 1), J105/L105),5)</f>
        <v>0.96186000000000005</v>
      </c>
      <c r="Q105" s="43"/>
      <c r="R105" s="33">
        <f t="shared" ref="R105:R113" si="40">J105</f>
        <v>3093.33</v>
      </c>
      <c r="S105" s="43"/>
      <c r="T105" s="33">
        <f t="shared" ref="T105:T113" si="41">L105</f>
        <v>3216</v>
      </c>
      <c r="U105" s="43"/>
      <c r="V105" s="33">
        <f t="shared" ref="V105:V113" si="42">ROUND((R105-T105),5)</f>
        <v>-122.67</v>
      </c>
      <c r="W105" s="43"/>
      <c r="X105" s="44">
        <f t="shared" ref="X105:X113" si="43">ROUND(IF(T105=0, IF(R105=0, 0, 1), R105/T105),5)</f>
        <v>0.96186000000000005</v>
      </c>
    </row>
    <row r="106" spans="1:24">
      <c r="A106" s="26"/>
      <c r="B106" s="26"/>
      <c r="C106" s="26"/>
      <c r="D106" s="26"/>
      <c r="E106" s="26"/>
      <c r="F106" s="26"/>
      <c r="G106" s="26"/>
      <c r="H106" s="26"/>
      <c r="I106" s="26" t="s">
        <v>451</v>
      </c>
      <c r="J106" s="33">
        <v>660.38</v>
      </c>
      <c r="K106" s="43"/>
      <c r="L106" s="33">
        <v>400</v>
      </c>
      <c r="M106" s="43"/>
      <c r="N106" s="33">
        <f t="shared" si="38"/>
        <v>260.38</v>
      </c>
      <c r="O106" s="43"/>
      <c r="P106" s="44">
        <f t="shared" si="39"/>
        <v>1.6509499999999999</v>
      </c>
      <c r="Q106" s="43"/>
      <c r="R106" s="33">
        <f t="shared" si="40"/>
        <v>660.38</v>
      </c>
      <c r="S106" s="43"/>
      <c r="T106" s="33">
        <f t="shared" si="41"/>
        <v>400</v>
      </c>
      <c r="U106" s="43"/>
      <c r="V106" s="33">
        <f t="shared" si="42"/>
        <v>260.38</v>
      </c>
      <c r="W106" s="43"/>
      <c r="X106" s="44">
        <f t="shared" si="43"/>
        <v>1.6509499999999999</v>
      </c>
    </row>
    <row r="107" spans="1:24" ht="15.75" thickBot="1">
      <c r="A107" s="26"/>
      <c r="B107" s="26"/>
      <c r="C107" s="26"/>
      <c r="D107" s="26"/>
      <c r="E107" s="26"/>
      <c r="F107" s="26"/>
      <c r="G107" s="26"/>
      <c r="H107" s="26"/>
      <c r="I107" s="26" t="s">
        <v>452</v>
      </c>
      <c r="J107" s="36">
        <v>543.53</v>
      </c>
      <c r="K107" s="43"/>
      <c r="L107" s="36">
        <v>400</v>
      </c>
      <c r="M107" s="43"/>
      <c r="N107" s="36">
        <f t="shared" si="38"/>
        <v>143.53</v>
      </c>
      <c r="O107" s="43"/>
      <c r="P107" s="47">
        <f t="shared" si="39"/>
        <v>1.35883</v>
      </c>
      <c r="Q107" s="43"/>
      <c r="R107" s="36">
        <f t="shared" si="40"/>
        <v>543.53</v>
      </c>
      <c r="S107" s="43"/>
      <c r="T107" s="36">
        <f t="shared" si="41"/>
        <v>400</v>
      </c>
      <c r="U107" s="43"/>
      <c r="V107" s="36">
        <f t="shared" si="42"/>
        <v>143.53</v>
      </c>
      <c r="W107" s="43"/>
      <c r="X107" s="47">
        <f t="shared" si="43"/>
        <v>1.35883</v>
      </c>
    </row>
    <row r="108" spans="1:24">
      <c r="A108" s="26"/>
      <c r="B108" s="26"/>
      <c r="C108" s="26"/>
      <c r="D108" s="26"/>
      <c r="E108" s="26"/>
      <c r="F108" s="26"/>
      <c r="G108" s="26"/>
      <c r="H108" s="26" t="s">
        <v>453</v>
      </c>
      <c r="I108" s="26"/>
      <c r="J108" s="33">
        <f>ROUND(SUM(J104:J107),5)</f>
        <v>4297.24</v>
      </c>
      <c r="K108" s="43"/>
      <c r="L108" s="33">
        <f>ROUND(SUM(L104:L107),5)</f>
        <v>4016</v>
      </c>
      <c r="M108" s="43"/>
      <c r="N108" s="33">
        <f t="shared" si="38"/>
        <v>281.24</v>
      </c>
      <c r="O108" s="43"/>
      <c r="P108" s="44">
        <f t="shared" si="39"/>
        <v>1.07003</v>
      </c>
      <c r="Q108" s="43"/>
      <c r="R108" s="33">
        <f t="shared" si="40"/>
        <v>4297.24</v>
      </c>
      <c r="S108" s="43"/>
      <c r="T108" s="33">
        <f t="shared" si="41"/>
        <v>4016</v>
      </c>
      <c r="U108" s="43"/>
      <c r="V108" s="33">
        <f t="shared" si="42"/>
        <v>281.24</v>
      </c>
      <c r="W108" s="43"/>
      <c r="X108" s="44">
        <f t="shared" si="43"/>
        <v>1.07003</v>
      </c>
    </row>
    <row r="109" spans="1:24" ht="15.75" thickBot="1">
      <c r="A109" s="26"/>
      <c r="B109" s="26"/>
      <c r="C109" s="26"/>
      <c r="D109" s="26"/>
      <c r="E109" s="26"/>
      <c r="F109" s="26"/>
      <c r="G109" s="26"/>
      <c r="H109" s="26" t="s">
        <v>454</v>
      </c>
      <c r="I109" s="26"/>
      <c r="J109" s="36">
        <v>176.04</v>
      </c>
      <c r="K109" s="43"/>
      <c r="L109" s="36">
        <v>260</v>
      </c>
      <c r="M109" s="43"/>
      <c r="N109" s="36">
        <f t="shared" si="38"/>
        <v>-83.96</v>
      </c>
      <c r="O109" s="43"/>
      <c r="P109" s="47">
        <f t="shared" si="39"/>
        <v>0.67708000000000002</v>
      </c>
      <c r="Q109" s="43"/>
      <c r="R109" s="36">
        <f t="shared" si="40"/>
        <v>176.04</v>
      </c>
      <c r="S109" s="43"/>
      <c r="T109" s="36">
        <f t="shared" si="41"/>
        <v>260</v>
      </c>
      <c r="U109" s="43"/>
      <c r="V109" s="36">
        <f t="shared" si="42"/>
        <v>-83.96</v>
      </c>
      <c r="W109" s="43"/>
      <c r="X109" s="47">
        <f t="shared" si="43"/>
        <v>0.67708000000000002</v>
      </c>
    </row>
    <row r="110" spans="1:24">
      <c r="A110" s="26"/>
      <c r="B110" s="26"/>
      <c r="C110" s="26"/>
      <c r="D110" s="26"/>
      <c r="E110" s="26"/>
      <c r="F110" s="26"/>
      <c r="G110" s="26" t="s">
        <v>455</v>
      </c>
      <c r="H110" s="26"/>
      <c r="I110" s="26"/>
      <c r="J110" s="33">
        <f>ROUND(SUM(J102:J103)+SUM(J108:J109),5)</f>
        <v>4711.26</v>
      </c>
      <c r="K110" s="43"/>
      <c r="L110" s="33">
        <f>ROUND(SUM(L102:L103)+SUM(L108:L109),5)</f>
        <v>4536</v>
      </c>
      <c r="M110" s="43"/>
      <c r="N110" s="33">
        <f t="shared" si="38"/>
        <v>175.26</v>
      </c>
      <c r="O110" s="43"/>
      <c r="P110" s="44">
        <f t="shared" si="39"/>
        <v>1.03864</v>
      </c>
      <c r="Q110" s="43"/>
      <c r="R110" s="33">
        <f t="shared" si="40"/>
        <v>4711.26</v>
      </c>
      <c r="S110" s="43"/>
      <c r="T110" s="33">
        <f t="shared" si="41"/>
        <v>4536</v>
      </c>
      <c r="U110" s="43"/>
      <c r="V110" s="33">
        <f t="shared" si="42"/>
        <v>175.26</v>
      </c>
      <c r="W110" s="43"/>
      <c r="X110" s="44">
        <f t="shared" si="43"/>
        <v>1.03864</v>
      </c>
    </row>
    <row r="111" spans="1:24" ht="15.75" thickBot="1">
      <c r="A111" s="26"/>
      <c r="B111" s="26"/>
      <c r="C111" s="26"/>
      <c r="D111" s="26"/>
      <c r="E111" s="26"/>
      <c r="F111" s="26"/>
      <c r="G111" s="26" t="s">
        <v>456</v>
      </c>
      <c r="H111" s="26"/>
      <c r="I111" s="26"/>
      <c r="J111" s="33">
        <v>350.27</v>
      </c>
      <c r="K111" s="43"/>
      <c r="L111" s="33">
        <v>166.7</v>
      </c>
      <c r="M111" s="43"/>
      <c r="N111" s="33">
        <f t="shared" si="38"/>
        <v>183.57</v>
      </c>
      <c r="O111" s="43"/>
      <c r="P111" s="44">
        <f t="shared" si="39"/>
        <v>2.1012</v>
      </c>
      <c r="Q111" s="43"/>
      <c r="R111" s="33">
        <f t="shared" si="40"/>
        <v>350.27</v>
      </c>
      <c r="S111" s="43"/>
      <c r="T111" s="33">
        <f t="shared" si="41"/>
        <v>166.7</v>
      </c>
      <c r="U111" s="43"/>
      <c r="V111" s="33">
        <f t="shared" si="42"/>
        <v>183.57</v>
      </c>
      <c r="W111" s="43"/>
      <c r="X111" s="44">
        <f t="shared" si="43"/>
        <v>2.1012</v>
      </c>
    </row>
    <row r="112" spans="1:24" ht="15.75" thickBot="1">
      <c r="A112" s="26"/>
      <c r="B112" s="26"/>
      <c r="C112" s="26"/>
      <c r="D112" s="26"/>
      <c r="E112" s="26"/>
      <c r="F112" s="26" t="s">
        <v>457</v>
      </c>
      <c r="G112" s="26"/>
      <c r="H112" s="26"/>
      <c r="I112" s="26"/>
      <c r="J112" s="34">
        <f>ROUND(J88+J94+J101+SUM(J110:J111),5)</f>
        <v>12848.41</v>
      </c>
      <c r="K112" s="43"/>
      <c r="L112" s="34">
        <f>ROUND(L88+L94+L101+SUM(L110:L111),5)</f>
        <v>8956.02</v>
      </c>
      <c r="M112" s="43"/>
      <c r="N112" s="34">
        <f t="shared" si="38"/>
        <v>3892.39</v>
      </c>
      <c r="O112" s="43"/>
      <c r="P112" s="46">
        <f t="shared" si="39"/>
        <v>1.4346099999999999</v>
      </c>
      <c r="Q112" s="43"/>
      <c r="R112" s="34">
        <f t="shared" si="40"/>
        <v>12848.41</v>
      </c>
      <c r="S112" s="43"/>
      <c r="T112" s="34">
        <f t="shared" si="41"/>
        <v>8956.02</v>
      </c>
      <c r="U112" s="43"/>
      <c r="V112" s="34">
        <f t="shared" si="42"/>
        <v>3892.39</v>
      </c>
      <c r="W112" s="43"/>
      <c r="X112" s="46">
        <f t="shared" si="43"/>
        <v>1.4346099999999999</v>
      </c>
    </row>
    <row r="113" spans="1:24">
      <c r="A113" s="26"/>
      <c r="B113" s="26"/>
      <c r="C113" s="26"/>
      <c r="D113" s="26"/>
      <c r="E113" s="26" t="s">
        <v>458</v>
      </c>
      <c r="F113" s="26"/>
      <c r="G113" s="26"/>
      <c r="H113" s="26"/>
      <c r="I113" s="26"/>
      <c r="J113" s="33">
        <f>ROUND(J22+J26+J30+SUM(J38:J39)+SUM(J45:J47)+SUM(J81:J83)+J87+J112,5)</f>
        <v>172689.64</v>
      </c>
      <c r="K113" s="43"/>
      <c r="L113" s="33">
        <f>ROUND(L22+L26+L30+SUM(L38:L39)+SUM(L45:L47)+SUM(L81:L83)+L87+L112,5)</f>
        <v>152761.54</v>
      </c>
      <c r="M113" s="43"/>
      <c r="N113" s="33">
        <f t="shared" si="38"/>
        <v>19928.099999999999</v>
      </c>
      <c r="O113" s="43"/>
      <c r="P113" s="44">
        <f t="shared" si="39"/>
        <v>1.13045</v>
      </c>
      <c r="Q113" s="43"/>
      <c r="R113" s="33">
        <f t="shared" si="40"/>
        <v>172689.64</v>
      </c>
      <c r="S113" s="43"/>
      <c r="T113" s="33">
        <f t="shared" si="41"/>
        <v>152761.54</v>
      </c>
      <c r="U113" s="43"/>
      <c r="V113" s="33">
        <f t="shared" si="42"/>
        <v>19928.099999999999</v>
      </c>
      <c r="W113" s="43"/>
      <c r="X113" s="44">
        <f t="shared" si="43"/>
        <v>1.13045</v>
      </c>
    </row>
    <row r="114" spans="1:24">
      <c r="A114" s="26"/>
      <c r="B114" s="26"/>
      <c r="C114" s="26"/>
      <c r="D114" s="26"/>
      <c r="E114" s="26" t="s">
        <v>459</v>
      </c>
      <c r="F114" s="26"/>
      <c r="G114" s="26"/>
      <c r="H114" s="26"/>
      <c r="I114" s="26"/>
      <c r="J114" s="33"/>
      <c r="K114" s="43"/>
      <c r="L114" s="33"/>
      <c r="M114" s="43"/>
      <c r="N114" s="33"/>
      <c r="O114" s="43"/>
      <c r="P114" s="44"/>
      <c r="Q114" s="43"/>
      <c r="R114" s="33"/>
      <c r="S114" s="43"/>
      <c r="T114" s="33"/>
      <c r="U114" s="43"/>
      <c r="V114" s="33"/>
      <c r="W114" s="43"/>
      <c r="X114" s="44"/>
    </row>
    <row r="115" spans="1:24">
      <c r="A115" s="26"/>
      <c r="B115" s="26"/>
      <c r="C115" s="26"/>
      <c r="D115" s="26"/>
      <c r="E115" s="26"/>
      <c r="F115" s="26" t="s">
        <v>460</v>
      </c>
      <c r="G115" s="26"/>
      <c r="H115" s="26"/>
      <c r="I115" s="26"/>
      <c r="J115" s="33">
        <v>0</v>
      </c>
      <c r="K115" s="43"/>
      <c r="L115" s="33">
        <v>840</v>
      </c>
      <c r="M115" s="43"/>
      <c r="N115" s="33">
        <f>ROUND((J115-L115),5)</f>
        <v>-840</v>
      </c>
      <c r="O115" s="43"/>
      <c r="P115" s="44">
        <f>ROUND(IF(L115=0, IF(J115=0, 0, 1), J115/L115),5)</f>
        <v>0</v>
      </c>
      <c r="Q115" s="43"/>
      <c r="R115" s="33">
        <f>J115</f>
        <v>0</v>
      </c>
      <c r="S115" s="43"/>
      <c r="T115" s="33">
        <f>L115</f>
        <v>840</v>
      </c>
      <c r="U115" s="43"/>
      <c r="V115" s="33">
        <f>ROUND((R115-T115),5)</f>
        <v>-840</v>
      </c>
      <c r="W115" s="43"/>
      <c r="X115" s="44">
        <f>ROUND(IF(T115=0, IF(R115=0, 0, 1), R115/T115),5)</f>
        <v>0</v>
      </c>
    </row>
    <row r="116" spans="1:24" ht="15.75" thickBot="1">
      <c r="A116" s="26"/>
      <c r="B116" s="26"/>
      <c r="C116" s="26"/>
      <c r="D116" s="26"/>
      <c r="E116" s="26"/>
      <c r="F116" s="26" t="s">
        <v>461</v>
      </c>
      <c r="G116" s="26"/>
      <c r="H116" s="26"/>
      <c r="I116" s="26"/>
      <c r="J116" s="36">
        <v>0</v>
      </c>
      <c r="K116" s="43"/>
      <c r="L116" s="36">
        <v>166.7</v>
      </c>
      <c r="M116" s="43"/>
      <c r="N116" s="36">
        <f>ROUND((J116-L116),5)</f>
        <v>-166.7</v>
      </c>
      <c r="O116" s="43"/>
      <c r="P116" s="47">
        <f>ROUND(IF(L116=0, IF(J116=0, 0, 1), J116/L116),5)</f>
        <v>0</v>
      </c>
      <c r="Q116" s="43"/>
      <c r="R116" s="36">
        <f>J116</f>
        <v>0</v>
      </c>
      <c r="S116" s="43"/>
      <c r="T116" s="36">
        <f>L116</f>
        <v>166.7</v>
      </c>
      <c r="U116" s="43"/>
      <c r="V116" s="36">
        <f>ROUND((R116-T116),5)</f>
        <v>-166.7</v>
      </c>
      <c r="W116" s="43"/>
      <c r="X116" s="47">
        <f>ROUND(IF(T116=0, IF(R116=0, 0, 1), R116/T116),5)</f>
        <v>0</v>
      </c>
    </row>
    <row r="117" spans="1:24">
      <c r="A117" s="26"/>
      <c r="B117" s="26"/>
      <c r="C117" s="26"/>
      <c r="D117" s="26"/>
      <c r="E117" s="26" t="s">
        <v>462</v>
      </c>
      <c r="F117" s="26"/>
      <c r="G117" s="26"/>
      <c r="H117" s="26"/>
      <c r="I117" s="26"/>
      <c r="J117" s="33">
        <f>ROUND(SUM(J114:J116),5)</f>
        <v>0</v>
      </c>
      <c r="K117" s="43"/>
      <c r="L117" s="33">
        <f>ROUND(SUM(L114:L116),5)</f>
        <v>1006.7</v>
      </c>
      <c r="M117" s="43"/>
      <c r="N117" s="33">
        <f>ROUND((J117-L117),5)</f>
        <v>-1006.7</v>
      </c>
      <c r="O117" s="43"/>
      <c r="P117" s="44">
        <f>ROUND(IF(L117=0, IF(J117=0, 0, 1), J117/L117),5)</f>
        <v>0</v>
      </c>
      <c r="Q117" s="43"/>
      <c r="R117" s="33">
        <f>J117</f>
        <v>0</v>
      </c>
      <c r="S117" s="43"/>
      <c r="T117" s="33">
        <f>L117</f>
        <v>1006.7</v>
      </c>
      <c r="U117" s="43"/>
      <c r="V117" s="33">
        <f>ROUND((R117-T117),5)</f>
        <v>-1006.7</v>
      </c>
      <c r="W117" s="43"/>
      <c r="X117" s="44">
        <f>ROUND(IF(T117=0, IF(R117=0, 0, 1), R117/T117),5)</f>
        <v>0</v>
      </c>
    </row>
    <row r="118" spans="1:24">
      <c r="A118" s="26"/>
      <c r="B118" s="26"/>
      <c r="C118" s="26"/>
      <c r="D118" s="26"/>
      <c r="E118" s="26" t="s">
        <v>463</v>
      </c>
      <c r="F118" s="26"/>
      <c r="G118" s="26"/>
      <c r="H118" s="26"/>
      <c r="I118" s="26"/>
      <c r="J118" s="33"/>
      <c r="K118" s="43"/>
      <c r="L118" s="33"/>
      <c r="M118" s="43"/>
      <c r="N118" s="33"/>
      <c r="O118" s="43"/>
      <c r="P118" s="44"/>
      <c r="Q118" s="43"/>
      <c r="R118" s="33"/>
      <c r="S118" s="43"/>
      <c r="T118" s="33"/>
      <c r="U118" s="43"/>
      <c r="V118" s="33"/>
      <c r="W118" s="43"/>
      <c r="X118" s="44"/>
    </row>
    <row r="119" spans="1:24">
      <c r="A119" s="26"/>
      <c r="B119" s="26"/>
      <c r="C119" s="26"/>
      <c r="D119" s="26"/>
      <c r="E119" s="26"/>
      <c r="F119" s="26" t="s">
        <v>464</v>
      </c>
      <c r="G119" s="26"/>
      <c r="H119" s="26"/>
      <c r="I119" s="26"/>
      <c r="J119" s="33">
        <v>0</v>
      </c>
      <c r="K119" s="43"/>
      <c r="L119" s="33">
        <v>0</v>
      </c>
      <c r="M119" s="43"/>
      <c r="N119" s="33">
        <f t="shared" ref="N119:N124" si="44">ROUND((J119-L119),5)</f>
        <v>0</v>
      </c>
      <c r="O119" s="43"/>
      <c r="P119" s="44">
        <f t="shared" ref="P119:P124" si="45">ROUND(IF(L119=0, IF(J119=0, 0, 1), J119/L119),5)</f>
        <v>0</v>
      </c>
      <c r="Q119" s="43"/>
      <c r="R119" s="33">
        <f t="shared" ref="R119:R124" si="46">J119</f>
        <v>0</v>
      </c>
      <c r="S119" s="43"/>
      <c r="T119" s="33">
        <f t="shared" ref="T119:T124" si="47">L119</f>
        <v>0</v>
      </c>
      <c r="U119" s="43"/>
      <c r="V119" s="33">
        <f t="shared" ref="V119:V124" si="48">ROUND((R119-T119),5)</f>
        <v>0</v>
      </c>
      <c r="W119" s="43"/>
      <c r="X119" s="44">
        <f t="shared" ref="X119:X124" si="49">ROUND(IF(T119=0, IF(R119=0, 0, 1), R119/T119),5)</f>
        <v>0</v>
      </c>
    </row>
    <row r="120" spans="1:24">
      <c r="A120" s="26"/>
      <c r="B120" s="26"/>
      <c r="C120" s="26"/>
      <c r="D120" s="26"/>
      <c r="E120" s="26"/>
      <c r="F120" s="26" t="s">
        <v>299</v>
      </c>
      <c r="G120" s="26"/>
      <c r="H120" s="26"/>
      <c r="I120" s="26"/>
      <c r="J120" s="33">
        <v>0</v>
      </c>
      <c r="K120" s="43"/>
      <c r="L120" s="33">
        <v>350</v>
      </c>
      <c r="M120" s="43"/>
      <c r="N120" s="33">
        <f t="shared" si="44"/>
        <v>-350</v>
      </c>
      <c r="O120" s="43"/>
      <c r="P120" s="44">
        <f t="shared" si="45"/>
        <v>0</v>
      </c>
      <c r="Q120" s="43"/>
      <c r="R120" s="33">
        <f t="shared" si="46"/>
        <v>0</v>
      </c>
      <c r="S120" s="43"/>
      <c r="T120" s="33">
        <f t="shared" si="47"/>
        <v>350</v>
      </c>
      <c r="U120" s="43"/>
      <c r="V120" s="33">
        <f t="shared" si="48"/>
        <v>-350</v>
      </c>
      <c r="W120" s="43"/>
      <c r="X120" s="44">
        <f t="shared" si="49"/>
        <v>0</v>
      </c>
    </row>
    <row r="121" spans="1:24">
      <c r="A121" s="26"/>
      <c r="B121" s="26"/>
      <c r="C121" s="26"/>
      <c r="D121" s="26"/>
      <c r="E121" s="26"/>
      <c r="F121" s="26" t="s">
        <v>465</v>
      </c>
      <c r="G121" s="26"/>
      <c r="H121" s="26"/>
      <c r="I121" s="26"/>
      <c r="J121" s="33">
        <v>1548.62</v>
      </c>
      <c r="K121" s="43"/>
      <c r="L121" s="33">
        <v>1000</v>
      </c>
      <c r="M121" s="43"/>
      <c r="N121" s="33">
        <f t="shared" si="44"/>
        <v>548.62</v>
      </c>
      <c r="O121" s="43"/>
      <c r="P121" s="44">
        <f t="shared" si="45"/>
        <v>1.5486200000000001</v>
      </c>
      <c r="Q121" s="43"/>
      <c r="R121" s="33">
        <f t="shared" si="46"/>
        <v>1548.62</v>
      </c>
      <c r="S121" s="43"/>
      <c r="T121" s="33">
        <f t="shared" si="47"/>
        <v>1000</v>
      </c>
      <c r="U121" s="43"/>
      <c r="V121" s="33">
        <f t="shared" si="48"/>
        <v>548.62</v>
      </c>
      <c r="W121" s="43"/>
      <c r="X121" s="44">
        <f t="shared" si="49"/>
        <v>1.5486200000000001</v>
      </c>
    </row>
    <row r="122" spans="1:24">
      <c r="A122" s="26"/>
      <c r="B122" s="26"/>
      <c r="C122" s="26"/>
      <c r="D122" s="26"/>
      <c r="E122" s="26"/>
      <c r="F122" s="26" t="s">
        <v>466</v>
      </c>
      <c r="G122" s="26"/>
      <c r="H122" s="26"/>
      <c r="I122" s="26"/>
      <c r="J122" s="33">
        <v>248.85</v>
      </c>
      <c r="K122" s="43"/>
      <c r="L122" s="33">
        <v>300</v>
      </c>
      <c r="M122" s="43"/>
      <c r="N122" s="33">
        <f t="shared" si="44"/>
        <v>-51.15</v>
      </c>
      <c r="O122" s="43"/>
      <c r="P122" s="44">
        <f t="shared" si="45"/>
        <v>0.82950000000000002</v>
      </c>
      <c r="Q122" s="43"/>
      <c r="R122" s="33">
        <f t="shared" si="46"/>
        <v>248.85</v>
      </c>
      <c r="S122" s="43"/>
      <c r="T122" s="33">
        <f t="shared" si="47"/>
        <v>300</v>
      </c>
      <c r="U122" s="43"/>
      <c r="V122" s="33">
        <f t="shared" si="48"/>
        <v>-51.15</v>
      </c>
      <c r="W122" s="43"/>
      <c r="X122" s="44">
        <f t="shared" si="49"/>
        <v>0.82950000000000002</v>
      </c>
    </row>
    <row r="123" spans="1:24" ht="15.75" thickBot="1">
      <c r="A123" s="26"/>
      <c r="B123" s="26"/>
      <c r="C123" s="26"/>
      <c r="D123" s="26"/>
      <c r="E123" s="26"/>
      <c r="F123" s="26" t="s">
        <v>467</v>
      </c>
      <c r="G123" s="26"/>
      <c r="H123" s="26"/>
      <c r="I123" s="26"/>
      <c r="J123" s="36">
        <v>0</v>
      </c>
      <c r="K123" s="43"/>
      <c r="L123" s="36">
        <v>0</v>
      </c>
      <c r="M123" s="43"/>
      <c r="N123" s="36">
        <f t="shared" si="44"/>
        <v>0</v>
      </c>
      <c r="O123" s="43"/>
      <c r="P123" s="47">
        <f t="shared" si="45"/>
        <v>0</v>
      </c>
      <c r="Q123" s="43"/>
      <c r="R123" s="36">
        <f t="shared" si="46"/>
        <v>0</v>
      </c>
      <c r="S123" s="43"/>
      <c r="T123" s="36">
        <f t="shared" si="47"/>
        <v>0</v>
      </c>
      <c r="U123" s="43"/>
      <c r="V123" s="36">
        <f t="shared" si="48"/>
        <v>0</v>
      </c>
      <c r="W123" s="43"/>
      <c r="X123" s="47">
        <f t="shared" si="49"/>
        <v>0</v>
      </c>
    </row>
    <row r="124" spans="1:24">
      <c r="A124" s="26"/>
      <c r="B124" s="26"/>
      <c r="C124" s="26"/>
      <c r="D124" s="26"/>
      <c r="E124" s="26" t="s">
        <v>468</v>
      </c>
      <c r="F124" s="26"/>
      <c r="G124" s="26"/>
      <c r="H124" s="26"/>
      <c r="I124" s="26"/>
      <c r="J124" s="33">
        <f>ROUND(SUM(J118:J123),5)</f>
        <v>1797.47</v>
      </c>
      <c r="K124" s="43"/>
      <c r="L124" s="33">
        <f>ROUND(SUM(L118:L123),5)</f>
        <v>1650</v>
      </c>
      <c r="M124" s="43"/>
      <c r="N124" s="33">
        <f t="shared" si="44"/>
        <v>147.47</v>
      </c>
      <c r="O124" s="43"/>
      <c r="P124" s="44">
        <f t="shared" si="45"/>
        <v>1.08938</v>
      </c>
      <c r="Q124" s="43"/>
      <c r="R124" s="33">
        <f t="shared" si="46"/>
        <v>1797.47</v>
      </c>
      <c r="S124" s="43"/>
      <c r="T124" s="33">
        <f t="shared" si="47"/>
        <v>1650</v>
      </c>
      <c r="U124" s="43"/>
      <c r="V124" s="33">
        <f t="shared" si="48"/>
        <v>147.47</v>
      </c>
      <c r="W124" s="43"/>
      <c r="X124" s="44">
        <f t="shared" si="49"/>
        <v>1.08938</v>
      </c>
    </row>
    <row r="125" spans="1:24">
      <c r="A125" s="26"/>
      <c r="B125" s="26"/>
      <c r="C125" s="26"/>
      <c r="D125" s="26"/>
      <c r="E125" s="26" t="s">
        <v>469</v>
      </c>
      <c r="F125" s="26"/>
      <c r="G125" s="26"/>
      <c r="H125" s="26"/>
      <c r="I125" s="26"/>
      <c r="J125" s="33"/>
      <c r="K125" s="43"/>
      <c r="L125" s="33"/>
      <c r="M125" s="43"/>
      <c r="N125" s="33"/>
      <c r="O125" s="43"/>
      <c r="P125" s="44"/>
      <c r="Q125" s="43"/>
      <c r="R125" s="33"/>
      <c r="S125" s="43"/>
      <c r="T125" s="33"/>
      <c r="U125" s="43"/>
      <c r="V125" s="33"/>
      <c r="W125" s="43"/>
      <c r="X125" s="44"/>
    </row>
    <row r="126" spans="1:24">
      <c r="A126" s="26"/>
      <c r="B126" s="26"/>
      <c r="C126" s="26"/>
      <c r="D126" s="26"/>
      <c r="E126" s="26"/>
      <c r="F126" s="26" t="s">
        <v>470</v>
      </c>
      <c r="G126" s="26"/>
      <c r="H126" s="26"/>
      <c r="I126" s="26"/>
      <c r="J126" s="33"/>
      <c r="K126" s="43"/>
      <c r="L126" s="33"/>
      <c r="M126" s="43"/>
      <c r="N126" s="33"/>
      <c r="O126" s="43"/>
      <c r="P126" s="44"/>
      <c r="Q126" s="43"/>
      <c r="R126" s="33"/>
      <c r="S126" s="43"/>
      <c r="T126" s="33"/>
      <c r="U126" s="43"/>
      <c r="V126" s="33"/>
      <c r="W126" s="43"/>
      <c r="X126" s="44"/>
    </row>
    <row r="127" spans="1:24">
      <c r="A127" s="26"/>
      <c r="B127" s="26"/>
      <c r="C127" s="26"/>
      <c r="D127" s="26"/>
      <c r="E127" s="26"/>
      <c r="F127" s="26"/>
      <c r="G127" s="26" t="s">
        <v>471</v>
      </c>
      <c r="H127" s="26"/>
      <c r="I127" s="26"/>
      <c r="J127" s="33">
        <v>0</v>
      </c>
      <c r="K127" s="43"/>
      <c r="L127" s="33">
        <v>5000</v>
      </c>
      <c r="M127" s="43"/>
      <c r="N127" s="33">
        <f>ROUND((J127-L127),5)</f>
        <v>-5000</v>
      </c>
      <c r="O127" s="43"/>
      <c r="P127" s="44">
        <f>ROUND(IF(L127=0, IF(J127=0, 0, 1), J127/L127),5)</f>
        <v>0</v>
      </c>
      <c r="Q127" s="43"/>
      <c r="R127" s="33">
        <f t="shared" ref="R127:R138" si="50">J127</f>
        <v>0</v>
      </c>
      <c r="S127" s="43"/>
      <c r="T127" s="33">
        <f t="shared" ref="T127:T138" si="51">L127</f>
        <v>5000</v>
      </c>
      <c r="U127" s="43"/>
      <c r="V127" s="33">
        <f t="shared" ref="V127:V138" si="52">ROUND((R127-T127),5)</f>
        <v>-5000</v>
      </c>
      <c r="W127" s="43"/>
      <c r="X127" s="44">
        <f t="shared" ref="X127:X138" si="53">ROUND(IF(T127=0, IF(R127=0, 0, 1), R127/T127),5)</f>
        <v>0</v>
      </c>
    </row>
    <row r="128" spans="1:24">
      <c r="A128" s="26"/>
      <c r="B128" s="26"/>
      <c r="C128" s="26"/>
      <c r="D128" s="26"/>
      <c r="E128" s="26"/>
      <c r="F128" s="26"/>
      <c r="G128" s="26" t="s">
        <v>295</v>
      </c>
      <c r="H128" s="26"/>
      <c r="I128" s="26"/>
      <c r="J128" s="33">
        <v>59</v>
      </c>
      <c r="K128" s="43"/>
      <c r="L128" s="33"/>
      <c r="M128" s="43"/>
      <c r="N128" s="33"/>
      <c r="O128" s="43"/>
      <c r="P128" s="44"/>
      <c r="Q128" s="43"/>
      <c r="R128" s="33">
        <f t="shared" si="50"/>
        <v>59</v>
      </c>
      <c r="S128" s="43"/>
      <c r="T128" s="33">
        <f t="shared" si="51"/>
        <v>0</v>
      </c>
      <c r="U128" s="43"/>
      <c r="V128" s="33">
        <f t="shared" si="52"/>
        <v>59</v>
      </c>
      <c r="W128" s="43"/>
      <c r="X128" s="44">
        <f t="shared" si="53"/>
        <v>1</v>
      </c>
    </row>
    <row r="129" spans="1:24">
      <c r="A129" s="26"/>
      <c r="B129" s="26"/>
      <c r="C129" s="26"/>
      <c r="D129" s="26"/>
      <c r="E129" s="26"/>
      <c r="F129" s="26"/>
      <c r="G129" s="26" t="s">
        <v>472</v>
      </c>
      <c r="H129" s="26"/>
      <c r="I129" s="26"/>
      <c r="J129" s="33">
        <v>0</v>
      </c>
      <c r="K129" s="43"/>
      <c r="L129" s="33">
        <v>1650</v>
      </c>
      <c r="M129" s="43"/>
      <c r="N129" s="33">
        <f t="shared" ref="N129:N138" si="54">ROUND((J129-L129),5)</f>
        <v>-1650</v>
      </c>
      <c r="O129" s="43"/>
      <c r="P129" s="44">
        <f t="shared" ref="P129:P138" si="55">ROUND(IF(L129=0, IF(J129=0, 0, 1), J129/L129),5)</f>
        <v>0</v>
      </c>
      <c r="Q129" s="43"/>
      <c r="R129" s="33">
        <f t="shared" si="50"/>
        <v>0</v>
      </c>
      <c r="S129" s="43"/>
      <c r="T129" s="33">
        <f t="shared" si="51"/>
        <v>1650</v>
      </c>
      <c r="U129" s="43"/>
      <c r="V129" s="33">
        <f t="shared" si="52"/>
        <v>-1650</v>
      </c>
      <c r="W129" s="43"/>
      <c r="X129" s="44">
        <f t="shared" si="53"/>
        <v>0</v>
      </c>
    </row>
    <row r="130" spans="1:24">
      <c r="A130" s="26"/>
      <c r="B130" s="26"/>
      <c r="C130" s="26"/>
      <c r="D130" s="26"/>
      <c r="E130" s="26"/>
      <c r="F130" s="26"/>
      <c r="G130" s="26" t="s">
        <v>473</v>
      </c>
      <c r="H130" s="26"/>
      <c r="I130" s="26"/>
      <c r="J130" s="33">
        <v>0</v>
      </c>
      <c r="K130" s="43"/>
      <c r="L130" s="33">
        <v>4166.7</v>
      </c>
      <c r="M130" s="43"/>
      <c r="N130" s="33">
        <f t="shared" si="54"/>
        <v>-4166.7</v>
      </c>
      <c r="O130" s="43"/>
      <c r="P130" s="44">
        <f t="shared" si="55"/>
        <v>0</v>
      </c>
      <c r="Q130" s="43"/>
      <c r="R130" s="33">
        <f t="shared" si="50"/>
        <v>0</v>
      </c>
      <c r="S130" s="43"/>
      <c r="T130" s="33">
        <f t="shared" si="51"/>
        <v>4166.7</v>
      </c>
      <c r="U130" s="43"/>
      <c r="V130" s="33">
        <f t="shared" si="52"/>
        <v>-4166.7</v>
      </c>
      <c r="W130" s="43"/>
      <c r="X130" s="44">
        <f t="shared" si="53"/>
        <v>0</v>
      </c>
    </row>
    <row r="131" spans="1:24">
      <c r="A131" s="26"/>
      <c r="B131" s="26"/>
      <c r="C131" s="26"/>
      <c r="D131" s="26"/>
      <c r="E131" s="26"/>
      <c r="F131" s="26"/>
      <c r="G131" s="26" t="s">
        <v>474</v>
      </c>
      <c r="H131" s="26"/>
      <c r="I131" s="26"/>
      <c r="J131" s="33">
        <v>0</v>
      </c>
      <c r="K131" s="43"/>
      <c r="L131" s="33">
        <v>3000</v>
      </c>
      <c r="M131" s="43"/>
      <c r="N131" s="33">
        <f t="shared" si="54"/>
        <v>-3000</v>
      </c>
      <c r="O131" s="43"/>
      <c r="P131" s="44">
        <f t="shared" si="55"/>
        <v>0</v>
      </c>
      <c r="Q131" s="43"/>
      <c r="R131" s="33">
        <f t="shared" si="50"/>
        <v>0</v>
      </c>
      <c r="S131" s="43"/>
      <c r="T131" s="33">
        <f t="shared" si="51"/>
        <v>3000</v>
      </c>
      <c r="U131" s="43"/>
      <c r="V131" s="33">
        <f t="shared" si="52"/>
        <v>-3000</v>
      </c>
      <c r="W131" s="43"/>
      <c r="X131" s="44">
        <f t="shared" si="53"/>
        <v>0</v>
      </c>
    </row>
    <row r="132" spans="1:24">
      <c r="A132" s="26"/>
      <c r="B132" s="26"/>
      <c r="C132" s="26"/>
      <c r="D132" s="26"/>
      <c r="E132" s="26"/>
      <c r="F132" s="26"/>
      <c r="G132" s="26" t="s">
        <v>475</v>
      </c>
      <c r="H132" s="26"/>
      <c r="I132" s="26"/>
      <c r="J132" s="33">
        <v>0</v>
      </c>
      <c r="K132" s="43"/>
      <c r="L132" s="33">
        <v>400</v>
      </c>
      <c r="M132" s="43"/>
      <c r="N132" s="33">
        <f t="shared" si="54"/>
        <v>-400</v>
      </c>
      <c r="O132" s="43"/>
      <c r="P132" s="44">
        <f t="shared" si="55"/>
        <v>0</v>
      </c>
      <c r="Q132" s="43"/>
      <c r="R132" s="33">
        <f t="shared" si="50"/>
        <v>0</v>
      </c>
      <c r="S132" s="43"/>
      <c r="T132" s="33">
        <f t="shared" si="51"/>
        <v>400</v>
      </c>
      <c r="U132" s="43"/>
      <c r="V132" s="33">
        <f t="shared" si="52"/>
        <v>-400</v>
      </c>
      <c r="W132" s="43"/>
      <c r="X132" s="44">
        <f t="shared" si="53"/>
        <v>0</v>
      </c>
    </row>
    <row r="133" spans="1:24">
      <c r="A133" s="26"/>
      <c r="B133" s="26"/>
      <c r="C133" s="26"/>
      <c r="D133" s="26"/>
      <c r="E133" s="26"/>
      <c r="F133" s="26"/>
      <c r="G133" s="26" t="s">
        <v>476</v>
      </c>
      <c r="H133" s="26"/>
      <c r="I133" s="26"/>
      <c r="J133" s="33">
        <v>2000.53</v>
      </c>
      <c r="K133" s="43"/>
      <c r="L133" s="33">
        <v>1200</v>
      </c>
      <c r="M133" s="43"/>
      <c r="N133" s="33">
        <f t="shared" si="54"/>
        <v>800.53</v>
      </c>
      <c r="O133" s="43"/>
      <c r="P133" s="44">
        <f t="shared" si="55"/>
        <v>1.6671100000000001</v>
      </c>
      <c r="Q133" s="43"/>
      <c r="R133" s="33">
        <f t="shared" si="50"/>
        <v>2000.53</v>
      </c>
      <c r="S133" s="43"/>
      <c r="T133" s="33">
        <f t="shared" si="51"/>
        <v>1200</v>
      </c>
      <c r="U133" s="43"/>
      <c r="V133" s="33">
        <f t="shared" si="52"/>
        <v>800.53</v>
      </c>
      <c r="W133" s="43"/>
      <c r="X133" s="44">
        <f t="shared" si="53"/>
        <v>1.6671100000000001</v>
      </c>
    </row>
    <row r="134" spans="1:24">
      <c r="A134" s="26"/>
      <c r="B134" s="26"/>
      <c r="C134" s="26"/>
      <c r="D134" s="26"/>
      <c r="E134" s="26"/>
      <c r="F134" s="26"/>
      <c r="G134" s="26" t="s">
        <v>477</v>
      </c>
      <c r="H134" s="26"/>
      <c r="I134" s="26"/>
      <c r="J134" s="33">
        <v>0</v>
      </c>
      <c r="K134" s="43"/>
      <c r="L134" s="33">
        <v>850</v>
      </c>
      <c r="M134" s="43"/>
      <c r="N134" s="33">
        <f t="shared" si="54"/>
        <v>-850</v>
      </c>
      <c r="O134" s="43"/>
      <c r="P134" s="44">
        <f t="shared" si="55"/>
        <v>0</v>
      </c>
      <c r="Q134" s="43"/>
      <c r="R134" s="33">
        <f t="shared" si="50"/>
        <v>0</v>
      </c>
      <c r="S134" s="43"/>
      <c r="T134" s="33">
        <f t="shared" si="51"/>
        <v>850</v>
      </c>
      <c r="U134" s="43"/>
      <c r="V134" s="33">
        <f t="shared" si="52"/>
        <v>-850</v>
      </c>
      <c r="W134" s="43"/>
      <c r="X134" s="44">
        <f t="shared" si="53"/>
        <v>0</v>
      </c>
    </row>
    <row r="135" spans="1:24" ht="15.75" thickBot="1">
      <c r="A135" s="26"/>
      <c r="B135" s="26"/>
      <c r="C135" s="26"/>
      <c r="D135" s="26"/>
      <c r="E135" s="26"/>
      <c r="F135" s="26"/>
      <c r="G135" s="26" t="s">
        <v>478</v>
      </c>
      <c r="H135" s="26"/>
      <c r="I135" s="26"/>
      <c r="J135" s="36">
        <v>0</v>
      </c>
      <c r="K135" s="43"/>
      <c r="L135" s="36">
        <v>1000</v>
      </c>
      <c r="M135" s="43"/>
      <c r="N135" s="36">
        <f t="shared" si="54"/>
        <v>-1000</v>
      </c>
      <c r="O135" s="43"/>
      <c r="P135" s="47">
        <f t="shared" si="55"/>
        <v>0</v>
      </c>
      <c r="Q135" s="43"/>
      <c r="R135" s="36">
        <f t="shared" si="50"/>
        <v>0</v>
      </c>
      <c r="S135" s="43"/>
      <c r="T135" s="36">
        <f t="shared" si="51"/>
        <v>1000</v>
      </c>
      <c r="U135" s="43"/>
      <c r="V135" s="36">
        <f t="shared" si="52"/>
        <v>-1000</v>
      </c>
      <c r="W135" s="43"/>
      <c r="X135" s="47">
        <f t="shared" si="53"/>
        <v>0</v>
      </c>
    </row>
    <row r="136" spans="1:24">
      <c r="A136" s="26"/>
      <c r="B136" s="26"/>
      <c r="C136" s="26"/>
      <c r="D136" s="26"/>
      <c r="E136" s="26"/>
      <c r="F136" s="26" t="s">
        <v>479</v>
      </c>
      <c r="G136" s="26"/>
      <c r="H136" s="26"/>
      <c r="I136" s="26"/>
      <c r="J136" s="33">
        <f>ROUND(SUM(J126:J135),5)</f>
        <v>2059.5300000000002</v>
      </c>
      <c r="K136" s="43"/>
      <c r="L136" s="33">
        <f>ROUND(SUM(L126:L135),5)</f>
        <v>17266.7</v>
      </c>
      <c r="M136" s="43"/>
      <c r="N136" s="33">
        <f t="shared" si="54"/>
        <v>-15207.17</v>
      </c>
      <c r="O136" s="43"/>
      <c r="P136" s="44">
        <f t="shared" si="55"/>
        <v>0.11928</v>
      </c>
      <c r="Q136" s="43"/>
      <c r="R136" s="33">
        <f t="shared" si="50"/>
        <v>2059.5300000000002</v>
      </c>
      <c r="S136" s="43"/>
      <c r="T136" s="33">
        <f t="shared" si="51"/>
        <v>17266.7</v>
      </c>
      <c r="U136" s="43"/>
      <c r="V136" s="33">
        <f t="shared" si="52"/>
        <v>-15207.17</v>
      </c>
      <c r="W136" s="43"/>
      <c r="X136" s="44">
        <f t="shared" si="53"/>
        <v>0.11928</v>
      </c>
    </row>
    <row r="137" spans="1:24">
      <c r="A137" s="26"/>
      <c r="B137" s="26"/>
      <c r="C137" s="26"/>
      <c r="D137" s="26"/>
      <c r="E137" s="26"/>
      <c r="F137" s="26" t="s">
        <v>480</v>
      </c>
      <c r="G137" s="26"/>
      <c r="H137" s="26"/>
      <c r="I137" s="26"/>
      <c r="J137" s="33">
        <v>0</v>
      </c>
      <c r="K137" s="43"/>
      <c r="L137" s="33">
        <v>400</v>
      </c>
      <c r="M137" s="43"/>
      <c r="N137" s="33">
        <f t="shared" si="54"/>
        <v>-400</v>
      </c>
      <c r="O137" s="43"/>
      <c r="P137" s="44">
        <f t="shared" si="55"/>
        <v>0</v>
      </c>
      <c r="Q137" s="43"/>
      <c r="R137" s="33">
        <f t="shared" si="50"/>
        <v>0</v>
      </c>
      <c r="S137" s="43"/>
      <c r="T137" s="33">
        <f t="shared" si="51"/>
        <v>400</v>
      </c>
      <c r="U137" s="43"/>
      <c r="V137" s="33">
        <f t="shared" si="52"/>
        <v>-400</v>
      </c>
      <c r="W137" s="43"/>
      <c r="X137" s="44">
        <f t="shared" si="53"/>
        <v>0</v>
      </c>
    </row>
    <row r="138" spans="1:24">
      <c r="A138" s="26"/>
      <c r="B138" s="26"/>
      <c r="C138" s="26"/>
      <c r="D138" s="26"/>
      <c r="E138" s="26"/>
      <c r="F138" s="26" t="s">
        <v>481</v>
      </c>
      <c r="G138" s="26"/>
      <c r="H138" s="26"/>
      <c r="I138" s="26"/>
      <c r="J138" s="33">
        <v>0</v>
      </c>
      <c r="K138" s="43"/>
      <c r="L138" s="33">
        <v>900</v>
      </c>
      <c r="M138" s="43"/>
      <c r="N138" s="33">
        <f t="shared" si="54"/>
        <v>-900</v>
      </c>
      <c r="O138" s="43"/>
      <c r="P138" s="44">
        <f t="shared" si="55"/>
        <v>0</v>
      </c>
      <c r="Q138" s="43"/>
      <c r="R138" s="33">
        <f t="shared" si="50"/>
        <v>0</v>
      </c>
      <c r="S138" s="43"/>
      <c r="T138" s="33">
        <f t="shared" si="51"/>
        <v>900</v>
      </c>
      <c r="U138" s="43"/>
      <c r="V138" s="33">
        <f t="shared" si="52"/>
        <v>-900</v>
      </c>
      <c r="W138" s="43"/>
      <c r="X138" s="44">
        <f t="shared" si="53"/>
        <v>0</v>
      </c>
    </row>
    <row r="139" spans="1:24">
      <c r="A139" s="26"/>
      <c r="B139" s="26"/>
      <c r="C139" s="26"/>
      <c r="D139" s="26"/>
      <c r="E139" s="26"/>
      <c r="F139" s="26" t="s">
        <v>482</v>
      </c>
      <c r="G139" s="26"/>
      <c r="H139" s="26"/>
      <c r="I139" s="26"/>
      <c r="J139" s="33"/>
      <c r="K139" s="43"/>
      <c r="L139" s="33"/>
      <c r="M139" s="43"/>
      <c r="N139" s="33"/>
      <c r="O139" s="43"/>
      <c r="P139" s="44"/>
      <c r="Q139" s="43"/>
      <c r="R139" s="33"/>
      <c r="S139" s="43"/>
      <c r="T139" s="33"/>
      <c r="U139" s="43"/>
      <c r="V139" s="33"/>
      <c r="W139" s="43"/>
      <c r="X139" s="44"/>
    </row>
    <row r="140" spans="1:24">
      <c r="A140" s="26"/>
      <c r="B140" s="26"/>
      <c r="C140" s="26"/>
      <c r="D140" s="26"/>
      <c r="E140" s="26"/>
      <c r="F140" s="26"/>
      <c r="G140" s="26" t="s">
        <v>483</v>
      </c>
      <c r="H140" s="26"/>
      <c r="I140" s="26"/>
      <c r="J140" s="33">
        <v>8268.6</v>
      </c>
      <c r="K140" s="43"/>
      <c r="L140" s="33"/>
      <c r="M140" s="43"/>
      <c r="N140" s="33"/>
      <c r="O140" s="43"/>
      <c r="P140" s="44"/>
      <c r="Q140" s="43"/>
      <c r="R140" s="33">
        <f t="shared" ref="R140:R151" si="56">J140</f>
        <v>8268.6</v>
      </c>
      <c r="S140" s="43"/>
      <c r="T140" s="33">
        <f t="shared" ref="T140:T151" si="57">L140</f>
        <v>0</v>
      </c>
      <c r="U140" s="43"/>
      <c r="V140" s="33">
        <f t="shared" ref="V140:V151" si="58">ROUND((R140-T140),5)</f>
        <v>8268.6</v>
      </c>
      <c r="W140" s="43"/>
      <c r="X140" s="44">
        <f t="shared" ref="X140:X151" si="59">ROUND(IF(T140=0, IF(R140=0, 0, 1), R140/T140),5)</f>
        <v>1</v>
      </c>
    </row>
    <row r="141" spans="1:24">
      <c r="A141" s="26"/>
      <c r="B141" s="26"/>
      <c r="C141" s="26"/>
      <c r="D141" s="26"/>
      <c r="E141" s="26"/>
      <c r="F141" s="26"/>
      <c r="G141" s="26" t="s">
        <v>484</v>
      </c>
      <c r="H141" s="26"/>
      <c r="I141" s="26"/>
      <c r="J141" s="33">
        <v>165</v>
      </c>
      <c r="K141" s="43"/>
      <c r="L141" s="33"/>
      <c r="M141" s="43"/>
      <c r="N141" s="33"/>
      <c r="O141" s="43"/>
      <c r="P141" s="44"/>
      <c r="Q141" s="43"/>
      <c r="R141" s="33">
        <f t="shared" si="56"/>
        <v>165</v>
      </c>
      <c r="S141" s="43"/>
      <c r="T141" s="33">
        <f t="shared" si="57"/>
        <v>0</v>
      </c>
      <c r="U141" s="43"/>
      <c r="V141" s="33">
        <f t="shared" si="58"/>
        <v>165</v>
      </c>
      <c r="W141" s="43"/>
      <c r="X141" s="44">
        <f t="shared" si="59"/>
        <v>1</v>
      </c>
    </row>
    <row r="142" spans="1:24">
      <c r="A142" s="26"/>
      <c r="B142" s="26"/>
      <c r="C142" s="26"/>
      <c r="D142" s="26"/>
      <c r="E142" s="26"/>
      <c r="F142" s="26"/>
      <c r="G142" s="26" t="s">
        <v>485</v>
      </c>
      <c r="H142" s="26"/>
      <c r="I142" s="26"/>
      <c r="J142" s="33">
        <v>2756.97</v>
      </c>
      <c r="K142" s="43"/>
      <c r="L142" s="33"/>
      <c r="M142" s="43"/>
      <c r="N142" s="33"/>
      <c r="O142" s="43"/>
      <c r="P142" s="44"/>
      <c r="Q142" s="43"/>
      <c r="R142" s="33">
        <f t="shared" si="56"/>
        <v>2756.97</v>
      </c>
      <c r="S142" s="43"/>
      <c r="T142" s="33">
        <f t="shared" si="57"/>
        <v>0</v>
      </c>
      <c r="U142" s="43"/>
      <c r="V142" s="33">
        <f t="shared" si="58"/>
        <v>2756.97</v>
      </c>
      <c r="W142" s="43"/>
      <c r="X142" s="44">
        <f t="shared" si="59"/>
        <v>1</v>
      </c>
    </row>
    <row r="143" spans="1:24">
      <c r="A143" s="26"/>
      <c r="B143" s="26"/>
      <c r="C143" s="26"/>
      <c r="D143" s="26"/>
      <c r="E143" s="26"/>
      <c r="F143" s="26"/>
      <c r="G143" s="26" t="s">
        <v>486</v>
      </c>
      <c r="H143" s="26"/>
      <c r="I143" s="26"/>
      <c r="J143" s="33">
        <v>125</v>
      </c>
      <c r="K143" s="43"/>
      <c r="L143" s="33"/>
      <c r="M143" s="43"/>
      <c r="N143" s="33"/>
      <c r="O143" s="43"/>
      <c r="P143" s="44"/>
      <c r="Q143" s="43"/>
      <c r="R143" s="33">
        <f t="shared" si="56"/>
        <v>125</v>
      </c>
      <c r="S143" s="43"/>
      <c r="T143" s="33">
        <f t="shared" si="57"/>
        <v>0</v>
      </c>
      <c r="U143" s="43"/>
      <c r="V143" s="33">
        <f t="shared" si="58"/>
        <v>125</v>
      </c>
      <c r="W143" s="43"/>
      <c r="X143" s="44">
        <f t="shared" si="59"/>
        <v>1</v>
      </c>
    </row>
    <row r="144" spans="1:24">
      <c r="A144" s="26"/>
      <c r="B144" s="26"/>
      <c r="C144" s="26"/>
      <c r="D144" s="26"/>
      <c r="E144" s="26"/>
      <c r="F144" s="26"/>
      <c r="G144" s="26" t="s">
        <v>543</v>
      </c>
      <c r="H144" s="26"/>
      <c r="I144" s="26"/>
      <c r="J144" s="33">
        <v>636.04</v>
      </c>
      <c r="K144" s="43"/>
      <c r="L144" s="33"/>
      <c r="M144" s="43"/>
      <c r="N144" s="33"/>
      <c r="O144" s="43"/>
      <c r="P144" s="44"/>
      <c r="Q144" s="43"/>
      <c r="R144" s="33">
        <f t="shared" si="56"/>
        <v>636.04</v>
      </c>
      <c r="S144" s="43"/>
      <c r="T144" s="33">
        <f t="shared" si="57"/>
        <v>0</v>
      </c>
      <c r="U144" s="43"/>
      <c r="V144" s="33">
        <f t="shared" si="58"/>
        <v>636.04</v>
      </c>
      <c r="W144" s="43"/>
      <c r="X144" s="44">
        <f t="shared" si="59"/>
        <v>1</v>
      </c>
    </row>
    <row r="145" spans="1:24">
      <c r="A145" s="26"/>
      <c r="B145" s="26"/>
      <c r="C145" s="26"/>
      <c r="D145" s="26"/>
      <c r="E145" s="26"/>
      <c r="F145" s="26"/>
      <c r="G145" s="26" t="s">
        <v>544</v>
      </c>
      <c r="H145" s="26"/>
      <c r="I145" s="26"/>
      <c r="J145" s="33">
        <v>74.61</v>
      </c>
      <c r="K145" s="43"/>
      <c r="L145" s="33"/>
      <c r="M145" s="43"/>
      <c r="N145" s="33"/>
      <c r="O145" s="43"/>
      <c r="P145" s="44"/>
      <c r="Q145" s="43"/>
      <c r="R145" s="33">
        <f t="shared" si="56"/>
        <v>74.61</v>
      </c>
      <c r="S145" s="43"/>
      <c r="T145" s="33">
        <f t="shared" si="57"/>
        <v>0</v>
      </c>
      <c r="U145" s="43"/>
      <c r="V145" s="33">
        <f t="shared" si="58"/>
        <v>74.61</v>
      </c>
      <c r="W145" s="43"/>
      <c r="X145" s="44">
        <f t="shared" si="59"/>
        <v>1</v>
      </c>
    </row>
    <row r="146" spans="1:24">
      <c r="A146" s="26"/>
      <c r="B146" s="26"/>
      <c r="C146" s="26"/>
      <c r="D146" s="26"/>
      <c r="E146" s="26"/>
      <c r="F146" s="26"/>
      <c r="G146" s="26" t="s">
        <v>545</v>
      </c>
      <c r="H146" s="26"/>
      <c r="I146" s="26"/>
      <c r="J146" s="33">
        <v>865.4</v>
      </c>
      <c r="K146" s="43"/>
      <c r="L146" s="33"/>
      <c r="M146" s="43"/>
      <c r="N146" s="33"/>
      <c r="O146" s="43"/>
      <c r="P146" s="44"/>
      <c r="Q146" s="43"/>
      <c r="R146" s="33">
        <f t="shared" si="56"/>
        <v>865.4</v>
      </c>
      <c r="S146" s="43"/>
      <c r="T146" s="33">
        <f t="shared" si="57"/>
        <v>0</v>
      </c>
      <c r="U146" s="43"/>
      <c r="V146" s="33">
        <f t="shared" si="58"/>
        <v>865.4</v>
      </c>
      <c r="W146" s="43"/>
      <c r="X146" s="44">
        <f t="shared" si="59"/>
        <v>1</v>
      </c>
    </row>
    <row r="147" spans="1:24">
      <c r="A147" s="26"/>
      <c r="B147" s="26"/>
      <c r="C147" s="26"/>
      <c r="D147" s="26"/>
      <c r="E147" s="26"/>
      <c r="F147" s="26"/>
      <c r="G147" s="26" t="s">
        <v>546</v>
      </c>
      <c r="H147" s="26"/>
      <c r="I147" s="26"/>
      <c r="J147" s="33">
        <v>4158.95</v>
      </c>
      <c r="K147" s="43"/>
      <c r="L147" s="33"/>
      <c r="M147" s="43"/>
      <c r="N147" s="33"/>
      <c r="O147" s="43"/>
      <c r="P147" s="44"/>
      <c r="Q147" s="43"/>
      <c r="R147" s="33">
        <f t="shared" si="56"/>
        <v>4158.95</v>
      </c>
      <c r="S147" s="43"/>
      <c r="T147" s="33">
        <f t="shared" si="57"/>
        <v>0</v>
      </c>
      <c r="U147" s="43"/>
      <c r="V147" s="33">
        <f t="shared" si="58"/>
        <v>4158.95</v>
      </c>
      <c r="W147" s="43"/>
      <c r="X147" s="44">
        <f t="shared" si="59"/>
        <v>1</v>
      </c>
    </row>
    <row r="148" spans="1:24">
      <c r="A148" s="26"/>
      <c r="B148" s="26"/>
      <c r="C148" s="26"/>
      <c r="D148" s="26"/>
      <c r="E148" s="26"/>
      <c r="F148" s="26"/>
      <c r="G148" s="26" t="s">
        <v>487</v>
      </c>
      <c r="H148" s="26"/>
      <c r="I148" s="26"/>
      <c r="J148" s="33">
        <v>669.68</v>
      </c>
      <c r="K148" s="43"/>
      <c r="L148" s="33"/>
      <c r="M148" s="43"/>
      <c r="N148" s="33"/>
      <c r="O148" s="43"/>
      <c r="P148" s="44"/>
      <c r="Q148" s="43"/>
      <c r="R148" s="33">
        <f t="shared" si="56"/>
        <v>669.68</v>
      </c>
      <c r="S148" s="43"/>
      <c r="T148" s="33">
        <f t="shared" si="57"/>
        <v>0</v>
      </c>
      <c r="U148" s="43"/>
      <c r="V148" s="33">
        <f t="shared" si="58"/>
        <v>669.68</v>
      </c>
      <c r="W148" s="43"/>
      <c r="X148" s="44">
        <f t="shared" si="59"/>
        <v>1</v>
      </c>
    </row>
    <row r="149" spans="1:24" ht="15.75" thickBot="1">
      <c r="A149" s="26"/>
      <c r="B149" s="26"/>
      <c r="C149" s="26"/>
      <c r="D149" s="26"/>
      <c r="E149" s="26"/>
      <c r="F149" s="26"/>
      <c r="G149" s="26" t="s">
        <v>488</v>
      </c>
      <c r="H149" s="26"/>
      <c r="I149" s="26"/>
      <c r="J149" s="33">
        <v>414.56</v>
      </c>
      <c r="K149" s="43"/>
      <c r="L149" s="33">
        <v>6670</v>
      </c>
      <c r="M149" s="43"/>
      <c r="N149" s="33">
        <f>ROUND((J149-L149),5)</f>
        <v>-6255.44</v>
      </c>
      <c r="O149" s="43"/>
      <c r="P149" s="44">
        <f>ROUND(IF(L149=0, IF(J149=0, 0, 1), J149/L149),5)</f>
        <v>6.2149999999999997E-2</v>
      </c>
      <c r="Q149" s="43"/>
      <c r="R149" s="33">
        <f t="shared" si="56"/>
        <v>414.56</v>
      </c>
      <c r="S149" s="43"/>
      <c r="T149" s="33">
        <f t="shared" si="57"/>
        <v>6670</v>
      </c>
      <c r="U149" s="43"/>
      <c r="V149" s="33">
        <f t="shared" si="58"/>
        <v>-6255.44</v>
      </c>
      <c r="W149" s="43"/>
      <c r="X149" s="44">
        <f t="shared" si="59"/>
        <v>6.2149999999999997E-2</v>
      </c>
    </row>
    <row r="150" spans="1:24" ht="15.75" thickBot="1">
      <c r="A150" s="26"/>
      <c r="B150" s="26"/>
      <c r="C150" s="26"/>
      <c r="D150" s="26"/>
      <c r="E150" s="26"/>
      <c r="F150" s="26" t="s">
        <v>489</v>
      </c>
      <c r="G150" s="26"/>
      <c r="H150" s="26"/>
      <c r="I150" s="26"/>
      <c r="J150" s="34">
        <f>ROUND(SUM(J139:J149),5)</f>
        <v>18134.810000000001</v>
      </c>
      <c r="K150" s="43"/>
      <c r="L150" s="34">
        <f>ROUND(SUM(L139:L149),5)</f>
        <v>6670</v>
      </c>
      <c r="M150" s="43"/>
      <c r="N150" s="34">
        <f>ROUND((J150-L150),5)</f>
        <v>11464.81</v>
      </c>
      <c r="O150" s="43"/>
      <c r="P150" s="46">
        <f>ROUND(IF(L150=0, IF(J150=0, 0, 1), J150/L150),5)</f>
        <v>2.7188599999999998</v>
      </c>
      <c r="Q150" s="43"/>
      <c r="R150" s="34">
        <f t="shared" si="56"/>
        <v>18134.810000000001</v>
      </c>
      <c r="S150" s="43"/>
      <c r="T150" s="34">
        <f t="shared" si="57"/>
        <v>6670</v>
      </c>
      <c r="U150" s="43"/>
      <c r="V150" s="34">
        <f t="shared" si="58"/>
        <v>11464.81</v>
      </c>
      <c r="W150" s="43"/>
      <c r="X150" s="46">
        <f t="shared" si="59"/>
        <v>2.7188599999999998</v>
      </c>
    </row>
    <row r="151" spans="1:24">
      <c r="A151" s="26"/>
      <c r="B151" s="26"/>
      <c r="C151" s="26"/>
      <c r="D151" s="26"/>
      <c r="E151" s="26" t="s">
        <v>490</v>
      </c>
      <c r="F151" s="26"/>
      <c r="G151" s="26"/>
      <c r="H151" s="26"/>
      <c r="I151" s="26"/>
      <c r="J151" s="33">
        <f>ROUND(J125+SUM(J136:J138)+J150,5)</f>
        <v>20194.34</v>
      </c>
      <c r="K151" s="43"/>
      <c r="L151" s="33">
        <f>ROUND(L125+SUM(L136:L138)+L150,5)</f>
        <v>25236.7</v>
      </c>
      <c r="M151" s="43"/>
      <c r="N151" s="33">
        <f>ROUND((J151-L151),5)</f>
        <v>-5042.3599999999997</v>
      </c>
      <c r="O151" s="43"/>
      <c r="P151" s="44">
        <f>ROUND(IF(L151=0, IF(J151=0, 0, 1), J151/L151),5)</f>
        <v>0.80020000000000002</v>
      </c>
      <c r="Q151" s="43"/>
      <c r="R151" s="33">
        <f t="shared" si="56"/>
        <v>20194.34</v>
      </c>
      <c r="S151" s="43"/>
      <c r="T151" s="33">
        <f t="shared" si="57"/>
        <v>25236.7</v>
      </c>
      <c r="U151" s="43"/>
      <c r="V151" s="33">
        <f t="shared" si="58"/>
        <v>-5042.3599999999997</v>
      </c>
      <c r="W151" s="43"/>
      <c r="X151" s="44">
        <f t="shared" si="59"/>
        <v>0.80020000000000002</v>
      </c>
    </row>
    <row r="152" spans="1:24">
      <c r="A152" s="26"/>
      <c r="B152" s="26"/>
      <c r="C152" s="26"/>
      <c r="D152" s="26"/>
      <c r="E152" s="26" t="s">
        <v>491</v>
      </c>
      <c r="F152" s="26"/>
      <c r="G152" s="26"/>
      <c r="H152" s="26"/>
      <c r="I152" s="26"/>
      <c r="J152" s="33"/>
      <c r="K152" s="43"/>
      <c r="L152" s="33"/>
      <c r="M152" s="43"/>
      <c r="N152" s="33"/>
      <c r="O152" s="43"/>
      <c r="P152" s="44"/>
      <c r="Q152" s="43"/>
      <c r="R152" s="33"/>
      <c r="S152" s="43"/>
      <c r="T152" s="33"/>
      <c r="U152" s="43"/>
      <c r="V152" s="33"/>
      <c r="W152" s="43"/>
      <c r="X152" s="44"/>
    </row>
    <row r="153" spans="1:24">
      <c r="A153" s="26"/>
      <c r="B153" s="26"/>
      <c r="C153" s="26"/>
      <c r="D153" s="26"/>
      <c r="E153" s="26"/>
      <c r="F153" s="26" t="s">
        <v>492</v>
      </c>
      <c r="G153" s="26"/>
      <c r="H153" s="26"/>
      <c r="I153" s="26"/>
      <c r="J153" s="33">
        <v>0</v>
      </c>
      <c r="K153" s="43"/>
      <c r="L153" s="33">
        <v>150</v>
      </c>
      <c r="M153" s="43"/>
      <c r="N153" s="33">
        <f>ROUND((J153-L153),5)</f>
        <v>-150</v>
      </c>
      <c r="O153" s="43"/>
      <c r="P153" s="44">
        <f>ROUND(IF(L153=0, IF(J153=0, 0, 1), J153/L153),5)</f>
        <v>0</v>
      </c>
      <c r="Q153" s="43"/>
      <c r="R153" s="33">
        <f>J153</f>
        <v>0</v>
      </c>
      <c r="S153" s="43"/>
      <c r="T153" s="33">
        <f>L153</f>
        <v>150</v>
      </c>
      <c r="U153" s="43"/>
      <c r="V153" s="33">
        <f>ROUND((R153-T153),5)</f>
        <v>-150</v>
      </c>
      <c r="W153" s="43"/>
      <c r="X153" s="44">
        <f>ROUND(IF(T153=0, IF(R153=0, 0, 1), R153/T153),5)</f>
        <v>0</v>
      </c>
    </row>
    <row r="154" spans="1:24" ht="15.75" thickBot="1">
      <c r="A154" s="26"/>
      <c r="B154" s="26"/>
      <c r="C154" s="26"/>
      <c r="D154" s="26"/>
      <c r="E154" s="26"/>
      <c r="F154" s="26" t="s">
        <v>547</v>
      </c>
      <c r="G154" s="26"/>
      <c r="H154" s="26"/>
      <c r="I154" s="26"/>
      <c r="J154" s="36">
        <v>290.39999999999998</v>
      </c>
      <c r="K154" s="43"/>
      <c r="L154" s="36"/>
      <c r="M154" s="43"/>
      <c r="N154" s="36"/>
      <c r="O154" s="43"/>
      <c r="P154" s="47"/>
      <c r="Q154" s="43"/>
      <c r="R154" s="36">
        <f>J154</f>
        <v>290.39999999999998</v>
      </c>
      <c r="S154" s="43"/>
      <c r="T154" s="36">
        <f>L154</f>
        <v>0</v>
      </c>
      <c r="U154" s="43"/>
      <c r="V154" s="36">
        <f>ROUND((R154-T154),5)</f>
        <v>290.39999999999998</v>
      </c>
      <c r="W154" s="43"/>
      <c r="X154" s="47">
        <f>ROUND(IF(T154=0, IF(R154=0, 0, 1), R154/T154),5)</f>
        <v>1</v>
      </c>
    </row>
    <row r="155" spans="1:24">
      <c r="A155" s="26"/>
      <c r="B155" s="26"/>
      <c r="C155" s="26"/>
      <c r="D155" s="26"/>
      <c r="E155" s="26" t="s">
        <v>493</v>
      </c>
      <c r="F155" s="26"/>
      <c r="G155" s="26"/>
      <c r="H155" s="26"/>
      <c r="I155" s="26"/>
      <c r="J155" s="33">
        <f>ROUND(SUM(J152:J154),5)</f>
        <v>290.39999999999998</v>
      </c>
      <c r="K155" s="43"/>
      <c r="L155" s="33">
        <f>ROUND(SUM(L152:L154),5)</f>
        <v>150</v>
      </c>
      <c r="M155" s="43"/>
      <c r="N155" s="33">
        <f>ROUND((J155-L155),5)</f>
        <v>140.4</v>
      </c>
      <c r="O155" s="43"/>
      <c r="P155" s="44">
        <f>ROUND(IF(L155=0, IF(J155=0, 0, 1), J155/L155),5)</f>
        <v>1.9359999999999999</v>
      </c>
      <c r="Q155" s="43"/>
      <c r="R155" s="33">
        <f>J155</f>
        <v>290.39999999999998</v>
      </c>
      <c r="S155" s="43"/>
      <c r="T155" s="33">
        <f>L155</f>
        <v>150</v>
      </c>
      <c r="U155" s="43"/>
      <c r="V155" s="33">
        <f>ROUND((R155-T155),5)</f>
        <v>140.4</v>
      </c>
      <c r="W155" s="43"/>
      <c r="X155" s="44">
        <f>ROUND(IF(T155=0, IF(R155=0, 0, 1), R155/T155),5)</f>
        <v>1.9359999999999999</v>
      </c>
    </row>
    <row r="156" spans="1:24">
      <c r="A156" s="26"/>
      <c r="B156" s="26"/>
      <c r="C156" s="26"/>
      <c r="D156" s="26"/>
      <c r="E156" s="26" t="s">
        <v>494</v>
      </c>
      <c r="F156" s="26"/>
      <c r="G156" s="26"/>
      <c r="H156" s="26"/>
      <c r="I156" s="26"/>
      <c r="J156" s="33"/>
      <c r="K156" s="43"/>
      <c r="L156" s="33"/>
      <c r="M156" s="43"/>
      <c r="N156" s="33"/>
      <c r="O156" s="43"/>
      <c r="P156" s="44"/>
      <c r="Q156" s="43"/>
      <c r="R156" s="33"/>
      <c r="S156" s="43"/>
      <c r="T156" s="33"/>
      <c r="U156" s="43"/>
      <c r="V156" s="33"/>
      <c r="W156" s="43"/>
      <c r="X156" s="44"/>
    </row>
    <row r="157" spans="1:24">
      <c r="A157" s="26"/>
      <c r="B157" s="26"/>
      <c r="C157" s="26"/>
      <c r="D157" s="26"/>
      <c r="E157" s="26"/>
      <c r="F157" s="26" t="s">
        <v>495</v>
      </c>
      <c r="G157" s="26"/>
      <c r="H157" s="26"/>
      <c r="I157" s="26"/>
      <c r="J157" s="33">
        <v>0</v>
      </c>
      <c r="K157" s="43"/>
      <c r="L157" s="33">
        <v>0</v>
      </c>
      <c r="M157" s="43"/>
      <c r="N157" s="33">
        <f>ROUND((J157-L157),5)</f>
        <v>0</v>
      </c>
      <c r="O157" s="43"/>
      <c r="P157" s="44">
        <f>ROUND(IF(L157=0, IF(J157=0, 0, 1), J157/L157),5)</f>
        <v>0</v>
      </c>
      <c r="Q157" s="43"/>
      <c r="R157" s="33">
        <f>J157</f>
        <v>0</v>
      </c>
      <c r="S157" s="43"/>
      <c r="T157" s="33">
        <f>L157</f>
        <v>0</v>
      </c>
      <c r="U157" s="43"/>
      <c r="V157" s="33">
        <f>ROUND((R157-T157),5)</f>
        <v>0</v>
      </c>
      <c r="W157" s="43"/>
      <c r="X157" s="44">
        <f>ROUND(IF(T157=0, IF(R157=0, 0, 1), R157/T157),5)</f>
        <v>0</v>
      </c>
    </row>
    <row r="158" spans="1:24">
      <c r="A158" s="26"/>
      <c r="B158" s="26"/>
      <c r="C158" s="26"/>
      <c r="D158" s="26"/>
      <c r="E158" s="26"/>
      <c r="F158" s="26" t="s">
        <v>496</v>
      </c>
      <c r="G158" s="26"/>
      <c r="H158" s="26"/>
      <c r="I158" s="26"/>
      <c r="J158" s="33">
        <v>0</v>
      </c>
      <c r="K158" s="43"/>
      <c r="L158" s="33">
        <v>0</v>
      </c>
      <c r="M158" s="43"/>
      <c r="N158" s="33">
        <f>ROUND((J158-L158),5)</f>
        <v>0</v>
      </c>
      <c r="O158" s="43"/>
      <c r="P158" s="44">
        <f>ROUND(IF(L158=0, IF(J158=0, 0, 1), J158/L158),5)</f>
        <v>0</v>
      </c>
      <c r="Q158" s="43"/>
      <c r="R158" s="33">
        <f>J158</f>
        <v>0</v>
      </c>
      <c r="S158" s="43"/>
      <c r="T158" s="33">
        <f>L158</f>
        <v>0</v>
      </c>
      <c r="U158" s="43"/>
      <c r="V158" s="33">
        <f>ROUND((R158-T158),5)</f>
        <v>0</v>
      </c>
      <c r="W158" s="43"/>
      <c r="X158" s="44">
        <f>ROUND(IF(T158=0, IF(R158=0, 0, 1), R158/T158),5)</f>
        <v>0</v>
      </c>
    </row>
    <row r="159" spans="1:24">
      <c r="A159" s="26"/>
      <c r="B159" s="26"/>
      <c r="C159" s="26"/>
      <c r="D159" s="26"/>
      <c r="E159" s="26"/>
      <c r="F159" s="26" t="s">
        <v>497</v>
      </c>
      <c r="G159" s="26"/>
      <c r="H159" s="26"/>
      <c r="I159" s="26"/>
      <c r="J159" s="33"/>
      <c r="K159" s="43"/>
      <c r="L159" s="33"/>
      <c r="M159" s="43"/>
      <c r="N159" s="33"/>
      <c r="O159" s="43"/>
      <c r="P159" s="44"/>
      <c r="Q159" s="43"/>
      <c r="R159" s="33"/>
      <c r="S159" s="43"/>
      <c r="T159" s="33"/>
      <c r="U159" s="43"/>
      <c r="V159" s="33"/>
      <c r="W159" s="43"/>
      <c r="X159" s="44"/>
    </row>
    <row r="160" spans="1:24">
      <c r="A160" s="26"/>
      <c r="B160" s="26"/>
      <c r="C160" s="26"/>
      <c r="D160" s="26"/>
      <c r="E160" s="26"/>
      <c r="F160" s="26"/>
      <c r="G160" s="26" t="s">
        <v>498</v>
      </c>
      <c r="H160" s="26"/>
      <c r="I160" s="26"/>
      <c r="J160" s="33">
        <v>0</v>
      </c>
      <c r="K160" s="43"/>
      <c r="L160" s="33">
        <v>0</v>
      </c>
      <c r="M160" s="43"/>
      <c r="N160" s="33">
        <f>ROUND((J160-L160),5)</f>
        <v>0</v>
      </c>
      <c r="O160" s="43"/>
      <c r="P160" s="44">
        <f>ROUND(IF(L160=0, IF(J160=0, 0, 1), J160/L160),5)</f>
        <v>0</v>
      </c>
      <c r="Q160" s="43"/>
      <c r="R160" s="33">
        <f>J160</f>
        <v>0</v>
      </c>
      <c r="S160" s="43"/>
      <c r="T160" s="33">
        <f>L160</f>
        <v>0</v>
      </c>
      <c r="U160" s="43"/>
      <c r="V160" s="33">
        <f>ROUND((R160-T160),5)</f>
        <v>0</v>
      </c>
      <c r="W160" s="43"/>
      <c r="X160" s="44">
        <f>ROUND(IF(T160=0, IF(R160=0, 0, 1), R160/T160),5)</f>
        <v>0</v>
      </c>
    </row>
    <row r="161" spans="1:24" ht="15.75" thickBot="1">
      <c r="A161" s="26"/>
      <c r="B161" s="26"/>
      <c r="C161" s="26"/>
      <c r="D161" s="26"/>
      <c r="E161" s="26"/>
      <c r="F161" s="26"/>
      <c r="G161" s="26" t="s">
        <v>499</v>
      </c>
      <c r="H161" s="26"/>
      <c r="I161" s="26"/>
      <c r="J161" s="36">
        <v>91.45</v>
      </c>
      <c r="K161" s="43"/>
      <c r="L161" s="36">
        <v>1000</v>
      </c>
      <c r="M161" s="43"/>
      <c r="N161" s="36">
        <f>ROUND((J161-L161),5)</f>
        <v>-908.55</v>
      </c>
      <c r="O161" s="43"/>
      <c r="P161" s="47">
        <f>ROUND(IF(L161=0, IF(J161=0, 0, 1), J161/L161),5)</f>
        <v>9.1450000000000004E-2</v>
      </c>
      <c r="Q161" s="43"/>
      <c r="R161" s="36">
        <f>J161</f>
        <v>91.45</v>
      </c>
      <c r="S161" s="43"/>
      <c r="T161" s="36">
        <f>L161</f>
        <v>1000</v>
      </c>
      <c r="U161" s="43"/>
      <c r="V161" s="36">
        <f>ROUND((R161-T161),5)</f>
        <v>-908.55</v>
      </c>
      <c r="W161" s="43"/>
      <c r="X161" s="47">
        <f>ROUND(IF(T161=0, IF(R161=0, 0, 1), R161/T161),5)</f>
        <v>9.1450000000000004E-2</v>
      </c>
    </row>
    <row r="162" spans="1:24">
      <c r="A162" s="26"/>
      <c r="B162" s="26"/>
      <c r="C162" s="26"/>
      <c r="D162" s="26"/>
      <c r="E162" s="26"/>
      <c r="F162" s="26" t="s">
        <v>500</v>
      </c>
      <c r="G162" s="26"/>
      <c r="H162" s="26"/>
      <c r="I162" s="26"/>
      <c r="J162" s="33">
        <f>ROUND(SUM(J159:J161),5)</f>
        <v>91.45</v>
      </c>
      <c r="K162" s="43"/>
      <c r="L162" s="33">
        <f>ROUND(SUM(L159:L161),5)</f>
        <v>1000</v>
      </c>
      <c r="M162" s="43"/>
      <c r="N162" s="33">
        <f>ROUND((J162-L162),5)</f>
        <v>-908.55</v>
      </c>
      <c r="O162" s="43"/>
      <c r="P162" s="44">
        <f>ROUND(IF(L162=0, IF(J162=0, 0, 1), J162/L162),5)</f>
        <v>9.1450000000000004E-2</v>
      </c>
      <c r="Q162" s="43"/>
      <c r="R162" s="33">
        <f>J162</f>
        <v>91.45</v>
      </c>
      <c r="S162" s="43"/>
      <c r="T162" s="33">
        <f>L162</f>
        <v>1000</v>
      </c>
      <c r="U162" s="43"/>
      <c r="V162" s="33">
        <f>ROUND((R162-T162),5)</f>
        <v>-908.55</v>
      </c>
      <c r="W162" s="43"/>
      <c r="X162" s="44">
        <f>ROUND(IF(T162=0, IF(R162=0, 0, 1), R162/T162),5)</f>
        <v>9.1450000000000004E-2</v>
      </c>
    </row>
    <row r="163" spans="1:24">
      <c r="A163" s="26"/>
      <c r="B163" s="26"/>
      <c r="C163" s="26"/>
      <c r="D163" s="26"/>
      <c r="E163" s="26"/>
      <c r="F163" s="26" t="s">
        <v>501</v>
      </c>
      <c r="G163" s="26"/>
      <c r="H163" s="26"/>
      <c r="I163" s="26"/>
      <c r="J163" s="33">
        <v>54.5</v>
      </c>
      <c r="K163" s="43"/>
      <c r="L163" s="33">
        <v>260</v>
      </c>
      <c r="M163" s="43"/>
      <c r="N163" s="33">
        <f>ROUND((J163-L163),5)</f>
        <v>-205.5</v>
      </c>
      <c r="O163" s="43"/>
      <c r="P163" s="44">
        <f>ROUND(IF(L163=0, IF(J163=0, 0, 1), J163/L163),5)</f>
        <v>0.20962</v>
      </c>
      <c r="Q163" s="43"/>
      <c r="R163" s="33">
        <f>J163</f>
        <v>54.5</v>
      </c>
      <c r="S163" s="43"/>
      <c r="T163" s="33">
        <f>L163</f>
        <v>260</v>
      </c>
      <c r="U163" s="43"/>
      <c r="V163" s="33">
        <f>ROUND((R163-T163),5)</f>
        <v>-205.5</v>
      </c>
      <c r="W163" s="43"/>
      <c r="X163" s="44">
        <f>ROUND(IF(T163=0, IF(R163=0, 0, 1), R163/T163),5)</f>
        <v>0.20962</v>
      </c>
    </row>
    <row r="164" spans="1:24">
      <c r="A164" s="26"/>
      <c r="B164" s="26"/>
      <c r="C164" s="26"/>
      <c r="D164" s="26"/>
      <c r="E164" s="26"/>
      <c r="F164" s="26" t="s">
        <v>502</v>
      </c>
      <c r="G164" s="26"/>
      <c r="H164" s="26"/>
      <c r="I164" s="26"/>
      <c r="J164" s="33">
        <v>0</v>
      </c>
      <c r="K164" s="43"/>
      <c r="L164" s="33">
        <v>0</v>
      </c>
      <c r="M164" s="43"/>
      <c r="N164" s="33">
        <f>ROUND((J164-L164),5)</f>
        <v>0</v>
      </c>
      <c r="O164" s="43"/>
      <c r="P164" s="44">
        <f>ROUND(IF(L164=0, IF(J164=0, 0, 1), J164/L164),5)</f>
        <v>0</v>
      </c>
      <c r="Q164" s="43"/>
      <c r="R164" s="33">
        <f>J164</f>
        <v>0</v>
      </c>
      <c r="S164" s="43"/>
      <c r="T164" s="33">
        <f>L164</f>
        <v>0</v>
      </c>
      <c r="U164" s="43"/>
      <c r="V164" s="33">
        <f>ROUND((R164-T164),5)</f>
        <v>0</v>
      </c>
      <c r="W164" s="43"/>
      <c r="X164" s="44">
        <f>ROUND(IF(T164=0, IF(R164=0, 0, 1), R164/T164),5)</f>
        <v>0</v>
      </c>
    </row>
    <row r="165" spans="1:24">
      <c r="A165" s="26"/>
      <c r="B165" s="26"/>
      <c r="C165" s="26"/>
      <c r="D165" s="26"/>
      <c r="E165" s="26"/>
      <c r="F165" s="26" t="s">
        <v>503</v>
      </c>
      <c r="G165" s="26"/>
      <c r="H165" s="26"/>
      <c r="I165" s="26"/>
      <c r="J165" s="33"/>
      <c r="K165" s="43"/>
      <c r="L165" s="33"/>
      <c r="M165" s="43"/>
      <c r="N165" s="33"/>
      <c r="O165" s="43"/>
      <c r="P165" s="44"/>
      <c r="Q165" s="43"/>
      <c r="R165" s="33"/>
      <c r="S165" s="43"/>
      <c r="T165" s="33"/>
      <c r="U165" s="43"/>
      <c r="V165" s="33"/>
      <c r="W165" s="43"/>
      <c r="X165" s="44"/>
    </row>
    <row r="166" spans="1:24">
      <c r="A166" s="26"/>
      <c r="B166" s="26"/>
      <c r="C166" s="26"/>
      <c r="D166" s="26"/>
      <c r="E166" s="26"/>
      <c r="F166" s="26"/>
      <c r="G166" s="26" t="s">
        <v>504</v>
      </c>
      <c r="H166" s="26"/>
      <c r="I166" s="26"/>
      <c r="J166" s="33">
        <v>110.8</v>
      </c>
      <c r="K166" s="43"/>
      <c r="L166" s="33">
        <v>500</v>
      </c>
      <c r="M166" s="43"/>
      <c r="N166" s="33">
        <f>ROUND((J166-L166),5)</f>
        <v>-389.2</v>
      </c>
      <c r="O166" s="43"/>
      <c r="P166" s="44">
        <f>ROUND(IF(L166=0, IF(J166=0, 0, 1), J166/L166),5)</f>
        <v>0.22159999999999999</v>
      </c>
      <c r="Q166" s="43"/>
      <c r="R166" s="33">
        <f>J166</f>
        <v>110.8</v>
      </c>
      <c r="S166" s="43"/>
      <c r="T166" s="33">
        <f>L166</f>
        <v>500</v>
      </c>
      <c r="U166" s="43"/>
      <c r="V166" s="33">
        <f>ROUND((R166-T166),5)</f>
        <v>-389.2</v>
      </c>
      <c r="W166" s="43"/>
      <c r="X166" s="44">
        <f>ROUND(IF(T166=0, IF(R166=0, 0, 1), R166/T166),5)</f>
        <v>0.22159999999999999</v>
      </c>
    </row>
    <row r="167" spans="1:24" ht="15.75" thickBot="1">
      <c r="A167" s="26"/>
      <c r="B167" s="26"/>
      <c r="C167" s="26"/>
      <c r="D167" s="26"/>
      <c r="E167" s="26"/>
      <c r="F167" s="26"/>
      <c r="G167" s="26" t="s">
        <v>505</v>
      </c>
      <c r="H167" s="26"/>
      <c r="I167" s="26"/>
      <c r="J167" s="33">
        <v>286.64999999999998</v>
      </c>
      <c r="K167" s="43"/>
      <c r="L167" s="33"/>
      <c r="M167" s="43"/>
      <c r="N167" s="33"/>
      <c r="O167" s="43"/>
      <c r="P167" s="44"/>
      <c r="Q167" s="43"/>
      <c r="R167" s="33">
        <f>J167</f>
        <v>286.64999999999998</v>
      </c>
      <c r="S167" s="43"/>
      <c r="T167" s="33">
        <f>L167</f>
        <v>0</v>
      </c>
      <c r="U167" s="43"/>
      <c r="V167" s="33">
        <f>ROUND((R167-T167),5)</f>
        <v>286.64999999999998</v>
      </c>
      <c r="W167" s="43"/>
      <c r="X167" s="44">
        <f>ROUND(IF(T167=0, IF(R167=0, 0, 1), R167/T167),5)</f>
        <v>1</v>
      </c>
    </row>
    <row r="168" spans="1:24" ht="15.75" thickBot="1">
      <c r="A168" s="26"/>
      <c r="B168" s="26"/>
      <c r="C168" s="26"/>
      <c r="D168" s="26"/>
      <c r="E168" s="26"/>
      <c r="F168" s="26" t="s">
        <v>506</v>
      </c>
      <c r="G168" s="26"/>
      <c r="H168" s="26"/>
      <c r="I168" s="26"/>
      <c r="J168" s="34">
        <f>ROUND(SUM(J165:J167),5)</f>
        <v>397.45</v>
      </c>
      <c r="K168" s="43"/>
      <c r="L168" s="34">
        <f>ROUND(SUM(L165:L167),5)</f>
        <v>500</v>
      </c>
      <c r="M168" s="43"/>
      <c r="N168" s="34">
        <f>ROUND((J168-L168),5)</f>
        <v>-102.55</v>
      </c>
      <c r="O168" s="43"/>
      <c r="P168" s="46">
        <f>ROUND(IF(L168=0, IF(J168=0, 0, 1), J168/L168),5)</f>
        <v>0.79490000000000005</v>
      </c>
      <c r="Q168" s="43"/>
      <c r="R168" s="34">
        <f>J168</f>
        <v>397.45</v>
      </c>
      <c r="S168" s="43"/>
      <c r="T168" s="34">
        <f>L168</f>
        <v>500</v>
      </c>
      <c r="U168" s="43"/>
      <c r="V168" s="34">
        <f>ROUND((R168-T168),5)</f>
        <v>-102.55</v>
      </c>
      <c r="W168" s="43"/>
      <c r="X168" s="46">
        <f>ROUND(IF(T168=0, IF(R168=0, 0, 1), R168/T168),5)</f>
        <v>0.79490000000000005</v>
      </c>
    </row>
    <row r="169" spans="1:24">
      <c r="A169" s="26"/>
      <c r="B169" s="26"/>
      <c r="C169" s="26"/>
      <c r="D169" s="26"/>
      <c r="E169" s="26" t="s">
        <v>507</v>
      </c>
      <c r="F169" s="26"/>
      <c r="G169" s="26"/>
      <c r="H169" s="26"/>
      <c r="I169" s="26"/>
      <c r="J169" s="33">
        <f>ROUND(SUM(J156:J158)+SUM(J162:J164)+J168,5)</f>
        <v>543.4</v>
      </c>
      <c r="K169" s="43"/>
      <c r="L169" s="33">
        <f>ROUND(SUM(L156:L158)+SUM(L162:L164)+L168,5)</f>
        <v>1760</v>
      </c>
      <c r="M169" s="43"/>
      <c r="N169" s="33">
        <f>ROUND((J169-L169),5)</f>
        <v>-1216.5999999999999</v>
      </c>
      <c r="O169" s="43"/>
      <c r="P169" s="44">
        <f>ROUND(IF(L169=0, IF(J169=0, 0, 1), J169/L169),5)</f>
        <v>0.30875000000000002</v>
      </c>
      <c r="Q169" s="43"/>
      <c r="R169" s="33">
        <f>J169</f>
        <v>543.4</v>
      </c>
      <c r="S169" s="43"/>
      <c r="T169" s="33">
        <f>L169</f>
        <v>1760</v>
      </c>
      <c r="U169" s="43"/>
      <c r="V169" s="33">
        <f>ROUND((R169-T169),5)</f>
        <v>-1216.5999999999999</v>
      </c>
      <c r="W169" s="43"/>
      <c r="X169" s="44">
        <f>ROUND(IF(T169=0, IF(R169=0, 0, 1), R169/T169),5)</f>
        <v>0.30875000000000002</v>
      </c>
    </row>
    <row r="170" spans="1:24">
      <c r="A170" s="26"/>
      <c r="B170" s="26"/>
      <c r="C170" s="26"/>
      <c r="D170" s="26"/>
      <c r="E170" s="26" t="s">
        <v>508</v>
      </c>
      <c r="F170" s="26"/>
      <c r="G170" s="26"/>
      <c r="H170" s="26"/>
      <c r="I170" s="26"/>
      <c r="J170" s="33"/>
      <c r="K170" s="43"/>
      <c r="L170" s="33"/>
      <c r="M170" s="43"/>
      <c r="N170" s="33"/>
      <c r="O170" s="43"/>
      <c r="P170" s="44"/>
      <c r="Q170" s="43"/>
      <c r="R170" s="33"/>
      <c r="S170" s="43"/>
      <c r="T170" s="33"/>
      <c r="U170" s="43"/>
      <c r="V170" s="33"/>
      <c r="W170" s="43"/>
      <c r="X170" s="44"/>
    </row>
    <row r="171" spans="1:24">
      <c r="A171" s="26"/>
      <c r="B171" s="26"/>
      <c r="C171" s="26"/>
      <c r="D171" s="26"/>
      <c r="E171" s="26"/>
      <c r="F171" s="26" t="s">
        <v>509</v>
      </c>
      <c r="G171" s="26"/>
      <c r="H171" s="26"/>
      <c r="I171" s="26"/>
      <c r="J171" s="33"/>
      <c r="K171" s="43"/>
      <c r="L171" s="33"/>
      <c r="M171" s="43"/>
      <c r="N171" s="33"/>
      <c r="O171" s="43"/>
      <c r="P171" s="44"/>
      <c r="Q171" s="43"/>
      <c r="R171" s="33"/>
      <c r="S171" s="43"/>
      <c r="T171" s="33"/>
      <c r="U171" s="43"/>
      <c r="V171" s="33"/>
      <c r="W171" s="43"/>
      <c r="X171" s="44"/>
    </row>
    <row r="172" spans="1:24">
      <c r="A172" s="26"/>
      <c r="B172" s="26"/>
      <c r="C172" s="26"/>
      <c r="D172" s="26"/>
      <c r="E172" s="26"/>
      <c r="F172" s="26"/>
      <c r="G172" s="26" t="s">
        <v>510</v>
      </c>
      <c r="H172" s="26"/>
      <c r="I172" s="26"/>
      <c r="J172" s="33">
        <v>503.8</v>
      </c>
      <c r="K172" s="43"/>
      <c r="L172" s="33"/>
      <c r="M172" s="43"/>
      <c r="N172" s="33"/>
      <c r="O172" s="43"/>
      <c r="P172" s="44"/>
      <c r="Q172" s="43"/>
      <c r="R172" s="33">
        <f t="shared" ref="R172:R180" si="60">J172</f>
        <v>503.8</v>
      </c>
      <c r="S172" s="43"/>
      <c r="T172" s="33">
        <f t="shared" ref="T172:T180" si="61">L172</f>
        <v>0</v>
      </c>
      <c r="U172" s="43"/>
      <c r="V172" s="33">
        <f t="shared" ref="V172:V180" si="62">ROUND((R172-T172),5)</f>
        <v>503.8</v>
      </c>
      <c r="W172" s="43"/>
      <c r="X172" s="44">
        <f t="shared" ref="X172:X180" si="63">ROUND(IF(T172=0, IF(R172=0, 0, 1), R172/T172),5)</f>
        <v>1</v>
      </c>
    </row>
    <row r="173" spans="1:24">
      <c r="A173" s="26"/>
      <c r="B173" s="26"/>
      <c r="C173" s="26"/>
      <c r="D173" s="26"/>
      <c r="E173" s="26"/>
      <c r="F173" s="26"/>
      <c r="G173" s="26" t="s">
        <v>511</v>
      </c>
      <c r="H173" s="26"/>
      <c r="I173" s="26"/>
      <c r="J173" s="33">
        <v>550</v>
      </c>
      <c r="K173" s="43"/>
      <c r="L173" s="33">
        <v>550</v>
      </c>
      <c r="M173" s="43"/>
      <c r="N173" s="33">
        <f>ROUND((J173-L173),5)</f>
        <v>0</v>
      </c>
      <c r="O173" s="43"/>
      <c r="P173" s="44">
        <f>ROUND(IF(L173=0, IF(J173=0, 0, 1), J173/L173),5)</f>
        <v>1</v>
      </c>
      <c r="Q173" s="43"/>
      <c r="R173" s="33">
        <f t="shared" si="60"/>
        <v>550</v>
      </c>
      <c r="S173" s="43"/>
      <c r="T173" s="33">
        <f t="shared" si="61"/>
        <v>550</v>
      </c>
      <c r="U173" s="43"/>
      <c r="V173" s="33">
        <f t="shared" si="62"/>
        <v>0</v>
      </c>
      <c r="W173" s="43"/>
      <c r="X173" s="44">
        <f t="shared" si="63"/>
        <v>1</v>
      </c>
    </row>
    <row r="174" spans="1:24" ht="15.75" thickBot="1">
      <c r="A174" s="26"/>
      <c r="B174" s="26"/>
      <c r="C174" s="26"/>
      <c r="D174" s="26"/>
      <c r="E174" s="26"/>
      <c r="F174" s="26"/>
      <c r="G174" s="26" t="s">
        <v>512</v>
      </c>
      <c r="H174" s="26"/>
      <c r="I174" s="26"/>
      <c r="J174" s="36">
        <v>9136.9699999999993</v>
      </c>
      <c r="K174" s="43"/>
      <c r="L174" s="36">
        <v>2500</v>
      </c>
      <c r="M174" s="43"/>
      <c r="N174" s="36">
        <f>ROUND((J174-L174),5)</f>
        <v>6636.97</v>
      </c>
      <c r="O174" s="43"/>
      <c r="P174" s="47">
        <f>ROUND(IF(L174=0, IF(J174=0, 0, 1), J174/L174),5)</f>
        <v>3.6547900000000002</v>
      </c>
      <c r="Q174" s="43"/>
      <c r="R174" s="36">
        <f t="shared" si="60"/>
        <v>9136.9699999999993</v>
      </c>
      <c r="S174" s="43"/>
      <c r="T174" s="36">
        <f t="shared" si="61"/>
        <v>2500</v>
      </c>
      <c r="U174" s="43"/>
      <c r="V174" s="36">
        <f t="shared" si="62"/>
        <v>6636.97</v>
      </c>
      <c r="W174" s="43"/>
      <c r="X174" s="47">
        <f t="shared" si="63"/>
        <v>3.6547900000000002</v>
      </c>
    </row>
    <row r="175" spans="1:24">
      <c r="A175" s="26"/>
      <c r="B175" s="26"/>
      <c r="C175" s="26"/>
      <c r="D175" s="26"/>
      <c r="E175" s="26"/>
      <c r="F175" s="26" t="s">
        <v>513</v>
      </c>
      <c r="G175" s="26"/>
      <c r="H175" s="26"/>
      <c r="I175" s="26"/>
      <c r="J175" s="33">
        <f>ROUND(SUM(J171:J174),5)</f>
        <v>10190.77</v>
      </c>
      <c r="K175" s="43"/>
      <c r="L175" s="33">
        <f>ROUND(SUM(L171:L174),5)</f>
        <v>3050</v>
      </c>
      <c r="M175" s="43"/>
      <c r="N175" s="33">
        <f>ROUND((J175-L175),5)</f>
        <v>7140.77</v>
      </c>
      <c r="O175" s="43"/>
      <c r="P175" s="44">
        <f>ROUND(IF(L175=0, IF(J175=0, 0, 1), J175/L175),5)</f>
        <v>3.34124</v>
      </c>
      <c r="Q175" s="43"/>
      <c r="R175" s="33">
        <f t="shared" si="60"/>
        <v>10190.77</v>
      </c>
      <c r="S175" s="43"/>
      <c r="T175" s="33">
        <f t="shared" si="61"/>
        <v>3050</v>
      </c>
      <c r="U175" s="43"/>
      <c r="V175" s="33">
        <f t="shared" si="62"/>
        <v>7140.77</v>
      </c>
      <c r="W175" s="43"/>
      <c r="X175" s="44">
        <f t="shared" si="63"/>
        <v>3.34124</v>
      </c>
    </row>
    <row r="176" spans="1:24" ht="15.75" thickBot="1">
      <c r="A176" s="26"/>
      <c r="B176" s="26"/>
      <c r="C176" s="26"/>
      <c r="D176" s="26"/>
      <c r="E176" s="26"/>
      <c r="F176" s="26" t="s">
        <v>514</v>
      </c>
      <c r="G176" s="26"/>
      <c r="H176" s="26"/>
      <c r="I176" s="26"/>
      <c r="J176" s="36">
        <v>985</v>
      </c>
      <c r="K176" s="43"/>
      <c r="L176" s="36">
        <v>1670</v>
      </c>
      <c r="M176" s="43"/>
      <c r="N176" s="36">
        <f>ROUND((J176-L176),5)</f>
        <v>-685</v>
      </c>
      <c r="O176" s="43"/>
      <c r="P176" s="47">
        <f>ROUND(IF(L176=0, IF(J176=0, 0, 1), J176/L176),5)</f>
        <v>0.58982000000000001</v>
      </c>
      <c r="Q176" s="43"/>
      <c r="R176" s="36">
        <f t="shared" si="60"/>
        <v>985</v>
      </c>
      <c r="S176" s="43"/>
      <c r="T176" s="36">
        <f t="shared" si="61"/>
        <v>1670</v>
      </c>
      <c r="U176" s="43"/>
      <c r="V176" s="36">
        <f t="shared" si="62"/>
        <v>-685</v>
      </c>
      <c r="W176" s="43"/>
      <c r="X176" s="47">
        <f t="shared" si="63"/>
        <v>0.58982000000000001</v>
      </c>
    </row>
    <row r="177" spans="1:24">
      <c r="A177" s="26"/>
      <c r="B177" s="26"/>
      <c r="C177" s="26"/>
      <c r="D177" s="26"/>
      <c r="E177" s="26" t="s">
        <v>515</v>
      </c>
      <c r="F177" s="26"/>
      <c r="G177" s="26"/>
      <c r="H177" s="26"/>
      <c r="I177" s="26"/>
      <c r="J177" s="33">
        <f>ROUND(J170+SUM(J175:J176),5)</f>
        <v>11175.77</v>
      </c>
      <c r="K177" s="43"/>
      <c r="L177" s="33">
        <f>ROUND(L170+SUM(L175:L176),5)</f>
        <v>4720</v>
      </c>
      <c r="M177" s="43"/>
      <c r="N177" s="33">
        <f>ROUND((J177-L177),5)</f>
        <v>6455.77</v>
      </c>
      <c r="O177" s="43"/>
      <c r="P177" s="44">
        <f>ROUND(IF(L177=0, IF(J177=0, 0, 1), J177/L177),5)</f>
        <v>2.36775</v>
      </c>
      <c r="Q177" s="43"/>
      <c r="R177" s="33">
        <f t="shared" si="60"/>
        <v>11175.77</v>
      </c>
      <c r="S177" s="43"/>
      <c r="T177" s="33">
        <f t="shared" si="61"/>
        <v>4720</v>
      </c>
      <c r="U177" s="43"/>
      <c r="V177" s="33">
        <f t="shared" si="62"/>
        <v>6455.77</v>
      </c>
      <c r="W177" s="43"/>
      <c r="X177" s="44">
        <f t="shared" si="63"/>
        <v>2.36775</v>
      </c>
    </row>
    <row r="178" spans="1:24" ht="15.75" thickBot="1">
      <c r="A178" s="26"/>
      <c r="B178" s="26"/>
      <c r="C178" s="26"/>
      <c r="D178" s="26"/>
      <c r="E178" s="26" t="s">
        <v>548</v>
      </c>
      <c r="F178" s="26"/>
      <c r="G178" s="26"/>
      <c r="H178" s="26"/>
      <c r="I178" s="26"/>
      <c r="J178" s="33">
        <v>603.79</v>
      </c>
      <c r="K178" s="43"/>
      <c r="L178" s="33"/>
      <c r="M178" s="43"/>
      <c r="N178" s="33"/>
      <c r="O178" s="43"/>
      <c r="P178" s="44"/>
      <c r="Q178" s="43"/>
      <c r="R178" s="33">
        <f t="shared" si="60"/>
        <v>603.79</v>
      </c>
      <c r="S178" s="43"/>
      <c r="T178" s="33">
        <f t="shared" si="61"/>
        <v>0</v>
      </c>
      <c r="U178" s="43"/>
      <c r="V178" s="33">
        <f t="shared" si="62"/>
        <v>603.79</v>
      </c>
      <c r="W178" s="43"/>
      <c r="X178" s="44">
        <f t="shared" si="63"/>
        <v>1</v>
      </c>
    </row>
    <row r="179" spans="1:24" ht="15.75" thickBot="1">
      <c r="A179" s="26"/>
      <c r="B179" s="26"/>
      <c r="C179" s="26"/>
      <c r="D179" s="26" t="s">
        <v>516</v>
      </c>
      <c r="E179" s="26"/>
      <c r="F179" s="26"/>
      <c r="G179" s="26"/>
      <c r="H179" s="26"/>
      <c r="I179" s="26"/>
      <c r="J179" s="34">
        <f>ROUND(J21+J113+J117+J124+J151+J155+J169+SUM(J177:J178),5)</f>
        <v>207294.81</v>
      </c>
      <c r="K179" s="43"/>
      <c r="L179" s="34">
        <f>ROUND(L21+L113+L117+L124+L151+L155+L169+SUM(L177:L178),5)</f>
        <v>187284.94</v>
      </c>
      <c r="M179" s="43"/>
      <c r="N179" s="34">
        <f>ROUND((J179-L179),5)</f>
        <v>20009.87</v>
      </c>
      <c r="O179" s="43"/>
      <c r="P179" s="46">
        <f>ROUND(IF(L179=0, IF(J179=0, 0, 1), J179/L179),5)</f>
        <v>1.10684</v>
      </c>
      <c r="Q179" s="43"/>
      <c r="R179" s="34">
        <f t="shared" si="60"/>
        <v>207294.81</v>
      </c>
      <c r="S179" s="43"/>
      <c r="T179" s="34">
        <f t="shared" si="61"/>
        <v>187284.94</v>
      </c>
      <c r="U179" s="43"/>
      <c r="V179" s="34">
        <f t="shared" si="62"/>
        <v>20009.87</v>
      </c>
      <c r="W179" s="43"/>
      <c r="X179" s="46">
        <f t="shared" si="63"/>
        <v>1.10684</v>
      </c>
    </row>
    <row r="180" spans="1:24">
      <c r="A180" s="26"/>
      <c r="B180" s="26" t="s">
        <v>517</v>
      </c>
      <c r="C180" s="26"/>
      <c r="D180" s="26"/>
      <c r="E180" s="26"/>
      <c r="F180" s="26"/>
      <c r="G180" s="26"/>
      <c r="H180" s="26"/>
      <c r="I180" s="26"/>
      <c r="J180" s="33">
        <f>ROUND(J3+J20-J179,5)</f>
        <v>-174189.73</v>
      </c>
      <c r="K180" s="43"/>
      <c r="L180" s="33">
        <f>ROUND(L3+L20-L179,5)</f>
        <v>-127815.94</v>
      </c>
      <c r="M180" s="43"/>
      <c r="N180" s="33">
        <f>ROUND((J180-L180),5)</f>
        <v>-46373.79</v>
      </c>
      <c r="O180" s="43"/>
      <c r="P180" s="44">
        <f>ROUND(IF(L180=0, IF(J180=0, 0, 1), J180/L180),5)</f>
        <v>1.3628199999999999</v>
      </c>
      <c r="Q180" s="43"/>
      <c r="R180" s="33">
        <f t="shared" si="60"/>
        <v>-174189.73</v>
      </c>
      <c r="S180" s="43"/>
      <c r="T180" s="33">
        <f t="shared" si="61"/>
        <v>-127815.94</v>
      </c>
      <c r="U180" s="43"/>
      <c r="V180" s="33">
        <f t="shared" si="62"/>
        <v>-46373.79</v>
      </c>
      <c r="W180" s="43"/>
      <c r="X180" s="44">
        <f t="shared" si="63"/>
        <v>1.3628199999999999</v>
      </c>
    </row>
    <row r="181" spans="1:24">
      <c r="A181" s="26"/>
      <c r="B181" s="26" t="s">
        <v>518</v>
      </c>
      <c r="C181" s="26"/>
      <c r="D181" s="26"/>
      <c r="E181" s="26"/>
      <c r="F181" s="26"/>
      <c r="G181" s="26"/>
      <c r="H181" s="26"/>
      <c r="I181" s="26"/>
      <c r="J181" s="33"/>
      <c r="K181" s="43"/>
      <c r="L181" s="33"/>
      <c r="M181" s="43"/>
      <c r="N181" s="33"/>
      <c r="O181" s="43"/>
      <c r="P181" s="44"/>
      <c r="Q181" s="43"/>
      <c r="R181" s="33"/>
      <c r="S181" s="43"/>
      <c r="T181" s="33"/>
      <c r="U181" s="43"/>
      <c r="V181" s="33"/>
      <c r="W181" s="43"/>
      <c r="X181" s="44"/>
    </row>
    <row r="182" spans="1:24">
      <c r="A182" s="26"/>
      <c r="B182" s="26"/>
      <c r="C182" s="26" t="s">
        <v>549</v>
      </c>
      <c r="D182" s="26"/>
      <c r="E182" s="26"/>
      <c r="F182" s="26"/>
      <c r="G182" s="26"/>
      <c r="H182" s="26"/>
      <c r="I182" s="26"/>
      <c r="J182" s="33"/>
      <c r="K182" s="43"/>
      <c r="L182" s="33"/>
      <c r="M182" s="43"/>
      <c r="N182" s="33"/>
      <c r="O182" s="43"/>
      <c r="P182" s="44"/>
      <c r="Q182" s="43"/>
      <c r="R182" s="33"/>
      <c r="S182" s="43"/>
      <c r="T182" s="33"/>
      <c r="U182" s="43"/>
      <c r="V182" s="33"/>
      <c r="W182" s="43"/>
      <c r="X182" s="44"/>
    </row>
    <row r="183" spans="1:24">
      <c r="A183" s="26"/>
      <c r="B183" s="26"/>
      <c r="C183" s="26"/>
      <c r="D183" s="26" t="s">
        <v>550</v>
      </c>
      <c r="E183" s="26"/>
      <c r="F183" s="26"/>
      <c r="G183" s="26"/>
      <c r="H183" s="26"/>
      <c r="I183" s="26"/>
      <c r="J183" s="33"/>
      <c r="K183" s="43"/>
      <c r="L183" s="33"/>
      <c r="M183" s="43"/>
      <c r="N183" s="33"/>
      <c r="O183" s="43"/>
      <c r="P183" s="44"/>
      <c r="Q183" s="43"/>
      <c r="R183" s="33"/>
      <c r="S183" s="43"/>
      <c r="T183" s="33"/>
      <c r="U183" s="43"/>
      <c r="V183" s="33"/>
      <c r="W183" s="43"/>
      <c r="X183" s="44"/>
    </row>
    <row r="184" spans="1:24" ht="15.75" thickBot="1">
      <c r="A184" s="26"/>
      <c r="B184" s="26"/>
      <c r="C184" s="26"/>
      <c r="D184" s="26"/>
      <c r="E184" s="26" t="s">
        <v>551</v>
      </c>
      <c r="F184" s="26"/>
      <c r="G184" s="26"/>
      <c r="H184" s="26"/>
      <c r="I184" s="26"/>
      <c r="J184" s="33">
        <v>1157.58</v>
      </c>
      <c r="K184" s="43"/>
      <c r="L184" s="33"/>
      <c r="M184" s="43"/>
      <c r="N184" s="33"/>
      <c r="O184" s="43"/>
      <c r="P184" s="44"/>
      <c r="Q184" s="43"/>
      <c r="R184" s="33">
        <f>J184</f>
        <v>1157.58</v>
      </c>
      <c r="S184" s="43"/>
      <c r="T184" s="33">
        <f>L184</f>
        <v>0</v>
      </c>
      <c r="U184" s="43"/>
      <c r="V184" s="33">
        <f>ROUND((R184-T184),5)</f>
        <v>1157.58</v>
      </c>
      <c r="W184" s="43"/>
      <c r="X184" s="44">
        <f>ROUND(IF(T184=0, IF(R184=0, 0, 1), R184/T184),5)</f>
        <v>1</v>
      </c>
    </row>
    <row r="185" spans="1:24" ht="15.75" thickBot="1">
      <c r="A185" s="26"/>
      <c r="B185" s="26"/>
      <c r="C185" s="26"/>
      <c r="D185" s="26" t="s">
        <v>552</v>
      </c>
      <c r="E185" s="26"/>
      <c r="F185" s="26"/>
      <c r="G185" s="26"/>
      <c r="H185" s="26"/>
      <c r="I185" s="26"/>
      <c r="J185" s="34">
        <f>ROUND(SUM(J183:J184),5)</f>
        <v>1157.58</v>
      </c>
      <c r="K185" s="43"/>
      <c r="L185" s="33"/>
      <c r="M185" s="43"/>
      <c r="N185" s="33"/>
      <c r="O185" s="43"/>
      <c r="P185" s="44"/>
      <c r="Q185" s="43"/>
      <c r="R185" s="34">
        <f>J185</f>
        <v>1157.58</v>
      </c>
      <c r="S185" s="43"/>
      <c r="T185" s="34">
        <f>L185</f>
        <v>0</v>
      </c>
      <c r="U185" s="43"/>
      <c r="V185" s="34">
        <f>ROUND((R185-T185),5)</f>
        <v>1157.58</v>
      </c>
      <c r="W185" s="43"/>
      <c r="X185" s="46">
        <f>ROUND(IF(T185=0, IF(R185=0, 0, 1), R185/T185),5)</f>
        <v>1</v>
      </c>
    </row>
    <row r="186" spans="1:24">
      <c r="A186" s="26"/>
      <c r="B186" s="26"/>
      <c r="C186" s="26" t="s">
        <v>553</v>
      </c>
      <c r="D186" s="26"/>
      <c r="E186" s="26"/>
      <c r="F186" s="26"/>
      <c r="G186" s="26"/>
      <c r="H186" s="26"/>
      <c r="I186" s="26"/>
      <c r="J186" s="33">
        <f>ROUND(J182+J185,5)</f>
        <v>1157.58</v>
      </c>
      <c r="K186" s="43"/>
      <c r="L186" s="33"/>
      <c r="M186" s="43"/>
      <c r="N186" s="33"/>
      <c r="O186" s="43"/>
      <c r="P186" s="44"/>
      <c r="Q186" s="43"/>
      <c r="R186" s="33">
        <f>J186</f>
        <v>1157.58</v>
      </c>
      <c r="S186" s="43"/>
      <c r="T186" s="33">
        <f>L186</f>
        <v>0</v>
      </c>
      <c r="U186" s="43"/>
      <c r="V186" s="33">
        <f>ROUND((R186-T186),5)</f>
        <v>1157.58</v>
      </c>
      <c r="W186" s="43"/>
      <c r="X186" s="44">
        <f>ROUND(IF(T186=0, IF(R186=0, 0, 1), R186/T186),5)</f>
        <v>1</v>
      </c>
    </row>
    <row r="187" spans="1:24">
      <c r="A187" s="26"/>
      <c r="B187" s="26"/>
      <c r="C187" s="26" t="s">
        <v>519</v>
      </c>
      <c r="D187" s="26"/>
      <c r="E187" s="26"/>
      <c r="F187" s="26"/>
      <c r="G187" s="26"/>
      <c r="H187" s="26"/>
      <c r="I187" s="26"/>
      <c r="J187" s="33"/>
      <c r="K187" s="43"/>
      <c r="L187" s="33"/>
      <c r="M187" s="43"/>
      <c r="N187" s="33"/>
      <c r="O187" s="43"/>
      <c r="P187" s="44"/>
      <c r="Q187" s="43"/>
      <c r="R187" s="33"/>
      <c r="S187" s="43"/>
      <c r="T187" s="33"/>
      <c r="U187" s="43"/>
      <c r="V187" s="33"/>
      <c r="W187" s="43"/>
      <c r="X187" s="44"/>
    </row>
    <row r="188" spans="1:24">
      <c r="A188" s="26"/>
      <c r="B188" s="26"/>
      <c r="C188" s="26"/>
      <c r="D188" s="26" t="s">
        <v>520</v>
      </c>
      <c r="E188" s="26"/>
      <c r="F188" s="26"/>
      <c r="G188" s="26"/>
      <c r="H188" s="26"/>
      <c r="I188" s="26"/>
      <c r="J188" s="33">
        <v>2095</v>
      </c>
      <c r="K188" s="43"/>
      <c r="L188" s="33"/>
      <c r="M188" s="43"/>
      <c r="N188" s="33"/>
      <c r="O188" s="43"/>
      <c r="P188" s="44"/>
      <c r="Q188" s="43"/>
      <c r="R188" s="33">
        <f>J188</f>
        <v>2095</v>
      </c>
      <c r="S188" s="43"/>
      <c r="T188" s="33">
        <f>L188</f>
        <v>0</v>
      </c>
      <c r="U188" s="43"/>
      <c r="V188" s="33">
        <f>ROUND((R188-T188),5)</f>
        <v>2095</v>
      </c>
      <c r="W188" s="43"/>
      <c r="X188" s="44">
        <f>ROUND(IF(T188=0, IF(R188=0, 0, 1), R188/T188),5)</f>
        <v>1</v>
      </c>
    </row>
    <row r="189" spans="1:24">
      <c r="A189" s="26"/>
      <c r="B189" s="26"/>
      <c r="C189" s="26"/>
      <c r="D189" s="26" t="s">
        <v>521</v>
      </c>
      <c r="E189" s="26"/>
      <c r="F189" s="26"/>
      <c r="G189" s="26"/>
      <c r="H189" s="26"/>
      <c r="I189" s="26"/>
      <c r="J189" s="33"/>
      <c r="K189" s="43"/>
      <c r="L189" s="33"/>
      <c r="M189" s="43"/>
      <c r="N189" s="33"/>
      <c r="O189" s="43"/>
      <c r="P189" s="44"/>
      <c r="Q189" s="43"/>
      <c r="R189" s="33"/>
      <c r="S189" s="43"/>
      <c r="T189" s="33"/>
      <c r="U189" s="43"/>
      <c r="V189" s="33"/>
      <c r="W189" s="43"/>
      <c r="X189" s="44"/>
    </row>
    <row r="190" spans="1:24">
      <c r="A190" s="26"/>
      <c r="B190" s="26"/>
      <c r="C190" s="26"/>
      <c r="D190" s="26"/>
      <c r="E190" s="26" t="s">
        <v>522</v>
      </c>
      <c r="F190" s="26"/>
      <c r="G190" s="26"/>
      <c r="H190" s="26"/>
      <c r="I190" s="26"/>
      <c r="J190" s="33">
        <v>0</v>
      </c>
      <c r="K190" s="43"/>
      <c r="L190" s="33">
        <v>4084.62</v>
      </c>
      <c r="M190" s="43"/>
      <c r="N190" s="33">
        <f t="shared" ref="N190:N197" si="64">ROUND((J190-L190),5)</f>
        <v>-4084.62</v>
      </c>
      <c r="O190" s="43"/>
      <c r="P190" s="44">
        <f t="shared" ref="P190:P197" si="65">ROUND(IF(L190=0, IF(J190=0, 0, 1), J190/L190),5)</f>
        <v>0</v>
      </c>
      <c r="Q190" s="43"/>
      <c r="R190" s="33">
        <f t="shared" ref="R190:R198" si="66">J190</f>
        <v>0</v>
      </c>
      <c r="S190" s="43"/>
      <c r="T190" s="33">
        <f t="shared" ref="T190:T198" si="67">L190</f>
        <v>4084.62</v>
      </c>
      <c r="U190" s="43"/>
      <c r="V190" s="33">
        <f t="shared" ref="V190:V198" si="68">ROUND((R190-T190),5)</f>
        <v>-4084.62</v>
      </c>
      <c r="W190" s="43"/>
      <c r="X190" s="44">
        <f t="shared" ref="X190:X198" si="69">ROUND(IF(T190=0, IF(R190=0, 0, 1), R190/T190),5)</f>
        <v>0</v>
      </c>
    </row>
    <row r="191" spans="1:24">
      <c r="A191" s="26"/>
      <c r="B191" s="26"/>
      <c r="C191" s="26"/>
      <c r="D191" s="26"/>
      <c r="E191" s="26" t="s">
        <v>523</v>
      </c>
      <c r="F191" s="26"/>
      <c r="G191" s="26"/>
      <c r="H191" s="26"/>
      <c r="I191" s="26"/>
      <c r="J191" s="33">
        <v>0</v>
      </c>
      <c r="K191" s="43"/>
      <c r="L191" s="33">
        <v>0</v>
      </c>
      <c r="M191" s="43"/>
      <c r="N191" s="33">
        <f t="shared" si="64"/>
        <v>0</v>
      </c>
      <c r="O191" s="43"/>
      <c r="P191" s="44">
        <f t="shared" si="65"/>
        <v>0</v>
      </c>
      <c r="Q191" s="43"/>
      <c r="R191" s="33">
        <f t="shared" si="66"/>
        <v>0</v>
      </c>
      <c r="S191" s="43"/>
      <c r="T191" s="33">
        <f t="shared" si="67"/>
        <v>0</v>
      </c>
      <c r="U191" s="43"/>
      <c r="V191" s="33">
        <f t="shared" si="68"/>
        <v>0</v>
      </c>
      <c r="W191" s="43"/>
      <c r="X191" s="44">
        <f t="shared" si="69"/>
        <v>0</v>
      </c>
    </row>
    <row r="192" spans="1:24">
      <c r="A192" s="26"/>
      <c r="B192" s="26"/>
      <c r="C192" s="26"/>
      <c r="D192" s="26"/>
      <c r="E192" s="26" t="s">
        <v>524</v>
      </c>
      <c r="F192" s="26"/>
      <c r="G192" s="26"/>
      <c r="H192" s="26"/>
      <c r="I192" s="26"/>
      <c r="J192" s="33">
        <v>0</v>
      </c>
      <c r="K192" s="43"/>
      <c r="L192" s="33">
        <v>0</v>
      </c>
      <c r="M192" s="43"/>
      <c r="N192" s="33">
        <f t="shared" si="64"/>
        <v>0</v>
      </c>
      <c r="O192" s="43"/>
      <c r="P192" s="44">
        <f t="shared" si="65"/>
        <v>0</v>
      </c>
      <c r="Q192" s="43"/>
      <c r="R192" s="33">
        <f t="shared" si="66"/>
        <v>0</v>
      </c>
      <c r="S192" s="43"/>
      <c r="T192" s="33">
        <f t="shared" si="67"/>
        <v>0</v>
      </c>
      <c r="U192" s="43"/>
      <c r="V192" s="33">
        <f t="shared" si="68"/>
        <v>0</v>
      </c>
      <c r="W192" s="43"/>
      <c r="X192" s="44">
        <f t="shared" si="69"/>
        <v>0</v>
      </c>
    </row>
    <row r="193" spans="1:24">
      <c r="A193" s="26"/>
      <c r="B193" s="26"/>
      <c r="C193" s="26"/>
      <c r="D193" s="26"/>
      <c r="E193" s="26" t="s">
        <v>525</v>
      </c>
      <c r="F193" s="26"/>
      <c r="G193" s="26"/>
      <c r="H193" s="26"/>
      <c r="I193" s="26"/>
      <c r="J193" s="33">
        <v>0</v>
      </c>
      <c r="K193" s="43"/>
      <c r="L193" s="33">
        <v>0</v>
      </c>
      <c r="M193" s="43"/>
      <c r="N193" s="33">
        <f t="shared" si="64"/>
        <v>0</v>
      </c>
      <c r="O193" s="43"/>
      <c r="P193" s="44">
        <f t="shared" si="65"/>
        <v>0</v>
      </c>
      <c r="Q193" s="43"/>
      <c r="R193" s="33">
        <f t="shared" si="66"/>
        <v>0</v>
      </c>
      <c r="S193" s="43"/>
      <c r="T193" s="33">
        <f t="shared" si="67"/>
        <v>0</v>
      </c>
      <c r="U193" s="43"/>
      <c r="V193" s="33">
        <f t="shared" si="68"/>
        <v>0</v>
      </c>
      <c r="W193" s="43"/>
      <c r="X193" s="44">
        <f t="shared" si="69"/>
        <v>0</v>
      </c>
    </row>
    <row r="194" spans="1:24">
      <c r="A194" s="26"/>
      <c r="B194" s="26"/>
      <c r="C194" s="26"/>
      <c r="D194" s="26"/>
      <c r="E194" s="26" t="s">
        <v>526</v>
      </c>
      <c r="F194" s="26"/>
      <c r="G194" s="26"/>
      <c r="H194" s="26"/>
      <c r="I194" s="26"/>
      <c r="J194" s="33">
        <v>0</v>
      </c>
      <c r="K194" s="43"/>
      <c r="L194" s="33">
        <v>0</v>
      </c>
      <c r="M194" s="43"/>
      <c r="N194" s="33">
        <f t="shared" si="64"/>
        <v>0</v>
      </c>
      <c r="O194" s="43"/>
      <c r="P194" s="44">
        <f t="shared" si="65"/>
        <v>0</v>
      </c>
      <c r="Q194" s="43"/>
      <c r="R194" s="33">
        <f t="shared" si="66"/>
        <v>0</v>
      </c>
      <c r="S194" s="43"/>
      <c r="T194" s="33">
        <f t="shared" si="67"/>
        <v>0</v>
      </c>
      <c r="U194" s="43"/>
      <c r="V194" s="33">
        <f t="shared" si="68"/>
        <v>0</v>
      </c>
      <c r="W194" s="43"/>
      <c r="X194" s="44">
        <f t="shared" si="69"/>
        <v>0</v>
      </c>
    </row>
    <row r="195" spans="1:24" ht="15.75" thickBot="1">
      <c r="A195" s="26"/>
      <c r="B195" s="26"/>
      <c r="C195" s="26"/>
      <c r="D195" s="26"/>
      <c r="E195" s="26" t="s">
        <v>527</v>
      </c>
      <c r="F195" s="26"/>
      <c r="G195" s="26"/>
      <c r="H195" s="26"/>
      <c r="I195" s="26"/>
      <c r="J195" s="36">
        <v>0</v>
      </c>
      <c r="K195" s="43"/>
      <c r="L195" s="36">
        <v>0</v>
      </c>
      <c r="M195" s="43"/>
      <c r="N195" s="36">
        <f t="shared" si="64"/>
        <v>0</v>
      </c>
      <c r="O195" s="43"/>
      <c r="P195" s="47">
        <f t="shared" si="65"/>
        <v>0</v>
      </c>
      <c r="Q195" s="43"/>
      <c r="R195" s="36">
        <f t="shared" si="66"/>
        <v>0</v>
      </c>
      <c r="S195" s="43"/>
      <c r="T195" s="36">
        <f t="shared" si="67"/>
        <v>0</v>
      </c>
      <c r="U195" s="43"/>
      <c r="V195" s="36">
        <f t="shared" si="68"/>
        <v>0</v>
      </c>
      <c r="W195" s="43"/>
      <c r="X195" s="47">
        <f t="shared" si="69"/>
        <v>0</v>
      </c>
    </row>
    <row r="196" spans="1:24">
      <c r="A196" s="26"/>
      <c r="B196" s="26"/>
      <c r="C196" s="26"/>
      <c r="D196" s="26" t="s">
        <v>253</v>
      </c>
      <c r="E196" s="26"/>
      <c r="F196" s="26"/>
      <c r="G196" s="26"/>
      <c r="H196" s="26"/>
      <c r="I196" s="26"/>
      <c r="J196" s="33">
        <f>ROUND(SUM(J189:J195),5)</f>
        <v>0</v>
      </c>
      <c r="K196" s="43"/>
      <c r="L196" s="33">
        <f>ROUND(SUM(L189:L195),5)</f>
        <v>4084.62</v>
      </c>
      <c r="M196" s="43"/>
      <c r="N196" s="33">
        <f t="shared" si="64"/>
        <v>-4084.62</v>
      </c>
      <c r="O196" s="43"/>
      <c r="P196" s="44">
        <f t="shared" si="65"/>
        <v>0</v>
      </c>
      <c r="Q196" s="43"/>
      <c r="R196" s="33">
        <f t="shared" si="66"/>
        <v>0</v>
      </c>
      <c r="S196" s="43"/>
      <c r="T196" s="33">
        <f t="shared" si="67"/>
        <v>4084.62</v>
      </c>
      <c r="U196" s="43"/>
      <c r="V196" s="33">
        <f t="shared" si="68"/>
        <v>-4084.62</v>
      </c>
      <c r="W196" s="43"/>
      <c r="X196" s="44">
        <f t="shared" si="69"/>
        <v>0</v>
      </c>
    </row>
    <row r="197" spans="1:24">
      <c r="A197" s="26"/>
      <c r="B197" s="26"/>
      <c r="C197" s="26"/>
      <c r="D197" s="26" t="s">
        <v>528</v>
      </c>
      <c r="E197" s="26"/>
      <c r="F197" s="26"/>
      <c r="G197" s="26"/>
      <c r="H197" s="26"/>
      <c r="I197" s="26"/>
      <c r="J197" s="33">
        <v>0</v>
      </c>
      <c r="K197" s="43"/>
      <c r="L197" s="33">
        <v>16000</v>
      </c>
      <c r="M197" s="43"/>
      <c r="N197" s="33">
        <f t="shared" si="64"/>
        <v>-16000</v>
      </c>
      <c r="O197" s="43"/>
      <c r="P197" s="44">
        <f t="shared" si="65"/>
        <v>0</v>
      </c>
      <c r="Q197" s="43"/>
      <c r="R197" s="33">
        <f t="shared" si="66"/>
        <v>0</v>
      </c>
      <c r="S197" s="43"/>
      <c r="T197" s="33">
        <f t="shared" si="67"/>
        <v>16000</v>
      </c>
      <c r="U197" s="43"/>
      <c r="V197" s="33">
        <f t="shared" si="68"/>
        <v>-16000</v>
      </c>
      <c r="W197" s="43"/>
      <c r="X197" s="44">
        <f t="shared" si="69"/>
        <v>0</v>
      </c>
    </row>
    <row r="198" spans="1:24">
      <c r="A198" s="26"/>
      <c r="B198" s="26"/>
      <c r="C198" s="26"/>
      <c r="D198" s="26" t="s">
        <v>529</v>
      </c>
      <c r="E198" s="26"/>
      <c r="F198" s="26"/>
      <c r="G198" s="26"/>
      <c r="H198" s="26"/>
      <c r="I198" s="26"/>
      <c r="J198" s="33">
        <v>15000</v>
      </c>
      <c r="K198" s="43"/>
      <c r="L198" s="33"/>
      <c r="M198" s="43"/>
      <c r="N198" s="33"/>
      <c r="O198" s="43"/>
      <c r="P198" s="44"/>
      <c r="Q198" s="43"/>
      <c r="R198" s="33">
        <f t="shared" si="66"/>
        <v>15000</v>
      </c>
      <c r="S198" s="43"/>
      <c r="T198" s="33">
        <f t="shared" si="67"/>
        <v>0</v>
      </c>
      <c r="U198" s="43"/>
      <c r="V198" s="33">
        <f t="shared" si="68"/>
        <v>15000</v>
      </c>
      <c r="W198" s="43"/>
      <c r="X198" s="44">
        <f t="shared" si="69"/>
        <v>1</v>
      </c>
    </row>
    <row r="199" spans="1:24">
      <c r="A199" s="26"/>
      <c r="B199" s="26"/>
      <c r="C199" s="26"/>
      <c r="D199" s="26" t="s">
        <v>530</v>
      </c>
      <c r="E199" s="26"/>
      <c r="F199" s="26"/>
      <c r="G199" s="26"/>
      <c r="H199" s="26"/>
      <c r="I199" s="26"/>
      <c r="J199" s="33"/>
      <c r="K199" s="43"/>
      <c r="L199" s="33"/>
      <c r="M199" s="43"/>
      <c r="N199" s="33"/>
      <c r="O199" s="43"/>
      <c r="P199" s="44"/>
      <c r="Q199" s="43"/>
      <c r="R199" s="33"/>
      <c r="S199" s="43"/>
      <c r="T199" s="33"/>
      <c r="U199" s="43"/>
      <c r="V199" s="33"/>
      <c r="W199" s="43"/>
      <c r="X199" s="44"/>
    </row>
    <row r="200" spans="1:24">
      <c r="A200" s="26"/>
      <c r="B200" s="26"/>
      <c r="C200" s="26"/>
      <c r="D200" s="26"/>
      <c r="E200" s="26" t="s">
        <v>531</v>
      </c>
      <c r="F200" s="26"/>
      <c r="G200" s="26"/>
      <c r="H200" s="26"/>
      <c r="I200" s="26"/>
      <c r="J200" s="33"/>
      <c r="K200" s="43"/>
      <c r="L200" s="33"/>
      <c r="M200" s="43"/>
      <c r="N200" s="33"/>
      <c r="O200" s="43"/>
      <c r="P200" s="44"/>
      <c r="Q200" s="43"/>
      <c r="R200" s="33"/>
      <c r="S200" s="43"/>
      <c r="T200" s="33"/>
      <c r="U200" s="43"/>
      <c r="V200" s="33"/>
      <c r="W200" s="43"/>
      <c r="X200" s="44"/>
    </row>
    <row r="201" spans="1:24">
      <c r="A201" s="26"/>
      <c r="B201" s="26"/>
      <c r="C201" s="26"/>
      <c r="D201" s="26"/>
      <c r="E201" s="26"/>
      <c r="F201" s="26" t="s">
        <v>532</v>
      </c>
      <c r="G201" s="26"/>
      <c r="H201" s="26"/>
      <c r="I201" s="26"/>
      <c r="J201" s="33">
        <v>0</v>
      </c>
      <c r="K201" s="43"/>
      <c r="L201" s="33"/>
      <c r="M201" s="43"/>
      <c r="N201" s="33"/>
      <c r="O201" s="43"/>
      <c r="P201" s="44"/>
      <c r="Q201" s="43"/>
      <c r="R201" s="33">
        <f t="shared" ref="R201:R207" si="70">J201</f>
        <v>0</v>
      </c>
      <c r="S201" s="43"/>
      <c r="T201" s="33">
        <f t="shared" ref="T201:T207" si="71">L201</f>
        <v>0</v>
      </c>
      <c r="U201" s="43"/>
      <c r="V201" s="33">
        <f t="shared" ref="V201:V207" si="72">ROUND((R201-T201),5)</f>
        <v>0</v>
      </c>
      <c r="W201" s="43"/>
      <c r="X201" s="44">
        <f t="shared" ref="X201:X207" si="73">ROUND(IF(T201=0, IF(R201=0, 0, 1), R201/T201),5)</f>
        <v>0</v>
      </c>
    </row>
    <row r="202" spans="1:24" ht="15.75" thickBot="1">
      <c r="A202" s="26"/>
      <c r="B202" s="26"/>
      <c r="C202" s="26"/>
      <c r="D202" s="26"/>
      <c r="E202" s="26"/>
      <c r="F202" s="26" t="s">
        <v>533</v>
      </c>
      <c r="G202" s="26"/>
      <c r="H202" s="26"/>
      <c r="I202" s="26"/>
      <c r="J202" s="33">
        <v>0</v>
      </c>
      <c r="K202" s="43"/>
      <c r="L202" s="33"/>
      <c r="M202" s="43"/>
      <c r="N202" s="33"/>
      <c r="O202" s="43"/>
      <c r="P202" s="44"/>
      <c r="Q202" s="43"/>
      <c r="R202" s="33">
        <f t="shared" si="70"/>
        <v>0</v>
      </c>
      <c r="S202" s="43"/>
      <c r="T202" s="33">
        <f t="shared" si="71"/>
        <v>0</v>
      </c>
      <c r="U202" s="43"/>
      <c r="V202" s="33">
        <f t="shared" si="72"/>
        <v>0</v>
      </c>
      <c r="W202" s="43"/>
      <c r="X202" s="44">
        <f t="shared" si="73"/>
        <v>0</v>
      </c>
    </row>
    <row r="203" spans="1:24" ht="15.75" thickBot="1">
      <c r="A203" s="26"/>
      <c r="B203" s="26"/>
      <c r="C203" s="26"/>
      <c r="D203" s="26"/>
      <c r="E203" s="26" t="s">
        <v>534</v>
      </c>
      <c r="F203" s="26"/>
      <c r="G203" s="26"/>
      <c r="H203" s="26"/>
      <c r="I203" s="26"/>
      <c r="J203" s="35">
        <f>ROUND(SUM(J200:J202),5)</f>
        <v>0</v>
      </c>
      <c r="K203" s="43"/>
      <c r="L203" s="33"/>
      <c r="M203" s="43"/>
      <c r="N203" s="33"/>
      <c r="O203" s="43"/>
      <c r="P203" s="44"/>
      <c r="Q203" s="43"/>
      <c r="R203" s="35">
        <f t="shared" si="70"/>
        <v>0</v>
      </c>
      <c r="S203" s="43"/>
      <c r="T203" s="35">
        <f t="shared" si="71"/>
        <v>0</v>
      </c>
      <c r="U203" s="43"/>
      <c r="V203" s="35">
        <f t="shared" si="72"/>
        <v>0</v>
      </c>
      <c r="W203" s="43"/>
      <c r="X203" s="45">
        <f t="shared" si="73"/>
        <v>0</v>
      </c>
    </row>
    <row r="204" spans="1:24" ht="15.75" thickBot="1">
      <c r="A204" s="26"/>
      <c r="B204" s="26"/>
      <c r="C204" s="26"/>
      <c r="D204" s="26" t="s">
        <v>535</v>
      </c>
      <c r="E204" s="26"/>
      <c r="F204" s="26"/>
      <c r="G204" s="26"/>
      <c r="H204" s="26"/>
      <c r="I204" s="26"/>
      <c r="J204" s="35">
        <f>ROUND(J199+J203,5)</f>
        <v>0</v>
      </c>
      <c r="K204" s="43"/>
      <c r="L204" s="33"/>
      <c r="M204" s="43"/>
      <c r="N204" s="33"/>
      <c r="O204" s="43"/>
      <c r="P204" s="44"/>
      <c r="Q204" s="43"/>
      <c r="R204" s="35">
        <f t="shared" si="70"/>
        <v>0</v>
      </c>
      <c r="S204" s="43"/>
      <c r="T204" s="35">
        <f t="shared" si="71"/>
        <v>0</v>
      </c>
      <c r="U204" s="43"/>
      <c r="V204" s="35">
        <f t="shared" si="72"/>
        <v>0</v>
      </c>
      <c r="W204" s="43"/>
      <c r="X204" s="45">
        <f t="shared" si="73"/>
        <v>0</v>
      </c>
    </row>
    <row r="205" spans="1:24" ht="15.75" thickBot="1">
      <c r="A205" s="26"/>
      <c r="B205" s="26"/>
      <c r="C205" s="26" t="s">
        <v>536</v>
      </c>
      <c r="D205" s="26"/>
      <c r="E205" s="26"/>
      <c r="F205" s="26"/>
      <c r="G205" s="26"/>
      <c r="H205" s="26"/>
      <c r="I205" s="26"/>
      <c r="J205" s="35">
        <f>ROUND(SUM(J187:J188)+SUM(J196:J198)+J204,5)</f>
        <v>17095</v>
      </c>
      <c r="K205" s="43"/>
      <c r="L205" s="35">
        <f>ROUND(SUM(L187:L188)+SUM(L196:L198)+L204,5)</f>
        <v>20084.62</v>
      </c>
      <c r="M205" s="43"/>
      <c r="N205" s="35">
        <f>ROUND((J205-L205),5)</f>
        <v>-2989.62</v>
      </c>
      <c r="O205" s="43"/>
      <c r="P205" s="45">
        <f>ROUND(IF(L205=0, IF(J205=0, 0, 1), J205/L205),5)</f>
        <v>0.85114999999999996</v>
      </c>
      <c r="Q205" s="43"/>
      <c r="R205" s="35">
        <f t="shared" si="70"/>
        <v>17095</v>
      </c>
      <c r="S205" s="43"/>
      <c r="T205" s="35">
        <f t="shared" si="71"/>
        <v>20084.62</v>
      </c>
      <c r="U205" s="43"/>
      <c r="V205" s="35">
        <f t="shared" si="72"/>
        <v>-2989.62</v>
      </c>
      <c r="W205" s="43"/>
      <c r="X205" s="45">
        <f t="shared" si="73"/>
        <v>0.85114999999999996</v>
      </c>
    </row>
    <row r="206" spans="1:24" ht="15.75" thickBot="1">
      <c r="A206" s="26"/>
      <c r="B206" s="26" t="s">
        <v>537</v>
      </c>
      <c r="C206" s="26"/>
      <c r="D206" s="26"/>
      <c r="E206" s="26"/>
      <c r="F206" s="26"/>
      <c r="G206" s="26"/>
      <c r="H206" s="26"/>
      <c r="I206" s="26"/>
      <c r="J206" s="35">
        <f>ROUND(J181+J186-J205,5)</f>
        <v>-15937.42</v>
      </c>
      <c r="K206" s="43"/>
      <c r="L206" s="35">
        <f>ROUND(L181+L186-L205,5)</f>
        <v>-20084.62</v>
      </c>
      <c r="M206" s="43"/>
      <c r="N206" s="35">
        <f>ROUND((J206-L206),5)</f>
        <v>4147.2</v>
      </c>
      <c r="O206" s="43"/>
      <c r="P206" s="45">
        <f>ROUND(IF(L206=0, IF(J206=0, 0, 1), J206/L206),5)</f>
        <v>0.79351000000000005</v>
      </c>
      <c r="Q206" s="43"/>
      <c r="R206" s="35">
        <f t="shared" si="70"/>
        <v>-15937.42</v>
      </c>
      <c r="S206" s="43"/>
      <c r="T206" s="35">
        <f t="shared" si="71"/>
        <v>-20084.62</v>
      </c>
      <c r="U206" s="43"/>
      <c r="V206" s="35">
        <f t="shared" si="72"/>
        <v>4147.2</v>
      </c>
      <c r="W206" s="43"/>
      <c r="X206" s="45">
        <f t="shared" si="73"/>
        <v>0.79351000000000005</v>
      </c>
    </row>
    <row r="207" spans="1:24" s="29" customFormat="1" ht="12" thickBot="1">
      <c r="A207" s="26" t="s">
        <v>346</v>
      </c>
      <c r="B207" s="26"/>
      <c r="C207" s="26"/>
      <c r="D207" s="26"/>
      <c r="E207" s="26"/>
      <c r="F207" s="26"/>
      <c r="G207" s="26"/>
      <c r="H207" s="26"/>
      <c r="I207" s="26"/>
      <c r="J207" s="28">
        <f>ROUND(J180+J206,5)</f>
        <v>-190127.15</v>
      </c>
      <c r="K207" s="26"/>
      <c r="L207" s="28">
        <f>ROUND(L180+L206,5)</f>
        <v>-147900.56</v>
      </c>
      <c r="M207" s="26"/>
      <c r="N207" s="28">
        <f>ROUND((J207-L207),5)</f>
        <v>-42226.59</v>
      </c>
      <c r="O207" s="26"/>
      <c r="P207" s="48">
        <f>ROUND(IF(L207=0, IF(J207=0, 0, 1), J207/L207),5)</f>
        <v>1.2855099999999999</v>
      </c>
      <c r="Q207" s="26"/>
      <c r="R207" s="28">
        <f t="shared" si="70"/>
        <v>-190127.15</v>
      </c>
      <c r="S207" s="26"/>
      <c r="T207" s="28">
        <f t="shared" si="71"/>
        <v>-147900.56</v>
      </c>
      <c r="U207" s="26"/>
      <c r="V207" s="28">
        <f t="shared" si="72"/>
        <v>-42226.59</v>
      </c>
      <c r="W207" s="26"/>
      <c r="X207" s="48">
        <f t="shared" si="73"/>
        <v>1.2855099999999999</v>
      </c>
    </row>
    <row r="208" spans="1:24" ht="15.75" thickTop="1"/>
  </sheetData>
  <pageMargins left="0.7" right="0.7" top="0.75" bottom="0.75" header="0.1" footer="0.3"/>
  <pageSetup scale="90" orientation="portrait" r:id="rId1"/>
  <headerFooter>
    <oddHeader>&amp;L&amp;"Arial,Bold"&amp;8 6:52 PM
&amp;"Arial,Bold"&amp;8 03/11/22
&amp;"Arial,Bold"&amp;8 Accrual Basis&amp;C&amp;"Arial,Bold"&amp;12 Nederland Fire Protection District
&amp;"Arial,Bold"&amp;14 Income &amp;&amp; Expense Budget vs. Actual
&amp;"Arial,Bold"&amp;10 January through February 2022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3073" r:id="rId4" name="FILT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3073" r:id="rId4" name="FILTER"/>
      </mc:Fallback>
    </mc:AlternateContent>
    <mc:AlternateContent xmlns:mc="http://schemas.openxmlformats.org/markup-compatibility/2006">
      <mc:Choice Requires="x14">
        <control shapeId="3074" r:id="rId6" name="HEAD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3074" r:id="rId6" name="HEADER"/>
      </mc:Fallback>
    </mc:AlternateContent>
  </control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8A8656-5A44-4D58-AB8A-5A5A21D53163}">
  <sheetPr codeName="Sheet6"/>
  <dimension ref="A1:R210"/>
  <sheetViews>
    <sheetView tabSelected="1" workbookViewId="0">
      <pane xSplit="9" ySplit="2" topLeftCell="J154" activePane="bottomRight" state="frozenSplit"/>
      <selection pane="bottomRight" activeCell="R177" sqref="R177"/>
      <selection pane="bottomLeft" activeCell="A3" sqref="A3"/>
      <selection pane="topRight" activeCell="J1" sqref="J1"/>
    </sheetView>
  </sheetViews>
  <sheetFormatPr defaultRowHeight="15"/>
  <cols>
    <col min="1" max="8" width="3" style="65" customWidth="1"/>
    <col min="9" max="9" width="23" style="65" customWidth="1"/>
    <col min="10" max="10" width="10.28515625" bestFit="1" customWidth="1"/>
    <col min="11" max="11" width="2.28515625" customWidth="1"/>
    <col min="12" max="12" width="14.140625" customWidth="1"/>
    <col min="13" max="13" width="2.28515625" customWidth="1"/>
    <col min="14" max="14" width="11.7109375" bestFit="1" customWidth="1"/>
    <col min="15" max="15" width="2.28515625" customWidth="1"/>
    <col min="16" max="16" width="10" bestFit="1" customWidth="1"/>
  </cols>
  <sheetData>
    <row r="1" spans="1:16" ht="15.75" thickBot="1">
      <c r="A1" s="53"/>
      <c r="B1" s="53"/>
      <c r="C1" s="53"/>
      <c r="D1" s="53"/>
      <c r="E1" s="53"/>
      <c r="F1" s="53"/>
      <c r="G1" s="53"/>
      <c r="H1" s="53"/>
      <c r="I1" s="53"/>
      <c r="J1" s="42"/>
      <c r="K1" s="40"/>
      <c r="L1" s="42"/>
      <c r="M1" s="40"/>
      <c r="N1" s="42"/>
      <c r="O1" s="40"/>
      <c r="P1" s="42"/>
    </row>
    <row r="2" spans="1:16" s="32" customFormat="1" ht="16.5" thickTop="1" thickBot="1">
      <c r="A2" s="66"/>
      <c r="B2" s="66"/>
      <c r="C2" s="66"/>
      <c r="D2" s="66"/>
      <c r="E2" s="66"/>
      <c r="F2" s="66"/>
      <c r="G2" s="66"/>
      <c r="H2" s="66"/>
      <c r="I2" s="66"/>
      <c r="J2" s="67" t="s">
        <v>6</v>
      </c>
      <c r="K2" s="30"/>
      <c r="L2" s="67" t="s">
        <v>352</v>
      </c>
      <c r="M2" s="30"/>
      <c r="N2" s="67" t="s">
        <v>353</v>
      </c>
      <c r="O2" s="30"/>
      <c r="P2" s="67" t="s">
        <v>354</v>
      </c>
    </row>
    <row r="3" spans="1:16" ht="15.75" thickTop="1">
      <c r="A3" s="53"/>
      <c r="B3" s="53" t="s">
        <v>355</v>
      </c>
      <c r="C3" s="53"/>
      <c r="D3" s="53"/>
      <c r="E3" s="53"/>
      <c r="F3" s="53"/>
      <c r="G3" s="53"/>
      <c r="H3" s="53"/>
      <c r="I3" s="53"/>
      <c r="J3" s="54"/>
      <c r="K3" s="55"/>
      <c r="L3" s="54"/>
      <c r="M3" s="55"/>
      <c r="N3" s="54"/>
      <c r="O3" s="55"/>
      <c r="P3" s="56"/>
    </row>
    <row r="4" spans="1:16">
      <c r="A4" s="53"/>
      <c r="B4" s="53"/>
      <c r="C4" s="53"/>
      <c r="D4" s="53" t="s">
        <v>356</v>
      </c>
      <c r="E4" s="53"/>
      <c r="F4" s="53"/>
      <c r="G4" s="53"/>
      <c r="H4" s="53"/>
      <c r="I4" s="53"/>
      <c r="J4" s="54"/>
      <c r="K4" s="55"/>
      <c r="L4" s="54"/>
      <c r="M4" s="55"/>
      <c r="N4" s="54"/>
      <c r="O4" s="55"/>
      <c r="P4" s="56"/>
    </row>
    <row r="5" spans="1:16">
      <c r="A5" s="53"/>
      <c r="B5" s="53"/>
      <c r="C5" s="53"/>
      <c r="D5" s="53"/>
      <c r="E5" s="53" t="s">
        <v>357</v>
      </c>
      <c r="F5" s="53"/>
      <c r="G5" s="53"/>
      <c r="H5" s="53"/>
      <c r="I5" s="53"/>
      <c r="J5" s="54">
        <v>0</v>
      </c>
      <c r="K5" s="55"/>
      <c r="L5" s="54">
        <v>25000</v>
      </c>
      <c r="M5" s="55"/>
      <c r="N5" s="54">
        <f>ROUND((J5-L5),5)</f>
        <v>-25000</v>
      </c>
      <c r="O5" s="55"/>
      <c r="P5" s="56">
        <f>ROUND(IF(L5=0, IF(J5=0, 0, 1), J5/L5),5)</f>
        <v>0</v>
      </c>
    </row>
    <row r="6" spans="1:16">
      <c r="A6" s="53"/>
      <c r="B6" s="53"/>
      <c r="C6" s="53"/>
      <c r="D6" s="53"/>
      <c r="E6" s="53" t="s">
        <v>358</v>
      </c>
      <c r="F6" s="53"/>
      <c r="G6" s="53"/>
      <c r="H6" s="53"/>
      <c r="I6" s="53"/>
      <c r="J6" s="54">
        <v>1277.18</v>
      </c>
      <c r="K6" s="55"/>
      <c r="L6" s="54">
        <v>500</v>
      </c>
      <c r="M6" s="55"/>
      <c r="N6" s="54">
        <f>ROUND((J6-L6),5)</f>
        <v>777.18</v>
      </c>
      <c r="O6" s="55"/>
      <c r="P6" s="56">
        <f>ROUND(IF(L6=0, IF(J6=0, 0, 1), J6/L6),5)</f>
        <v>2.55436</v>
      </c>
    </row>
    <row r="7" spans="1:16">
      <c r="A7" s="53"/>
      <c r="B7" s="53"/>
      <c r="C7" s="53"/>
      <c r="D7" s="53"/>
      <c r="E7" s="53" t="s">
        <v>359</v>
      </c>
      <c r="F7" s="53"/>
      <c r="G7" s="53"/>
      <c r="H7" s="53"/>
      <c r="I7" s="53"/>
      <c r="J7" s="54">
        <v>6.55</v>
      </c>
      <c r="K7" s="55"/>
      <c r="L7" s="54">
        <v>150</v>
      </c>
      <c r="M7" s="55"/>
      <c r="N7" s="54">
        <f>ROUND((J7-L7),5)</f>
        <v>-143.44999999999999</v>
      </c>
      <c r="O7" s="55"/>
      <c r="P7" s="56">
        <f>ROUND(IF(L7=0, IF(J7=0, 0, 1), J7/L7),5)</f>
        <v>4.367E-2</v>
      </c>
    </row>
    <row r="8" spans="1:16">
      <c r="A8" s="53"/>
      <c r="B8" s="53"/>
      <c r="C8" s="53"/>
      <c r="D8" s="53"/>
      <c r="E8" s="53" t="s">
        <v>360</v>
      </c>
      <c r="F8" s="53"/>
      <c r="G8" s="53"/>
      <c r="H8" s="53"/>
      <c r="I8" s="53"/>
      <c r="J8" s="54"/>
      <c r="K8" s="55"/>
      <c r="L8" s="54"/>
      <c r="M8" s="55"/>
      <c r="N8" s="54"/>
      <c r="O8" s="55"/>
      <c r="P8" s="56"/>
    </row>
    <row r="9" spans="1:16">
      <c r="A9" s="53"/>
      <c r="B9" s="53"/>
      <c r="C9" s="53"/>
      <c r="D9" s="53"/>
      <c r="E9" s="53"/>
      <c r="F9" s="53" t="s">
        <v>361</v>
      </c>
      <c r="G9" s="53"/>
      <c r="H9" s="53"/>
      <c r="I9" s="53"/>
      <c r="J9" s="54">
        <v>0</v>
      </c>
      <c r="K9" s="55"/>
      <c r="L9" s="54">
        <v>5164</v>
      </c>
      <c r="M9" s="55"/>
      <c r="N9" s="54">
        <f>ROUND((J9-L9),5)</f>
        <v>-5164</v>
      </c>
      <c r="O9" s="55"/>
      <c r="P9" s="56">
        <f>ROUND(IF(L9=0, IF(J9=0, 0, 1), J9/L9),5)</f>
        <v>0</v>
      </c>
    </row>
    <row r="10" spans="1:16">
      <c r="A10" s="53"/>
      <c r="B10" s="53"/>
      <c r="C10" s="53"/>
      <c r="D10" s="53"/>
      <c r="E10" s="53"/>
      <c r="F10" s="53" t="s">
        <v>362</v>
      </c>
      <c r="G10" s="53"/>
      <c r="H10" s="53"/>
      <c r="I10" s="53"/>
      <c r="J10" s="54">
        <v>379433.92</v>
      </c>
      <c r="K10" s="55"/>
      <c r="L10" s="54">
        <v>1065857</v>
      </c>
      <c r="M10" s="55"/>
      <c r="N10" s="54">
        <f>ROUND((J10-L10),5)</f>
        <v>-686423.08</v>
      </c>
      <c r="O10" s="55"/>
      <c r="P10" s="56">
        <f>ROUND(IF(L10=0, IF(J10=0, 0, 1), J10/L10),5)</f>
        <v>0.35598999999999997</v>
      </c>
    </row>
    <row r="11" spans="1:16">
      <c r="A11" s="53"/>
      <c r="B11" s="53"/>
      <c r="C11" s="53"/>
      <c r="D11" s="53"/>
      <c r="E11" s="53"/>
      <c r="F11" s="53" t="s">
        <v>363</v>
      </c>
      <c r="G11" s="53"/>
      <c r="H11" s="53"/>
      <c r="I11" s="53"/>
      <c r="J11" s="54">
        <v>0</v>
      </c>
      <c r="K11" s="55"/>
      <c r="L11" s="54">
        <v>37302</v>
      </c>
      <c r="M11" s="55"/>
      <c r="N11" s="54">
        <f>ROUND((J11-L11),5)</f>
        <v>-37302</v>
      </c>
      <c r="O11" s="55"/>
      <c r="P11" s="56">
        <f>ROUND(IF(L11=0, IF(J11=0, 0, 1), J11/L11),5)</f>
        <v>0</v>
      </c>
    </row>
    <row r="12" spans="1:16">
      <c r="A12" s="53"/>
      <c r="B12" s="53"/>
      <c r="C12" s="53"/>
      <c r="D12" s="53"/>
      <c r="E12" s="53"/>
      <c r="F12" s="53" t="s">
        <v>364</v>
      </c>
      <c r="G12" s="53"/>
      <c r="H12" s="53"/>
      <c r="I12" s="53"/>
      <c r="J12" s="54">
        <v>7256.33</v>
      </c>
      <c r="K12" s="55"/>
      <c r="L12" s="54">
        <v>53293</v>
      </c>
      <c r="M12" s="55"/>
      <c r="N12" s="54">
        <f>ROUND((J12-L12),5)</f>
        <v>-46036.67</v>
      </c>
      <c r="O12" s="55"/>
      <c r="P12" s="56">
        <f>ROUND(IF(L12=0, IF(J12=0, 0, 1), J12/L12),5)</f>
        <v>0.13616</v>
      </c>
    </row>
    <row r="13" spans="1:16">
      <c r="A13" s="53"/>
      <c r="B13" s="53"/>
      <c r="C13" s="53"/>
      <c r="D13" s="53"/>
      <c r="E13" s="53"/>
      <c r="F13" s="53" t="s">
        <v>365</v>
      </c>
      <c r="G13" s="53"/>
      <c r="H13" s="53"/>
      <c r="I13" s="53"/>
      <c r="J13" s="54">
        <v>0</v>
      </c>
      <c r="K13" s="55"/>
      <c r="L13" s="54">
        <v>1865</v>
      </c>
      <c r="M13" s="55"/>
      <c r="N13" s="54">
        <f>ROUND((J13-L13),5)</f>
        <v>-1865</v>
      </c>
      <c r="O13" s="55"/>
      <c r="P13" s="56">
        <f>ROUND(IF(L13=0, IF(J13=0, 0, 1), J13/L13),5)</f>
        <v>0</v>
      </c>
    </row>
    <row r="14" spans="1:16">
      <c r="A14" s="53"/>
      <c r="B14" s="53"/>
      <c r="C14" s="53"/>
      <c r="D14" s="53"/>
      <c r="E14" s="53"/>
      <c r="F14" s="53" t="s">
        <v>366</v>
      </c>
      <c r="G14" s="53"/>
      <c r="H14" s="53"/>
      <c r="I14" s="53"/>
      <c r="J14" s="54">
        <v>-15131.68</v>
      </c>
      <c r="K14" s="55"/>
      <c r="L14" s="54"/>
      <c r="M14" s="55"/>
      <c r="N14" s="54"/>
      <c r="O14" s="55"/>
      <c r="P14" s="56"/>
    </row>
    <row r="15" spans="1:16">
      <c r="A15" s="53"/>
      <c r="B15" s="53"/>
      <c r="C15" s="53"/>
      <c r="D15" s="53"/>
      <c r="E15" s="53"/>
      <c r="F15" s="53" t="s">
        <v>539</v>
      </c>
      <c r="G15" s="53"/>
      <c r="H15" s="53"/>
      <c r="I15" s="53"/>
      <c r="J15" s="54">
        <v>0</v>
      </c>
      <c r="K15" s="55"/>
      <c r="L15" s="54"/>
      <c r="M15" s="55"/>
      <c r="N15" s="54"/>
      <c r="O15" s="55"/>
      <c r="P15" s="56"/>
    </row>
    <row r="16" spans="1:16">
      <c r="A16" s="53"/>
      <c r="B16" s="53"/>
      <c r="C16" s="53"/>
      <c r="D16" s="53"/>
      <c r="E16" s="53"/>
      <c r="F16" s="53" t="s">
        <v>540</v>
      </c>
      <c r="G16" s="53"/>
      <c r="H16" s="53"/>
      <c r="I16" s="53"/>
      <c r="J16" s="54">
        <v>0</v>
      </c>
      <c r="K16" s="55"/>
      <c r="L16" s="54"/>
      <c r="M16" s="55"/>
      <c r="N16" s="54"/>
      <c r="O16" s="55"/>
      <c r="P16" s="56"/>
    </row>
    <row r="17" spans="1:18" ht="15.75" thickBot="1">
      <c r="A17" s="53"/>
      <c r="B17" s="53"/>
      <c r="C17" s="53"/>
      <c r="D17" s="53"/>
      <c r="E17" s="53"/>
      <c r="F17" s="53" t="s">
        <v>367</v>
      </c>
      <c r="G17" s="53"/>
      <c r="H17" s="53"/>
      <c r="I17" s="53"/>
      <c r="J17" s="54">
        <v>1700.36</v>
      </c>
      <c r="K17" s="55"/>
      <c r="L17" s="54">
        <v>5164</v>
      </c>
      <c r="M17" s="55"/>
      <c r="N17" s="54">
        <f>ROUND((J17-L17),5)</f>
        <v>-3463.64</v>
      </c>
      <c r="O17" s="55"/>
      <c r="P17" s="56">
        <f>ROUND(IF(L17=0, IF(J17=0, 0, 1), J17/L17),5)</f>
        <v>0.32927000000000001</v>
      </c>
    </row>
    <row r="18" spans="1:18" ht="15.75" thickBot="1">
      <c r="A18" s="53"/>
      <c r="B18" s="53"/>
      <c r="C18" s="53"/>
      <c r="D18" s="53"/>
      <c r="E18" s="53" t="s">
        <v>368</v>
      </c>
      <c r="F18" s="53"/>
      <c r="G18" s="53"/>
      <c r="H18" s="53"/>
      <c r="I18" s="53"/>
      <c r="J18" s="57">
        <f>ROUND(SUM(J8:J17),5)</f>
        <v>373258.93</v>
      </c>
      <c r="K18" s="55"/>
      <c r="L18" s="57">
        <f>ROUND(SUM(L8:L17),5)</f>
        <v>1168645</v>
      </c>
      <c r="M18" s="55"/>
      <c r="N18" s="57">
        <f>ROUND((J18-L18),5)</f>
        <v>-795386.07</v>
      </c>
      <c r="O18" s="55"/>
      <c r="P18" s="58">
        <f>ROUND(IF(L18=0, IF(J18=0, 0, 1), J18/L18),5)</f>
        <v>0.31939000000000001</v>
      </c>
    </row>
    <row r="19" spans="1:18" ht="15.75" thickBot="1">
      <c r="A19" s="53"/>
      <c r="B19" s="53"/>
      <c r="C19" s="53"/>
      <c r="D19" s="53" t="s">
        <v>369</v>
      </c>
      <c r="E19" s="53"/>
      <c r="F19" s="53"/>
      <c r="G19" s="53"/>
      <c r="H19" s="53"/>
      <c r="I19" s="53"/>
      <c r="J19" s="59">
        <f>ROUND(SUM(J4:J7)+J18,5)</f>
        <v>374542.66</v>
      </c>
      <c r="K19" s="55"/>
      <c r="L19" s="59">
        <f>ROUND(SUM(L4:L7)+L18,5)</f>
        <v>1194295</v>
      </c>
      <c r="M19" s="55"/>
      <c r="N19" s="59">
        <f>ROUND((J19-L19),5)</f>
        <v>-819752.34</v>
      </c>
      <c r="O19" s="55"/>
      <c r="P19" s="60">
        <f>ROUND(IF(L19=0, IF(J19=0, 0, 1), J19/L19),5)</f>
        <v>0.31361</v>
      </c>
    </row>
    <row r="20" spans="1:18">
      <c r="A20" s="53"/>
      <c r="B20" s="53"/>
      <c r="C20" s="53" t="s">
        <v>370</v>
      </c>
      <c r="D20" s="53"/>
      <c r="E20" s="53"/>
      <c r="F20" s="53"/>
      <c r="G20" s="53"/>
      <c r="H20" s="53"/>
      <c r="I20" s="53"/>
      <c r="J20" s="54">
        <f>J19</f>
        <v>374542.66</v>
      </c>
      <c r="K20" s="55"/>
      <c r="L20" s="54">
        <f>L19</f>
        <v>1194295</v>
      </c>
      <c r="M20" s="55"/>
      <c r="N20" s="54">
        <f>ROUND((J20-L20),5)</f>
        <v>-819752.34</v>
      </c>
      <c r="O20" s="55"/>
      <c r="P20" s="56">
        <f>ROUND(IF(L20=0, IF(J20=0, 0, 1), J20/L20),5)</f>
        <v>0.31361</v>
      </c>
    </row>
    <row r="21" spans="1:18">
      <c r="A21" s="53"/>
      <c r="B21" s="53"/>
      <c r="C21" s="53"/>
      <c r="D21" s="53" t="s">
        <v>371</v>
      </c>
      <c r="E21" s="53"/>
      <c r="F21" s="53"/>
      <c r="G21" s="53"/>
      <c r="H21" s="53"/>
      <c r="I21" s="53"/>
      <c r="J21" s="54"/>
      <c r="K21" s="55"/>
      <c r="L21" s="54"/>
      <c r="M21" s="55"/>
      <c r="N21" s="54"/>
      <c r="O21" s="55"/>
      <c r="P21" s="56"/>
    </row>
    <row r="22" spans="1:18">
      <c r="A22" s="53"/>
      <c r="B22" s="53"/>
      <c r="C22" s="53"/>
      <c r="D22" s="53"/>
      <c r="E22" s="53" t="s">
        <v>372</v>
      </c>
      <c r="F22" s="53"/>
      <c r="G22" s="53"/>
      <c r="H22" s="53"/>
      <c r="I22" s="53"/>
      <c r="J22" s="54"/>
      <c r="K22" s="55"/>
      <c r="L22" s="54"/>
      <c r="M22" s="55"/>
      <c r="N22" s="54"/>
      <c r="O22" s="55"/>
      <c r="P22" s="56"/>
    </row>
    <row r="23" spans="1:18">
      <c r="A23" s="53"/>
      <c r="B23" s="53"/>
      <c r="C23" s="53"/>
      <c r="D23" s="53"/>
      <c r="E23" s="53"/>
      <c r="F23" s="53" t="s">
        <v>373</v>
      </c>
      <c r="G23" s="53"/>
      <c r="H23" s="53"/>
      <c r="I23" s="53"/>
      <c r="J23" s="54"/>
      <c r="K23" s="55"/>
      <c r="L23" s="54"/>
      <c r="M23" s="55"/>
      <c r="N23" s="54"/>
      <c r="O23" s="55"/>
      <c r="P23" s="56"/>
    </row>
    <row r="24" spans="1:18">
      <c r="A24" s="53"/>
      <c r="B24" s="53"/>
      <c r="C24" s="53"/>
      <c r="D24" s="53"/>
      <c r="E24" s="53"/>
      <c r="F24" s="53"/>
      <c r="G24" s="53" t="s">
        <v>374</v>
      </c>
      <c r="H24" s="53"/>
      <c r="I24" s="53"/>
      <c r="J24" s="54">
        <v>56</v>
      </c>
      <c r="K24" s="55"/>
      <c r="L24" s="54"/>
      <c r="M24" s="55"/>
      <c r="N24" s="54"/>
      <c r="O24" s="55"/>
      <c r="P24" s="56"/>
    </row>
    <row r="25" spans="1:18" ht="15.75" thickBot="1">
      <c r="A25" s="53"/>
      <c r="B25" s="53"/>
      <c r="C25" s="53"/>
      <c r="D25" s="53"/>
      <c r="E25" s="53"/>
      <c r="F25" s="53"/>
      <c r="G25" s="53" t="s">
        <v>375</v>
      </c>
      <c r="H25" s="53"/>
      <c r="I25" s="53"/>
      <c r="J25" s="61">
        <v>58.52</v>
      </c>
      <c r="K25" s="55"/>
      <c r="L25" s="61">
        <v>500</v>
      </c>
      <c r="M25" s="55"/>
      <c r="N25" s="61">
        <f>ROUND((J25-L25),5)</f>
        <v>-441.48</v>
      </c>
      <c r="O25" s="55"/>
      <c r="P25" s="62">
        <f>ROUND(IF(L25=0, IF(J25=0, 0, 1), J25/L25),5)</f>
        <v>0.11704000000000001</v>
      </c>
    </row>
    <row r="26" spans="1:18">
      <c r="A26" s="53"/>
      <c r="B26" s="53"/>
      <c r="C26" s="53"/>
      <c r="D26" s="53"/>
      <c r="E26" s="53"/>
      <c r="F26" s="53" t="s">
        <v>376</v>
      </c>
      <c r="G26" s="53"/>
      <c r="H26" s="53"/>
      <c r="I26" s="53"/>
      <c r="J26" s="54">
        <f>ROUND(SUM(J23:J25),5)</f>
        <v>114.52</v>
      </c>
      <c r="K26" s="55"/>
      <c r="L26" s="54">
        <f>ROUND(SUM(L23:L25),5)</f>
        <v>500</v>
      </c>
      <c r="M26" s="55"/>
      <c r="N26" s="54">
        <f>ROUND((J26-L26),5)</f>
        <v>-385.48</v>
      </c>
      <c r="O26" s="55"/>
      <c r="P26" s="56">
        <f>ROUND(IF(L26=0, IF(J26=0, 0, 1), J26/L26),5)</f>
        <v>0.22903999999999999</v>
      </c>
    </row>
    <row r="27" spans="1:18">
      <c r="A27" s="53"/>
      <c r="B27" s="53"/>
      <c r="C27" s="53"/>
      <c r="D27" s="53"/>
      <c r="E27" s="53"/>
      <c r="F27" s="53" t="s">
        <v>377</v>
      </c>
      <c r="G27" s="53"/>
      <c r="H27" s="53"/>
      <c r="I27" s="53"/>
      <c r="J27" s="54"/>
      <c r="K27" s="55"/>
      <c r="L27" s="54"/>
      <c r="M27" s="55"/>
      <c r="N27" s="54"/>
      <c r="O27" s="55"/>
      <c r="P27" s="56"/>
    </row>
    <row r="28" spans="1:18">
      <c r="A28" s="53"/>
      <c r="B28" s="53"/>
      <c r="C28" s="53"/>
      <c r="D28" s="53"/>
      <c r="E28" s="53"/>
      <c r="F28" s="53"/>
      <c r="G28" s="53" t="s">
        <v>378</v>
      </c>
      <c r="H28" s="53"/>
      <c r="I28" s="53"/>
      <c r="J28" s="54">
        <v>0</v>
      </c>
      <c r="K28" s="55"/>
      <c r="L28" s="54">
        <v>501</v>
      </c>
      <c r="M28" s="55"/>
      <c r="N28" s="54">
        <f>ROUND((J28-L28),5)</f>
        <v>-501</v>
      </c>
      <c r="O28" s="55"/>
      <c r="P28" s="56">
        <f>ROUND(IF(L28=0, IF(J28=0, 0, 1), J28/L28),5)</f>
        <v>0</v>
      </c>
    </row>
    <row r="29" spans="1:18" ht="15.75" thickBot="1">
      <c r="A29" s="53"/>
      <c r="B29" s="53"/>
      <c r="C29" s="53"/>
      <c r="D29" s="53"/>
      <c r="E29" s="53"/>
      <c r="F29" s="53"/>
      <c r="G29" s="53" t="s">
        <v>379</v>
      </c>
      <c r="H29" s="53"/>
      <c r="I29" s="53"/>
      <c r="J29" s="61">
        <v>5464.55</v>
      </c>
      <c r="K29" s="55"/>
      <c r="L29" s="61">
        <v>18565.12</v>
      </c>
      <c r="M29" s="55"/>
      <c r="N29" s="61">
        <f>ROUND((J29-L29),5)</f>
        <v>-13100.57</v>
      </c>
      <c r="O29" s="55"/>
      <c r="P29" s="62">
        <f>ROUND(IF(L29=0, IF(J29=0, 0, 1), J29/L29),5)</f>
        <v>0.29433999999999999</v>
      </c>
    </row>
    <row r="30" spans="1:18">
      <c r="A30" s="53"/>
      <c r="B30" s="53"/>
      <c r="C30" s="53"/>
      <c r="D30" s="53"/>
      <c r="E30" s="53"/>
      <c r="F30" s="53" t="s">
        <v>380</v>
      </c>
      <c r="G30" s="53"/>
      <c r="H30" s="53"/>
      <c r="I30" s="53"/>
      <c r="J30" s="54">
        <f>ROUND(SUM(J27:J29),5)</f>
        <v>5464.55</v>
      </c>
      <c r="K30" s="55"/>
      <c r="L30" s="54">
        <f>ROUND(SUM(L27:L29),5)</f>
        <v>19066.12</v>
      </c>
      <c r="M30" s="55"/>
      <c r="N30" s="54">
        <f>ROUND((J30-L30),5)</f>
        <v>-13601.57</v>
      </c>
      <c r="O30" s="55"/>
      <c r="P30" s="56">
        <f>ROUND(IF(L30=0, IF(J30=0, 0, 1), J30/L30),5)</f>
        <v>0.28660999999999998</v>
      </c>
    </row>
    <row r="31" spans="1:18">
      <c r="A31" s="53"/>
      <c r="B31" s="53"/>
      <c r="C31" s="53"/>
      <c r="D31" s="53"/>
      <c r="E31" s="53"/>
      <c r="F31" s="53" t="s">
        <v>381</v>
      </c>
      <c r="G31" s="53"/>
      <c r="H31" s="53"/>
      <c r="I31" s="53"/>
      <c r="J31" s="54"/>
      <c r="K31" s="55"/>
      <c r="L31" s="54"/>
      <c r="M31" s="55"/>
      <c r="N31" s="54"/>
      <c r="O31" s="55"/>
      <c r="P31" s="56"/>
    </row>
    <row r="32" spans="1:18" s="72" customFormat="1">
      <c r="A32" s="68"/>
      <c r="B32" s="68"/>
      <c r="C32" s="68"/>
      <c r="D32" s="68"/>
      <c r="E32" s="68"/>
      <c r="F32" s="68"/>
      <c r="G32" s="68" t="s">
        <v>382</v>
      </c>
      <c r="H32" s="68"/>
      <c r="I32" s="68"/>
      <c r="J32" s="69">
        <v>8834.6200000000008</v>
      </c>
      <c r="K32" s="70"/>
      <c r="L32" s="69">
        <v>1800</v>
      </c>
      <c r="M32" s="70"/>
      <c r="N32" s="69">
        <f>ROUND((J32-L32),5)</f>
        <v>7034.62</v>
      </c>
      <c r="O32" s="70"/>
      <c r="P32" s="71">
        <f>ROUND(IF(L32=0, IF(J32=0, 0, 1), J32/L32),5)</f>
        <v>4.9081200000000003</v>
      </c>
      <c r="R32" s="72" t="s">
        <v>554</v>
      </c>
    </row>
    <row r="33" spans="1:18">
      <c r="A33" s="53"/>
      <c r="B33" s="53"/>
      <c r="C33" s="53"/>
      <c r="D33" s="53"/>
      <c r="E33" s="53"/>
      <c r="F33" s="53"/>
      <c r="G33" s="53" t="s">
        <v>383</v>
      </c>
      <c r="H33" s="53"/>
      <c r="I33" s="53"/>
      <c r="J33" s="54">
        <v>0</v>
      </c>
      <c r="K33" s="55"/>
      <c r="L33" s="54">
        <v>1800</v>
      </c>
      <c r="M33" s="55"/>
      <c r="N33" s="54">
        <f>ROUND((J33-L33),5)</f>
        <v>-1800</v>
      </c>
      <c r="O33" s="55"/>
      <c r="P33" s="56">
        <f>ROUND(IF(L33=0, IF(J33=0, 0, 1), J33/L33),5)</f>
        <v>0</v>
      </c>
    </row>
    <row r="34" spans="1:18" s="72" customFormat="1">
      <c r="A34" s="68"/>
      <c r="B34" s="68"/>
      <c r="C34" s="68"/>
      <c r="D34" s="68"/>
      <c r="E34" s="68"/>
      <c r="F34" s="68"/>
      <c r="G34" s="68" t="s">
        <v>384</v>
      </c>
      <c r="H34" s="68"/>
      <c r="I34" s="68"/>
      <c r="J34" s="69">
        <v>0</v>
      </c>
      <c r="K34" s="70"/>
      <c r="L34" s="69">
        <v>15000</v>
      </c>
      <c r="M34" s="70"/>
      <c r="N34" s="69">
        <f>ROUND((J34-L34),5)</f>
        <v>-15000</v>
      </c>
      <c r="O34" s="70"/>
      <c r="P34" s="71">
        <f>ROUND(IF(L34=0, IF(J34=0, 0, 1), J34/L34),5)</f>
        <v>0</v>
      </c>
    </row>
    <row r="35" spans="1:18">
      <c r="A35" s="53"/>
      <c r="B35" s="53"/>
      <c r="C35" s="53"/>
      <c r="D35" s="53"/>
      <c r="E35" s="53"/>
      <c r="F35" s="53"/>
      <c r="G35" s="53" t="s">
        <v>385</v>
      </c>
      <c r="H35" s="53"/>
      <c r="I35" s="53"/>
      <c r="J35" s="54">
        <v>0</v>
      </c>
      <c r="K35" s="55"/>
      <c r="L35" s="54">
        <v>1500</v>
      </c>
      <c r="M35" s="55"/>
      <c r="N35" s="54">
        <f>ROUND((J35-L35),5)</f>
        <v>-1500</v>
      </c>
      <c r="O35" s="55"/>
      <c r="P35" s="56">
        <f>ROUND(IF(L35=0, IF(J35=0, 0, 1), J35/L35),5)</f>
        <v>0</v>
      </c>
    </row>
    <row r="36" spans="1:18">
      <c r="A36" s="53"/>
      <c r="B36" s="53"/>
      <c r="C36" s="53"/>
      <c r="D36" s="53"/>
      <c r="E36" s="53"/>
      <c r="F36" s="53"/>
      <c r="G36" s="53" t="s">
        <v>386</v>
      </c>
      <c r="H36" s="53"/>
      <c r="I36" s="53"/>
      <c r="J36" s="54">
        <v>0</v>
      </c>
      <c r="K36" s="55"/>
      <c r="L36" s="54">
        <v>500</v>
      </c>
      <c r="M36" s="55"/>
      <c r="N36" s="54">
        <f>ROUND((J36-L36),5)</f>
        <v>-500</v>
      </c>
      <c r="O36" s="55"/>
      <c r="P36" s="56">
        <f>ROUND(IF(L36=0, IF(J36=0, 0, 1), J36/L36),5)</f>
        <v>0</v>
      </c>
    </row>
    <row r="37" spans="1:18" ht="15.75" thickBot="1">
      <c r="A37" s="53"/>
      <c r="B37" s="53"/>
      <c r="C37" s="53"/>
      <c r="D37" s="53"/>
      <c r="E37" s="53"/>
      <c r="F37" s="53"/>
      <c r="G37" s="53" t="s">
        <v>387</v>
      </c>
      <c r="H37" s="53"/>
      <c r="I37" s="53"/>
      <c r="J37" s="61">
        <v>2334.73</v>
      </c>
      <c r="K37" s="55"/>
      <c r="L37" s="61">
        <v>1500</v>
      </c>
      <c r="M37" s="55"/>
      <c r="N37" s="61">
        <f>ROUND((J37-L37),5)</f>
        <v>834.73</v>
      </c>
      <c r="O37" s="55"/>
      <c r="P37" s="62">
        <f>ROUND(IF(L37=0, IF(J37=0, 0, 1), J37/L37),5)</f>
        <v>1.5564899999999999</v>
      </c>
    </row>
    <row r="38" spans="1:18">
      <c r="A38" s="53"/>
      <c r="B38" s="53"/>
      <c r="C38" s="53"/>
      <c r="D38" s="53"/>
      <c r="E38" s="53"/>
      <c r="F38" s="53" t="s">
        <v>388</v>
      </c>
      <c r="G38" s="53"/>
      <c r="H38" s="53"/>
      <c r="I38" s="53"/>
      <c r="J38" s="54">
        <f>ROUND(SUM(J31:J37),5)</f>
        <v>11169.35</v>
      </c>
      <c r="K38" s="55"/>
      <c r="L38" s="54">
        <f>ROUND(SUM(L31:L37),5)</f>
        <v>22100</v>
      </c>
      <c r="M38" s="55"/>
      <c r="N38" s="54">
        <f>ROUND((J38-L38),5)</f>
        <v>-10930.65</v>
      </c>
      <c r="O38" s="55"/>
      <c r="P38" s="56">
        <f>ROUND(IF(L38=0, IF(J38=0, 0, 1), J38/L38),5)</f>
        <v>0.50539999999999996</v>
      </c>
    </row>
    <row r="39" spans="1:18">
      <c r="A39" s="53"/>
      <c r="B39" s="53"/>
      <c r="C39" s="53"/>
      <c r="D39" s="53"/>
      <c r="E39" s="53"/>
      <c r="F39" s="53" t="s">
        <v>389</v>
      </c>
      <c r="G39" s="53"/>
      <c r="H39" s="53"/>
      <c r="I39" s="53"/>
      <c r="J39" s="54">
        <v>0</v>
      </c>
      <c r="K39" s="55"/>
      <c r="L39" s="54">
        <v>1500</v>
      </c>
      <c r="M39" s="55"/>
      <c r="N39" s="54">
        <f>ROUND((J39-L39),5)</f>
        <v>-1500</v>
      </c>
      <c r="O39" s="55"/>
      <c r="P39" s="56">
        <f>ROUND(IF(L39=0, IF(J39=0, 0, 1), J39/L39),5)</f>
        <v>0</v>
      </c>
    </row>
    <row r="40" spans="1:18">
      <c r="A40" s="53"/>
      <c r="B40" s="53"/>
      <c r="C40" s="53"/>
      <c r="D40" s="53"/>
      <c r="E40" s="53"/>
      <c r="F40" s="53" t="s">
        <v>390</v>
      </c>
      <c r="G40" s="53"/>
      <c r="H40" s="53"/>
      <c r="I40" s="53"/>
      <c r="J40" s="54"/>
      <c r="K40" s="55"/>
      <c r="L40" s="54"/>
      <c r="M40" s="55"/>
      <c r="N40" s="54"/>
      <c r="O40" s="55"/>
      <c r="P40" s="56"/>
    </row>
    <row r="41" spans="1:18">
      <c r="A41" s="53"/>
      <c r="B41" s="53"/>
      <c r="C41" s="53"/>
      <c r="D41" s="53"/>
      <c r="E41" s="53"/>
      <c r="F41" s="53"/>
      <c r="G41" s="53" t="s">
        <v>391</v>
      </c>
      <c r="H41" s="53"/>
      <c r="I41" s="53"/>
      <c r="J41" s="54">
        <v>100</v>
      </c>
      <c r="K41" s="55"/>
      <c r="L41" s="54">
        <v>3000</v>
      </c>
      <c r="M41" s="55"/>
      <c r="N41" s="54">
        <f>ROUND((J41-L41),5)</f>
        <v>-2900</v>
      </c>
      <c r="O41" s="55"/>
      <c r="P41" s="56">
        <f>ROUND(IF(L41=0, IF(J41=0, 0, 1), J41/L41),5)</f>
        <v>3.3329999999999999E-2</v>
      </c>
    </row>
    <row r="42" spans="1:18">
      <c r="A42" s="53"/>
      <c r="B42" s="53"/>
      <c r="C42" s="53"/>
      <c r="D42" s="53"/>
      <c r="E42" s="53"/>
      <c r="F42" s="53"/>
      <c r="G42" s="53" t="s">
        <v>392</v>
      </c>
      <c r="H42" s="53"/>
      <c r="I42" s="53"/>
      <c r="J42" s="54">
        <v>0</v>
      </c>
      <c r="K42" s="55"/>
      <c r="L42" s="54">
        <v>2250</v>
      </c>
      <c r="M42" s="55"/>
      <c r="N42" s="54">
        <f>ROUND((J42-L42),5)</f>
        <v>-2250</v>
      </c>
      <c r="O42" s="55"/>
      <c r="P42" s="56">
        <f>ROUND(IF(L42=0, IF(J42=0, 0, 1), J42/L42),5)</f>
        <v>0</v>
      </c>
    </row>
    <row r="43" spans="1:18">
      <c r="A43" s="53"/>
      <c r="B43" s="53"/>
      <c r="C43" s="53"/>
      <c r="D43" s="53"/>
      <c r="E43" s="53"/>
      <c r="F43" s="53"/>
      <c r="G43" s="53" t="s">
        <v>393</v>
      </c>
      <c r="H43" s="53"/>
      <c r="I43" s="53"/>
      <c r="J43" s="54">
        <v>0</v>
      </c>
      <c r="K43" s="55"/>
      <c r="L43" s="54">
        <v>20000</v>
      </c>
      <c r="M43" s="55"/>
      <c r="N43" s="54">
        <f>ROUND((J43-L43),5)</f>
        <v>-20000</v>
      </c>
      <c r="O43" s="55"/>
      <c r="P43" s="56">
        <f>ROUND(IF(L43=0, IF(J43=0, 0, 1), J43/L43),5)</f>
        <v>0</v>
      </c>
    </row>
    <row r="44" spans="1:18" ht="15.75" thickBot="1">
      <c r="A44" s="53"/>
      <c r="B44" s="53"/>
      <c r="C44" s="53"/>
      <c r="D44" s="53"/>
      <c r="E44" s="53"/>
      <c r="F44" s="53"/>
      <c r="G44" s="53" t="s">
        <v>394</v>
      </c>
      <c r="H44" s="53"/>
      <c r="I44" s="53"/>
      <c r="J44" s="61">
        <v>8339</v>
      </c>
      <c r="K44" s="55"/>
      <c r="L44" s="61">
        <v>20000</v>
      </c>
      <c r="M44" s="55"/>
      <c r="N44" s="61">
        <f>ROUND((J44-L44),5)</f>
        <v>-11661</v>
      </c>
      <c r="O44" s="55"/>
      <c r="P44" s="62">
        <f>ROUND(IF(L44=0, IF(J44=0, 0, 1), J44/L44),5)</f>
        <v>0.41694999999999999</v>
      </c>
    </row>
    <row r="45" spans="1:18">
      <c r="A45" s="53"/>
      <c r="B45" s="53"/>
      <c r="C45" s="53"/>
      <c r="D45" s="53"/>
      <c r="E45" s="53"/>
      <c r="F45" s="53" t="s">
        <v>395</v>
      </c>
      <c r="G45" s="53"/>
      <c r="H45" s="53"/>
      <c r="I45" s="53"/>
      <c r="J45" s="54">
        <f>ROUND(SUM(J40:J44),5)</f>
        <v>8439</v>
      </c>
      <c r="K45" s="55"/>
      <c r="L45" s="54">
        <f>ROUND(SUM(L40:L44),5)</f>
        <v>45250</v>
      </c>
      <c r="M45" s="55"/>
      <c r="N45" s="54">
        <f>ROUND((J45-L45),5)</f>
        <v>-36811</v>
      </c>
      <c r="O45" s="55"/>
      <c r="P45" s="56">
        <f>ROUND(IF(L45=0, IF(J45=0, 0, 1), J45/L45),5)</f>
        <v>0.1865</v>
      </c>
    </row>
    <row r="46" spans="1:18">
      <c r="A46" s="53"/>
      <c r="B46" s="53"/>
      <c r="C46" s="53"/>
      <c r="D46" s="53"/>
      <c r="E46" s="53"/>
      <c r="F46" s="53" t="s">
        <v>396</v>
      </c>
      <c r="G46" s="53"/>
      <c r="H46" s="53"/>
      <c r="I46" s="53"/>
      <c r="J46" s="54">
        <v>857.75</v>
      </c>
      <c r="K46" s="55"/>
      <c r="L46" s="54">
        <v>4200</v>
      </c>
      <c r="M46" s="55"/>
      <c r="N46" s="54">
        <f>ROUND((J46-L46),5)</f>
        <v>-3342.25</v>
      </c>
      <c r="O46" s="55"/>
      <c r="P46" s="56">
        <f>ROUND(IF(L46=0, IF(J46=0, 0, 1), J46/L46),5)</f>
        <v>0.20422999999999999</v>
      </c>
    </row>
    <row r="47" spans="1:18" s="72" customFormat="1">
      <c r="A47" s="68"/>
      <c r="B47" s="68"/>
      <c r="C47" s="68"/>
      <c r="D47" s="68"/>
      <c r="E47" s="68"/>
      <c r="F47" s="68" t="s">
        <v>397</v>
      </c>
      <c r="G47" s="68"/>
      <c r="H47" s="68"/>
      <c r="I47" s="68"/>
      <c r="J47" s="69">
        <v>6753.95</v>
      </c>
      <c r="K47" s="70"/>
      <c r="L47" s="69">
        <v>10000</v>
      </c>
      <c r="M47" s="70"/>
      <c r="N47" s="69">
        <f>ROUND((J47-L47),5)</f>
        <v>-3246.05</v>
      </c>
      <c r="O47" s="70"/>
      <c r="P47" s="71">
        <f>ROUND(IF(L47=0, IF(J47=0, 0, 1), J47/L47),5)</f>
        <v>0.6754</v>
      </c>
      <c r="R47" s="72" t="s">
        <v>555</v>
      </c>
    </row>
    <row r="48" spans="1:18">
      <c r="A48" s="53"/>
      <c r="B48" s="53"/>
      <c r="C48" s="53"/>
      <c r="D48" s="53"/>
      <c r="E48" s="53"/>
      <c r="F48" s="53" t="s">
        <v>398</v>
      </c>
      <c r="G48" s="53"/>
      <c r="H48" s="53"/>
      <c r="I48" s="53"/>
      <c r="J48" s="54"/>
      <c r="K48" s="55"/>
      <c r="L48" s="54"/>
      <c r="M48" s="55"/>
      <c r="N48" s="54"/>
      <c r="O48" s="55"/>
      <c r="P48" s="56"/>
    </row>
    <row r="49" spans="1:16">
      <c r="A49" s="53"/>
      <c r="B49" s="53"/>
      <c r="C49" s="53"/>
      <c r="D49" s="53"/>
      <c r="E49" s="53"/>
      <c r="F49" s="53"/>
      <c r="G49" s="53" t="s">
        <v>541</v>
      </c>
      <c r="H49" s="53"/>
      <c r="I49" s="53"/>
      <c r="J49" s="54">
        <v>2675</v>
      </c>
      <c r="K49" s="55"/>
      <c r="L49" s="54"/>
      <c r="M49" s="55"/>
      <c r="N49" s="54"/>
      <c r="O49" s="55"/>
      <c r="P49" s="56"/>
    </row>
    <row r="50" spans="1:16">
      <c r="A50" s="53"/>
      <c r="B50" s="53"/>
      <c r="C50" s="53"/>
      <c r="D50" s="53"/>
      <c r="E50" s="53"/>
      <c r="F50" s="53"/>
      <c r="G50" s="53" t="s">
        <v>399</v>
      </c>
      <c r="H50" s="53"/>
      <c r="I50" s="53"/>
      <c r="J50" s="54"/>
      <c r="K50" s="55"/>
      <c r="L50" s="54"/>
      <c r="M50" s="55"/>
      <c r="N50" s="54"/>
      <c r="O50" s="55"/>
      <c r="P50" s="56"/>
    </row>
    <row r="51" spans="1:16">
      <c r="A51" s="53"/>
      <c r="B51" s="53"/>
      <c r="C51" s="53"/>
      <c r="D51" s="53"/>
      <c r="E51" s="53"/>
      <c r="F51" s="53"/>
      <c r="G51" s="53"/>
      <c r="H51" s="53" t="s">
        <v>400</v>
      </c>
      <c r="I51" s="53"/>
      <c r="J51" s="54"/>
      <c r="K51" s="55"/>
      <c r="L51" s="54"/>
      <c r="M51" s="55"/>
      <c r="N51" s="54"/>
      <c r="O51" s="55"/>
      <c r="P51" s="56"/>
    </row>
    <row r="52" spans="1:16">
      <c r="A52" s="53"/>
      <c r="B52" s="53"/>
      <c r="C52" s="53"/>
      <c r="D52" s="53"/>
      <c r="E52" s="53"/>
      <c r="F52" s="53"/>
      <c r="G52" s="53"/>
      <c r="H52" s="53"/>
      <c r="I52" s="53" t="s">
        <v>401</v>
      </c>
      <c r="J52" s="54">
        <v>22453.919999999998</v>
      </c>
      <c r="K52" s="55"/>
      <c r="L52" s="54">
        <v>126000</v>
      </c>
      <c r="M52" s="55"/>
      <c r="N52" s="54">
        <f>ROUND((J52-L52),5)</f>
        <v>-103546.08</v>
      </c>
      <c r="O52" s="55"/>
      <c r="P52" s="56">
        <f>ROUND(IF(L52=0, IF(J52=0, 0, 1), J52/L52),5)</f>
        <v>0.17821000000000001</v>
      </c>
    </row>
    <row r="53" spans="1:16">
      <c r="A53" s="53"/>
      <c r="B53" s="53"/>
      <c r="C53" s="53"/>
      <c r="D53" s="53"/>
      <c r="E53" s="53"/>
      <c r="F53" s="53"/>
      <c r="G53" s="53"/>
      <c r="H53" s="53"/>
      <c r="I53" s="53" t="s">
        <v>402</v>
      </c>
      <c r="J53" s="54">
        <v>1890</v>
      </c>
      <c r="K53" s="55"/>
      <c r="L53" s="54">
        <v>11340</v>
      </c>
      <c r="M53" s="55"/>
      <c r="N53" s="54">
        <f>ROUND((J53-L53),5)</f>
        <v>-9450</v>
      </c>
      <c r="O53" s="55"/>
      <c r="P53" s="56">
        <f>ROUND(IF(L53=0, IF(J53=0, 0, 1), J53/L53),5)</f>
        <v>0.16667000000000001</v>
      </c>
    </row>
    <row r="54" spans="1:16">
      <c r="A54" s="53"/>
      <c r="B54" s="53"/>
      <c r="C54" s="53"/>
      <c r="D54" s="53"/>
      <c r="E54" s="53"/>
      <c r="F54" s="53"/>
      <c r="G54" s="53"/>
      <c r="H54" s="53"/>
      <c r="I54" s="53" t="s">
        <v>403</v>
      </c>
      <c r="J54" s="54">
        <v>672</v>
      </c>
      <c r="K54" s="55"/>
      <c r="L54" s="54">
        <v>4032</v>
      </c>
      <c r="M54" s="55"/>
      <c r="N54" s="54">
        <f>ROUND((J54-L54),5)</f>
        <v>-3360</v>
      </c>
      <c r="O54" s="55"/>
      <c r="P54" s="56">
        <f>ROUND(IF(L54=0, IF(J54=0, 0, 1), J54/L54),5)</f>
        <v>0.16667000000000001</v>
      </c>
    </row>
    <row r="55" spans="1:16">
      <c r="A55" s="53"/>
      <c r="B55" s="53"/>
      <c r="C55" s="53"/>
      <c r="D55" s="53"/>
      <c r="E55" s="53"/>
      <c r="F55" s="53"/>
      <c r="G55" s="53"/>
      <c r="H55" s="53"/>
      <c r="I55" s="53" t="s">
        <v>404</v>
      </c>
      <c r="J55" s="54">
        <v>7901.61</v>
      </c>
      <c r="K55" s="55"/>
      <c r="L55" s="54"/>
      <c r="M55" s="55"/>
      <c r="N55" s="54"/>
      <c r="O55" s="55"/>
      <c r="P55" s="56"/>
    </row>
    <row r="56" spans="1:16">
      <c r="A56" s="53"/>
      <c r="B56" s="53"/>
      <c r="C56" s="53"/>
      <c r="D56" s="53"/>
      <c r="E56" s="53"/>
      <c r="F56" s="53"/>
      <c r="G56" s="53"/>
      <c r="H56" s="53"/>
      <c r="I56" s="53" t="s">
        <v>405</v>
      </c>
      <c r="J56" s="54">
        <v>0</v>
      </c>
      <c r="K56" s="55"/>
      <c r="L56" s="54">
        <v>0</v>
      </c>
      <c r="M56" s="55"/>
      <c r="N56" s="54">
        <f>ROUND((J56-L56),5)</f>
        <v>0</v>
      </c>
      <c r="O56" s="55"/>
      <c r="P56" s="56">
        <f>ROUND(IF(L56=0, IF(J56=0, 0, 1), J56/L56),5)</f>
        <v>0</v>
      </c>
    </row>
    <row r="57" spans="1:16" ht="15.75" thickBot="1">
      <c r="A57" s="53"/>
      <c r="B57" s="53"/>
      <c r="C57" s="53"/>
      <c r="D57" s="53"/>
      <c r="E57" s="53"/>
      <c r="F57" s="53"/>
      <c r="G57" s="53"/>
      <c r="H57" s="53"/>
      <c r="I57" s="53" t="s">
        <v>406</v>
      </c>
      <c r="J57" s="61">
        <v>0</v>
      </c>
      <c r="K57" s="55"/>
      <c r="L57" s="61">
        <v>360</v>
      </c>
      <c r="M57" s="55"/>
      <c r="N57" s="61">
        <f>ROUND((J57-L57),5)</f>
        <v>-360</v>
      </c>
      <c r="O57" s="55"/>
      <c r="P57" s="62">
        <f>ROUND(IF(L57=0, IF(J57=0, 0, 1), J57/L57),5)</f>
        <v>0</v>
      </c>
    </row>
    <row r="58" spans="1:16">
      <c r="A58" s="53"/>
      <c r="B58" s="53"/>
      <c r="C58" s="53"/>
      <c r="D58" s="53"/>
      <c r="E58" s="53"/>
      <c r="F58" s="53"/>
      <c r="G58" s="53"/>
      <c r="H58" s="53" t="s">
        <v>407</v>
      </c>
      <c r="I58" s="53"/>
      <c r="J58" s="54">
        <f>ROUND(SUM(J51:J57),5)</f>
        <v>32917.53</v>
      </c>
      <c r="K58" s="55"/>
      <c r="L58" s="54">
        <f>ROUND(SUM(L51:L57),5)</f>
        <v>141732</v>
      </c>
      <c r="M58" s="55"/>
      <c r="N58" s="54">
        <f>ROUND((J58-L58),5)</f>
        <v>-108814.47</v>
      </c>
      <c r="O58" s="55"/>
      <c r="P58" s="56">
        <f>ROUND(IF(L58=0, IF(J58=0, 0, 1), J58/L58),5)</f>
        <v>0.23225000000000001</v>
      </c>
    </row>
    <row r="59" spans="1:16">
      <c r="A59" s="53"/>
      <c r="B59" s="53"/>
      <c r="C59" s="53"/>
      <c r="D59" s="53"/>
      <c r="E59" s="53"/>
      <c r="F59" s="53"/>
      <c r="G59" s="53"/>
      <c r="H59" s="53" t="s">
        <v>408</v>
      </c>
      <c r="I59" s="53"/>
      <c r="J59" s="54">
        <v>54600.86</v>
      </c>
      <c r="K59" s="55"/>
      <c r="L59" s="54">
        <v>284133</v>
      </c>
      <c r="M59" s="55"/>
      <c r="N59" s="54">
        <f>ROUND((J59-L59),5)</f>
        <v>-229532.14</v>
      </c>
      <c r="O59" s="55"/>
      <c r="P59" s="56">
        <f>ROUND(IF(L59=0, IF(J59=0, 0, 1), J59/L59),5)</f>
        <v>0.19217000000000001</v>
      </c>
    </row>
    <row r="60" spans="1:16">
      <c r="A60" s="53"/>
      <c r="B60" s="53"/>
      <c r="C60" s="53"/>
      <c r="D60" s="53"/>
      <c r="E60" s="53"/>
      <c r="F60" s="53"/>
      <c r="G60" s="53"/>
      <c r="H60" s="53" t="s">
        <v>542</v>
      </c>
      <c r="I60" s="53"/>
      <c r="J60" s="54">
        <v>1318.53</v>
      </c>
      <c r="K60" s="55"/>
      <c r="L60" s="54"/>
      <c r="M60" s="55"/>
      <c r="N60" s="54"/>
      <c r="O60" s="55"/>
      <c r="P60" s="56"/>
    </row>
    <row r="61" spans="1:16">
      <c r="A61" s="53"/>
      <c r="B61" s="53"/>
      <c r="C61" s="53"/>
      <c r="D61" s="53"/>
      <c r="E61" s="53"/>
      <c r="F61" s="53"/>
      <c r="G61" s="53"/>
      <c r="H61" s="53" t="s">
        <v>409</v>
      </c>
      <c r="I61" s="53"/>
      <c r="J61" s="54">
        <v>6865.62</v>
      </c>
      <c r="K61" s="55"/>
      <c r="L61" s="54">
        <v>44910</v>
      </c>
      <c r="M61" s="55"/>
      <c r="N61" s="54">
        <f>ROUND((J61-L61),5)</f>
        <v>-38044.379999999997</v>
      </c>
      <c r="O61" s="55"/>
      <c r="P61" s="56">
        <f>ROUND(IF(L61=0, IF(J61=0, 0, 1), J61/L61),5)</f>
        <v>0.15287999999999999</v>
      </c>
    </row>
    <row r="62" spans="1:16">
      <c r="A62" s="53"/>
      <c r="B62" s="53"/>
      <c r="C62" s="53"/>
      <c r="D62" s="53"/>
      <c r="E62" s="53"/>
      <c r="F62" s="53"/>
      <c r="G62" s="53"/>
      <c r="H62" s="53" t="s">
        <v>410</v>
      </c>
      <c r="I62" s="53"/>
      <c r="J62" s="54">
        <v>4940.76</v>
      </c>
      <c r="K62" s="55"/>
      <c r="L62" s="54">
        <v>33807</v>
      </c>
      <c r="M62" s="55"/>
      <c r="N62" s="54">
        <f>ROUND((J62-L62),5)</f>
        <v>-28866.240000000002</v>
      </c>
      <c r="O62" s="55"/>
      <c r="P62" s="56">
        <f>ROUND(IF(L62=0, IF(J62=0, 0, 1), J62/L62),5)</f>
        <v>0.14615</v>
      </c>
    </row>
    <row r="63" spans="1:16">
      <c r="A63" s="53"/>
      <c r="B63" s="53"/>
      <c r="C63" s="53"/>
      <c r="D63" s="53"/>
      <c r="E63" s="53"/>
      <c r="F63" s="53"/>
      <c r="G63" s="53"/>
      <c r="H63" s="53" t="s">
        <v>411</v>
      </c>
      <c r="I63" s="53"/>
      <c r="J63" s="54">
        <v>3443.57</v>
      </c>
      <c r="K63" s="55"/>
      <c r="L63" s="54">
        <v>15120</v>
      </c>
      <c r="M63" s="55"/>
      <c r="N63" s="54">
        <f>ROUND((J63-L63),5)</f>
        <v>-11676.43</v>
      </c>
      <c r="O63" s="55"/>
      <c r="P63" s="56">
        <f>ROUND(IF(L63=0, IF(J63=0, 0, 1), J63/L63),5)</f>
        <v>0.22775000000000001</v>
      </c>
    </row>
    <row r="64" spans="1:16" ht="15.75" thickBot="1">
      <c r="A64" s="53"/>
      <c r="B64" s="53"/>
      <c r="C64" s="53"/>
      <c r="D64" s="53"/>
      <c r="E64" s="53"/>
      <c r="F64" s="53"/>
      <c r="G64" s="53"/>
      <c r="H64" s="53" t="s">
        <v>412</v>
      </c>
      <c r="I64" s="53"/>
      <c r="J64" s="61">
        <v>11421.38</v>
      </c>
      <c r="K64" s="55"/>
      <c r="L64" s="61">
        <v>67875</v>
      </c>
      <c r="M64" s="55"/>
      <c r="N64" s="61">
        <f>ROUND((J64-L64),5)</f>
        <v>-56453.62</v>
      </c>
      <c r="O64" s="55"/>
      <c r="P64" s="62">
        <f>ROUND(IF(L64=0, IF(J64=0, 0, 1), J64/L64),5)</f>
        <v>0.16827</v>
      </c>
    </row>
    <row r="65" spans="1:16">
      <c r="A65" s="53"/>
      <c r="B65" s="53"/>
      <c r="C65" s="53"/>
      <c r="D65" s="53"/>
      <c r="E65" s="53"/>
      <c r="F65" s="53"/>
      <c r="G65" s="53" t="s">
        <v>413</v>
      </c>
      <c r="H65" s="53"/>
      <c r="I65" s="53"/>
      <c r="J65" s="54">
        <f>ROUND(J50+SUM(J58:J64),5)</f>
        <v>115508.25</v>
      </c>
      <c r="K65" s="55"/>
      <c r="L65" s="54">
        <f>ROUND(L50+SUM(L58:L64),5)</f>
        <v>587577</v>
      </c>
      <c r="M65" s="55"/>
      <c r="N65" s="54">
        <f>ROUND((J65-L65),5)</f>
        <v>-472068.75</v>
      </c>
      <c r="O65" s="55"/>
      <c r="P65" s="56">
        <f>ROUND(IF(L65=0, IF(J65=0, 0, 1), J65/L65),5)</f>
        <v>0.19658</v>
      </c>
    </row>
    <row r="66" spans="1:16">
      <c r="A66" s="53"/>
      <c r="B66" s="53"/>
      <c r="C66" s="53"/>
      <c r="D66" s="53"/>
      <c r="E66" s="53"/>
      <c r="F66" s="53"/>
      <c r="G66" s="53" t="s">
        <v>414</v>
      </c>
      <c r="H66" s="53"/>
      <c r="I66" s="53"/>
      <c r="J66" s="54"/>
      <c r="K66" s="55"/>
      <c r="L66" s="54"/>
      <c r="M66" s="55"/>
      <c r="N66" s="54"/>
      <c r="O66" s="55"/>
      <c r="P66" s="56"/>
    </row>
    <row r="67" spans="1:16">
      <c r="A67" s="53"/>
      <c r="B67" s="53"/>
      <c r="C67" s="53"/>
      <c r="D67" s="53"/>
      <c r="E67" s="53"/>
      <c r="F67" s="53"/>
      <c r="G67" s="53"/>
      <c r="H67" s="53" t="s">
        <v>415</v>
      </c>
      <c r="I67" s="53"/>
      <c r="J67" s="54">
        <v>0</v>
      </c>
      <c r="K67" s="55"/>
      <c r="L67" s="54">
        <v>44409</v>
      </c>
      <c r="M67" s="55"/>
      <c r="N67" s="54">
        <f>ROUND((J67-L67),5)</f>
        <v>-44409</v>
      </c>
      <c r="O67" s="55"/>
      <c r="P67" s="56">
        <f>ROUND(IF(L67=0, IF(J67=0, 0, 1), J67/L67),5)</f>
        <v>0</v>
      </c>
    </row>
    <row r="68" spans="1:16">
      <c r="A68" s="53"/>
      <c r="B68" s="53"/>
      <c r="C68" s="53"/>
      <c r="D68" s="53"/>
      <c r="E68" s="53"/>
      <c r="F68" s="53"/>
      <c r="G68" s="53"/>
      <c r="H68" s="53" t="s">
        <v>416</v>
      </c>
      <c r="I68" s="53"/>
      <c r="J68" s="54">
        <v>0</v>
      </c>
      <c r="K68" s="55"/>
      <c r="L68" s="54">
        <v>0</v>
      </c>
      <c r="M68" s="55"/>
      <c r="N68" s="54">
        <f>ROUND((J68-L68),5)</f>
        <v>0</v>
      </c>
      <c r="O68" s="55"/>
      <c r="P68" s="56">
        <f>ROUND(IF(L68=0, IF(J68=0, 0, 1), J68/L68),5)</f>
        <v>0</v>
      </c>
    </row>
    <row r="69" spans="1:16">
      <c r="A69" s="53"/>
      <c r="B69" s="53"/>
      <c r="C69" s="53"/>
      <c r="D69" s="53"/>
      <c r="E69" s="53"/>
      <c r="F69" s="53"/>
      <c r="G69" s="53"/>
      <c r="H69" s="53" t="s">
        <v>417</v>
      </c>
      <c r="I69" s="53"/>
      <c r="J69" s="54">
        <v>15352.01</v>
      </c>
      <c r="K69" s="55"/>
      <c r="L69" s="54">
        <v>80571</v>
      </c>
      <c r="M69" s="55"/>
      <c r="N69" s="54">
        <f>ROUND((J69-L69),5)</f>
        <v>-65218.99</v>
      </c>
      <c r="O69" s="55"/>
      <c r="P69" s="56">
        <f>ROUND(IF(L69=0, IF(J69=0, 0, 1), J69/L69),5)</f>
        <v>0.19053999999999999</v>
      </c>
    </row>
    <row r="70" spans="1:16">
      <c r="A70" s="53"/>
      <c r="B70" s="53"/>
      <c r="C70" s="53"/>
      <c r="D70" s="53"/>
      <c r="E70" s="53"/>
      <c r="F70" s="53"/>
      <c r="G70" s="53"/>
      <c r="H70" s="53" t="s">
        <v>418</v>
      </c>
      <c r="I70" s="53"/>
      <c r="J70" s="54">
        <v>5033.8999999999996</v>
      </c>
      <c r="K70" s="55"/>
      <c r="L70" s="54">
        <v>31680.720000000001</v>
      </c>
      <c r="M70" s="55"/>
      <c r="N70" s="54">
        <f>ROUND((J70-L70),5)</f>
        <v>-26646.82</v>
      </c>
      <c r="O70" s="55"/>
      <c r="P70" s="56">
        <f>ROUND(IF(L70=0, IF(J70=0, 0, 1), J70/L70),5)</f>
        <v>0.15889</v>
      </c>
    </row>
    <row r="71" spans="1:16">
      <c r="A71" s="53"/>
      <c r="B71" s="53"/>
      <c r="C71" s="53"/>
      <c r="D71" s="53"/>
      <c r="E71" s="53"/>
      <c r="F71" s="53"/>
      <c r="G71" s="53"/>
      <c r="H71" s="53" t="s">
        <v>419</v>
      </c>
      <c r="I71" s="53"/>
      <c r="J71" s="54">
        <v>1789.82</v>
      </c>
      <c r="K71" s="55"/>
      <c r="L71" s="54">
        <v>11264.28</v>
      </c>
      <c r="M71" s="55"/>
      <c r="N71" s="54">
        <f>ROUND((J71-L71),5)</f>
        <v>-9474.4599999999991</v>
      </c>
      <c r="O71" s="55"/>
      <c r="P71" s="56">
        <f>ROUND(IF(L71=0, IF(J71=0, 0, 1), J71/L71),5)</f>
        <v>0.15889</v>
      </c>
    </row>
    <row r="72" spans="1:16">
      <c r="A72" s="53"/>
      <c r="B72" s="53"/>
      <c r="C72" s="53"/>
      <c r="D72" s="53"/>
      <c r="E72" s="53"/>
      <c r="F72" s="53"/>
      <c r="G72" s="53"/>
      <c r="H72" s="53" t="s">
        <v>420</v>
      </c>
      <c r="I72" s="53"/>
      <c r="J72" s="54">
        <v>0</v>
      </c>
      <c r="K72" s="55"/>
      <c r="L72" s="54">
        <v>8000</v>
      </c>
      <c r="M72" s="55"/>
      <c r="N72" s="54">
        <f>ROUND((J72-L72),5)</f>
        <v>-8000</v>
      </c>
      <c r="O72" s="55"/>
      <c r="P72" s="56">
        <f>ROUND(IF(L72=0, IF(J72=0, 0, 1), J72/L72),5)</f>
        <v>0</v>
      </c>
    </row>
    <row r="73" spans="1:16">
      <c r="A73" s="53"/>
      <c r="B73" s="53"/>
      <c r="C73" s="53"/>
      <c r="D73" s="53"/>
      <c r="E73" s="53"/>
      <c r="F73" s="53"/>
      <c r="G73" s="53"/>
      <c r="H73" s="53" t="s">
        <v>421</v>
      </c>
      <c r="I73" s="53"/>
      <c r="J73" s="54">
        <v>0</v>
      </c>
      <c r="K73" s="55"/>
      <c r="L73" s="54">
        <v>0</v>
      </c>
      <c r="M73" s="55"/>
      <c r="N73" s="54">
        <f>ROUND((J73-L73),5)</f>
        <v>0</v>
      </c>
      <c r="O73" s="55"/>
      <c r="P73" s="56">
        <f>ROUND(IF(L73=0, IF(J73=0, 0, 1), J73/L73),5)</f>
        <v>0</v>
      </c>
    </row>
    <row r="74" spans="1:16" ht="15.75" thickBot="1">
      <c r="A74" s="53"/>
      <c r="B74" s="53"/>
      <c r="C74" s="53"/>
      <c r="D74" s="53"/>
      <c r="E74" s="53"/>
      <c r="F74" s="53"/>
      <c r="G74" s="53"/>
      <c r="H74" s="53" t="s">
        <v>422</v>
      </c>
      <c r="I74" s="53"/>
      <c r="J74" s="61">
        <v>26.25</v>
      </c>
      <c r="K74" s="55"/>
      <c r="L74" s="61">
        <v>150</v>
      </c>
      <c r="M74" s="55"/>
      <c r="N74" s="61">
        <f>ROUND((J74-L74),5)</f>
        <v>-123.75</v>
      </c>
      <c r="O74" s="55"/>
      <c r="P74" s="62">
        <f>ROUND(IF(L74=0, IF(J74=0, 0, 1), J74/L74),5)</f>
        <v>0.17499999999999999</v>
      </c>
    </row>
    <row r="75" spans="1:16">
      <c r="A75" s="53"/>
      <c r="B75" s="53"/>
      <c r="C75" s="53"/>
      <c r="D75" s="53"/>
      <c r="E75" s="53"/>
      <c r="F75" s="53"/>
      <c r="G75" s="53" t="s">
        <v>423</v>
      </c>
      <c r="H75" s="53"/>
      <c r="I75" s="53"/>
      <c r="J75" s="54">
        <f>ROUND(SUM(J66:J74),5)</f>
        <v>22201.98</v>
      </c>
      <c r="K75" s="55"/>
      <c r="L75" s="54">
        <f>ROUND(SUM(L66:L74),5)</f>
        <v>176075</v>
      </c>
      <c r="M75" s="55"/>
      <c r="N75" s="54">
        <f>ROUND((J75-L75),5)</f>
        <v>-153873.01999999999</v>
      </c>
      <c r="O75" s="55"/>
      <c r="P75" s="56">
        <f>ROUND(IF(L75=0, IF(J75=0, 0, 1), J75/L75),5)</f>
        <v>0.12609000000000001</v>
      </c>
    </row>
    <row r="76" spans="1:16">
      <c r="A76" s="53"/>
      <c r="B76" s="53"/>
      <c r="C76" s="53"/>
      <c r="D76" s="53"/>
      <c r="E76" s="53"/>
      <c r="F76" s="53"/>
      <c r="G76" s="53" t="s">
        <v>267</v>
      </c>
      <c r="H76" s="53"/>
      <c r="I76" s="53"/>
      <c r="J76" s="54"/>
      <c r="K76" s="55"/>
      <c r="L76" s="54"/>
      <c r="M76" s="55"/>
      <c r="N76" s="54"/>
      <c r="O76" s="55"/>
      <c r="P76" s="56"/>
    </row>
    <row r="77" spans="1:16">
      <c r="A77" s="53"/>
      <c r="B77" s="53"/>
      <c r="C77" s="53"/>
      <c r="D77" s="53"/>
      <c r="E77" s="53"/>
      <c r="F77" s="53"/>
      <c r="G77" s="53"/>
      <c r="H77" s="53" t="s">
        <v>319</v>
      </c>
      <c r="I77" s="53"/>
      <c r="J77" s="54">
        <v>945.5</v>
      </c>
      <c r="K77" s="55"/>
      <c r="L77" s="54">
        <v>5817.96</v>
      </c>
      <c r="M77" s="55"/>
      <c r="N77" s="54">
        <f>ROUND((J77-L77),5)</f>
        <v>-4872.46</v>
      </c>
      <c r="O77" s="55"/>
      <c r="P77" s="56">
        <f>ROUND(IF(L77=0, IF(J77=0, 0, 1), J77/L77),5)</f>
        <v>0.16250999999999999</v>
      </c>
    </row>
    <row r="78" spans="1:16">
      <c r="A78" s="53"/>
      <c r="B78" s="53"/>
      <c r="C78" s="53"/>
      <c r="D78" s="53"/>
      <c r="E78" s="53"/>
      <c r="F78" s="53"/>
      <c r="G78" s="53"/>
      <c r="H78" s="53" t="s">
        <v>323</v>
      </c>
      <c r="I78" s="53"/>
      <c r="J78" s="54">
        <v>1523.14</v>
      </c>
      <c r="K78" s="55"/>
      <c r="L78" s="54">
        <v>9456</v>
      </c>
      <c r="M78" s="55"/>
      <c r="N78" s="54">
        <f>ROUND((J78-L78),5)</f>
        <v>-7932.86</v>
      </c>
      <c r="O78" s="55"/>
      <c r="P78" s="56">
        <f>ROUND(IF(L78=0, IF(J78=0, 0, 1), J78/L78),5)</f>
        <v>0.16108</v>
      </c>
    </row>
    <row r="79" spans="1:16" ht="15.75" thickBot="1">
      <c r="A79" s="53"/>
      <c r="B79" s="53"/>
      <c r="C79" s="53"/>
      <c r="D79" s="53"/>
      <c r="E79" s="53"/>
      <c r="F79" s="53"/>
      <c r="G79" s="53"/>
      <c r="H79" s="53" t="s">
        <v>424</v>
      </c>
      <c r="I79" s="53"/>
      <c r="J79" s="54">
        <v>220.59</v>
      </c>
      <c r="K79" s="55"/>
      <c r="L79" s="54">
        <v>1944</v>
      </c>
      <c r="M79" s="55"/>
      <c r="N79" s="54">
        <f>ROUND((J79-L79),5)</f>
        <v>-1723.41</v>
      </c>
      <c r="O79" s="55"/>
      <c r="P79" s="56">
        <f>ROUND(IF(L79=0, IF(J79=0, 0, 1), J79/L79),5)</f>
        <v>0.11347</v>
      </c>
    </row>
    <row r="80" spans="1:16" ht="15.75" thickBot="1">
      <c r="A80" s="53"/>
      <c r="B80" s="53"/>
      <c r="C80" s="53"/>
      <c r="D80" s="53"/>
      <c r="E80" s="53"/>
      <c r="F80" s="53"/>
      <c r="G80" s="53" t="s">
        <v>425</v>
      </c>
      <c r="H80" s="53"/>
      <c r="I80" s="53"/>
      <c r="J80" s="59">
        <f>ROUND(SUM(J76:J79),5)</f>
        <v>2689.23</v>
      </c>
      <c r="K80" s="55"/>
      <c r="L80" s="59">
        <f>ROUND(SUM(L76:L79),5)</f>
        <v>17217.96</v>
      </c>
      <c r="M80" s="55"/>
      <c r="N80" s="59">
        <f>ROUND((J80-L80),5)</f>
        <v>-14528.73</v>
      </c>
      <c r="O80" s="55"/>
      <c r="P80" s="60">
        <f>ROUND(IF(L80=0, IF(J80=0, 0, 1), J80/L80),5)</f>
        <v>0.15619</v>
      </c>
    </row>
    <row r="81" spans="1:18">
      <c r="A81" s="53"/>
      <c r="B81" s="53"/>
      <c r="C81" s="53"/>
      <c r="D81" s="53"/>
      <c r="E81" s="53"/>
      <c r="F81" s="53" t="s">
        <v>426</v>
      </c>
      <c r="G81" s="53"/>
      <c r="H81" s="53"/>
      <c r="I81" s="53"/>
      <c r="J81" s="54">
        <f>ROUND(SUM(J48:J49)+J65+J75+J80,5)</f>
        <v>143074.46</v>
      </c>
      <c r="K81" s="55"/>
      <c r="L81" s="54">
        <f>ROUND(SUM(L48:L49)+L65+L75+L80,5)</f>
        <v>780869.96</v>
      </c>
      <c r="M81" s="55"/>
      <c r="N81" s="54">
        <f>ROUND((J81-L81),5)</f>
        <v>-637795.5</v>
      </c>
      <c r="O81" s="55"/>
      <c r="P81" s="56">
        <f>ROUND(IF(L81=0, IF(J81=0, 0, 1), J81/L81),5)</f>
        <v>0.18321999999999999</v>
      </c>
    </row>
    <row r="82" spans="1:18">
      <c r="A82" s="53"/>
      <c r="B82" s="53"/>
      <c r="C82" s="53"/>
      <c r="D82" s="53"/>
      <c r="E82" s="53"/>
      <c r="F82" s="53" t="s">
        <v>427</v>
      </c>
      <c r="G82" s="53"/>
      <c r="H82" s="53"/>
      <c r="I82" s="53"/>
      <c r="J82" s="54">
        <v>58</v>
      </c>
      <c r="K82" s="55"/>
      <c r="L82" s="54">
        <v>500</v>
      </c>
      <c r="M82" s="55"/>
      <c r="N82" s="54">
        <f>ROUND((J82-L82),5)</f>
        <v>-442</v>
      </c>
      <c r="O82" s="55"/>
      <c r="P82" s="56">
        <f>ROUND(IF(L82=0, IF(J82=0, 0, 1), J82/L82),5)</f>
        <v>0.11600000000000001</v>
      </c>
    </row>
    <row r="83" spans="1:18">
      <c r="A83" s="53"/>
      <c r="B83" s="53"/>
      <c r="C83" s="53"/>
      <c r="D83" s="53"/>
      <c r="E83" s="53"/>
      <c r="F83" s="53" t="s">
        <v>428</v>
      </c>
      <c r="G83" s="53"/>
      <c r="H83" s="53"/>
      <c r="I83" s="53"/>
      <c r="J83" s="54">
        <v>0</v>
      </c>
      <c r="K83" s="55"/>
      <c r="L83" s="54">
        <v>600</v>
      </c>
      <c r="M83" s="55"/>
      <c r="N83" s="54">
        <f>ROUND((J83-L83),5)</f>
        <v>-600</v>
      </c>
      <c r="O83" s="55"/>
      <c r="P83" s="56">
        <f>ROUND(IF(L83=0, IF(J83=0, 0, 1), J83/L83),5)</f>
        <v>0</v>
      </c>
    </row>
    <row r="84" spans="1:18">
      <c r="A84" s="53"/>
      <c r="B84" s="53"/>
      <c r="C84" s="53"/>
      <c r="D84" s="53"/>
      <c r="E84" s="53"/>
      <c r="F84" s="53" t="s">
        <v>429</v>
      </c>
      <c r="G84" s="53"/>
      <c r="H84" s="53"/>
      <c r="I84" s="53"/>
      <c r="J84" s="54"/>
      <c r="K84" s="55"/>
      <c r="L84" s="54"/>
      <c r="M84" s="55"/>
      <c r="N84" s="54"/>
      <c r="O84" s="55"/>
      <c r="P84" s="56"/>
    </row>
    <row r="85" spans="1:18">
      <c r="A85" s="53"/>
      <c r="B85" s="53"/>
      <c r="C85" s="53"/>
      <c r="D85" s="53"/>
      <c r="E85" s="53"/>
      <c r="F85" s="53"/>
      <c r="G85" s="53" t="s">
        <v>430</v>
      </c>
      <c r="H85" s="53"/>
      <c r="I85" s="53"/>
      <c r="J85" s="54">
        <v>0</v>
      </c>
      <c r="K85" s="55"/>
      <c r="L85" s="54">
        <v>18500</v>
      </c>
      <c r="M85" s="55"/>
      <c r="N85" s="54">
        <f>ROUND((J85-L85),5)</f>
        <v>-18500</v>
      </c>
      <c r="O85" s="55"/>
      <c r="P85" s="56">
        <f>ROUND(IF(L85=0, IF(J85=0, 0, 1), J85/L85),5)</f>
        <v>0</v>
      </c>
    </row>
    <row r="86" spans="1:18">
      <c r="A86" s="53"/>
      <c r="B86" s="53"/>
      <c r="C86" s="53"/>
      <c r="D86" s="53"/>
      <c r="E86" s="53"/>
      <c r="F86" s="53"/>
      <c r="G86" s="53" t="s">
        <v>556</v>
      </c>
      <c r="H86" s="53"/>
      <c r="I86" s="53"/>
      <c r="J86" s="54">
        <v>0</v>
      </c>
      <c r="K86" s="55"/>
      <c r="L86" s="54">
        <v>2500</v>
      </c>
      <c r="M86" s="55"/>
      <c r="N86" s="54">
        <f>ROUND((J86-L86),5)</f>
        <v>-2500</v>
      </c>
      <c r="O86" s="55"/>
      <c r="P86" s="56">
        <f>ROUND(IF(L86=0, IF(J86=0, 0, 1), J86/L86),5)</f>
        <v>0</v>
      </c>
    </row>
    <row r="87" spans="1:18" ht="15.75" thickBot="1">
      <c r="A87" s="53"/>
      <c r="B87" s="53"/>
      <c r="C87" s="53"/>
      <c r="D87" s="53"/>
      <c r="E87" s="53"/>
      <c r="F87" s="53"/>
      <c r="G87" s="53" t="s">
        <v>431</v>
      </c>
      <c r="H87" s="53"/>
      <c r="I87" s="53"/>
      <c r="J87" s="61">
        <v>3599.2</v>
      </c>
      <c r="K87" s="55"/>
      <c r="L87" s="61">
        <v>5000</v>
      </c>
      <c r="M87" s="55"/>
      <c r="N87" s="61">
        <f>ROUND((J87-L87),5)</f>
        <v>-1400.8</v>
      </c>
      <c r="O87" s="55"/>
      <c r="P87" s="62">
        <f>ROUND(IF(L87=0, IF(J87=0, 0, 1), J87/L87),5)</f>
        <v>0.71984000000000004</v>
      </c>
    </row>
    <row r="88" spans="1:18">
      <c r="A88" s="53"/>
      <c r="B88" s="53"/>
      <c r="C88" s="53"/>
      <c r="D88" s="53"/>
      <c r="E88" s="53"/>
      <c r="F88" s="53" t="s">
        <v>432</v>
      </c>
      <c r="G88" s="53"/>
      <c r="H88" s="53"/>
      <c r="I88" s="53"/>
      <c r="J88" s="54">
        <f>ROUND(SUM(J84:J87),5)</f>
        <v>3599.2</v>
      </c>
      <c r="K88" s="55"/>
      <c r="L88" s="54">
        <f>ROUND(SUM(L84:L87),5)</f>
        <v>26000</v>
      </c>
      <c r="M88" s="55"/>
      <c r="N88" s="54">
        <f>ROUND((J88-L88),5)</f>
        <v>-22400.799999999999</v>
      </c>
      <c r="O88" s="55"/>
      <c r="P88" s="56">
        <f>ROUND(IF(L88=0, IF(J88=0, 0, 1), J88/L88),5)</f>
        <v>0.13843</v>
      </c>
    </row>
    <row r="89" spans="1:18">
      <c r="A89" s="53"/>
      <c r="B89" s="53"/>
      <c r="C89" s="53"/>
      <c r="D89" s="53"/>
      <c r="E89" s="53"/>
      <c r="F89" s="53" t="s">
        <v>433</v>
      </c>
      <c r="G89" s="53"/>
      <c r="H89" s="53"/>
      <c r="I89" s="53"/>
      <c r="J89" s="54"/>
      <c r="K89" s="55"/>
      <c r="L89" s="54"/>
      <c r="M89" s="55"/>
      <c r="N89" s="54"/>
      <c r="O89" s="55"/>
      <c r="P89" s="56"/>
    </row>
    <row r="90" spans="1:18">
      <c r="A90" s="53"/>
      <c r="B90" s="53"/>
      <c r="C90" s="53"/>
      <c r="D90" s="53"/>
      <c r="E90" s="53"/>
      <c r="F90" s="53"/>
      <c r="G90" s="53" t="s">
        <v>434</v>
      </c>
      <c r="H90" s="53"/>
      <c r="I90" s="53"/>
      <c r="J90" s="54"/>
      <c r="K90" s="55"/>
      <c r="L90" s="54"/>
      <c r="M90" s="55"/>
      <c r="N90" s="54"/>
      <c r="O90" s="55"/>
      <c r="P90" s="56"/>
    </row>
    <row r="91" spans="1:18" s="72" customFormat="1">
      <c r="A91" s="68"/>
      <c r="B91" s="68"/>
      <c r="C91" s="68"/>
      <c r="D91" s="68"/>
      <c r="E91" s="68"/>
      <c r="F91" s="68"/>
      <c r="G91" s="68"/>
      <c r="H91" s="68" t="s">
        <v>435</v>
      </c>
      <c r="I91" s="68"/>
      <c r="J91" s="69">
        <v>5620.26</v>
      </c>
      <c r="K91" s="70"/>
      <c r="L91" s="69">
        <v>12000</v>
      </c>
      <c r="M91" s="70"/>
      <c r="N91" s="69">
        <f>ROUND((J91-L91),5)</f>
        <v>-6379.74</v>
      </c>
      <c r="O91" s="70"/>
      <c r="P91" s="71">
        <f>ROUND(IF(L91=0, IF(J91=0, 0, 1), J91/L91),5)</f>
        <v>0.46836</v>
      </c>
      <c r="R91" s="72" t="s">
        <v>557</v>
      </c>
    </row>
    <row r="92" spans="1:18">
      <c r="A92" s="53"/>
      <c r="B92" s="53"/>
      <c r="C92" s="53"/>
      <c r="D92" s="53"/>
      <c r="E92" s="53"/>
      <c r="F92" s="53"/>
      <c r="G92" s="53"/>
      <c r="H92" s="53" t="s">
        <v>436</v>
      </c>
      <c r="I92" s="53"/>
      <c r="J92" s="54">
        <v>0</v>
      </c>
      <c r="K92" s="55"/>
      <c r="L92" s="54">
        <v>1200</v>
      </c>
      <c r="M92" s="55"/>
      <c r="N92" s="54">
        <f>ROUND((J92-L92),5)</f>
        <v>-1200</v>
      </c>
      <c r="O92" s="55"/>
      <c r="P92" s="56">
        <f>ROUND(IF(L92=0, IF(J92=0, 0, 1), J92/L92),5)</f>
        <v>0</v>
      </c>
    </row>
    <row r="93" spans="1:18">
      <c r="A93" s="53"/>
      <c r="B93" s="53"/>
      <c r="C93" s="53"/>
      <c r="D93" s="53"/>
      <c r="E93" s="53"/>
      <c r="F93" s="53"/>
      <c r="G93" s="53"/>
      <c r="H93" s="53" t="s">
        <v>437</v>
      </c>
      <c r="I93" s="53"/>
      <c r="J93" s="54">
        <v>0</v>
      </c>
      <c r="K93" s="55"/>
      <c r="L93" s="54">
        <v>1200</v>
      </c>
      <c r="M93" s="55"/>
      <c r="N93" s="54">
        <f>ROUND((J93-L93),5)</f>
        <v>-1200</v>
      </c>
      <c r="O93" s="55"/>
      <c r="P93" s="56">
        <f>ROUND(IF(L93=0, IF(J93=0, 0, 1), J93/L93),5)</f>
        <v>0</v>
      </c>
    </row>
    <row r="94" spans="1:18" ht="15.75" thickBot="1">
      <c r="A94" s="53"/>
      <c r="B94" s="53"/>
      <c r="C94" s="53"/>
      <c r="D94" s="53"/>
      <c r="E94" s="53"/>
      <c r="F94" s="53"/>
      <c r="G94" s="53"/>
      <c r="H94" s="53" t="s">
        <v>438</v>
      </c>
      <c r="I94" s="53"/>
      <c r="J94" s="61">
        <v>846.32</v>
      </c>
      <c r="K94" s="55"/>
      <c r="L94" s="61">
        <v>1500</v>
      </c>
      <c r="M94" s="55"/>
      <c r="N94" s="61">
        <f>ROUND((J94-L94),5)</f>
        <v>-653.67999999999995</v>
      </c>
      <c r="O94" s="55"/>
      <c r="P94" s="62">
        <f>ROUND(IF(L94=0, IF(J94=0, 0, 1), J94/L94),5)</f>
        <v>0.56420999999999999</v>
      </c>
    </row>
    <row r="95" spans="1:18">
      <c r="A95" s="53"/>
      <c r="B95" s="53"/>
      <c r="C95" s="53"/>
      <c r="D95" s="53"/>
      <c r="E95" s="53"/>
      <c r="F95" s="53"/>
      <c r="G95" s="53" t="s">
        <v>439</v>
      </c>
      <c r="H95" s="53"/>
      <c r="I95" s="53"/>
      <c r="J95" s="54">
        <f>ROUND(SUM(J90:J94),5)</f>
        <v>6466.58</v>
      </c>
      <c r="K95" s="55"/>
      <c r="L95" s="54">
        <f>ROUND(SUM(L90:L94),5)</f>
        <v>15900</v>
      </c>
      <c r="M95" s="55"/>
      <c r="N95" s="54">
        <f>ROUND((J95-L95),5)</f>
        <v>-9433.42</v>
      </c>
      <c r="O95" s="55"/>
      <c r="P95" s="56">
        <f>ROUND(IF(L95=0, IF(J95=0, 0, 1), J95/L95),5)</f>
        <v>0.40670000000000001</v>
      </c>
    </row>
    <row r="96" spans="1:18">
      <c r="A96" s="53"/>
      <c r="B96" s="53"/>
      <c r="C96" s="53"/>
      <c r="D96" s="53"/>
      <c r="E96" s="53"/>
      <c r="F96" s="53"/>
      <c r="G96" s="53" t="s">
        <v>440</v>
      </c>
      <c r="H96" s="53"/>
      <c r="I96" s="53"/>
      <c r="J96" s="54"/>
      <c r="K96" s="55"/>
      <c r="L96" s="54"/>
      <c r="M96" s="55"/>
      <c r="N96" s="54"/>
      <c r="O96" s="55"/>
      <c r="P96" s="56"/>
    </row>
    <row r="97" spans="1:16">
      <c r="A97" s="53"/>
      <c r="B97" s="53"/>
      <c r="C97" s="53"/>
      <c r="D97" s="53"/>
      <c r="E97" s="53"/>
      <c r="F97" s="53"/>
      <c r="G97" s="53"/>
      <c r="H97" s="53" t="s">
        <v>441</v>
      </c>
      <c r="I97" s="53"/>
      <c r="J97" s="54">
        <v>159.84</v>
      </c>
      <c r="K97" s="55"/>
      <c r="L97" s="54">
        <v>720</v>
      </c>
      <c r="M97" s="55"/>
      <c r="N97" s="54">
        <f>ROUND((J97-L97),5)</f>
        <v>-560.16</v>
      </c>
      <c r="O97" s="55"/>
      <c r="P97" s="56">
        <f>ROUND(IF(L97=0, IF(J97=0, 0, 1), J97/L97),5)</f>
        <v>0.222</v>
      </c>
    </row>
    <row r="98" spans="1:16">
      <c r="A98" s="53"/>
      <c r="B98" s="53"/>
      <c r="C98" s="53"/>
      <c r="D98" s="53"/>
      <c r="E98" s="53"/>
      <c r="F98" s="53"/>
      <c r="G98" s="53"/>
      <c r="H98" s="53" t="s">
        <v>442</v>
      </c>
      <c r="I98" s="53"/>
      <c r="J98" s="54">
        <v>181.02</v>
      </c>
      <c r="K98" s="55"/>
      <c r="L98" s="54">
        <v>2000</v>
      </c>
      <c r="M98" s="55"/>
      <c r="N98" s="54">
        <f>ROUND((J98-L98),5)</f>
        <v>-1818.98</v>
      </c>
      <c r="O98" s="55"/>
      <c r="P98" s="56">
        <f>ROUND(IF(L98=0, IF(J98=0, 0, 1), J98/L98),5)</f>
        <v>9.0509999999999993E-2</v>
      </c>
    </row>
    <row r="99" spans="1:16">
      <c r="A99" s="53"/>
      <c r="B99" s="53"/>
      <c r="C99" s="53"/>
      <c r="D99" s="53"/>
      <c r="E99" s="53"/>
      <c r="F99" s="53"/>
      <c r="G99" s="53"/>
      <c r="H99" s="53" t="s">
        <v>443</v>
      </c>
      <c r="I99" s="53"/>
      <c r="J99" s="54">
        <v>659.74</v>
      </c>
      <c r="K99" s="55"/>
      <c r="L99" s="54">
        <v>5100</v>
      </c>
      <c r="M99" s="55"/>
      <c r="N99" s="54">
        <f>ROUND((J99-L99),5)</f>
        <v>-4440.26</v>
      </c>
      <c r="O99" s="55"/>
      <c r="P99" s="56">
        <f>ROUND(IF(L99=0, IF(J99=0, 0, 1), J99/L99),5)</f>
        <v>0.12936</v>
      </c>
    </row>
    <row r="100" spans="1:16">
      <c r="A100" s="53"/>
      <c r="B100" s="53"/>
      <c r="C100" s="53"/>
      <c r="D100" s="53"/>
      <c r="E100" s="53"/>
      <c r="F100" s="53"/>
      <c r="G100" s="53"/>
      <c r="H100" s="53" t="s">
        <v>444</v>
      </c>
      <c r="I100" s="53"/>
      <c r="J100" s="54">
        <v>159.85</v>
      </c>
      <c r="K100" s="55"/>
      <c r="L100" s="54">
        <v>900</v>
      </c>
      <c r="M100" s="55"/>
      <c r="N100" s="54">
        <f>ROUND((J100-L100),5)</f>
        <v>-740.15</v>
      </c>
      <c r="O100" s="55"/>
      <c r="P100" s="56">
        <f>ROUND(IF(L100=0, IF(J100=0, 0, 1), J100/L100),5)</f>
        <v>0.17760999999999999</v>
      </c>
    </row>
    <row r="101" spans="1:16" ht="15.75" thickBot="1">
      <c r="A101" s="53"/>
      <c r="B101" s="53"/>
      <c r="C101" s="53"/>
      <c r="D101" s="53"/>
      <c r="E101" s="53"/>
      <c r="F101" s="53"/>
      <c r="G101" s="53"/>
      <c r="H101" s="53" t="s">
        <v>445</v>
      </c>
      <c r="I101" s="53"/>
      <c r="J101" s="61">
        <v>159.85</v>
      </c>
      <c r="K101" s="55"/>
      <c r="L101" s="61">
        <v>900</v>
      </c>
      <c r="M101" s="55"/>
      <c r="N101" s="61">
        <f>ROUND((J101-L101),5)</f>
        <v>-740.15</v>
      </c>
      <c r="O101" s="55"/>
      <c r="P101" s="62">
        <f>ROUND(IF(L101=0, IF(J101=0, 0, 1), J101/L101),5)</f>
        <v>0.17760999999999999</v>
      </c>
    </row>
    <row r="102" spans="1:16">
      <c r="A102" s="53"/>
      <c r="B102" s="53"/>
      <c r="C102" s="53"/>
      <c r="D102" s="53"/>
      <c r="E102" s="53"/>
      <c r="F102" s="53"/>
      <c r="G102" s="53" t="s">
        <v>446</v>
      </c>
      <c r="H102" s="53"/>
      <c r="I102" s="53"/>
      <c r="J102" s="54">
        <f>ROUND(SUM(J96:J101),5)</f>
        <v>1320.3</v>
      </c>
      <c r="K102" s="55"/>
      <c r="L102" s="54">
        <f>ROUND(SUM(L96:L101),5)</f>
        <v>9620</v>
      </c>
      <c r="M102" s="55"/>
      <c r="N102" s="54">
        <f>ROUND((J102-L102),5)</f>
        <v>-8299.7000000000007</v>
      </c>
      <c r="O102" s="55"/>
      <c r="P102" s="56">
        <f>ROUND(IF(L102=0, IF(J102=0, 0, 1), J102/L102),5)</f>
        <v>0.13725000000000001</v>
      </c>
    </row>
    <row r="103" spans="1:16">
      <c r="A103" s="53"/>
      <c r="B103" s="53"/>
      <c r="C103" s="53"/>
      <c r="D103" s="53"/>
      <c r="E103" s="53"/>
      <c r="F103" s="53"/>
      <c r="G103" s="53" t="s">
        <v>447</v>
      </c>
      <c r="H103" s="53"/>
      <c r="I103" s="53"/>
      <c r="J103" s="54"/>
      <c r="K103" s="55"/>
      <c r="L103" s="54"/>
      <c r="M103" s="55"/>
      <c r="N103" s="54"/>
      <c r="O103" s="55"/>
      <c r="P103" s="56"/>
    </row>
    <row r="104" spans="1:16">
      <c r="A104" s="53"/>
      <c r="B104" s="53"/>
      <c r="C104" s="53"/>
      <c r="D104" s="53"/>
      <c r="E104" s="53"/>
      <c r="F104" s="53"/>
      <c r="G104" s="53"/>
      <c r="H104" s="53" t="s">
        <v>448</v>
      </c>
      <c r="I104" s="53"/>
      <c r="J104" s="54">
        <v>237.98</v>
      </c>
      <c r="K104" s="55"/>
      <c r="L104" s="54">
        <v>1560</v>
      </c>
      <c r="M104" s="55"/>
      <c r="N104" s="54">
        <f>ROUND((J104-L104),5)</f>
        <v>-1322.02</v>
      </c>
      <c r="O104" s="55"/>
      <c r="P104" s="56">
        <f>ROUND(IF(L104=0, IF(J104=0, 0, 1), J104/L104),5)</f>
        <v>0.15254999999999999</v>
      </c>
    </row>
    <row r="105" spans="1:16">
      <c r="A105" s="53"/>
      <c r="B105" s="53"/>
      <c r="C105" s="53"/>
      <c r="D105" s="53"/>
      <c r="E105" s="53"/>
      <c r="F105" s="53"/>
      <c r="G105" s="53"/>
      <c r="H105" s="53" t="s">
        <v>449</v>
      </c>
      <c r="I105" s="53"/>
      <c r="J105" s="54"/>
      <c r="K105" s="55"/>
      <c r="L105" s="54"/>
      <c r="M105" s="55"/>
      <c r="N105" s="54"/>
      <c r="O105" s="55"/>
      <c r="P105" s="56"/>
    </row>
    <row r="106" spans="1:16">
      <c r="A106" s="53"/>
      <c r="B106" s="53"/>
      <c r="C106" s="53"/>
      <c r="D106" s="53"/>
      <c r="E106" s="53"/>
      <c r="F106" s="53"/>
      <c r="G106" s="53"/>
      <c r="H106" s="53"/>
      <c r="I106" s="53" t="s">
        <v>450</v>
      </c>
      <c r="J106" s="54">
        <v>3093.33</v>
      </c>
      <c r="K106" s="55"/>
      <c r="L106" s="54">
        <v>12016</v>
      </c>
      <c r="M106" s="55"/>
      <c r="N106" s="54">
        <f>ROUND((J106-L106),5)</f>
        <v>-8922.67</v>
      </c>
      <c r="O106" s="55"/>
      <c r="P106" s="56">
        <f>ROUND(IF(L106=0, IF(J106=0, 0, 1), J106/L106),5)</f>
        <v>0.25742999999999999</v>
      </c>
    </row>
    <row r="107" spans="1:16">
      <c r="A107" s="53"/>
      <c r="B107" s="53"/>
      <c r="C107" s="53"/>
      <c r="D107" s="53"/>
      <c r="E107" s="53"/>
      <c r="F107" s="53"/>
      <c r="G107" s="53"/>
      <c r="H107" s="53"/>
      <c r="I107" s="53" t="s">
        <v>451</v>
      </c>
      <c r="J107" s="54">
        <v>660.38</v>
      </c>
      <c r="K107" s="55"/>
      <c r="L107" s="54">
        <v>2400</v>
      </c>
      <c r="M107" s="55"/>
      <c r="N107" s="54">
        <f>ROUND((J107-L107),5)</f>
        <v>-1739.62</v>
      </c>
      <c r="O107" s="55"/>
      <c r="P107" s="56">
        <f>ROUND(IF(L107=0, IF(J107=0, 0, 1), J107/L107),5)</f>
        <v>0.27516000000000002</v>
      </c>
    </row>
    <row r="108" spans="1:16" ht="15.75" thickBot="1">
      <c r="A108" s="53"/>
      <c r="B108" s="53"/>
      <c r="C108" s="53"/>
      <c r="D108" s="53"/>
      <c r="E108" s="53"/>
      <c r="F108" s="53"/>
      <c r="G108" s="53"/>
      <c r="H108" s="53"/>
      <c r="I108" s="53" t="s">
        <v>452</v>
      </c>
      <c r="J108" s="61">
        <v>803.62</v>
      </c>
      <c r="K108" s="55"/>
      <c r="L108" s="61">
        <v>2400</v>
      </c>
      <c r="M108" s="55"/>
      <c r="N108" s="61">
        <f>ROUND((J108-L108),5)</f>
        <v>-1596.38</v>
      </c>
      <c r="O108" s="55"/>
      <c r="P108" s="62">
        <f>ROUND(IF(L108=0, IF(J108=0, 0, 1), J108/L108),5)</f>
        <v>0.33484000000000003</v>
      </c>
    </row>
    <row r="109" spans="1:16">
      <c r="A109" s="53"/>
      <c r="B109" s="53"/>
      <c r="C109" s="53"/>
      <c r="D109" s="53"/>
      <c r="E109" s="53"/>
      <c r="F109" s="53"/>
      <c r="G109" s="53"/>
      <c r="H109" s="53" t="s">
        <v>453</v>
      </c>
      <c r="I109" s="53"/>
      <c r="J109" s="54">
        <f>ROUND(SUM(J105:J108),5)</f>
        <v>4557.33</v>
      </c>
      <c r="K109" s="55"/>
      <c r="L109" s="54">
        <f>ROUND(SUM(L105:L108),5)</f>
        <v>16816</v>
      </c>
      <c r="M109" s="55"/>
      <c r="N109" s="54">
        <f>ROUND((J109-L109),5)</f>
        <v>-12258.67</v>
      </c>
      <c r="O109" s="55"/>
      <c r="P109" s="56">
        <f>ROUND(IF(L109=0, IF(J109=0, 0, 1), J109/L109),5)</f>
        <v>0.27100999999999997</v>
      </c>
    </row>
    <row r="110" spans="1:16" ht="15.75" thickBot="1">
      <c r="A110" s="53"/>
      <c r="B110" s="53"/>
      <c r="C110" s="53"/>
      <c r="D110" s="53"/>
      <c r="E110" s="53"/>
      <c r="F110" s="53"/>
      <c r="G110" s="53"/>
      <c r="H110" s="53" t="s">
        <v>454</v>
      </c>
      <c r="I110" s="53"/>
      <c r="J110" s="61">
        <v>176.04</v>
      </c>
      <c r="K110" s="55"/>
      <c r="L110" s="61">
        <v>1560</v>
      </c>
      <c r="M110" s="55"/>
      <c r="N110" s="61">
        <f>ROUND((J110-L110),5)</f>
        <v>-1383.96</v>
      </c>
      <c r="O110" s="55"/>
      <c r="P110" s="62">
        <f>ROUND(IF(L110=0, IF(J110=0, 0, 1), J110/L110),5)</f>
        <v>0.11285000000000001</v>
      </c>
    </row>
    <row r="111" spans="1:16">
      <c r="A111" s="53"/>
      <c r="B111" s="53"/>
      <c r="C111" s="53"/>
      <c r="D111" s="53"/>
      <c r="E111" s="53"/>
      <c r="F111" s="53"/>
      <c r="G111" s="53" t="s">
        <v>455</v>
      </c>
      <c r="H111" s="53"/>
      <c r="I111" s="53"/>
      <c r="J111" s="54">
        <f>ROUND(SUM(J103:J104)+SUM(J109:J110),5)</f>
        <v>4971.3500000000004</v>
      </c>
      <c r="K111" s="55"/>
      <c r="L111" s="54">
        <f>ROUND(SUM(L103:L104)+SUM(L109:L110),5)</f>
        <v>19936</v>
      </c>
      <c r="M111" s="55"/>
      <c r="N111" s="54">
        <f>ROUND((J111-L111),5)</f>
        <v>-14964.65</v>
      </c>
      <c r="O111" s="55"/>
      <c r="P111" s="56">
        <f>ROUND(IF(L111=0, IF(J111=0, 0, 1), J111/L111),5)</f>
        <v>0.24937000000000001</v>
      </c>
    </row>
    <row r="112" spans="1:16" ht="15.75" thickBot="1">
      <c r="A112" s="53"/>
      <c r="B112" s="53"/>
      <c r="C112" s="53"/>
      <c r="D112" s="53"/>
      <c r="E112" s="53"/>
      <c r="F112" s="53"/>
      <c r="G112" s="53" t="s">
        <v>456</v>
      </c>
      <c r="H112" s="53"/>
      <c r="I112" s="53"/>
      <c r="J112" s="54">
        <v>350.27</v>
      </c>
      <c r="K112" s="55"/>
      <c r="L112" s="54">
        <v>1000</v>
      </c>
      <c r="M112" s="55"/>
      <c r="N112" s="54">
        <f>ROUND((J112-L112),5)</f>
        <v>-649.73</v>
      </c>
      <c r="O112" s="55"/>
      <c r="P112" s="56">
        <f>ROUND(IF(L112=0, IF(J112=0, 0, 1), J112/L112),5)</f>
        <v>0.35027000000000003</v>
      </c>
    </row>
    <row r="113" spans="1:16" ht="15.75" thickBot="1">
      <c r="A113" s="53"/>
      <c r="B113" s="53"/>
      <c r="C113" s="53"/>
      <c r="D113" s="53"/>
      <c r="E113" s="53"/>
      <c r="F113" s="53" t="s">
        <v>457</v>
      </c>
      <c r="G113" s="53"/>
      <c r="H113" s="53"/>
      <c r="I113" s="53"/>
      <c r="J113" s="59">
        <f>ROUND(J89+J95+J102+SUM(J111:J112),5)</f>
        <v>13108.5</v>
      </c>
      <c r="K113" s="55"/>
      <c r="L113" s="59">
        <f>ROUND(L89+L95+L102+SUM(L111:L112),5)</f>
        <v>46456</v>
      </c>
      <c r="M113" s="55"/>
      <c r="N113" s="59">
        <f>ROUND((J113-L113),5)</f>
        <v>-33347.5</v>
      </c>
      <c r="O113" s="55"/>
      <c r="P113" s="60">
        <f>ROUND(IF(L113=0, IF(J113=0, 0, 1), J113/L113),5)</f>
        <v>0.28216999999999998</v>
      </c>
    </row>
    <row r="114" spans="1:16">
      <c r="A114" s="53"/>
      <c r="B114" s="53"/>
      <c r="C114" s="53"/>
      <c r="D114" s="53"/>
      <c r="E114" s="53" t="s">
        <v>458</v>
      </c>
      <c r="F114" s="53"/>
      <c r="G114" s="53"/>
      <c r="H114" s="53"/>
      <c r="I114" s="53"/>
      <c r="J114" s="54">
        <f>ROUND(J22+J26+J30+SUM(J38:J39)+SUM(J45:J47)+SUM(J81:J83)+J88+J113,5)</f>
        <v>192639.28</v>
      </c>
      <c r="K114" s="55"/>
      <c r="L114" s="54">
        <f>ROUND(L22+L26+L30+SUM(L38:L39)+SUM(L45:L47)+SUM(L81:L83)+L88+L113,5)</f>
        <v>957042.08</v>
      </c>
      <c r="M114" s="55"/>
      <c r="N114" s="54">
        <f>ROUND((J114-L114),5)</f>
        <v>-764402.8</v>
      </c>
      <c r="O114" s="55"/>
      <c r="P114" s="56">
        <f>ROUND(IF(L114=0, IF(J114=0, 0, 1), J114/L114),5)</f>
        <v>0.20129</v>
      </c>
    </row>
    <row r="115" spans="1:16">
      <c r="A115" s="53"/>
      <c r="B115" s="53"/>
      <c r="C115" s="53"/>
      <c r="D115" s="53"/>
      <c r="E115" s="53" t="s">
        <v>459</v>
      </c>
      <c r="F115" s="53"/>
      <c r="G115" s="53"/>
      <c r="H115" s="53"/>
      <c r="I115" s="53"/>
      <c r="J115" s="54"/>
      <c r="K115" s="55"/>
      <c r="L115" s="54"/>
      <c r="M115" s="55"/>
      <c r="N115" s="54"/>
      <c r="O115" s="55"/>
      <c r="P115" s="56"/>
    </row>
    <row r="116" spans="1:16">
      <c r="A116" s="53"/>
      <c r="B116" s="53"/>
      <c r="C116" s="53"/>
      <c r="D116" s="53"/>
      <c r="E116" s="53"/>
      <c r="F116" s="53" t="s">
        <v>460</v>
      </c>
      <c r="G116" s="53"/>
      <c r="H116" s="53"/>
      <c r="I116" s="53"/>
      <c r="J116" s="54">
        <v>0</v>
      </c>
      <c r="K116" s="55"/>
      <c r="L116" s="54">
        <v>5000</v>
      </c>
      <c r="M116" s="55"/>
      <c r="N116" s="54">
        <f>ROUND((J116-L116),5)</f>
        <v>-5000</v>
      </c>
      <c r="O116" s="55"/>
      <c r="P116" s="56">
        <f>ROUND(IF(L116=0, IF(J116=0, 0, 1), J116/L116),5)</f>
        <v>0</v>
      </c>
    </row>
    <row r="117" spans="1:16" ht="15.75" thickBot="1">
      <c r="A117" s="53"/>
      <c r="B117" s="53"/>
      <c r="C117" s="53"/>
      <c r="D117" s="53"/>
      <c r="E117" s="53"/>
      <c r="F117" s="53" t="s">
        <v>461</v>
      </c>
      <c r="G117" s="53"/>
      <c r="H117" s="53"/>
      <c r="I117" s="53"/>
      <c r="J117" s="61">
        <v>0</v>
      </c>
      <c r="K117" s="55"/>
      <c r="L117" s="61">
        <v>1000</v>
      </c>
      <c r="M117" s="55"/>
      <c r="N117" s="61">
        <f>ROUND((J117-L117),5)</f>
        <v>-1000</v>
      </c>
      <c r="O117" s="55"/>
      <c r="P117" s="62">
        <f>ROUND(IF(L117=0, IF(J117=0, 0, 1), J117/L117),5)</f>
        <v>0</v>
      </c>
    </row>
    <row r="118" spans="1:16">
      <c r="A118" s="53"/>
      <c r="B118" s="53"/>
      <c r="C118" s="53"/>
      <c r="D118" s="53"/>
      <c r="E118" s="53" t="s">
        <v>462</v>
      </c>
      <c r="F118" s="53"/>
      <c r="G118" s="53"/>
      <c r="H118" s="53"/>
      <c r="I118" s="53"/>
      <c r="J118" s="54">
        <f>ROUND(SUM(J115:J117),5)</f>
        <v>0</v>
      </c>
      <c r="K118" s="55"/>
      <c r="L118" s="54">
        <f>ROUND(SUM(L115:L117),5)</f>
        <v>6000</v>
      </c>
      <c r="M118" s="55"/>
      <c r="N118" s="54">
        <f>ROUND((J118-L118),5)</f>
        <v>-6000</v>
      </c>
      <c r="O118" s="55"/>
      <c r="P118" s="56">
        <f>ROUND(IF(L118=0, IF(J118=0, 0, 1), J118/L118),5)</f>
        <v>0</v>
      </c>
    </row>
    <row r="119" spans="1:16">
      <c r="A119" s="53"/>
      <c r="B119" s="53"/>
      <c r="C119" s="53"/>
      <c r="D119" s="53"/>
      <c r="E119" s="53" t="s">
        <v>463</v>
      </c>
      <c r="F119" s="53"/>
      <c r="G119" s="53"/>
      <c r="H119" s="53"/>
      <c r="I119" s="53"/>
      <c r="J119" s="54"/>
      <c r="K119" s="55"/>
      <c r="L119" s="54"/>
      <c r="M119" s="55"/>
      <c r="N119" s="54"/>
      <c r="O119" s="55"/>
      <c r="P119" s="56"/>
    </row>
    <row r="120" spans="1:16">
      <c r="A120" s="53"/>
      <c r="B120" s="53"/>
      <c r="C120" s="53"/>
      <c r="D120" s="53"/>
      <c r="E120" s="53"/>
      <c r="F120" s="53" t="s">
        <v>464</v>
      </c>
      <c r="G120" s="53"/>
      <c r="H120" s="53"/>
      <c r="I120" s="53"/>
      <c r="J120" s="54">
        <v>0</v>
      </c>
      <c r="K120" s="55"/>
      <c r="L120" s="54">
        <v>6000</v>
      </c>
      <c r="M120" s="55"/>
      <c r="N120" s="54">
        <f>ROUND((J120-L120),5)</f>
        <v>-6000</v>
      </c>
      <c r="O120" s="55"/>
      <c r="P120" s="56">
        <f>ROUND(IF(L120=0, IF(J120=0, 0, 1), J120/L120),5)</f>
        <v>0</v>
      </c>
    </row>
    <row r="121" spans="1:16">
      <c r="A121" s="53"/>
      <c r="B121" s="53"/>
      <c r="C121" s="53"/>
      <c r="D121" s="53"/>
      <c r="E121" s="53"/>
      <c r="F121" s="53" t="s">
        <v>299</v>
      </c>
      <c r="G121" s="53"/>
      <c r="H121" s="53"/>
      <c r="I121" s="53"/>
      <c r="J121" s="54">
        <v>0</v>
      </c>
      <c r="K121" s="55"/>
      <c r="L121" s="54">
        <v>2000</v>
      </c>
      <c r="M121" s="55"/>
      <c r="N121" s="54">
        <f>ROUND((J121-L121),5)</f>
        <v>-2000</v>
      </c>
      <c r="O121" s="55"/>
      <c r="P121" s="56">
        <f>ROUND(IF(L121=0, IF(J121=0, 0, 1), J121/L121),5)</f>
        <v>0</v>
      </c>
    </row>
    <row r="122" spans="1:16">
      <c r="A122" s="53"/>
      <c r="B122" s="53"/>
      <c r="C122" s="53"/>
      <c r="D122" s="53"/>
      <c r="E122" s="53"/>
      <c r="F122" s="53" t="s">
        <v>465</v>
      </c>
      <c r="G122" s="53"/>
      <c r="H122" s="53"/>
      <c r="I122" s="53"/>
      <c r="J122" s="54">
        <v>1548.62</v>
      </c>
      <c r="K122" s="55"/>
      <c r="L122" s="54">
        <v>6000</v>
      </c>
      <c r="M122" s="55"/>
      <c r="N122" s="54">
        <f>ROUND((J122-L122),5)</f>
        <v>-4451.38</v>
      </c>
      <c r="O122" s="55"/>
      <c r="P122" s="56">
        <f>ROUND(IF(L122=0, IF(J122=0, 0, 1), J122/L122),5)</f>
        <v>0.2581</v>
      </c>
    </row>
    <row r="123" spans="1:16">
      <c r="A123" s="53"/>
      <c r="B123" s="53"/>
      <c r="C123" s="53"/>
      <c r="D123" s="53"/>
      <c r="E123" s="53"/>
      <c r="F123" s="53" t="s">
        <v>466</v>
      </c>
      <c r="G123" s="53"/>
      <c r="H123" s="53"/>
      <c r="I123" s="53"/>
      <c r="J123" s="54">
        <v>248.85</v>
      </c>
      <c r="K123" s="55"/>
      <c r="L123" s="54">
        <v>1800</v>
      </c>
      <c r="M123" s="55"/>
      <c r="N123" s="54">
        <f>ROUND((J123-L123),5)</f>
        <v>-1551.15</v>
      </c>
      <c r="O123" s="55"/>
      <c r="P123" s="56">
        <f>ROUND(IF(L123=0, IF(J123=0, 0, 1), J123/L123),5)</f>
        <v>0.13825000000000001</v>
      </c>
    </row>
    <row r="124" spans="1:16" ht="15.75" thickBot="1">
      <c r="A124" s="53"/>
      <c r="B124" s="53"/>
      <c r="C124" s="53"/>
      <c r="D124" s="53"/>
      <c r="E124" s="53"/>
      <c r="F124" s="53" t="s">
        <v>467</v>
      </c>
      <c r="G124" s="53"/>
      <c r="H124" s="53"/>
      <c r="I124" s="53"/>
      <c r="J124" s="61">
        <v>0</v>
      </c>
      <c r="K124" s="55"/>
      <c r="L124" s="61">
        <v>4751.6000000000004</v>
      </c>
      <c r="M124" s="55"/>
      <c r="N124" s="61">
        <f>ROUND((J124-L124),5)</f>
        <v>-4751.6000000000004</v>
      </c>
      <c r="O124" s="55"/>
      <c r="P124" s="62">
        <f>ROUND(IF(L124=0, IF(J124=0, 0, 1), J124/L124),5)</f>
        <v>0</v>
      </c>
    </row>
    <row r="125" spans="1:16">
      <c r="A125" s="53"/>
      <c r="B125" s="53"/>
      <c r="C125" s="53"/>
      <c r="D125" s="53"/>
      <c r="E125" s="53" t="s">
        <v>468</v>
      </c>
      <c r="F125" s="53"/>
      <c r="G125" s="53"/>
      <c r="H125" s="53"/>
      <c r="I125" s="53"/>
      <c r="J125" s="54">
        <f>ROUND(SUM(J119:J124),5)</f>
        <v>1797.47</v>
      </c>
      <c r="K125" s="55"/>
      <c r="L125" s="54">
        <f>ROUND(SUM(L119:L124),5)</f>
        <v>20551.599999999999</v>
      </c>
      <c r="M125" s="55"/>
      <c r="N125" s="54">
        <f>ROUND((J125-L125),5)</f>
        <v>-18754.13</v>
      </c>
      <c r="O125" s="55"/>
      <c r="P125" s="56">
        <f>ROUND(IF(L125=0, IF(J125=0, 0, 1), J125/L125),5)</f>
        <v>8.7459999999999996E-2</v>
      </c>
    </row>
    <row r="126" spans="1:16">
      <c r="A126" s="53"/>
      <c r="B126" s="53"/>
      <c r="C126" s="53"/>
      <c r="D126" s="53"/>
      <c r="E126" s="53" t="s">
        <v>469</v>
      </c>
      <c r="F126" s="53"/>
      <c r="G126" s="53"/>
      <c r="H126" s="53"/>
      <c r="I126" s="53"/>
      <c r="J126" s="54"/>
      <c r="K126" s="55"/>
      <c r="L126" s="54"/>
      <c r="M126" s="55"/>
      <c r="N126" s="54"/>
      <c r="O126" s="55"/>
      <c r="P126" s="56"/>
    </row>
    <row r="127" spans="1:16">
      <c r="A127" s="53"/>
      <c r="B127" s="53"/>
      <c r="C127" s="53"/>
      <c r="D127" s="53"/>
      <c r="E127" s="53"/>
      <c r="F127" s="53" t="s">
        <v>470</v>
      </c>
      <c r="G127" s="53"/>
      <c r="H127" s="53"/>
      <c r="I127" s="53"/>
      <c r="J127" s="54"/>
      <c r="K127" s="55"/>
      <c r="L127" s="54"/>
      <c r="M127" s="55"/>
      <c r="N127" s="54"/>
      <c r="O127" s="55"/>
      <c r="P127" s="56"/>
    </row>
    <row r="128" spans="1:16">
      <c r="A128" s="53"/>
      <c r="B128" s="53"/>
      <c r="C128" s="53"/>
      <c r="D128" s="53"/>
      <c r="E128" s="53"/>
      <c r="F128" s="53"/>
      <c r="G128" s="53" t="s">
        <v>471</v>
      </c>
      <c r="H128" s="53"/>
      <c r="I128" s="53"/>
      <c r="J128" s="54">
        <v>0</v>
      </c>
      <c r="K128" s="55"/>
      <c r="L128" s="54">
        <v>5000</v>
      </c>
      <c r="M128" s="55"/>
      <c r="N128" s="54">
        <f>ROUND((J128-L128),5)</f>
        <v>-5000</v>
      </c>
      <c r="O128" s="55"/>
      <c r="P128" s="56">
        <f>ROUND(IF(L128=0, IF(J128=0, 0, 1), J128/L128),5)</f>
        <v>0</v>
      </c>
    </row>
    <row r="129" spans="1:16">
      <c r="A129" s="53"/>
      <c r="B129" s="53"/>
      <c r="C129" s="53"/>
      <c r="D129" s="53"/>
      <c r="E129" s="53"/>
      <c r="F129" s="53"/>
      <c r="G129" s="53" t="s">
        <v>295</v>
      </c>
      <c r="H129" s="53"/>
      <c r="I129" s="53"/>
      <c r="J129" s="54">
        <v>59</v>
      </c>
      <c r="K129" s="55"/>
      <c r="L129" s="54"/>
      <c r="M129" s="55"/>
      <c r="N129" s="54"/>
      <c r="O129" s="55"/>
      <c r="P129" s="56"/>
    </row>
    <row r="130" spans="1:16">
      <c r="A130" s="53"/>
      <c r="B130" s="53"/>
      <c r="C130" s="53"/>
      <c r="D130" s="53"/>
      <c r="E130" s="53"/>
      <c r="F130" s="53"/>
      <c r="G130" s="53" t="s">
        <v>472</v>
      </c>
      <c r="H130" s="53"/>
      <c r="I130" s="53"/>
      <c r="J130" s="54">
        <v>0</v>
      </c>
      <c r="K130" s="55"/>
      <c r="L130" s="54">
        <v>10000</v>
      </c>
      <c r="M130" s="55"/>
      <c r="N130" s="54">
        <f>ROUND((J130-L130),5)</f>
        <v>-10000</v>
      </c>
      <c r="O130" s="55"/>
      <c r="P130" s="56">
        <f>ROUND(IF(L130=0, IF(J130=0, 0, 1), J130/L130),5)</f>
        <v>0</v>
      </c>
    </row>
    <row r="131" spans="1:16">
      <c r="A131" s="53"/>
      <c r="B131" s="53"/>
      <c r="C131" s="53"/>
      <c r="D131" s="53"/>
      <c r="E131" s="53"/>
      <c r="F131" s="53"/>
      <c r="G131" s="53" t="s">
        <v>473</v>
      </c>
      <c r="H131" s="53"/>
      <c r="I131" s="53"/>
      <c r="J131" s="54">
        <v>0</v>
      </c>
      <c r="K131" s="55"/>
      <c r="L131" s="54">
        <v>25000</v>
      </c>
      <c r="M131" s="55"/>
      <c r="N131" s="54">
        <f>ROUND((J131-L131),5)</f>
        <v>-25000</v>
      </c>
      <c r="O131" s="55"/>
      <c r="P131" s="56">
        <f>ROUND(IF(L131=0, IF(J131=0, 0, 1), J131/L131),5)</f>
        <v>0</v>
      </c>
    </row>
    <row r="132" spans="1:16">
      <c r="A132" s="53"/>
      <c r="B132" s="53"/>
      <c r="C132" s="53"/>
      <c r="D132" s="53"/>
      <c r="E132" s="53"/>
      <c r="F132" s="53"/>
      <c r="G132" s="53" t="s">
        <v>474</v>
      </c>
      <c r="H132" s="53"/>
      <c r="I132" s="53"/>
      <c r="J132" s="54">
        <v>0</v>
      </c>
      <c r="K132" s="55"/>
      <c r="L132" s="54">
        <v>3000</v>
      </c>
      <c r="M132" s="55"/>
      <c r="N132" s="54">
        <f>ROUND((J132-L132),5)</f>
        <v>-3000</v>
      </c>
      <c r="O132" s="55"/>
      <c r="P132" s="56">
        <f>ROUND(IF(L132=0, IF(J132=0, 0, 1), J132/L132),5)</f>
        <v>0</v>
      </c>
    </row>
    <row r="133" spans="1:16">
      <c r="A133" s="53"/>
      <c r="B133" s="53"/>
      <c r="C133" s="53"/>
      <c r="D133" s="53"/>
      <c r="E133" s="53"/>
      <c r="F133" s="53"/>
      <c r="G133" s="53" t="s">
        <v>475</v>
      </c>
      <c r="H133" s="53"/>
      <c r="I133" s="53"/>
      <c r="J133" s="54">
        <v>0</v>
      </c>
      <c r="K133" s="55"/>
      <c r="L133" s="54">
        <v>2400</v>
      </c>
      <c r="M133" s="55"/>
      <c r="N133" s="54">
        <f>ROUND((J133-L133),5)</f>
        <v>-2400</v>
      </c>
      <c r="O133" s="55"/>
      <c r="P133" s="56">
        <f>ROUND(IF(L133=0, IF(J133=0, 0, 1), J133/L133),5)</f>
        <v>0</v>
      </c>
    </row>
    <row r="134" spans="1:16">
      <c r="A134" s="53"/>
      <c r="B134" s="53"/>
      <c r="C134" s="53"/>
      <c r="D134" s="53"/>
      <c r="E134" s="53"/>
      <c r="F134" s="53"/>
      <c r="G134" s="53" t="s">
        <v>476</v>
      </c>
      <c r="H134" s="53"/>
      <c r="I134" s="53"/>
      <c r="J134" s="54">
        <v>2000.53</v>
      </c>
      <c r="K134" s="55"/>
      <c r="L134" s="54">
        <v>7200</v>
      </c>
      <c r="M134" s="55"/>
      <c r="N134" s="54">
        <f>ROUND((J134-L134),5)</f>
        <v>-5199.47</v>
      </c>
      <c r="O134" s="55"/>
      <c r="P134" s="56">
        <f>ROUND(IF(L134=0, IF(J134=0, 0, 1), J134/L134),5)</f>
        <v>0.27784999999999999</v>
      </c>
    </row>
    <row r="135" spans="1:16">
      <c r="A135" s="53"/>
      <c r="B135" s="53"/>
      <c r="C135" s="53"/>
      <c r="D135" s="53"/>
      <c r="E135" s="53"/>
      <c r="F135" s="53"/>
      <c r="G135" s="53" t="s">
        <v>477</v>
      </c>
      <c r="H135" s="53"/>
      <c r="I135" s="53"/>
      <c r="J135" s="54">
        <v>0</v>
      </c>
      <c r="K135" s="55"/>
      <c r="L135" s="54">
        <v>5000</v>
      </c>
      <c r="M135" s="55"/>
      <c r="N135" s="54">
        <f>ROUND((J135-L135),5)</f>
        <v>-5000</v>
      </c>
      <c r="O135" s="55"/>
      <c r="P135" s="56">
        <f>ROUND(IF(L135=0, IF(J135=0, 0, 1), J135/L135),5)</f>
        <v>0</v>
      </c>
    </row>
    <row r="136" spans="1:16" ht="15.75" thickBot="1">
      <c r="A136" s="53"/>
      <c r="B136" s="53"/>
      <c r="C136" s="53"/>
      <c r="D136" s="53"/>
      <c r="E136" s="53"/>
      <c r="F136" s="53"/>
      <c r="G136" s="53" t="s">
        <v>478</v>
      </c>
      <c r="H136" s="53"/>
      <c r="I136" s="53"/>
      <c r="J136" s="61">
        <v>0</v>
      </c>
      <c r="K136" s="55"/>
      <c r="L136" s="61">
        <v>6000</v>
      </c>
      <c r="M136" s="55"/>
      <c r="N136" s="61">
        <f>ROUND((J136-L136),5)</f>
        <v>-6000</v>
      </c>
      <c r="O136" s="55"/>
      <c r="P136" s="62">
        <f>ROUND(IF(L136=0, IF(J136=0, 0, 1), J136/L136),5)</f>
        <v>0</v>
      </c>
    </row>
    <row r="137" spans="1:16">
      <c r="A137" s="53"/>
      <c r="B137" s="53"/>
      <c r="C137" s="53"/>
      <c r="D137" s="53"/>
      <c r="E137" s="53"/>
      <c r="F137" s="53" t="s">
        <v>479</v>
      </c>
      <c r="G137" s="53"/>
      <c r="H137" s="53"/>
      <c r="I137" s="53"/>
      <c r="J137" s="54">
        <f>ROUND(SUM(J127:J136),5)</f>
        <v>2059.5300000000002</v>
      </c>
      <c r="K137" s="55"/>
      <c r="L137" s="54">
        <f>ROUND(SUM(L127:L136),5)</f>
        <v>63600</v>
      </c>
      <c r="M137" s="55"/>
      <c r="N137" s="54">
        <f>ROUND((J137-L137),5)</f>
        <v>-61540.47</v>
      </c>
      <c r="O137" s="55"/>
      <c r="P137" s="56">
        <f>ROUND(IF(L137=0, IF(J137=0, 0, 1), J137/L137),5)</f>
        <v>3.2379999999999999E-2</v>
      </c>
    </row>
    <row r="138" spans="1:16">
      <c r="A138" s="53"/>
      <c r="B138" s="53"/>
      <c r="C138" s="53"/>
      <c r="D138" s="53"/>
      <c r="E138" s="53"/>
      <c r="F138" s="53" t="s">
        <v>480</v>
      </c>
      <c r="G138" s="53"/>
      <c r="H138" s="53"/>
      <c r="I138" s="53"/>
      <c r="J138" s="54">
        <v>0</v>
      </c>
      <c r="K138" s="55"/>
      <c r="L138" s="54">
        <v>2400</v>
      </c>
      <c r="M138" s="55"/>
      <c r="N138" s="54">
        <f>ROUND((J138-L138),5)</f>
        <v>-2400</v>
      </c>
      <c r="O138" s="55"/>
      <c r="P138" s="56">
        <f>ROUND(IF(L138=0, IF(J138=0, 0, 1), J138/L138),5)</f>
        <v>0</v>
      </c>
    </row>
    <row r="139" spans="1:16">
      <c r="A139" s="53"/>
      <c r="B139" s="53"/>
      <c r="C139" s="53"/>
      <c r="D139" s="53"/>
      <c r="E139" s="53"/>
      <c r="F139" s="53" t="s">
        <v>481</v>
      </c>
      <c r="G139" s="53"/>
      <c r="H139" s="53"/>
      <c r="I139" s="53"/>
      <c r="J139" s="54">
        <v>0</v>
      </c>
      <c r="K139" s="55"/>
      <c r="L139" s="54">
        <v>5400</v>
      </c>
      <c r="M139" s="55"/>
      <c r="N139" s="54">
        <f>ROUND((J139-L139),5)</f>
        <v>-5400</v>
      </c>
      <c r="O139" s="55"/>
      <c r="P139" s="56">
        <f>ROUND(IF(L139=0, IF(J139=0, 0, 1), J139/L139),5)</f>
        <v>0</v>
      </c>
    </row>
    <row r="140" spans="1:16">
      <c r="A140" s="53"/>
      <c r="B140" s="53"/>
      <c r="C140" s="53"/>
      <c r="D140" s="53"/>
      <c r="E140" s="53"/>
      <c r="F140" s="53" t="s">
        <v>482</v>
      </c>
      <c r="G140" s="53"/>
      <c r="H140" s="53"/>
      <c r="I140" s="53"/>
      <c r="J140" s="54"/>
      <c r="K140" s="55"/>
      <c r="L140" s="54"/>
      <c r="M140" s="55"/>
      <c r="N140" s="54"/>
      <c r="O140" s="55"/>
      <c r="P140" s="56"/>
    </row>
    <row r="141" spans="1:16">
      <c r="A141" s="53"/>
      <c r="B141" s="53"/>
      <c r="C141" s="53"/>
      <c r="D141" s="53"/>
      <c r="E141" s="53"/>
      <c r="F141" s="53"/>
      <c r="G141" s="53" t="s">
        <v>483</v>
      </c>
      <c r="H141" s="53"/>
      <c r="I141" s="53"/>
      <c r="J141" s="54">
        <v>8268.6</v>
      </c>
      <c r="K141" s="55"/>
      <c r="L141" s="54"/>
      <c r="M141" s="55"/>
      <c r="N141" s="54"/>
      <c r="O141" s="55"/>
      <c r="P141" s="56"/>
    </row>
    <row r="142" spans="1:16">
      <c r="A142" s="53"/>
      <c r="B142" s="53"/>
      <c r="C142" s="53"/>
      <c r="D142" s="53"/>
      <c r="E142" s="53"/>
      <c r="F142" s="53"/>
      <c r="G142" s="53" t="s">
        <v>484</v>
      </c>
      <c r="H142" s="53"/>
      <c r="I142" s="53"/>
      <c r="J142" s="54">
        <v>165</v>
      </c>
      <c r="K142" s="55"/>
      <c r="L142" s="54"/>
      <c r="M142" s="55"/>
      <c r="N142" s="54"/>
      <c r="O142" s="55"/>
      <c r="P142" s="56"/>
    </row>
    <row r="143" spans="1:16">
      <c r="A143" s="53"/>
      <c r="B143" s="53"/>
      <c r="C143" s="53"/>
      <c r="D143" s="53"/>
      <c r="E143" s="53"/>
      <c r="F143" s="53"/>
      <c r="G143" s="53" t="s">
        <v>485</v>
      </c>
      <c r="H143" s="53"/>
      <c r="I143" s="53"/>
      <c r="J143" s="54">
        <v>2756.97</v>
      </c>
      <c r="K143" s="55"/>
      <c r="L143" s="54"/>
      <c r="M143" s="55"/>
      <c r="N143" s="54"/>
      <c r="O143" s="55"/>
      <c r="P143" s="56"/>
    </row>
    <row r="144" spans="1:16">
      <c r="A144" s="53"/>
      <c r="B144" s="53"/>
      <c r="C144" s="53"/>
      <c r="D144" s="53"/>
      <c r="E144" s="53"/>
      <c r="F144" s="53"/>
      <c r="G144" s="53" t="s">
        <v>486</v>
      </c>
      <c r="H144" s="53"/>
      <c r="I144" s="53"/>
      <c r="J144" s="54">
        <v>125</v>
      </c>
      <c r="K144" s="55"/>
      <c r="L144" s="54"/>
      <c r="M144" s="55"/>
      <c r="N144" s="54"/>
      <c r="O144" s="55"/>
      <c r="P144" s="56"/>
    </row>
    <row r="145" spans="1:16">
      <c r="A145" s="53"/>
      <c r="B145" s="53"/>
      <c r="C145" s="53"/>
      <c r="D145" s="53"/>
      <c r="E145" s="53"/>
      <c r="F145" s="53"/>
      <c r="G145" s="53" t="s">
        <v>543</v>
      </c>
      <c r="H145" s="53"/>
      <c r="I145" s="53"/>
      <c r="J145" s="54">
        <v>636.04</v>
      </c>
      <c r="K145" s="55"/>
      <c r="L145" s="54"/>
      <c r="M145" s="55"/>
      <c r="N145" s="54"/>
      <c r="O145" s="55"/>
      <c r="P145" s="56"/>
    </row>
    <row r="146" spans="1:16">
      <c r="A146" s="53"/>
      <c r="B146" s="53"/>
      <c r="C146" s="53"/>
      <c r="D146" s="53"/>
      <c r="E146" s="53"/>
      <c r="F146" s="53"/>
      <c r="G146" s="53" t="s">
        <v>544</v>
      </c>
      <c r="H146" s="53"/>
      <c r="I146" s="53"/>
      <c r="J146" s="54">
        <v>74.61</v>
      </c>
      <c r="K146" s="55"/>
      <c r="L146" s="54"/>
      <c r="M146" s="55"/>
      <c r="N146" s="54"/>
      <c r="O146" s="55"/>
      <c r="P146" s="56"/>
    </row>
    <row r="147" spans="1:16">
      <c r="A147" s="53"/>
      <c r="B147" s="53"/>
      <c r="C147" s="53"/>
      <c r="D147" s="53"/>
      <c r="E147" s="53"/>
      <c r="F147" s="53"/>
      <c r="G147" s="53" t="s">
        <v>558</v>
      </c>
      <c r="H147" s="53"/>
      <c r="I147" s="53"/>
      <c r="J147" s="54">
        <v>5365.97</v>
      </c>
      <c r="K147" s="55"/>
      <c r="L147" s="54"/>
      <c r="M147" s="55"/>
      <c r="N147" s="54"/>
      <c r="O147" s="55"/>
      <c r="P147" s="56"/>
    </row>
    <row r="148" spans="1:16">
      <c r="A148" s="53"/>
      <c r="B148" s="53"/>
      <c r="C148" s="53"/>
      <c r="D148" s="53"/>
      <c r="E148" s="53"/>
      <c r="F148" s="53"/>
      <c r="G148" s="53" t="s">
        <v>545</v>
      </c>
      <c r="H148" s="53"/>
      <c r="I148" s="53"/>
      <c r="J148" s="54">
        <v>865.4</v>
      </c>
      <c r="K148" s="55"/>
      <c r="L148" s="54"/>
      <c r="M148" s="55"/>
      <c r="N148" s="54"/>
      <c r="O148" s="55"/>
      <c r="P148" s="56"/>
    </row>
    <row r="149" spans="1:16">
      <c r="A149" s="53"/>
      <c r="B149" s="53"/>
      <c r="C149" s="53"/>
      <c r="D149" s="53"/>
      <c r="E149" s="53"/>
      <c r="F149" s="53"/>
      <c r="G149" s="53" t="s">
        <v>546</v>
      </c>
      <c r="H149" s="53"/>
      <c r="I149" s="53"/>
      <c r="J149" s="54">
        <v>4158.95</v>
      </c>
      <c r="K149" s="55"/>
      <c r="L149" s="54"/>
      <c r="M149" s="55"/>
      <c r="N149" s="54"/>
      <c r="O149" s="55"/>
      <c r="P149" s="56"/>
    </row>
    <row r="150" spans="1:16">
      <c r="A150" s="53"/>
      <c r="B150" s="53"/>
      <c r="C150" s="53"/>
      <c r="D150" s="53"/>
      <c r="E150" s="53"/>
      <c r="F150" s="53"/>
      <c r="G150" s="53" t="s">
        <v>487</v>
      </c>
      <c r="H150" s="53"/>
      <c r="I150" s="53"/>
      <c r="J150" s="54">
        <v>669.68</v>
      </c>
      <c r="K150" s="55"/>
      <c r="L150" s="54"/>
      <c r="M150" s="55"/>
      <c r="N150" s="54"/>
      <c r="O150" s="55"/>
      <c r="P150" s="56"/>
    </row>
    <row r="151" spans="1:16" ht="15.75" thickBot="1">
      <c r="A151" s="53"/>
      <c r="B151" s="53"/>
      <c r="C151" s="53"/>
      <c r="D151" s="53"/>
      <c r="E151" s="53"/>
      <c r="F151" s="53"/>
      <c r="G151" s="53" t="s">
        <v>488</v>
      </c>
      <c r="H151" s="53"/>
      <c r="I151" s="53"/>
      <c r="J151" s="54">
        <v>428.09</v>
      </c>
      <c r="K151" s="55"/>
      <c r="L151" s="54">
        <v>40000</v>
      </c>
      <c r="M151" s="55"/>
      <c r="N151" s="54">
        <f>ROUND((J151-L151),5)</f>
        <v>-39571.910000000003</v>
      </c>
      <c r="O151" s="55"/>
      <c r="P151" s="56">
        <f>ROUND(IF(L151=0, IF(J151=0, 0, 1), J151/L151),5)</f>
        <v>1.0699999999999999E-2</v>
      </c>
    </row>
    <row r="152" spans="1:16" ht="15.75" thickBot="1">
      <c r="A152" s="53"/>
      <c r="B152" s="53"/>
      <c r="C152" s="53"/>
      <c r="D152" s="53"/>
      <c r="E152" s="53"/>
      <c r="F152" s="53" t="s">
        <v>489</v>
      </c>
      <c r="G152" s="53"/>
      <c r="H152" s="53"/>
      <c r="I152" s="53"/>
      <c r="J152" s="59">
        <f>ROUND(SUM(J140:J151),5)</f>
        <v>23514.31</v>
      </c>
      <c r="K152" s="55"/>
      <c r="L152" s="59">
        <f>ROUND(SUM(L140:L151),5)</f>
        <v>40000</v>
      </c>
      <c r="M152" s="55"/>
      <c r="N152" s="59">
        <f>ROUND((J152-L152),5)</f>
        <v>-16485.689999999999</v>
      </c>
      <c r="O152" s="55"/>
      <c r="P152" s="60">
        <f>ROUND(IF(L152=0, IF(J152=0, 0, 1), J152/L152),5)</f>
        <v>0.58786000000000005</v>
      </c>
    </row>
    <row r="153" spans="1:16">
      <c r="A153" s="53"/>
      <c r="B153" s="53"/>
      <c r="C153" s="53"/>
      <c r="D153" s="53"/>
      <c r="E153" s="53" t="s">
        <v>490</v>
      </c>
      <c r="F153" s="53"/>
      <c r="G153" s="53"/>
      <c r="H153" s="53"/>
      <c r="I153" s="53"/>
      <c r="J153" s="54">
        <f>ROUND(J126+SUM(J137:J139)+J152,5)</f>
        <v>25573.84</v>
      </c>
      <c r="K153" s="55"/>
      <c r="L153" s="54">
        <f>ROUND(L126+SUM(L137:L139)+L152,5)</f>
        <v>111400</v>
      </c>
      <c r="M153" s="55"/>
      <c r="N153" s="54">
        <f>ROUND((J153-L153),5)</f>
        <v>-85826.16</v>
      </c>
      <c r="O153" s="55"/>
      <c r="P153" s="56">
        <f>ROUND(IF(L153=0, IF(J153=0, 0, 1), J153/L153),5)</f>
        <v>0.22957</v>
      </c>
    </row>
    <row r="154" spans="1:16">
      <c r="A154" s="53"/>
      <c r="B154" s="53"/>
      <c r="C154" s="53"/>
      <c r="D154" s="53"/>
      <c r="E154" s="53" t="s">
        <v>491</v>
      </c>
      <c r="F154" s="53"/>
      <c r="G154" s="53"/>
      <c r="H154" s="53"/>
      <c r="I154" s="53"/>
      <c r="J154" s="54"/>
      <c r="K154" s="55"/>
      <c r="L154" s="54"/>
      <c r="M154" s="55"/>
      <c r="N154" s="54"/>
      <c r="O154" s="55"/>
      <c r="P154" s="56"/>
    </row>
    <row r="155" spans="1:16">
      <c r="A155" s="53"/>
      <c r="B155" s="53"/>
      <c r="C155" s="53"/>
      <c r="D155" s="53"/>
      <c r="E155" s="53"/>
      <c r="F155" s="53" t="s">
        <v>492</v>
      </c>
      <c r="G155" s="53"/>
      <c r="H155" s="53"/>
      <c r="I155" s="53"/>
      <c r="J155" s="54">
        <v>0</v>
      </c>
      <c r="K155" s="55"/>
      <c r="L155" s="54">
        <v>1000</v>
      </c>
      <c r="M155" s="55"/>
      <c r="N155" s="54">
        <f>ROUND((J155-L155),5)</f>
        <v>-1000</v>
      </c>
      <c r="O155" s="55"/>
      <c r="P155" s="56">
        <f>ROUND(IF(L155=0, IF(J155=0, 0, 1), J155/L155),5)</f>
        <v>0</v>
      </c>
    </row>
    <row r="156" spans="1:16" ht="15.75" thickBot="1">
      <c r="A156" s="53"/>
      <c r="B156" s="53"/>
      <c r="C156" s="53"/>
      <c r="D156" s="53"/>
      <c r="E156" s="53"/>
      <c r="F156" s="53" t="s">
        <v>547</v>
      </c>
      <c r="G156" s="53"/>
      <c r="H156" s="53"/>
      <c r="I156" s="53"/>
      <c r="J156" s="61">
        <v>290.39999999999998</v>
      </c>
      <c r="K156" s="55"/>
      <c r="L156" s="61"/>
      <c r="M156" s="55"/>
      <c r="N156" s="61"/>
      <c r="O156" s="55"/>
      <c r="P156" s="62"/>
    </row>
    <row r="157" spans="1:16">
      <c r="A157" s="53"/>
      <c r="B157" s="53"/>
      <c r="C157" s="53"/>
      <c r="D157" s="53"/>
      <c r="E157" s="53" t="s">
        <v>493</v>
      </c>
      <c r="F157" s="53"/>
      <c r="G157" s="53"/>
      <c r="H157" s="53"/>
      <c r="I157" s="53"/>
      <c r="J157" s="54">
        <f>ROUND(SUM(J154:J156),5)</f>
        <v>290.39999999999998</v>
      </c>
      <c r="K157" s="55"/>
      <c r="L157" s="54">
        <f>ROUND(SUM(L154:L156),5)</f>
        <v>1000</v>
      </c>
      <c r="M157" s="55"/>
      <c r="N157" s="54">
        <f>ROUND((J157-L157),5)</f>
        <v>-709.6</v>
      </c>
      <c r="O157" s="55"/>
      <c r="P157" s="56">
        <f>ROUND(IF(L157=0, IF(J157=0, 0, 1), J157/L157),5)</f>
        <v>0.29039999999999999</v>
      </c>
    </row>
    <row r="158" spans="1:16">
      <c r="A158" s="53"/>
      <c r="B158" s="53"/>
      <c r="C158" s="53"/>
      <c r="D158" s="53"/>
      <c r="E158" s="53" t="s">
        <v>494</v>
      </c>
      <c r="F158" s="53"/>
      <c r="G158" s="53"/>
      <c r="H158" s="53"/>
      <c r="I158" s="53"/>
      <c r="J158" s="54"/>
      <c r="K158" s="55"/>
      <c r="L158" s="54"/>
      <c r="M158" s="55"/>
      <c r="N158" s="54"/>
      <c r="O158" s="55"/>
      <c r="P158" s="56"/>
    </row>
    <row r="159" spans="1:16">
      <c r="A159" s="53"/>
      <c r="B159" s="53"/>
      <c r="C159" s="53"/>
      <c r="D159" s="53"/>
      <c r="E159" s="53"/>
      <c r="F159" s="53" t="s">
        <v>495</v>
      </c>
      <c r="G159" s="53"/>
      <c r="H159" s="53"/>
      <c r="I159" s="53"/>
      <c r="J159" s="54">
        <v>0</v>
      </c>
      <c r="K159" s="55"/>
      <c r="L159" s="54">
        <v>3000</v>
      </c>
      <c r="M159" s="55"/>
      <c r="N159" s="54">
        <f>ROUND((J159-L159),5)</f>
        <v>-3000</v>
      </c>
      <c r="O159" s="55"/>
      <c r="P159" s="56">
        <f>ROUND(IF(L159=0, IF(J159=0, 0, 1), J159/L159),5)</f>
        <v>0</v>
      </c>
    </row>
    <row r="160" spans="1:16">
      <c r="A160" s="53"/>
      <c r="B160" s="53"/>
      <c r="C160" s="53"/>
      <c r="D160" s="53"/>
      <c r="E160" s="53"/>
      <c r="F160" s="53" t="s">
        <v>496</v>
      </c>
      <c r="G160" s="53"/>
      <c r="H160" s="53"/>
      <c r="I160" s="53"/>
      <c r="J160" s="54">
        <v>0</v>
      </c>
      <c r="K160" s="55"/>
      <c r="L160" s="54">
        <v>0</v>
      </c>
      <c r="M160" s="55"/>
      <c r="N160" s="54">
        <f>ROUND((J160-L160),5)</f>
        <v>0</v>
      </c>
      <c r="O160" s="55"/>
      <c r="P160" s="56">
        <f>ROUND(IF(L160=0, IF(J160=0, 0, 1), J160/L160),5)</f>
        <v>0</v>
      </c>
    </row>
    <row r="161" spans="1:18">
      <c r="A161" s="53"/>
      <c r="B161" s="53"/>
      <c r="C161" s="53"/>
      <c r="D161" s="53"/>
      <c r="E161" s="53"/>
      <c r="F161" s="53" t="s">
        <v>497</v>
      </c>
      <c r="G161" s="53"/>
      <c r="H161" s="53"/>
      <c r="I161" s="53"/>
      <c r="J161" s="54"/>
      <c r="K161" s="55"/>
      <c r="L161" s="54"/>
      <c r="M161" s="55"/>
      <c r="N161" s="54"/>
      <c r="O161" s="55"/>
      <c r="P161" s="56"/>
    </row>
    <row r="162" spans="1:18">
      <c r="A162" s="53"/>
      <c r="B162" s="53"/>
      <c r="C162" s="53"/>
      <c r="D162" s="53"/>
      <c r="E162" s="53"/>
      <c r="F162" s="53"/>
      <c r="G162" s="53" t="s">
        <v>498</v>
      </c>
      <c r="H162" s="53"/>
      <c r="I162" s="53"/>
      <c r="J162" s="54">
        <v>0</v>
      </c>
      <c r="K162" s="55"/>
      <c r="L162" s="54">
        <v>0</v>
      </c>
      <c r="M162" s="55"/>
      <c r="N162" s="54">
        <f>ROUND((J162-L162),5)</f>
        <v>0</v>
      </c>
      <c r="O162" s="55"/>
      <c r="P162" s="56">
        <f>ROUND(IF(L162=0, IF(J162=0, 0, 1), J162/L162),5)</f>
        <v>0</v>
      </c>
    </row>
    <row r="163" spans="1:18" ht="15.75" thickBot="1">
      <c r="A163" s="53"/>
      <c r="B163" s="53"/>
      <c r="C163" s="53"/>
      <c r="D163" s="53"/>
      <c r="E163" s="53"/>
      <c r="F163" s="53"/>
      <c r="G163" s="53" t="s">
        <v>499</v>
      </c>
      <c r="H163" s="53"/>
      <c r="I163" s="53"/>
      <c r="J163" s="61">
        <v>91.45</v>
      </c>
      <c r="K163" s="55"/>
      <c r="L163" s="61">
        <v>6000</v>
      </c>
      <c r="M163" s="55"/>
      <c r="N163" s="61">
        <f>ROUND((J163-L163),5)</f>
        <v>-5908.55</v>
      </c>
      <c r="O163" s="55"/>
      <c r="P163" s="62">
        <f>ROUND(IF(L163=0, IF(J163=0, 0, 1), J163/L163),5)</f>
        <v>1.524E-2</v>
      </c>
    </row>
    <row r="164" spans="1:18">
      <c r="A164" s="53"/>
      <c r="B164" s="53"/>
      <c r="C164" s="53"/>
      <c r="D164" s="53"/>
      <c r="E164" s="53"/>
      <c r="F164" s="53" t="s">
        <v>500</v>
      </c>
      <c r="G164" s="53"/>
      <c r="H164" s="53"/>
      <c r="I164" s="53"/>
      <c r="J164" s="54">
        <f>ROUND(SUM(J161:J163),5)</f>
        <v>91.45</v>
      </c>
      <c r="K164" s="55"/>
      <c r="L164" s="54">
        <f>ROUND(SUM(L161:L163),5)</f>
        <v>6000</v>
      </c>
      <c r="M164" s="55"/>
      <c r="N164" s="54">
        <f>ROUND((J164-L164),5)</f>
        <v>-5908.55</v>
      </c>
      <c r="O164" s="55"/>
      <c r="P164" s="56">
        <f>ROUND(IF(L164=0, IF(J164=0, 0, 1), J164/L164),5)</f>
        <v>1.524E-2</v>
      </c>
    </row>
    <row r="165" spans="1:18">
      <c r="A165" s="53"/>
      <c r="B165" s="53"/>
      <c r="C165" s="53"/>
      <c r="D165" s="53"/>
      <c r="E165" s="53"/>
      <c r="F165" s="53" t="s">
        <v>501</v>
      </c>
      <c r="G165" s="53"/>
      <c r="H165" s="53"/>
      <c r="I165" s="53"/>
      <c r="J165" s="54">
        <v>54.5</v>
      </c>
      <c r="K165" s="55"/>
      <c r="L165" s="54">
        <v>1500</v>
      </c>
      <c r="M165" s="55"/>
      <c r="N165" s="54">
        <f>ROUND((J165-L165),5)</f>
        <v>-1445.5</v>
      </c>
      <c r="O165" s="55"/>
      <c r="P165" s="56">
        <f>ROUND(IF(L165=0, IF(J165=0, 0, 1), J165/L165),5)</f>
        <v>3.6330000000000001E-2</v>
      </c>
    </row>
    <row r="166" spans="1:18">
      <c r="A166" s="53"/>
      <c r="B166" s="53"/>
      <c r="C166" s="53"/>
      <c r="D166" s="53"/>
      <c r="E166" s="53"/>
      <c r="F166" s="53" t="s">
        <v>502</v>
      </c>
      <c r="G166" s="53"/>
      <c r="H166" s="53"/>
      <c r="I166" s="53"/>
      <c r="J166" s="54">
        <v>0</v>
      </c>
      <c r="K166" s="55"/>
      <c r="L166" s="54">
        <v>39166.699999999997</v>
      </c>
      <c r="M166" s="55"/>
      <c r="N166" s="54">
        <f>ROUND((J166-L166),5)</f>
        <v>-39166.699999999997</v>
      </c>
      <c r="O166" s="55"/>
      <c r="P166" s="56">
        <f>ROUND(IF(L166=0, IF(J166=0, 0, 1), J166/L166),5)</f>
        <v>0</v>
      </c>
    </row>
    <row r="167" spans="1:18">
      <c r="A167" s="53"/>
      <c r="B167" s="53"/>
      <c r="C167" s="53"/>
      <c r="D167" s="53"/>
      <c r="E167" s="53"/>
      <c r="F167" s="53" t="s">
        <v>503</v>
      </c>
      <c r="G167" s="53"/>
      <c r="H167" s="53"/>
      <c r="I167" s="53"/>
      <c r="J167" s="54"/>
      <c r="K167" s="55"/>
      <c r="L167" s="54"/>
      <c r="M167" s="55"/>
      <c r="N167" s="54"/>
      <c r="O167" s="55"/>
      <c r="P167" s="56"/>
    </row>
    <row r="168" spans="1:18">
      <c r="A168" s="53"/>
      <c r="B168" s="53"/>
      <c r="C168" s="53"/>
      <c r="D168" s="53"/>
      <c r="E168" s="53"/>
      <c r="F168" s="53"/>
      <c r="G168" s="53" t="s">
        <v>504</v>
      </c>
      <c r="H168" s="53"/>
      <c r="I168" s="53"/>
      <c r="J168" s="54">
        <v>110.8</v>
      </c>
      <c r="K168" s="55"/>
      <c r="L168" s="54">
        <v>3000</v>
      </c>
      <c r="M168" s="55"/>
      <c r="N168" s="54">
        <f>ROUND((J168-L168),5)</f>
        <v>-2889.2</v>
      </c>
      <c r="O168" s="55"/>
      <c r="P168" s="56">
        <f>ROUND(IF(L168=0, IF(J168=0, 0, 1), J168/L168),5)</f>
        <v>3.6929999999999998E-2</v>
      </c>
    </row>
    <row r="169" spans="1:18" ht="15.75" thickBot="1">
      <c r="A169" s="53"/>
      <c r="B169" s="53"/>
      <c r="C169" s="53"/>
      <c r="D169" s="53"/>
      <c r="E169" s="53"/>
      <c r="F169" s="53"/>
      <c r="G169" s="53" t="s">
        <v>505</v>
      </c>
      <c r="H169" s="53"/>
      <c r="I169" s="53"/>
      <c r="J169" s="54">
        <v>286.64999999999998</v>
      </c>
      <c r="K169" s="55"/>
      <c r="L169" s="54"/>
      <c r="M169" s="55"/>
      <c r="N169" s="54"/>
      <c r="O169" s="55"/>
      <c r="P169" s="56"/>
    </row>
    <row r="170" spans="1:18" ht="15.75" thickBot="1">
      <c r="A170" s="53"/>
      <c r="B170" s="53"/>
      <c r="C170" s="53"/>
      <c r="D170" s="53"/>
      <c r="E170" s="53"/>
      <c r="F170" s="53" t="s">
        <v>506</v>
      </c>
      <c r="G170" s="53"/>
      <c r="H170" s="53"/>
      <c r="I170" s="53"/>
      <c r="J170" s="59">
        <f>ROUND(SUM(J167:J169),5)</f>
        <v>397.45</v>
      </c>
      <c r="K170" s="55"/>
      <c r="L170" s="59">
        <f>ROUND(SUM(L167:L169),5)</f>
        <v>3000</v>
      </c>
      <c r="M170" s="55"/>
      <c r="N170" s="59">
        <f>ROUND((J170-L170),5)</f>
        <v>-2602.5500000000002</v>
      </c>
      <c r="O170" s="55"/>
      <c r="P170" s="60">
        <f>ROUND(IF(L170=0, IF(J170=0, 0, 1), J170/L170),5)</f>
        <v>0.13247999999999999</v>
      </c>
    </row>
    <row r="171" spans="1:18">
      <c r="A171" s="53"/>
      <c r="B171" s="53"/>
      <c r="C171" s="53"/>
      <c r="D171" s="53"/>
      <c r="E171" s="53" t="s">
        <v>507</v>
      </c>
      <c r="F171" s="53"/>
      <c r="G171" s="53"/>
      <c r="H171" s="53"/>
      <c r="I171" s="53"/>
      <c r="J171" s="54">
        <f>ROUND(SUM(J158:J160)+SUM(J164:J166)+J170,5)</f>
        <v>543.4</v>
      </c>
      <c r="K171" s="55"/>
      <c r="L171" s="54">
        <f>ROUND(SUM(L158:L160)+SUM(L164:L166)+L170,5)</f>
        <v>52666.7</v>
      </c>
      <c r="M171" s="55"/>
      <c r="N171" s="54">
        <f>ROUND((J171-L171),5)</f>
        <v>-52123.3</v>
      </c>
      <c r="O171" s="55"/>
      <c r="P171" s="56">
        <f>ROUND(IF(L171=0, IF(J171=0, 0, 1), J171/L171),5)</f>
        <v>1.0319999999999999E-2</v>
      </c>
    </row>
    <row r="172" spans="1:18">
      <c r="A172" s="53"/>
      <c r="B172" s="53"/>
      <c r="C172" s="53"/>
      <c r="D172" s="53"/>
      <c r="E172" s="53" t="s">
        <v>508</v>
      </c>
      <c r="F172" s="53"/>
      <c r="G172" s="53"/>
      <c r="H172" s="53"/>
      <c r="I172" s="53"/>
      <c r="J172" s="54"/>
      <c r="K172" s="55"/>
      <c r="L172" s="54"/>
      <c r="M172" s="55"/>
      <c r="N172" s="54"/>
      <c r="O172" s="55"/>
      <c r="P172" s="56"/>
    </row>
    <row r="173" spans="1:18">
      <c r="A173" s="53"/>
      <c r="B173" s="53"/>
      <c r="C173" s="53"/>
      <c r="D173" s="53"/>
      <c r="E173" s="53"/>
      <c r="F173" s="53" t="s">
        <v>509</v>
      </c>
      <c r="G173" s="53"/>
      <c r="H173" s="53"/>
      <c r="I173" s="53"/>
      <c r="J173" s="54"/>
      <c r="K173" s="55"/>
      <c r="L173" s="54"/>
      <c r="M173" s="55"/>
      <c r="N173" s="54"/>
      <c r="O173" s="55"/>
      <c r="P173" s="56"/>
    </row>
    <row r="174" spans="1:18">
      <c r="A174" s="53"/>
      <c r="B174" s="53"/>
      <c r="C174" s="53"/>
      <c r="D174" s="53"/>
      <c r="E174" s="53"/>
      <c r="F174" s="53"/>
      <c r="G174" s="53" t="s">
        <v>510</v>
      </c>
      <c r="H174" s="53"/>
      <c r="I174" s="53"/>
      <c r="J174" s="54">
        <v>503.8</v>
      </c>
      <c r="K174" s="55"/>
      <c r="L174" s="54"/>
      <c r="M174" s="55"/>
      <c r="N174" s="54"/>
      <c r="O174" s="55"/>
      <c r="P174" s="56"/>
    </row>
    <row r="175" spans="1:18">
      <c r="A175" s="53"/>
      <c r="B175" s="53"/>
      <c r="C175" s="53"/>
      <c r="D175" s="53"/>
      <c r="E175" s="53"/>
      <c r="F175" s="53"/>
      <c r="G175" s="53" t="s">
        <v>511</v>
      </c>
      <c r="H175" s="53"/>
      <c r="I175" s="53"/>
      <c r="J175" s="54">
        <v>550</v>
      </c>
      <c r="K175" s="55"/>
      <c r="L175" s="54">
        <v>550</v>
      </c>
      <c r="M175" s="55"/>
      <c r="N175" s="54">
        <f>ROUND((J175-L175),5)</f>
        <v>0</v>
      </c>
      <c r="O175" s="55"/>
      <c r="P175" s="56">
        <f>ROUND(IF(L175=0, IF(J175=0, 0, 1), J175/L175),5)</f>
        <v>1</v>
      </c>
    </row>
    <row r="176" spans="1:18" s="72" customFormat="1" ht="15.75" thickBot="1">
      <c r="A176" s="68"/>
      <c r="B176" s="68"/>
      <c r="C176" s="68"/>
      <c r="D176" s="68"/>
      <c r="E176" s="68"/>
      <c r="F176" s="68"/>
      <c r="G176" s="68" t="s">
        <v>512</v>
      </c>
      <c r="H176" s="68"/>
      <c r="I176" s="68"/>
      <c r="J176" s="73">
        <v>9256.9699999999993</v>
      </c>
      <c r="K176" s="70"/>
      <c r="L176" s="73">
        <v>15000</v>
      </c>
      <c r="M176" s="70"/>
      <c r="N176" s="73">
        <f>ROUND((J176-L176),5)</f>
        <v>-5743.03</v>
      </c>
      <c r="O176" s="70"/>
      <c r="P176" s="74">
        <f>ROUND(IF(L176=0, IF(J176=0, 0, 1), J176/L176),5)</f>
        <v>0.61712999999999996</v>
      </c>
      <c r="R176" s="72" t="s">
        <v>559</v>
      </c>
    </row>
    <row r="177" spans="1:16">
      <c r="A177" s="53"/>
      <c r="B177" s="53"/>
      <c r="C177" s="53"/>
      <c r="D177" s="53"/>
      <c r="E177" s="53"/>
      <c r="F177" s="53" t="s">
        <v>513</v>
      </c>
      <c r="G177" s="53"/>
      <c r="H177" s="53"/>
      <c r="I177" s="53"/>
      <c r="J177" s="54">
        <f>ROUND(SUM(J173:J176),5)</f>
        <v>10310.77</v>
      </c>
      <c r="K177" s="55"/>
      <c r="L177" s="54">
        <f>ROUND(SUM(L173:L176),5)</f>
        <v>15550</v>
      </c>
      <c r="M177" s="55"/>
      <c r="N177" s="54">
        <f>ROUND((J177-L177),5)</f>
        <v>-5239.2299999999996</v>
      </c>
      <c r="O177" s="55"/>
      <c r="P177" s="56">
        <f>ROUND(IF(L177=0, IF(J177=0, 0, 1), J177/L177),5)</f>
        <v>0.66307000000000005</v>
      </c>
    </row>
    <row r="178" spans="1:16" ht="15.75" thickBot="1">
      <c r="A178" s="53"/>
      <c r="B178" s="53"/>
      <c r="C178" s="53"/>
      <c r="D178" s="53"/>
      <c r="E178" s="53"/>
      <c r="F178" s="53" t="s">
        <v>514</v>
      </c>
      <c r="G178" s="53"/>
      <c r="H178" s="53"/>
      <c r="I178" s="53"/>
      <c r="J178" s="61">
        <v>985</v>
      </c>
      <c r="K178" s="55"/>
      <c r="L178" s="61">
        <v>10000</v>
      </c>
      <c r="M178" s="55"/>
      <c r="N178" s="61">
        <f>ROUND((J178-L178),5)</f>
        <v>-9015</v>
      </c>
      <c r="O178" s="55"/>
      <c r="P178" s="62">
        <f>ROUND(IF(L178=0, IF(J178=0, 0, 1), J178/L178),5)</f>
        <v>9.8500000000000004E-2</v>
      </c>
    </row>
    <row r="179" spans="1:16">
      <c r="A179" s="53"/>
      <c r="B179" s="53"/>
      <c r="C179" s="53"/>
      <c r="D179" s="53"/>
      <c r="E179" s="53" t="s">
        <v>515</v>
      </c>
      <c r="F179" s="53"/>
      <c r="G179" s="53"/>
      <c r="H179" s="53"/>
      <c r="I179" s="53"/>
      <c r="J179" s="54">
        <f>ROUND(J172+SUM(J177:J178),5)</f>
        <v>11295.77</v>
      </c>
      <c r="K179" s="55"/>
      <c r="L179" s="54">
        <f>ROUND(L172+SUM(L177:L178),5)</f>
        <v>25550</v>
      </c>
      <c r="M179" s="55"/>
      <c r="N179" s="54">
        <f>ROUND((J179-L179),5)</f>
        <v>-14254.23</v>
      </c>
      <c r="O179" s="55"/>
      <c r="P179" s="56">
        <f>ROUND(IF(L179=0, IF(J179=0, 0, 1), J179/L179),5)</f>
        <v>0.44209999999999999</v>
      </c>
    </row>
    <row r="180" spans="1:16" ht="15.75" thickBot="1">
      <c r="A180" s="53"/>
      <c r="B180" s="53"/>
      <c r="C180" s="53"/>
      <c r="D180" s="53"/>
      <c r="E180" s="53" t="s">
        <v>548</v>
      </c>
      <c r="F180" s="53"/>
      <c r="G180" s="53"/>
      <c r="H180" s="53"/>
      <c r="I180" s="53"/>
      <c r="J180" s="54">
        <v>603.79</v>
      </c>
      <c r="K180" s="55"/>
      <c r="L180" s="54"/>
      <c r="M180" s="55"/>
      <c r="N180" s="54"/>
      <c r="O180" s="55"/>
      <c r="P180" s="56"/>
    </row>
    <row r="181" spans="1:16" ht="15.75" thickBot="1">
      <c r="A181" s="53"/>
      <c r="B181" s="53"/>
      <c r="C181" s="53"/>
      <c r="D181" s="53" t="s">
        <v>516</v>
      </c>
      <c r="E181" s="53"/>
      <c r="F181" s="53"/>
      <c r="G181" s="53"/>
      <c r="H181" s="53"/>
      <c r="I181" s="53"/>
      <c r="J181" s="59">
        <f>ROUND(J21+J114+J118+J125+J153+J157+J171+SUM(J179:J180),5)</f>
        <v>232743.95</v>
      </c>
      <c r="K181" s="55"/>
      <c r="L181" s="59">
        <f>ROUND(L21+L114+L118+L125+L153+L157+L171+SUM(L179:L180),5)</f>
        <v>1174210.3799999999</v>
      </c>
      <c r="M181" s="55"/>
      <c r="N181" s="59">
        <f>ROUND((J181-L181),5)</f>
        <v>-941466.43</v>
      </c>
      <c r="O181" s="55"/>
      <c r="P181" s="60">
        <f>ROUND(IF(L181=0, IF(J181=0, 0, 1), J181/L181),5)</f>
        <v>0.19821</v>
      </c>
    </row>
    <row r="182" spans="1:16">
      <c r="A182" s="53"/>
      <c r="B182" s="53" t="s">
        <v>517</v>
      </c>
      <c r="C182" s="53"/>
      <c r="D182" s="53"/>
      <c r="E182" s="53"/>
      <c r="F182" s="53"/>
      <c r="G182" s="53"/>
      <c r="H182" s="53"/>
      <c r="I182" s="53"/>
      <c r="J182" s="54">
        <f>ROUND(J3+J20-J181,5)</f>
        <v>141798.71</v>
      </c>
      <c r="K182" s="55"/>
      <c r="L182" s="54">
        <f>ROUND(L3+L20-L181,5)</f>
        <v>20084.62</v>
      </c>
      <c r="M182" s="55"/>
      <c r="N182" s="54">
        <f>ROUND((J182-L182),5)</f>
        <v>121714.09</v>
      </c>
      <c r="O182" s="55"/>
      <c r="P182" s="56">
        <f>ROUND(IF(L182=0, IF(J182=0, 0, 1), J182/L182),5)</f>
        <v>7.06006</v>
      </c>
    </row>
    <row r="183" spans="1:16">
      <c r="A183" s="53"/>
      <c r="B183" s="53" t="s">
        <v>518</v>
      </c>
      <c r="C183" s="53"/>
      <c r="D183" s="53"/>
      <c r="E183" s="53"/>
      <c r="F183" s="53"/>
      <c r="G183" s="53"/>
      <c r="H183" s="53"/>
      <c r="I183" s="53"/>
      <c r="J183" s="54"/>
      <c r="K183" s="55"/>
      <c r="L183" s="54"/>
      <c r="M183" s="55"/>
      <c r="N183" s="54"/>
      <c r="O183" s="55"/>
      <c r="P183" s="56"/>
    </row>
    <row r="184" spans="1:16">
      <c r="A184" s="53"/>
      <c r="B184" s="53"/>
      <c r="C184" s="53" t="s">
        <v>549</v>
      </c>
      <c r="D184" s="53"/>
      <c r="E184" s="53"/>
      <c r="F184" s="53"/>
      <c r="G184" s="53"/>
      <c r="H184" s="53"/>
      <c r="I184" s="53"/>
      <c r="J184" s="54"/>
      <c r="K184" s="55"/>
      <c r="L184" s="54"/>
      <c r="M184" s="55"/>
      <c r="N184" s="54"/>
      <c r="O184" s="55"/>
      <c r="P184" s="56"/>
    </row>
    <row r="185" spans="1:16">
      <c r="A185" s="53"/>
      <c r="B185" s="53"/>
      <c r="C185" s="53"/>
      <c r="D185" s="53" t="s">
        <v>550</v>
      </c>
      <c r="E185" s="53"/>
      <c r="F185" s="53"/>
      <c r="G185" s="53"/>
      <c r="H185" s="53"/>
      <c r="I185" s="53"/>
      <c r="J185" s="54"/>
      <c r="K185" s="55"/>
      <c r="L185" s="54"/>
      <c r="M185" s="55"/>
      <c r="N185" s="54"/>
      <c r="O185" s="55"/>
      <c r="P185" s="56"/>
    </row>
    <row r="186" spans="1:16" ht="15.75" thickBot="1">
      <c r="A186" s="53"/>
      <c r="B186" s="53"/>
      <c r="C186" s="53"/>
      <c r="D186" s="53"/>
      <c r="E186" s="53" t="s">
        <v>551</v>
      </c>
      <c r="F186" s="53"/>
      <c r="G186" s="53"/>
      <c r="H186" s="53"/>
      <c r="I186" s="53"/>
      <c r="J186" s="54">
        <v>1157.58</v>
      </c>
      <c r="K186" s="55"/>
      <c r="L186" s="54"/>
      <c r="M186" s="55"/>
      <c r="N186" s="54"/>
      <c r="O186" s="55"/>
      <c r="P186" s="56"/>
    </row>
    <row r="187" spans="1:16" ht="15.75" thickBot="1">
      <c r="A187" s="53"/>
      <c r="B187" s="53"/>
      <c r="C187" s="53"/>
      <c r="D187" s="53" t="s">
        <v>552</v>
      </c>
      <c r="E187" s="53"/>
      <c r="F187" s="53"/>
      <c r="G187" s="53"/>
      <c r="H187" s="53"/>
      <c r="I187" s="53"/>
      <c r="J187" s="59">
        <f>ROUND(SUM(J185:J186),5)</f>
        <v>1157.58</v>
      </c>
      <c r="K187" s="55"/>
      <c r="L187" s="54"/>
      <c r="M187" s="55"/>
      <c r="N187" s="54"/>
      <c r="O187" s="55"/>
      <c r="P187" s="56"/>
    </row>
    <row r="188" spans="1:16">
      <c r="A188" s="53"/>
      <c r="B188" s="53"/>
      <c r="C188" s="53" t="s">
        <v>553</v>
      </c>
      <c r="D188" s="53"/>
      <c r="E188" s="53"/>
      <c r="F188" s="53"/>
      <c r="G188" s="53"/>
      <c r="H188" s="53"/>
      <c r="I188" s="53"/>
      <c r="J188" s="54">
        <f>ROUND(J184+J187,5)</f>
        <v>1157.58</v>
      </c>
      <c r="K188" s="55"/>
      <c r="L188" s="54"/>
      <c r="M188" s="55"/>
      <c r="N188" s="54"/>
      <c r="O188" s="55"/>
      <c r="P188" s="56"/>
    </row>
    <row r="189" spans="1:16">
      <c r="A189" s="53"/>
      <c r="B189" s="53"/>
      <c r="C189" s="53" t="s">
        <v>519</v>
      </c>
      <c r="D189" s="53"/>
      <c r="E189" s="53"/>
      <c r="F189" s="53"/>
      <c r="G189" s="53"/>
      <c r="H189" s="53"/>
      <c r="I189" s="53"/>
      <c r="J189" s="54"/>
      <c r="K189" s="55"/>
      <c r="L189" s="54"/>
      <c r="M189" s="55"/>
      <c r="N189" s="54"/>
      <c r="O189" s="55"/>
      <c r="P189" s="56"/>
    </row>
    <row r="190" spans="1:16">
      <c r="A190" s="53"/>
      <c r="B190" s="53"/>
      <c r="C190" s="53"/>
      <c r="D190" s="53" t="s">
        <v>520</v>
      </c>
      <c r="E190" s="53"/>
      <c r="F190" s="53"/>
      <c r="G190" s="53"/>
      <c r="H190" s="53"/>
      <c r="I190" s="53"/>
      <c r="J190" s="54">
        <v>2095</v>
      </c>
      <c r="K190" s="55"/>
      <c r="L190" s="54"/>
      <c r="M190" s="55"/>
      <c r="N190" s="54"/>
      <c r="O190" s="55"/>
      <c r="P190" s="56"/>
    </row>
    <row r="191" spans="1:16">
      <c r="A191" s="53"/>
      <c r="B191" s="53"/>
      <c r="C191" s="53"/>
      <c r="D191" s="53" t="s">
        <v>521</v>
      </c>
      <c r="E191" s="53"/>
      <c r="F191" s="53"/>
      <c r="G191" s="53"/>
      <c r="H191" s="53"/>
      <c r="I191" s="53"/>
      <c r="J191" s="54"/>
      <c r="K191" s="55"/>
      <c r="L191" s="54"/>
      <c r="M191" s="55"/>
      <c r="N191" s="54"/>
      <c r="O191" s="55"/>
      <c r="P191" s="56"/>
    </row>
    <row r="192" spans="1:16">
      <c r="A192" s="53"/>
      <c r="B192" s="53"/>
      <c r="C192" s="53"/>
      <c r="D192" s="53"/>
      <c r="E192" s="53" t="s">
        <v>522</v>
      </c>
      <c r="F192" s="53"/>
      <c r="G192" s="53"/>
      <c r="H192" s="53"/>
      <c r="I192" s="53"/>
      <c r="J192" s="54">
        <v>0</v>
      </c>
      <c r="K192" s="55"/>
      <c r="L192" s="54">
        <v>4084.62</v>
      </c>
      <c r="M192" s="55"/>
      <c r="N192" s="54">
        <f>ROUND((J192-L192),5)</f>
        <v>-4084.62</v>
      </c>
      <c r="O192" s="55"/>
      <c r="P192" s="56">
        <f>ROUND(IF(L192=0, IF(J192=0, 0, 1), J192/L192),5)</f>
        <v>0</v>
      </c>
    </row>
    <row r="193" spans="1:16">
      <c r="A193" s="53"/>
      <c r="B193" s="53"/>
      <c r="C193" s="53"/>
      <c r="D193" s="53"/>
      <c r="E193" s="53" t="s">
        <v>523</v>
      </c>
      <c r="F193" s="53"/>
      <c r="G193" s="53"/>
      <c r="H193" s="53"/>
      <c r="I193" s="53"/>
      <c r="J193" s="54">
        <v>0</v>
      </c>
      <c r="K193" s="55"/>
      <c r="L193" s="54">
        <v>0</v>
      </c>
      <c r="M193" s="55"/>
      <c r="N193" s="54">
        <f>ROUND((J193-L193),5)</f>
        <v>0</v>
      </c>
      <c r="O193" s="55"/>
      <c r="P193" s="56">
        <f>ROUND(IF(L193=0, IF(J193=0, 0, 1), J193/L193),5)</f>
        <v>0</v>
      </c>
    </row>
    <row r="194" spans="1:16">
      <c r="A194" s="53"/>
      <c r="B194" s="53"/>
      <c r="C194" s="53"/>
      <c r="D194" s="53"/>
      <c r="E194" s="53" t="s">
        <v>524</v>
      </c>
      <c r="F194" s="53"/>
      <c r="G194" s="53"/>
      <c r="H194" s="53"/>
      <c r="I194" s="53"/>
      <c r="J194" s="54">
        <v>0</v>
      </c>
      <c r="K194" s="55"/>
      <c r="L194" s="54">
        <v>0</v>
      </c>
      <c r="M194" s="55"/>
      <c r="N194" s="54">
        <f>ROUND((J194-L194),5)</f>
        <v>0</v>
      </c>
      <c r="O194" s="55"/>
      <c r="P194" s="56">
        <f>ROUND(IF(L194=0, IF(J194=0, 0, 1), J194/L194),5)</f>
        <v>0</v>
      </c>
    </row>
    <row r="195" spans="1:16">
      <c r="A195" s="53"/>
      <c r="B195" s="53"/>
      <c r="C195" s="53"/>
      <c r="D195" s="53"/>
      <c r="E195" s="53" t="s">
        <v>525</v>
      </c>
      <c r="F195" s="53"/>
      <c r="G195" s="53"/>
      <c r="H195" s="53"/>
      <c r="I195" s="53"/>
      <c r="J195" s="54">
        <v>0</v>
      </c>
      <c r="K195" s="55"/>
      <c r="L195" s="54">
        <v>0</v>
      </c>
      <c r="M195" s="55"/>
      <c r="N195" s="54">
        <f>ROUND((J195-L195),5)</f>
        <v>0</v>
      </c>
      <c r="O195" s="55"/>
      <c r="P195" s="56">
        <f>ROUND(IF(L195=0, IF(J195=0, 0, 1), J195/L195),5)</f>
        <v>0</v>
      </c>
    </row>
    <row r="196" spans="1:16">
      <c r="A196" s="53"/>
      <c r="B196" s="53"/>
      <c r="C196" s="53"/>
      <c r="D196" s="53"/>
      <c r="E196" s="53" t="s">
        <v>526</v>
      </c>
      <c r="F196" s="53"/>
      <c r="G196" s="53"/>
      <c r="H196" s="53"/>
      <c r="I196" s="53"/>
      <c r="J196" s="54">
        <v>0</v>
      </c>
      <c r="K196" s="55"/>
      <c r="L196" s="54">
        <v>0</v>
      </c>
      <c r="M196" s="55"/>
      <c r="N196" s="54">
        <f>ROUND((J196-L196),5)</f>
        <v>0</v>
      </c>
      <c r="O196" s="55"/>
      <c r="P196" s="56">
        <f>ROUND(IF(L196=0, IF(J196=0, 0, 1), J196/L196),5)</f>
        <v>0</v>
      </c>
    </row>
    <row r="197" spans="1:16" ht="15.75" thickBot="1">
      <c r="A197" s="53"/>
      <c r="B197" s="53"/>
      <c r="C197" s="53"/>
      <c r="D197" s="53"/>
      <c r="E197" s="53" t="s">
        <v>527</v>
      </c>
      <c r="F197" s="53"/>
      <c r="G197" s="53"/>
      <c r="H197" s="53"/>
      <c r="I197" s="53"/>
      <c r="J197" s="61">
        <v>0</v>
      </c>
      <c r="K197" s="55"/>
      <c r="L197" s="61">
        <v>0</v>
      </c>
      <c r="M197" s="55"/>
      <c r="N197" s="61">
        <f>ROUND((J197-L197),5)</f>
        <v>0</v>
      </c>
      <c r="O197" s="55"/>
      <c r="P197" s="62">
        <f>ROUND(IF(L197=0, IF(J197=0, 0, 1), J197/L197),5)</f>
        <v>0</v>
      </c>
    </row>
    <row r="198" spans="1:16">
      <c r="A198" s="53"/>
      <c r="B198" s="53"/>
      <c r="C198" s="53"/>
      <c r="D198" s="53" t="s">
        <v>253</v>
      </c>
      <c r="E198" s="53"/>
      <c r="F198" s="53"/>
      <c r="G198" s="53"/>
      <c r="H198" s="53"/>
      <c r="I198" s="53"/>
      <c r="J198" s="54">
        <f>ROUND(SUM(J191:J197),5)</f>
        <v>0</v>
      </c>
      <c r="K198" s="55"/>
      <c r="L198" s="54">
        <f>ROUND(SUM(L191:L197),5)</f>
        <v>4084.62</v>
      </c>
      <c r="M198" s="55"/>
      <c r="N198" s="54">
        <f>ROUND((J198-L198),5)</f>
        <v>-4084.62</v>
      </c>
      <c r="O198" s="55"/>
      <c r="P198" s="56">
        <f>ROUND(IF(L198=0, IF(J198=0, 0, 1), J198/L198),5)</f>
        <v>0</v>
      </c>
    </row>
    <row r="199" spans="1:16">
      <c r="A199" s="53"/>
      <c r="B199" s="53"/>
      <c r="C199" s="53"/>
      <c r="D199" s="53" t="s">
        <v>528</v>
      </c>
      <c r="E199" s="53"/>
      <c r="F199" s="53"/>
      <c r="G199" s="53"/>
      <c r="H199" s="53"/>
      <c r="I199" s="53"/>
      <c r="J199" s="54">
        <v>0</v>
      </c>
      <c r="K199" s="55"/>
      <c r="L199" s="54">
        <v>16000</v>
      </c>
      <c r="M199" s="55"/>
      <c r="N199" s="54">
        <f>ROUND((J199-L199),5)</f>
        <v>-16000</v>
      </c>
      <c r="O199" s="55"/>
      <c r="P199" s="56">
        <f>ROUND(IF(L199=0, IF(J199=0, 0, 1), J199/L199),5)</f>
        <v>0</v>
      </c>
    </row>
    <row r="200" spans="1:16">
      <c r="A200" s="53"/>
      <c r="B200" s="53"/>
      <c r="C200" s="53"/>
      <c r="D200" s="53" t="s">
        <v>529</v>
      </c>
      <c r="E200" s="53"/>
      <c r="F200" s="53"/>
      <c r="G200" s="53"/>
      <c r="H200" s="53"/>
      <c r="I200" s="53"/>
      <c r="J200" s="54">
        <v>15000</v>
      </c>
      <c r="K200" s="55"/>
      <c r="L200" s="54"/>
      <c r="M200" s="55"/>
      <c r="N200" s="54"/>
      <c r="O200" s="55"/>
      <c r="P200" s="56"/>
    </row>
    <row r="201" spans="1:16">
      <c r="A201" s="53"/>
      <c r="B201" s="53"/>
      <c r="C201" s="53"/>
      <c r="D201" s="53" t="s">
        <v>530</v>
      </c>
      <c r="E201" s="53"/>
      <c r="F201" s="53"/>
      <c r="G201" s="53"/>
      <c r="H201" s="53"/>
      <c r="I201" s="53"/>
      <c r="J201" s="54"/>
      <c r="K201" s="55"/>
      <c r="L201" s="54"/>
      <c r="M201" s="55"/>
      <c r="N201" s="54"/>
      <c r="O201" s="55"/>
      <c r="P201" s="56"/>
    </row>
    <row r="202" spans="1:16">
      <c r="A202" s="53"/>
      <c r="B202" s="53"/>
      <c r="C202" s="53"/>
      <c r="D202" s="53"/>
      <c r="E202" s="53" t="s">
        <v>531</v>
      </c>
      <c r="F202" s="53"/>
      <c r="G202" s="53"/>
      <c r="H202" s="53"/>
      <c r="I202" s="53"/>
      <c r="J202" s="54"/>
      <c r="K202" s="55"/>
      <c r="L202" s="54"/>
      <c r="M202" s="55"/>
      <c r="N202" s="54"/>
      <c r="O202" s="55"/>
      <c r="P202" s="56"/>
    </row>
    <row r="203" spans="1:16">
      <c r="A203" s="53"/>
      <c r="B203" s="53"/>
      <c r="C203" s="53"/>
      <c r="D203" s="53"/>
      <c r="E203" s="53"/>
      <c r="F203" s="53" t="s">
        <v>532</v>
      </c>
      <c r="G203" s="53"/>
      <c r="H203" s="53"/>
      <c r="I203" s="53"/>
      <c r="J203" s="54">
        <v>0</v>
      </c>
      <c r="K203" s="55"/>
      <c r="L203" s="54"/>
      <c r="M203" s="55"/>
      <c r="N203" s="54"/>
      <c r="O203" s="55"/>
      <c r="P203" s="56"/>
    </row>
    <row r="204" spans="1:16" ht="15.75" thickBot="1">
      <c r="A204" s="53"/>
      <c r="B204" s="53"/>
      <c r="C204" s="53"/>
      <c r="D204" s="53"/>
      <c r="E204" s="53"/>
      <c r="F204" s="53" t="s">
        <v>533</v>
      </c>
      <c r="G204" s="53"/>
      <c r="H204" s="53"/>
      <c r="I204" s="53"/>
      <c r="J204" s="54">
        <v>0</v>
      </c>
      <c r="K204" s="55"/>
      <c r="L204" s="54"/>
      <c r="M204" s="55"/>
      <c r="N204" s="54"/>
      <c r="O204" s="55"/>
      <c r="P204" s="56"/>
    </row>
    <row r="205" spans="1:16" ht="15.75" thickBot="1">
      <c r="A205" s="53"/>
      <c r="B205" s="53"/>
      <c r="C205" s="53"/>
      <c r="D205" s="53"/>
      <c r="E205" s="53" t="s">
        <v>534</v>
      </c>
      <c r="F205" s="53"/>
      <c r="G205" s="53"/>
      <c r="H205" s="53"/>
      <c r="I205" s="53"/>
      <c r="J205" s="57">
        <f>ROUND(SUM(J202:J204),5)</f>
        <v>0</v>
      </c>
      <c r="K205" s="55"/>
      <c r="L205" s="54"/>
      <c r="M205" s="55"/>
      <c r="N205" s="54"/>
      <c r="O205" s="55"/>
      <c r="P205" s="56"/>
    </row>
    <row r="206" spans="1:16" ht="15.75" thickBot="1">
      <c r="A206" s="53"/>
      <c r="B206" s="53"/>
      <c r="C206" s="53"/>
      <c r="D206" s="53" t="s">
        <v>535</v>
      </c>
      <c r="E206" s="53"/>
      <c r="F206" s="53"/>
      <c r="G206" s="53"/>
      <c r="H206" s="53"/>
      <c r="I206" s="53"/>
      <c r="J206" s="57">
        <f>ROUND(J201+J205,5)</f>
        <v>0</v>
      </c>
      <c r="K206" s="55"/>
      <c r="L206" s="54"/>
      <c r="M206" s="55"/>
      <c r="N206" s="54"/>
      <c r="O206" s="55"/>
      <c r="P206" s="56"/>
    </row>
    <row r="207" spans="1:16" ht="15.75" thickBot="1">
      <c r="A207" s="53"/>
      <c r="B207" s="53"/>
      <c r="C207" s="53" t="s">
        <v>536</v>
      </c>
      <c r="D207" s="53"/>
      <c r="E207" s="53"/>
      <c r="F207" s="53"/>
      <c r="G207" s="53"/>
      <c r="H207" s="53"/>
      <c r="I207" s="53"/>
      <c r="J207" s="57">
        <f>ROUND(SUM(J189:J190)+SUM(J198:J200)+J206,5)</f>
        <v>17095</v>
      </c>
      <c r="K207" s="55"/>
      <c r="L207" s="57">
        <f>ROUND(SUM(L189:L190)+SUM(L198:L200)+L206,5)</f>
        <v>20084.62</v>
      </c>
      <c r="M207" s="55"/>
      <c r="N207" s="57">
        <f>ROUND((J207-L207),5)</f>
        <v>-2989.62</v>
      </c>
      <c r="O207" s="55"/>
      <c r="P207" s="58">
        <f>ROUND(IF(L207=0, IF(J207=0, 0, 1), J207/L207),5)</f>
        <v>0.85114999999999996</v>
      </c>
    </row>
    <row r="208" spans="1:16" ht="15.75" thickBot="1">
      <c r="A208" s="53"/>
      <c r="B208" s="53" t="s">
        <v>537</v>
      </c>
      <c r="C208" s="53"/>
      <c r="D208" s="53"/>
      <c r="E208" s="53"/>
      <c r="F208" s="53"/>
      <c r="G208" s="53"/>
      <c r="H208" s="53"/>
      <c r="I208" s="53"/>
      <c r="J208" s="57">
        <f>ROUND(J183+J188-J207,5)</f>
        <v>-15937.42</v>
      </c>
      <c r="K208" s="55"/>
      <c r="L208" s="57">
        <f>ROUND(L183+L188-L207,5)</f>
        <v>-20084.62</v>
      </c>
      <c r="M208" s="55"/>
      <c r="N208" s="57">
        <f>ROUND((J208-L208),5)</f>
        <v>4147.2</v>
      </c>
      <c r="O208" s="55"/>
      <c r="P208" s="58">
        <f>ROUND(IF(L208=0, IF(J208=0, 0, 1), J208/L208),5)</f>
        <v>0.79351000000000005</v>
      </c>
    </row>
    <row r="209" spans="1:16" s="65" customFormat="1" ht="9.75" thickBot="1">
      <c r="A209" s="53" t="s">
        <v>346</v>
      </c>
      <c r="B209" s="53"/>
      <c r="C209" s="53"/>
      <c r="D209" s="53"/>
      <c r="E209" s="53"/>
      <c r="F209" s="53"/>
      <c r="G209" s="53"/>
      <c r="H209" s="53"/>
      <c r="I209" s="53"/>
      <c r="J209" s="63">
        <f>ROUND(J182+J208,5)</f>
        <v>125861.29</v>
      </c>
      <c r="K209" s="53"/>
      <c r="L209" s="63">
        <f>ROUND(L182+L208,5)</f>
        <v>0</v>
      </c>
      <c r="M209" s="53"/>
      <c r="N209" s="63">
        <f>ROUND((J209-L209),5)</f>
        <v>125861.29</v>
      </c>
      <c r="O209" s="53"/>
      <c r="P209" s="64">
        <f>ROUND(IF(L209=0, IF(J209=0, 0, 1), J209/L209),5)</f>
        <v>1</v>
      </c>
    </row>
    <row r="210" spans="1:16" ht="15.75" thickTop="1"/>
  </sheetData>
  <pageMargins left="0.7" right="0.7" top="0.75" bottom="0.75" header="0.1" footer="0.3"/>
  <pageSetup orientation="portrait" r:id="rId1"/>
  <headerFooter>
    <oddHeader>&amp;L&amp;"Arial,Bold"&amp;7 7:00 PM
&amp;"Arial,Bold"&amp;7 03/11/22
&amp;"Arial,Bold"&amp;7 Accrual Basis&amp;C&amp;"Arial,Bold"&amp;12 Nederland Fire Protection District
&amp;"Arial,Bold"&amp;14 Income &amp;&amp; Expense General  Budget vs. Actual
&amp;"Arial,Bold"&amp;10 January through December 2022</oddHeader>
    <oddFooter>&amp;R&amp;"Arial,Bold"&amp;7 Page &amp;P of &amp;N</oddFooter>
  </headerFooter>
  <drawing r:id="rId2"/>
  <legacyDrawing r:id="rId3"/>
  <controls>
    <mc:AlternateContent xmlns:mc="http://schemas.openxmlformats.org/markup-compatibility/2006">
      <mc:Choice Requires="x14">
        <control shapeId="7169" r:id="rId6" name="FILT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7169" r:id="rId6" name="FILTER"/>
      </mc:Fallback>
    </mc:AlternateContent>
    <mc:AlternateContent xmlns:mc="http://schemas.openxmlformats.org/markup-compatibility/2006">
      <mc:Choice Requires="x14">
        <control shapeId="7170" r:id="rId4" name="HEAD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7170" r:id="rId4" name="HEADER"/>
      </mc:Fallback>
    </mc:AlternateContent>
  </control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18AD6D-41AB-42EB-9833-674752D8AC65}">
  <sheetPr codeName="Sheet5"/>
  <dimension ref="A1:AA369"/>
  <sheetViews>
    <sheetView workbookViewId="0">
      <pane xSplit="6" ySplit="1" topLeftCell="G2" activePane="bottomRight" state="frozenSplit"/>
      <selection pane="bottomRight"/>
      <selection pane="bottomLeft" activeCell="A2" sqref="A2"/>
      <selection pane="topRight" activeCell="G1" sqref="G1"/>
    </sheetView>
  </sheetViews>
  <sheetFormatPr defaultRowHeight="15"/>
  <cols>
    <col min="1" max="5" width="3" customWidth="1"/>
    <col min="6" max="6" width="23.28515625" customWidth="1"/>
    <col min="7" max="8" width="2.28515625" customWidth="1"/>
    <col min="9" max="9" width="14.28515625" bestFit="1" customWidth="1"/>
    <col min="10" max="10" width="2.28515625" customWidth="1"/>
    <col min="11" max="11" width="8.7109375" bestFit="1" customWidth="1"/>
    <col min="12" max="12" width="2.28515625" customWidth="1"/>
    <col min="13" max="13" width="11.7109375" customWidth="1"/>
    <col min="14" max="14" width="2.28515625" customWidth="1"/>
    <col min="15" max="15" width="20.140625" customWidth="1"/>
    <col min="16" max="16" width="2.28515625" customWidth="1"/>
    <col min="17" max="17" width="25.85546875" customWidth="1"/>
    <col min="18" max="18" width="2.28515625" customWidth="1"/>
    <col min="19" max="19" width="7.85546875" bestFit="1" customWidth="1"/>
    <col min="20" max="20" width="2.28515625" customWidth="1"/>
    <col min="21" max="21" width="3.28515625" bestFit="1" customWidth="1"/>
    <col min="22" max="22" width="2.28515625" customWidth="1"/>
    <col min="23" max="23" width="19.85546875" bestFit="1" customWidth="1"/>
    <col min="24" max="24" width="2.28515625" customWidth="1"/>
    <col min="25" max="25" width="8.42578125" bestFit="1" customWidth="1"/>
    <col min="26" max="26" width="2.28515625" customWidth="1"/>
    <col min="27" max="27" width="8.42578125" bestFit="1" customWidth="1"/>
  </cols>
  <sheetData>
    <row r="1" spans="1:27" s="32" customFormat="1" ht="15.75" thickBot="1">
      <c r="A1" s="30"/>
      <c r="B1" s="30"/>
      <c r="C1" s="30"/>
      <c r="D1" s="30"/>
      <c r="E1" s="30"/>
      <c r="F1" s="30"/>
      <c r="G1" s="30"/>
      <c r="H1" s="30"/>
      <c r="I1" s="31" t="s">
        <v>0</v>
      </c>
      <c r="J1" s="30"/>
      <c r="K1" s="31" t="s">
        <v>1</v>
      </c>
      <c r="L1" s="30"/>
      <c r="M1" s="31" t="s">
        <v>2</v>
      </c>
      <c r="N1" s="30"/>
      <c r="O1" s="31" t="s">
        <v>3</v>
      </c>
      <c r="P1" s="30"/>
      <c r="Q1" s="31" t="s">
        <v>4</v>
      </c>
      <c r="R1" s="30"/>
      <c r="S1" s="31" t="s">
        <v>560</v>
      </c>
      <c r="T1" s="30"/>
      <c r="U1" s="31" t="s">
        <v>561</v>
      </c>
      <c r="V1" s="30"/>
      <c r="W1" s="31" t="s">
        <v>562</v>
      </c>
      <c r="X1" s="30"/>
      <c r="Y1" s="31" t="s">
        <v>5</v>
      </c>
      <c r="Z1" s="30"/>
      <c r="AA1" s="31" t="s">
        <v>563</v>
      </c>
    </row>
    <row r="2" spans="1:27" ht="15.75" thickTop="1">
      <c r="A2" s="20"/>
      <c r="B2" s="20" t="s">
        <v>358</v>
      </c>
      <c r="C2" s="20"/>
      <c r="D2" s="20"/>
      <c r="E2" s="20"/>
      <c r="F2" s="20"/>
      <c r="G2" s="20"/>
      <c r="H2" s="20"/>
      <c r="I2" s="20"/>
      <c r="J2" s="20"/>
      <c r="K2" s="21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2"/>
      <c r="Z2" s="20"/>
      <c r="AA2" s="22"/>
    </row>
    <row r="3" spans="1:27">
      <c r="A3" s="23"/>
      <c r="B3" s="23"/>
      <c r="C3" s="23"/>
      <c r="D3" s="23"/>
      <c r="E3" s="23"/>
      <c r="F3" s="23"/>
      <c r="G3" s="23"/>
      <c r="H3" s="23"/>
      <c r="I3" s="23" t="s">
        <v>7</v>
      </c>
      <c r="J3" s="23"/>
      <c r="K3" s="24">
        <v>44595</v>
      </c>
      <c r="L3" s="23"/>
      <c r="M3" s="23"/>
      <c r="N3" s="23"/>
      <c r="O3" s="23"/>
      <c r="P3" s="23"/>
      <c r="Q3" s="23" t="s">
        <v>564</v>
      </c>
      <c r="R3" s="23"/>
      <c r="S3" s="23" t="s">
        <v>349</v>
      </c>
      <c r="T3" s="23"/>
      <c r="U3" s="50"/>
      <c r="V3" s="23"/>
      <c r="W3" s="23" t="s">
        <v>287</v>
      </c>
      <c r="X3" s="23"/>
      <c r="Y3" s="25">
        <v>126</v>
      </c>
      <c r="Z3" s="23"/>
      <c r="AA3" s="25">
        <f>ROUND(AA2+Y3,5)</f>
        <v>126</v>
      </c>
    </row>
    <row r="4" spans="1:27">
      <c r="A4" s="23"/>
      <c r="B4" s="23"/>
      <c r="C4" s="23"/>
      <c r="D4" s="23"/>
      <c r="E4" s="23"/>
      <c r="F4" s="23"/>
      <c r="G4" s="23"/>
      <c r="H4" s="23"/>
      <c r="I4" s="23" t="s">
        <v>7</v>
      </c>
      <c r="J4" s="23"/>
      <c r="K4" s="24">
        <v>44595</v>
      </c>
      <c r="L4" s="23"/>
      <c r="M4" s="23"/>
      <c r="N4" s="23"/>
      <c r="O4" s="23"/>
      <c r="P4" s="23"/>
      <c r="Q4" s="23" t="s">
        <v>565</v>
      </c>
      <c r="R4" s="23"/>
      <c r="S4" s="23" t="s">
        <v>349</v>
      </c>
      <c r="T4" s="23"/>
      <c r="U4" s="50"/>
      <c r="V4" s="23"/>
      <c r="W4" s="23" t="s">
        <v>287</v>
      </c>
      <c r="X4" s="23"/>
      <c r="Y4" s="25">
        <v>39</v>
      </c>
      <c r="Z4" s="23"/>
      <c r="AA4" s="25">
        <f>ROUND(AA3+Y4,5)</f>
        <v>165</v>
      </c>
    </row>
    <row r="5" spans="1:27" ht="15.75" thickBot="1">
      <c r="A5" s="23"/>
      <c r="B5" s="23"/>
      <c r="C5" s="23"/>
      <c r="D5" s="23"/>
      <c r="E5" s="23"/>
      <c r="F5" s="23"/>
      <c r="G5" s="23"/>
      <c r="H5" s="23"/>
      <c r="I5" s="23" t="s">
        <v>7</v>
      </c>
      <c r="J5" s="23"/>
      <c r="K5" s="24">
        <v>44595</v>
      </c>
      <c r="L5" s="23"/>
      <c r="M5" s="23"/>
      <c r="N5" s="23"/>
      <c r="O5" s="23"/>
      <c r="P5" s="23"/>
      <c r="Q5" s="23" t="s">
        <v>566</v>
      </c>
      <c r="R5" s="23"/>
      <c r="S5" s="23" t="s">
        <v>349</v>
      </c>
      <c r="T5" s="23"/>
      <c r="U5" s="50"/>
      <c r="V5" s="23"/>
      <c r="W5" s="23" t="s">
        <v>287</v>
      </c>
      <c r="X5" s="23"/>
      <c r="Y5" s="51">
        <v>37.07</v>
      </c>
      <c r="Z5" s="23"/>
      <c r="AA5" s="51">
        <f>ROUND(AA4+Y5,5)</f>
        <v>202.07</v>
      </c>
    </row>
    <row r="6" spans="1:27">
      <c r="A6" s="43"/>
      <c r="B6" s="43" t="s">
        <v>567</v>
      </c>
      <c r="C6" s="43"/>
      <c r="D6" s="43"/>
      <c r="E6" s="43"/>
      <c r="F6" s="43"/>
      <c r="G6" s="43"/>
      <c r="H6" s="43"/>
      <c r="I6" s="43"/>
      <c r="J6" s="43"/>
      <c r="K6" s="52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33">
        <f>ROUND(SUM(Y2:Y5),5)</f>
        <v>202.07</v>
      </c>
      <c r="Z6" s="43"/>
      <c r="AA6" s="33">
        <f>AA5</f>
        <v>202.07</v>
      </c>
    </row>
    <row r="7" spans="1:27">
      <c r="A7" s="20"/>
      <c r="B7" s="20" t="s">
        <v>359</v>
      </c>
      <c r="C7" s="20"/>
      <c r="D7" s="20"/>
      <c r="E7" s="20"/>
      <c r="F7" s="20"/>
      <c r="G7" s="20"/>
      <c r="H7" s="20"/>
      <c r="I7" s="20"/>
      <c r="J7" s="20"/>
      <c r="K7" s="21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2"/>
      <c r="Z7" s="20"/>
      <c r="AA7" s="22"/>
    </row>
    <row r="8" spans="1:27">
      <c r="A8" s="23"/>
      <c r="B8" s="23"/>
      <c r="C8" s="23"/>
      <c r="D8" s="23"/>
      <c r="E8" s="23"/>
      <c r="F8" s="23"/>
      <c r="G8" s="23"/>
      <c r="H8" s="23"/>
      <c r="I8" s="23" t="s">
        <v>7</v>
      </c>
      <c r="J8" s="23"/>
      <c r="K8" s="24">
        <v>44620</v>
      </c>
      <c r="L8" s="23"/>
      <c r="M8" s="23"/>
      <c r="N8" s="23"/>
      <c r="O8" s="23"/>
      <c r="P8" s="23"/>
      <c r="Q8" s="23" t="s">
        <v>13</v>
      </c>
      <c r="R8" s="23"/>
      <c r="S8" s="23" t="s">
        <v>349</v>
      </c>
      <c r="T8" s="23"/>
      <c r="U8" s="50"/>
      <c r="V8" s="23"/>
      <c r="W8" s="23" t="s">
        <v>286</v>
      </c>
      <c r="X8" s="23"/>
      <c r="Y8" s="25">
        <v>2.38</v>
      </c>
      <c r="Z8" s="23"/>
      <c r="AA8" s="25">
        <f>ROUND(AA7+Y8,5)</f>
        <v>2.38</v>
      </c>
    </row>
    <row r="9" spans="1:27" ht="15.75" thickBot="1">
      <c r="A9" s="23"/>
      <c r="B9" s="23"/>
      <c r="C9" s="23"/>
      <c r="D9" s="23"/>
      <c r="E9" s="23"/>
      <c r="F9" s="23"/>
      <c r="G9" s="23"/>
      <c r="H9" s="23"/>
      <c r="I9" s="23" t="s">
        <v>7</v>
      </c>
      <c r="J9" s="23"/>
      <c r="K9" s="24">
        <v>44620</v>
      </c>
      <c r="L9" s="23"/>
      <c r="M9" s="23"/>
      <c r="N9" s="23"/>
      <c r="O9" s="23"/>
      <c r="P9" s="23"/>
      <c r="Q9" s="23" t="s">
        <v>13</v>
      </c>
      <c r="R9" s="23"/>
      <c r="S9" s="23" t="s">
        <v>349</v>
      </c>
      <c r="T9" s="23"/>
      <c r="U9" s="50"/>
      <c r="V9" s="23"/>
      <c r="W9" s="23" t="s">
        <v>287</v>
      </c>
      <c r="X9" s="23"/>
      <c r="Y9" s="51">
        <v>0.38</v>
      </c>
      <c r="Z9" s="23"/>
      <c r="AA9" s="51">
        <f>ROUND(AA8+Y9,5)</f>
        <v>2.76</v>
      </c>
    </row>
    <row r="10" spans="1:27">
      <c r="A10" s="43"/>
      <c r="B10" s="43" t="s">
        <v>568</v>
      </c>
      <c r="C10" s="43"/>
      <c r="D10" s="43"/>
      <c r="E10" s="43"/>
      <c r="F10" s="43"/>
      <c r="G10" s="43"/>
      <c r="H10" s="43"/>
      <c r="I10" s="43"/>
      <c r="J10" s="43"/>
      <c r="K10" s="52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33">
        <f>ROUND(SUM(Y7:Y9),5)</f>
        <v>2.76</v>
      </c>
      <c r="Z10" s="43"/>
      <c r="AA10" s="33">
        <f>AA9</f>
        <v>2.76</v>
      </c>
    </row>
    <row r="11" spans="1:27">
      <c r="A11" s="20"/>
      <c r="B11" s="20" t="s">
        <v>360</v>
      </c>
      <c r="C11" s="20"/>
      <c r="D11" s="20"/>
      <c r="E11" s="20"/>
      <c r="F11" s="20"/>
      <c r="G11" s="20"/>
      <c r="H11" s="20"/>
      <c r="I11" s="20"/>
      <c r="J11" s="20"/>
      <c r="K11" s="21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2"/>
      <c r="Z11" s="20"/>
      <c r="AA11" s="22"/>
    </row>
    <row r="12" spans="1:27">
      <c r="A12" s="20"/>
      <c r="B12" s="20"/>
      <c r="C12" s="20" t="s">
        <v>362</v>
      </c>
      <c r="D12" s="20"/>
      <c r="E12" s="20"/>
      <c r="F12" s="20"/>
      <c r="G12" s="20"/>
      <c r="H12" s="20"/>
      <c r="I12" s="20"/>
      <c r="J12" s="20"/>
      <c r="K12" s="21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2"/>
      <c r="Z12" s="20"/>
      <c r="AA12" s="22"/>
    </row>
    <row r="13" spans="1:27" ht="15.75" thickBot="1">
      <c r="A13" s="39"/>
      <c r="B13" s="39"/>
      <c r="C13" s="39"/>
      <c r="D13" s="39"/>
      <c r="E13" s="39"/>
      <c r="F13" s="39"/>
      <c r="G13" s="23"/>
      <c r="H13" s="23"/>
      <c r="I13" s="23" t="s">
        <v>7</v>
      </c>
      <c r="J13" s="23"/>
      <c r="K13" s="24">
        <v>44602</v>
      </c>
      <c r="L13" s="23"/>
      <c r="M13" s="23"/>
      <c r="N13" s="23"/>
      <c r="O13" s="23"/>
      <c r="P13" s="23"/>
      <c r="Q13" s="23" t="s">
        <v>7</v>
      </c>
      <c r="R13" s="23"/>
      <c r="S13" s="23" t="s">
        <v>349</v>
      </c>
      <c r="T13" s="23"/>
      <c r="U13" s="50"/>
      <c r="V13" s="23"/>
      <c r="W13" s="23" t="s">
        <v>286</v>
      </c>
      <c r="X13" s="23"/>
      <c r="Y13" s="51">
        <v>35517.769999999997</v>
      </c>
      <c r="Z13" s="23"/>
      <c r="AA13" s="51">
        <f>ROUND(AA12+Y13,5)</f>
        <v>35517.769999999997</v>
      </c>
    </row>
    <row r="14" spans="1:27">
      <c r="A14" s="43"/>
      <c r="B14" s="43"/>
      <c r="C14" s="43" t="s">
        <v>569</v>
      </c>
      <c r="D14" s="43"/>
      <c r="E14" s="43"/>
      <c r="F14" s="43"/>
      <c r="G14" s="43"/>
      <c r="H14" s="43"/>
      <c r="I14" s="43"/>
      <c r="J14" s="43"/>
      <c r="K14" s="52"/>
      <c r="L14" s="43"/>
      <c r="M14" s="43"/>
      <c r="N14" s="43"/>
      <c r="O14" s="43"/>
      <c r="P14" s="43"/>
      <c r="Q14" s="43"/>
      <c r="R14" s="43"/>
      <c r="S14" s="43"/>
      <c r="T14" s="43"/>
      <c r="U14" s="43"/>
      <c r="V14" s="43"/>
      <c r="W14" s="43"/>
      <c r="X14" s="43"/>
      <c r="Y14" s="33">
        <f>ROUND(SUM(Y12:Y13),5)</f>
        <v>35517.769999999997</v>
      </c>
      <c r="Z14" s="43"/>
      <c r="AA14" s="33">
        <f>AA13</f>
        <v>35517.769999999997</v>
      </c>
    </row>
    <row r="15" spans="1:27">
      <c r="A15" s="20"/>
      <c r="B15" s="20"/>
      <c r="C15" s="20" t="s">
        <v>364</v>
      </c>
      <c r="D15" s="20"/>
      <c r="E15" s="20"/>
      <c r="F15" s="20"/>
      <c r="G15" s="20"/>
      <c r="H15" s="20"/>
      <c r="I15" s="20"/>
      <c r="J15" s="20"/>
      <c r="K15" s="21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2"/>
      <c r="Z15" s="20"/>
      <c r="AA15" s="22"/>
    </row>
    <row r="16" spans="1:27" ht="15.75" thickBot="1">
      <c r="A16" s="39"/>
      <c r="B16" s="39"/>
      <c r="C16" s="39"/>
      <c r="D16" s="39"/>
      <c r="E16" s="39"/>
      <c r="F16" s="39"/>
      <c r="G16" s="23"/>
      <c r="H16" s="23"/>
      <c r="I16" s="23" t="s">
        <v>7</v>
      </c>
      <c r="J16" s="23"/>
      <c r="K16" s="24">
        <v>44602</v>
      </c>
      <c r="L16" s="23"/>
      <c r="M16" s="23"/>
      <c r="N16" s="23"/>
      <c r="O16" s="23"/>
      <c r="P16" s="23"/>
      <c r="Q16" s="23" t="s">
        <v>7</v>
      </c>
      <c r="R16" s="23"/>
      <c r="S16" s="23" t="s">
        <v>349</v>
      </c>
      <c r="T16" s="23"/>
      <c r="U16" s="50"/>
      <c r="V16" s="23"/>
      <c r="W16" s="23" t="s">
        <v>286</v>
      </c>
      <c r="X16" s="23"/>
      <c r="Y16" s="51">
        <v>3627.32</v>
      </c>
      <c r="Z16" s="23"/>
      <c r="AA16" s="51">
        <f>ROUND(AA15+Y16,5)</f>
        <v>3627.32</v>
      </c>
    </row>
    <row r="17" spans="1:27">
      <c r="A17" s="43"/>
      <c r="B17" s="43"/>
      <c r="C17" s="43" t="s">
        <v>570</v>
      </c>
      <c r="D17" s="43"/>
      <c r="E17" s="43"/>
      <c r="F17" s="43"/>
      <c r="G17" s="43"/>
      <c r="H17" s="43"/>
      <c r="I17" s="43"/>
      <c r="J17" s="43"/>
      <c r="K17" s="52"/>
      <c r="L17" s="43"/>
      <c r="M17" s="43"/>
      <c r="N17" s="43"/>
      <c r="O17" s="43"/>
      <c r="P17" s="43"/>
      <c r="Q17" s="43"/>
      <c r="R17" s="43"/>
      <c r="S17" s="43"/>
      <c r="T17" s="43"/>
      <c r="U17" s="43"/>
      <c r="V17" s="43"/>
      <c r="W17" s="43"/>
      <c r="X17" s="43"/>
      <c r="Y17" s="33">
        <f>ROUND(SUM(Y15:Y16),5)</f>
        <v>3627.32</v>
      </c>
      <c r="Z17" s="43"/>
      <c r="AA17" s="33">
        <f>AA16</f>
        <v>3627.32</v>
      </c>
    </row>
    <row r="18" spans="1:27">
      <c r="A18" s="20"/>
      <c r="B18" s="20"/>
      <c r="C18" s="20" t="s">
        <v>366</v>
      </c>
      <c r="D18" s="20"/>
      <c r="E18" s="20"/>
      <c r="F18" s="20"/>
      <c r="G18" s="20"/>
      <c r="H18" s="20"/>
      <c r="I18" s="20"/>
      <c r="J18" s="20"/>
      <c r="K18" s="21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2"/>
      <c r="Z18" s="20"/>
      <c r="AA18" s="22"/>
    </row>
    <row r="19" spans="1:27" ht="15.75" thickBot="1">
      <c r="A19" s="39"/>
      <c r="B19" s="39"/>
      <c r="C19" s="39"/>
      <c r="D19" s="39"/>
      <c r="E19" s="39"/>
      <c r="F19" s="39"/>
      <c r="G19" s="23"/>
      <c r="H19" s="23"/>
      <c r="I19" s="23" t="s">
        <v>7</v>
      </c>
      <c r="J19" s="23"/>
      <c r="K19" s="24">
        <v>44602</v>
      </c>
      <c r="L19" s="23"/>
      <c r="M19" s="23"/>
      <c r="N19" s="23"/>
      <c r="O19" s="23"/>
      <c r="P19" s="23"/>
      <c r="Q19" s="23" t="s">
        <v>7</v>
      </c>
      <c r="R19" s="23"/>
      <c r="S19" s="23" t="s">
        <v>349</v>
      </c>
      <c r="T19" s="23"/>
      <c r="U19" s="50"/>
      <c r="V19" s="23"/>
      <c r="W19" s="23" t="s">
        <v>286</v>
      </c>
      <c r="X19" s="23"/>
      <c r="Y19" s="51">
        <v>-7468.9</v>
      </c>
      <c r="Z19" s="23"/>
      <c r="AA19" s="51">
        <f>ROUND(AA18+Y19,5)</f>
        <v>-7468.9</v>
      </c>
    </row>
    <row r="20" spans="1:27">
      <c r="A20" s="43"/>
      <c r="B20" s="43"/>
      <c r="C20" s="43" t="s">
        <v>571</v>
      </c>
      <c r="D20" s="43"/>
      <c r="E20" s="43"/>
      <c r="F20" s="43"/>
      <c r="G20" s="43"/>
      <c r="H20" s="43"/>
      <c r="I20" s="43"/>
      <c r="J20" s="43"/>
      <c r="K20" s="52"/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3"/>
      <c r="Y20" s="33">
        <f>ROUND(SUM(Y18:Y19),5)</f>
        <v>-7468.9</v>
      </c>
      <c r="Z20" s="43"/>
      <c r="AA20" s="33">
        <f>AA19</f>
        <v>-7468.9</v>
      </c>
    </row>
    <row r="21" spans="1:27">
      <c r="A21" s="20"/>
      <c r="B21" s="20"/>
      <c r="C21" s="20" t="s">
        <v>367</v>
      </c>
      <c r="D21" s="20"/>
      <c r="E21" s="20"/>
      <c r="F21" s="20"/>
      <c r="G21" s="20"/>
      <c r="H21" s="20"/>
      <c r="I21" s="20"/>
      <c r="J21" s="20"/>
      <c r="K21" s="21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2"/>
      <c r="Z21" s="20"/>
      <c r="AA21" s="22"/>
    </row>
    <row r="22" spans="1:27" ht="15.75" thickBot="1">
      <c r="A22" s="39"/>
      <c r="B22" s="39"/>
      <c r="C22" s="39"/>
      <c r="D22" s="39"/>
      <c r="E22" s="39"/>
      <c r="F22" s="39"/>
      <c r="G22" s="23"/>
      <c r="H22" s="23"/>
      <c r="I22" s="23" t="s">
        <v>7</v>
      </c>
      <c r="J22" s="23"/>
      <c r="K22" s="24">
        <v>44602</v>
      </c>
      <c r="L22" s="23"/>
      <c r="M22" s="23"/>
      <c r="N22" s="23"/>
      <c r="O22" s="23"/>
      <c r="P22" s="23"/>
      <c r="Q22" s="23" t="s">
        <v>7</v>
      </c>
      <c r="R22" s="23"/>
      <c r="S22" s="23" t="s">
        <v>349</v>
      </c>
      <c r="T22" s="23"/>
      <c r="U22" s="50"/>
      <c r="V22" s="23"/>
      <c r="W22" s="23" t="s">
        <v>286</v>
      </c>
      <c r="X22" s="23"/>
      <c r="Y22" s="25">
        <v>145.16</v>
      </c>
      <c r="Z22" s="23"/>
      <c r="AA22" s="25">
        <f>ROUND(AA21+Y22,5)</f>
        <v>145.16</v>
      </c>
    </row>
    <row r="23" spans="1:27" ht="15.75" thickBot="1">
      <c r="A23" s="43"/>
      <c r="B23" s="43"/>
      <c r="C23" s="43" t="s">
        <v>572</v>
      </c>
      <c r="D23" s="43"/>
      <c r="E23" s="43"/>
      <c r="F23" s="43"/>
      <c r="G23" s="43"/>
      <c r="H23" s="43"/>
      <c r="I23" s="43"/>
      <c r="J23" s="43"/>
      <c r="K23" s="52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34">
        <f>ROUND(SUM(Y21:Y22),5)</f>
        <v>145.16</v>
      </c>
      <c r="Z23" s="43"/>
      <c r="AA23" s="34">
        <f>AA22</f>
        <v>145.16</v>
      </c>
    </row>
    <row r="24" spans="1:27">
      <c r="A24" s="43"/>
      <c r="B24" s="43" t="s">
        <v>368</v>
      </c>
      <c r="C24" s="43"/>
      <c r="D24" s="43"/>
      <c r="E24" s="43"/>
      <c r="F24" s="43"/>
      <c r="G24" s="43"/>
      <c r="H24" s="43"/>
      <c r="I24" s="43"/>
      <c r="J24" s="43"/>
      <c r="K24" s="52"/>
      <c r="L24" s="43"/>
      <c r="M24" s="43"/>
      <c r="N24" s="43"/>
      <c r="O24" s="43"/>
      <c r="P24" s="43"/>
      <c r="Q24" s="43"/>
      <c r="R24" s="43"/>
      <c r="S24" s="43"/>
      <c r="T24" s="43"/>
      <c r="U24" s="43"/>
      <c r="V24" s="43"/>
      <c r="W24" s="43"/>
      <c r="X24" s="43"/>
      <c r="Y24" s="33">
        <f>ROUND(Y14+Y17+Y20+Y23,5)</f>
        <v>31821.35</v>
      </c>
      <c r="Z24" s="43"/>
      <c r="AA24" s="33">
        <f>ROUND(AA14+AA17+AA20+AA23,5)</f>
        <v>31821.35</v>
      </c>
    </row>
    <row r="25" spans="1:27">
      <c r="A25" s="20"/>
      <c r="B25" s="20" t="s">
        <v>372</v>
      </c>
      <c r="C25" s="20"/>
      <c r="D25" s="20"/>
      <c r="E25" s="20"/>
      <c r="F25" s="20"/>
      <c r="G25" s="20"/>
      <c r="H25" s="20"/>
      <c r="I25" s="20"/>
      <c r="J25" s="20"/>
      <c r="K25" s="21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2"/>
      <c r="Z25" s="20"/>
      <c r="AA25" s="22"/>
    </row>
    <row r="26" spans="1:27">
      <c r="A26" s="20"/>
      <c r="B26" s="20"/>
      <c r="C26" s="20" t="s">
        <v>373</v>
      </c>
      <c r="D26" s="20"/>
      <c r="E26" s="20"/>
      <c r="F26" s="20"/>
      <c r="G26" s="20"/>
      <c r="H26" s="20"/>
      <c r="I26" s="20"/>
      <c r="J26" s="20"/>
      <c r="K26" s="21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2"/>
      <c r="Z26" s="20"/>
      <c r="AA26" s="22"/>
    </row>
    <row r="27" spans="1:27">
      <c r="A27" s="20"/>
      <c r="B27" s="20"/>
      <c r="C27" s="20"/>
      <c r="D27" s="20" t="s">
        <v>374</v>
      </c>
      <c r="E27" s="20"/>
      <c r="F27" s="20"/>
      <c r="G27" s="20"/>
      <c r="H27" s="20"/>
      <c r="I27" s="20"/>
      <c r="J27" s="20"/>
      <c r="K27" s="21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2"/>
      <c r="Z27" s="20"/>
      <c r="AA27" s="22"/>
    </row>
    <row r="28" spans="1:27" ht="15.75" thickBot="1">
      <c r="A28" s="39"/>
      <c r="B28" s="39"/>
      <c r="C28" s="39"/>
      <c r="D28" s="39"/>
      <c r="E28" s="39"/>
      <c r="F28" s="39"/>
      <c r="G28" s="23"/>
      <c r="H28" s="23"/>
      <c r="I28" s="23" t="s">
        <v>573</v>
      </c>
      <c r="J28" s="23"/>
      <c r="K28" s="24">
        <v>44606</v>
      </c>
      <c r="L28" s="23"/>
      <c r="M28" s="23" t="s">
        <v>574</v>
      </c>
      <c r="N28" s="23"/>
      <c r="O28" s="23" t="s">
        <v>213</v>
      </c>
      <c r="P28" s="23"/>
      <c r="Q28" s="23"/>
      <c r="R28" s="23"/>
      <c r="S28" s="23" t="s">
        <v>349</v>
      </c>
      <c r="T28" s="23"/>
      <c r="U28" s="50"/>
      <c r="V28" s="23"/>
      <c r="W28" s="23" t="s">
        <v>263</v>
      </c>
      <c r="X28" s="23"/>
      <c r="Y28" s="51">
        <v>-56</v>
      </c>
      <c r="Z28" s="23"/>
      <c r="AA28" s="51">
        <f>ROUND(AA27+Y28,5)</f>
        <v>-56</v>
      </c>
    </row>
    <row r="29" spans="1:27">
      <c r="A29" s="43"/>
      <c r="B29" s="43"/>
      <c r="C29" s="43"/>
      <c r="D29" s="43" t="s">
        <v>575</v>
      </c>
      <c r="E29" s="43"/>
      <c r="F29" s="43"/>
      <c r="G29" s="43"/>
      <c r="H29" s="43"/>
      <c r="I29" s="43"/>
      <c r="J29" s="43"/>
      <c r="K29" s="52"/>
      <c r="L29" s="43"/>
      <c r="M29" s="43"/>
      <c r="N29" s="43"/>
      <c r="O29" s="43"/>
      <c r="P29" s="43"/>
      <c r="Q29" s="43"/>
      <c r="R29" s="43"/>
      <c r="S29" s="43"/>
      <c r="T29" s="43"/>
      <c r="U29" s="43"/>
      <c r="V29" s="43"/>
      <c r="W29" s="43"/>
      <c r="X29" s="43"/>
      <c r="Y29" s="33">
        <f>ROUND(SUM(Y27:Y28),5)</f>
        <v>-56</v>
      </c>
      <c r="Z29" s="43"/>
      <c r="AA29" s="33">
        <f>AA28</f>
        <v>-56</v>
      </c>
    </row>
    <row r="30" spans="1:27">
      <c r="A30" s="20"/>
      <c r="B30" s="20"/>
      <c r="C30" s="20"/>
      <c r="D30" s="20" t="s">
        <v>375</v>
      </c>
      <c r="E30" s="20"/>
      <c r="F30" s="20"/>
      <c r="G30" s="20"/>
      <c r="H30" s="20"/>
      <c r="I30" s="20"/>
      <c r="J30" s="20"/>
      <c r="K30" s="21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2"/>
      <c r="Z30" s="20"/>
      <c r="AA30" s="22"/>
    </row>
    <row r="31" spans="1:27" ht="15.75" thickBot="1">
      <c r="A31" s="39"/>
      <c r="B31" s="39"/>
      <c r="C31" s="39"/>
      <c r="D31" s="39"/>
      <c r="E31" s="39"/>
      <c r="F31" s="39"/>
      <c r="G31" s="23"/>
      <c r="H31" s="23"/>
      <c r="I31" s="23" t="s">
        <v>573</v>
      </c>
      <c r="J31" s="23"/>
      <c r="K31" s="24">
        <v>44620</v>
      </c>
      <c r="L31" s="23"/>
      <c r="M31" s="23" t="s">
        <v>576</v>
      </c>
      <c r="N31" s="23"/>
      <c r="O31" s="23" t="s">
        <v>166</v>
      </c>
      <c r="P31" s="23"/>
      <c r="Q31" s="23"/>
      <c r="R31" s="23"/>
      <c r="S31" s="23" t="s">
        <v>349</v>
      </c>
      <c r="T31" s="23"/>
      <c r="U31" s="50"/>
      <c r="V31" s="23"/>
      <c r="W31" s="23" t="s">
        <v>263</v>
      </c>
      <c r="X31" s="23"/>
      <c r="Y31" s="25">
        <v>-58.52</v>
      </c>
      <c r="Z31" s="23"/>
      <c r="AA31" s="25">
        <f>ROUND(AA30+Y31,5)</f>
        <v>-58.52</v>
      </c>
    </row>
    <row r="32" spans="1:27" ht="15.75" thickBot="1">
      <c r="A32" s="43"/>
      <c r="B32" s="43"/>
      <c r="C32" s="43"/>
      <c r="D32" s="43" t="s">
        <v>577</v>
      </c>
      <c r="E32" s="43"/>
      <c r="F32" s="43"/>
      <c r="G32" s="43"/>
      <c r="H32" s="43"/>
      <c r="I32" s="43"/>
      <c r="J32" s="43"/>
      <c r="K32" s="52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34">
        <f>ROUND(SUM(Y30:Y31),5)</f>
        <v>-58.52</v>
      </c>
      <c r="Z32" s="43"/>
      <c r="AA32" s="34">
        <f>AA31</f>
        <v>-58.52</v>
      </c>
    </row>
    <row r="33" spans="1:27">
      <c r="A33" s="43"/>
      <c r="B33" s="43"/>
      <c r="C33" s="43" t="s">
        <v>376</v>
      </c>
      <c r="D33" s="43"/>
      <c r="E33" s="43"/>
      <c r="F33" s="43"/>
      <c r="G33" s="43"/>
      <c r="H33" s="43"/>
      <c r="I33" s="43"/>
      <c r="J33" s="43"/>
      <c r="K33" s="52"/>
      <c r="L33" s="43"/>
      <c r="M33" s="43"/>
      <c r="N33" s="43"/>
      <c r="O33" s="43"/>
      <c r="P33" s="43"/>
      <c r="Q33" s="43"/>
      <c r="R33" s="43"/>
      <c r="S33" s="43"/>
      <c r="T33" s="43"/>
      <c r="U33" s="43"/>
      <c r="V33" s="43"/>
      <c r="W33" s="43"/>
      <c r="X33" s="43"/>
      <c r="Y33" s="33">
        <f>ROUND(Y29+Y32,5)</f>
        <v>-114.52</v>
      </c>
      <c r="Z33" s="43"/>
      <c r="AA33" s="33">
        <f>ROUND(AA29+AA32,5)</f>
        <v>-114.52</v>
      </c>
    </row>
    <row r="34" spans="1:27">
      <c r="A34" s="20"/>
      <c r="B34" s="20"/>
      <c r="C34" s="20" t="s">
        <v>377</v>
      </c>
      <c r="D34" s="20"/>
      <c r="E34" s="20"/>
      <c r="F34" s="20"/>
      <c r="G34" s="20"/>
      <c r="H34" s="20"/>
      <c r="I34" s="20"/>
      <c r="J34" s="20"/>
      <c r="K34" s="21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2"/>
      <c r="Z34" s="20"/>
      <c r="AA34" s="22"/>
    </row>
    <row r="35" spans="1:27">
      <c r="A35" s="20"/>
      <c r="B35" s="20"/>
      <c r="C35" s="20"/>
      <c r="D35" s="20" t="s">
        <v>379</v>
      </c>
      <c r="E35" s="20"/>
      <c r="F35" s="20"/>
      <c r="G35" s="20"/>
      <c r="H35" s="20"/>
      <c r="I35" s="20"/>
      <c r="J35" s="20"/>
      <c r="K35" s="21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2"/>
      <c r="Z35" s="20"/>
      <c r="AA35" s="22"/>
    </row>
    <row r="36" spans="1:27" ht="15.75" thickBot="1">
      <c r="A36" s="39"/>
      <c r="B36" s="39"/>
      <c r="C36" s="39"/>
      <c r="D36" s="39"/>
      <c r="E36" s="39"/>
      <c r="F36" s="39"/>
      <c r="G36" s="23"/>
      <c r="H36" s="23"/>
      <c r="I36" s="23" t="s">
        <v>7</v>
      </c>
      <c r="J36" s="23"/>
      <c r="K36" s="24">
        <v>44602</v>
      </c>
      <c r="L36" s="23"/>
      <c r="M36" s="23"/>
      <c r="N36" s="23"/>
      <c r="O36" s="23"/>
      <c r="P36" s="23"/>
      <c r="Q36" s="23" t="s">
        <v>7</v>
      </c>
      <c r="R36" s="23"/>
      <c r="S36" s="23" t="s">
        <v>349</v>
      </c>
      <c r="T36" s="23"/>
      <c r="U36" s="50"/>
      <c r="V36" s="23"/>
      <c r="W36" s="23" t="s">
        <v>286</v>
      </c>
      <c r="X36" s="23"/>
      <c r="Y36" s="25">
        <v>-420.73</v>
      </c>
      <c r="Z36" s="23"/>
      <c r="AA36" s="25">
        <f>ROUND(AA35+Y36,5)</f>
        <v>-420.73</v>
      </c>
    </row>
    <row r="37" spans="1:27" ht="15.75" thickBot="1">
      <c r="A37" s="43"/>
      <c r="B37" s="43"/>
      <c r="C37" s="43"/>
      <c r="D37" s="43" t="s">
        <v>578</v>
      </c>
      <c r="E37" s="43"/>
      <c r="F37" s="43"/>
      <c r="G37" s="43"/>
      <c r="H37" s="43"/>
      <c r="I37" s="43"/>
      <c r="J37" s="43"/>
      <c r="K37" s="52"/>
      <c r="L37" s="43"/>
      <c r="M37" s="43"/>
      <c r="N37" s="43"/>
      <c r="O37" s="43"/>
      <c r="P37" s="43"/>
      <c r="Q37" s="43"/>
      <c r="R37" s="43"/>
      <c r="S37" s="43"/>
      <c r="T37" s="43"/>
      <c r="U37" s="43"/>
      <c r="V37" s="43"/>
      <c r="W37" s="43"/>
      <c r="X37" s="43"/>
      <c r="Y37" s="34">
        <f>ROUND(SUM(Y35:Y36),5)</f>
        <v>-420.73</v>
      </c>
      <c r="Z37" s="43"/>
      <c r="AA37" s="34">
        <f>AA36</f>
        <v>-420.73</v>
      </c>
    </row>
    <row r="38" spans="1:27">
      <c r="A38" s="43"/>
      <c r="B38" s="43"/>
      <c r="C38" s="43" t="s">
        <v>380</v>
      </c>
      <c r="D38" s="43"/>
      <c r="E38" s="43"/>
      <c r="F38" s="43"/>
      <c r="G38" s="43"/>
      <c r="H38" s="43"/>
      <c r="I38" s="43"/>
      <c r="J38" s="43"/>
      <c r="K38" s="52"/>
      <c r="L38" s="43"/>
      <c r="M38" s="43"/>
      <c r="N38" s="43"/>
      <c r="O38" s="43"/>
      <c r="P38" s="43"/>
      <c r="Q38" s="43"/>
      <c r="R38" s="43"/>
      <c r="S38" s="43"/>
      <c r="T38" s="43"/>
      <c r="U38" s="43"/>
      <c r="V38" s="43"/>
      <c r="W38" s="43"/>
      <c r="X38" s="43"/>
      <c r="Y38" s="33">
        <f>Y37</f>
        <v>-420.73</v>
      </c>
      <c r="Z38" s="43"/>
      <c r="AA38" s="33">
        <f>AA37</f>
        <v>-420.73</v>
      </c>
    </row>
    <row r="39" spans="1:27">
      <c r="A39" s="20"/>
      <c r="B39" s="20"/>
      <c r="C39" s="20" t="s">
        <v>381</v>
      </c>
      <c r="D39" s="20"/>
      <c r="E39" s="20"/>
      <c r="F39" s="20"/>
      <c r="G39" s="20"/>
      <c r="H39" s="20"/>
      <c r="I39" s="20"/>
      <c r="J39" s="20"/>
      <c r="K39" s="21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2"/>
      <c r="Z39" s="20"/>
      <c r="AA39" s="22"/>
    </row>
    <row r="40" spans="1:27">
      <c r="A40" s="20"/>
      <c r="B40" s="20"/>
      <c r="C40" s="20"/>
      <c r="D40" s="20" t="s">
        <v>382</v>
      </c>
      <c r="E40" s="20"/>
      <c r="F40" s="20"/>
      <c r="G40" s="20"/>
      <c r="H40" s="20"/>
      <c r="I40" s="20"/>
      <c r="J40" s="20"/>
      <c r="K40" s="21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2"/>
      <c r="Z40" s="20"/>
      <c r="AA40" s="22"/>
    </row>
    <row r="41" spans="1:27">
      <c r="A41" s="23"/>
      <c r="B41" s="23"/>
      <c r="C41" s="23"/>
      <c r="D41" s="23"/>
      <c r="E41" s="23"/>
      <c r="F41" s="23"/>
      <c r="G41" s="23"/>
      <c r="H41" s="23"/>
      <c r="I41" s="23" t="s">
        <v>579</v>
      </c>
      <c r="J41" s="23"/>
      <c r="K41" s="24">
        <v>44595</v>
      </c>
      <c r="L41" s="23"/>
      <c r="M41" s="23"/>
      <c r="N41" s="23"/>
      <c r="O41" s="23" t="s">
        <v>580</v>
      </c>
      <c r="P41" s="23"/>
      <c r="Q41" s="23" t="s">
        <v>581</v>
      </c>
      <c r="R41" s="23"/>
      <c r="S41" s="23" t="s">
        <v>349</v>
      </c>
      <c r="T41" s="23"/>
      <c r="U41" s="50"/>
      <c r="V41" s="23"/>
      <c r="W41" s="23" t="s">
        <v>310</v>
      </c>
      <c r="X41" s="23"/>
      <c r="Y41" s="25">
        <v>-50</v>
      </c>
      <c r="Z41" s="23"/>
      <c r="AA41" s="25">
        <f>ROUND(AA40+Y41,5)</f>
        <v>-50</v>
      </c>
    </row>
    <row r="42" spans="1:27">
      <c r="A42" s="23"/>
      <c r="B42" s="23"/>
      <c r="C42" s="23"/>
      <c r="D42" s="23"/>
      <c r="E42" s="23"/>
      <c r="F42" s="23"/>
      <c r="G42" s="23"/>
      <c r="H42" s="23"/>
      <c r="I42" s="23" t="s">
        <v>579</v>
      </c>
      <c r="J42" s="23"/>
      <c r="K42" s="24">
        <v>44599</v>
      </c>
      <c r="L42" s="23"/>
      <c r="M42" s="23"/>
      <c r="N42" s="23"/>
      <c r="O42" s="23" t="s">
        <v>582</v>
      </c>
      <c r="P42" s="23"/>
      <c r="Q42" s="23" t="s">
        <v>583</v>
      </c>
      <c r="R42" s="23"/>
      <c r="S42" s="23" t="s">
        <v>349</v>
      </c>
      <c r="T42" s="23"/>
      <c r="U42" s="50"/>
      <c r="V42" s="23"/>
      <c r="W42" s="23" t="s">
        <v>310</v>
      </c>
      <c r="X42" s="23"/>
      <c r="Y42" s="25">
        <v>-99</v>
      </c>
      <c r="Z42" s="23"/>
      <c r="AA42" s="25">
        <f>ROUND(AA41+Y42,5)</f>
        <v>-149</v>
      </c>
    </row>
    <row r="43" spans="1:27" ht="15.75" thickBot="1">
      <c r="A43" s="23"/>
      <c r="B43" s="23"/>
      <c r="C43" s="23"/>
      <c r="D43" s="23"/>
      <c r="E43" s="23"/>
      <c r="F43" s="23"/>
      <c r="G43" s="23"/>
      <c r="H43" s="23"/>
      <c r="I43" s="23" t="s">
        <v>579</v>
      </c>
      <c r="J43" s="23"/>
      <c r="K43" s="24">
        <v>44608</v>
      </c>
      <c r="L43" s="23"/>
      <c r="M43" s="23"/>
      <c r="N43" s="23"/>
      <c r="O43" s="23" t="s">
        <v>582</v>
      </c>
      <c r="P43" s="23"/>
      <c r="Q43" s="23" t="s">
        <v>583</v>
      </c>
      <c r="R43" s="23"/>
      <c r="S43" s="23" t="s">
        <v>349</v>
      </c>
      <c r="T43" s="23"/>
      <c r="U43" s="50"/>
      <c r="V43" s="23"/>
      <c r="W43" s="23" t="s">
        <v>310</v>
      </c>
      <c r="X43" s="23"/>
      <c r="Y43" s="51">
        <v>-99</v>
      </c>
      <c r="Z43" s="23"/>
      <c r="AA43" s="51">
        <f>ROUND(AA42+Y43,5)</f>
        <v>-248</v>
      </c>
    </row>
    <row r="44" spans="1:27">
      <c r="A44" s="43"/>
      <c r="B44" s="43"/>
      <c r="C44" s="43"/>
      <c r="D44" s="43" t="s">
        <v>584</v>
      </c>
      <c r="E44" s="43"/>
      <c r="F44" s="43"/>
      <c r="G44" s="43"/>
      <c r="H44" s="43"/>
      <c r="I44" s="43"/>
      <c r="J44" s="43"/>
      <c r="K44" s="52"/>
      <c r="L44" s="43"/>
      <c r="M44" s="43"/>
      <c r="N44" s="43"/>
      <c r="O44" s="43"/>
      <c r="P44" s="43"/>
      <c r="Q44" s="43"/>
      <c r="R44" s="43"/>
      <c r="S44" s="43"/>
      <c r="T44" s="43"/>
      <c r="U44" s="43"/>
      <c r="V44" s="43"/>
      <c r="W44" s="43"/>
      <c r="X44" s="43"/>
      <c r="Y44" s="33">
        <f>ROUND(SUM(Y40:Y43),5)</f>
        <v>-248</v>
      </c>
      <c r="Z44" s="43"/>
      <c r="AA44" s="33">
        <f>AA43</f>
        <v>-248</v>
      </c>
    </row>
    <row r="45" spans="1:27">
      <c r="A45" s="20"/>
      <c r="B45" s="20"/>
      <c r="C45" s="20"/>
      <c r="D45" s="20" t="s">
        <v>387</v>
      </c>
      <c r="E45" s="20"/>
      <c r="F45" s="20"/>
      <c r="G45" s="20"/>
      <c r="H45" s="20"/>
      <c r="I45" s="20"/>
      <c r="J45" s="20"/>
      <c r="K45" s="21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2"/>
      <c r="Z45" s="20"/>
      <c r="AA45" s="22"/>
    </row>
    <row r="46" spans="1:27" ht="15.75" thickBot="1">
      <c r="A46" s="39"/>
      <c r="B46" s="39"/>
      <c r="C46" s="39"/>
      <c r="D46" s="39"/>
      <c r="E46" s="39"/>
      <c r="F46" s="39"/>
      <c r="G46" s="23"/>
      <c r="H46" s="23"/>
      <c r="I46" s="23" t="s">
        <v>573</v>
      </c>
      <c r="J46" s="23"/>
      <c r="K46" s="24">
        <v>44603</v>
      </c>
      <c r="L46" s="23"/>
      <c r="M46" s="23" t="s">
        <v>585</v>
      </c>
      <c r="N46" s="23"/>
      <c r="O46" s="23" t="s">
        <v>184</v>
      </c>
      <c r="P46" s="23"/>
      <c r="Q46" s="23"/>
      <c r="R46" s="23"/>
      <c r="S46" s="23" t="s">
        <v>349</v>
      </c>
      <c r="T46" s="23"/>
      <c r="U46" s="50"/>
      <c r="V46" s="23"/>
      <c r="W46" s="23" t="s">
        <v>263</v>
      </c>
      <c r="X46" s="23"/>
      <c r="Y46" s="25">
        <v>-100</v>
      </c>
      <c r="Z46" s="23"/>
      <c r="AA46" s="25">
        <f>ROUND(AA45+Y46,5)</f>
        <v>-100</v>
      </c>
    </row>
    <row r="47" spans="1:27" ht="15.75" thickBot="1">
      <c r="A47" s="43"/>
      <c r="B47" s="43"/>
      <c r="C47" s="43"/>
      <c r="D47" s="43" t="s">
        <v>586</v>
      </c>
      <c r="E47" s="43"/>
      <c r="F47" s="43"/>
      <c r="G47" s="43"/>
      <c r="H47" s="43"/>
      <c r="I47" s="43"/>
      <c r="J47" s="43"/>
      <c r="K47" s="52"/>
      <c r="L47" s="43"/>
      <c r="M47" s="43"/>
      <c r="N47" s="43"/>
      <c r="O47" s="43"/>
      <c r="P47" s="43"/>
      <c r="Q47" s="43"/>
      <c r="R47" s="43"/>
      <c r="S47" s="43"/>
      <c r="T47" s="43"/>
      <c r="U47" s="43"/>
      <c r="V47" s="43"/>
      <c r="W47" s="43"/>
      <c r="X47" s="43"/>
      <c r="Y47" s="34">
        <f>ROUND(SUM(Y45:Y46),5)</f>
        <v>-100</v>
      </c>
      <c r="Z47" s="43"/>
      <c r="AA47" s="34">
        <f>AA46</f>
        <v>-100</v>
      </c>
    </row>
    <row r="48" spans="1:27">
      <c r="A48" s="43"/>
      <c r="B48" s="43"/>
      <c r="C48" s="43" t="s">
        <v>388</v>
      </c>
      <c r="D48" s="43"/>
      <c r="E48" s="43"/>
      <c r="F48" s="43"/>
      <c r="G48" s="43"/>
      <c r="H48" s="43"/>
      <c r="I48" s="43"/>
      <c r="J48" s="43"/>
      <c r="K48" s="52"/>
      <c r="L48" s="43"/>
      <c r="M48" s="43"/>
      <c r="N48" s="43"/>
      <c r="O48" s="43"/>
      <c r="P48" s="43"/>
      <c r="Q48" s="43"/>
      <c r="R48" s="43"/>
      <c r="S48" s="43"/>
      <c r="T48" s="43"/>
      <c r="U48" s="43"/>
      <c r="V48" s="43"/>
      <c r="W48" s="43"/>
      <c r="X48" s="43"/>
      <c r="Y48" s="33">
        <f>ROUND(Y44+Y47,5)</f>
        <v>-348</v>
      </c>
      <c r="Z48" s="43"/>
      <c r="AA48" s="33">
        <f>ROUND(AA44+AA47,5)</f>
        <v>-348</v>
      </c>
    </row>
    <row r="49" spans="1:27">
      <c r="A49" s="20"/>
      <c r="B49" s="20"/>
      <c r="C49" s="20" t="s">
        <v>390</v>
      </c>
      <c r="D49" s="20"/>
      <c r="E49" s="20"/>
      <c r="F49" s="20"/>
      <c r="G49" s="20"/>
      <c r="H49" s="20"/>
      <c r="I49" s="20"/>
      <c r="J49" s="20"/>
      <c r="K49" s="21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2"/>
      <c r="Z49" s="20"/>
      <c r="AA49" s="22"/>
    </row>
    <row r="50" spans="1:27">
      <c r="A50" s="20"/>
      <c r="B50" s="20"/>
      <c r="C50" s="20"/>
      <c r="D50" s="20" t="s">
        <v>391</v>
      </c>
      <c r="E50" s="20"/>
      <c r="F50" s="20"/>
      <c r="G50" s="20"/>
      <c r="H50" s="20"/>
      <c r="I50" s="20"/>
      <c r="J50" s="20"/>
      <c r="K50" s="21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2"/>
      <c r="Z50" s="20"/>
      <c r="AA50" s="22"/>
    </row>
    <row r="51" spans="1:27" ht="15.75" thickBot="1">
      <c r="A51" s="39"/>
      <c r="B51" s="39"/>
      <c r="C51" s="39"/>
      <c r="D51" s="39"/>
      <c r="E51" s="39"/>
      <c r="F51" s="39"/>
      <c r="G51" s="23"/>
      <c r="H51" s="23"/>
      <c r="I51" s="23" t="s">
        <v>573</v>
      </c>
      <c r="J51" s="23"/>
      <c r="K51" s="24">
        <v>44593</v>
      </c>
      <c r="L51" s="23"/>
      <c r="M51" s="23" t="s">
        <v>587</v>
      </c>
      <c r="N51" s="23"/>
      <c r="O51" s="23" t="s">
        <v>163</v>
      </c>
      <c r="P51" s="23"/>
      <c r="Q51" s="23" t="s">
        <v>164</v>
      </c>
      <c r="R51" s="23"/>
      <c r="S51" s="23" t="s">
        <v>349</v>
      </c>
      <c r="T51" s="23"/>
      <c r="U51" s="50"/>
      <c r="V51" s="23"/>
      <c r="W51" s="23" t="s">
        <v>263</v>
      </c>
      <c r="X51" s="23"/>
      <c r="Y51" s="51">
        <v>-100</v>
      </c>
      <c r="Z51" s="23"/>
      <c r="AA51" s="51">
        <f>ROUND(AA50+Y51,5)</f>
        <v>-100</v>
      </c>
    </row>
    <row r="52" spans="1:27">
      <c r="A52" s="43"/>
      <c r="B52" s="43"/>
      <c r="C52" s="43"/>
      <c r="D52" s="43" t="s">
        <v>588</v>
      </c>
      <c r="E52" s="43"/>
      <c r="F52" s="43"/>
      <c r="G52" s="43"/>
      <c r="H52" s="43"/>
      <c r="I52" s="43"/>
      <c r="J52" s="43"/>
      <c r="K52" s="52"/>
      <c r="L52" s="43"/>
      <c r="M52" s="43"/>
      <c r="N52" s="43"/>
      <c r="O52" s="43"/>
      <c r="P52" s="43"/>
      <c r="Q52" s="43"/>
      <c r="R52" s="43"/>
      <c r="S52" s="43"/>
      <c r="T52" s="43"/>
      <c r="U52" s="43"/>
      <c r="V52" s="43"/>
      <c r="W52" s="43"/>
      <c r="X52" s="43"/>
      <c r="Y52" s="33">
        <f>ROUND(SUM(Y50:Y51),5)</f>
        <v>-100</v>
      </c>
      <c r="Z52" s="43"/>
      <c r="AA52" s="33">
        <f>AA51</f>
        <v>-100</v>
      </c>
    </row>
    <row r="53" spans="1:27">
      <c r="A53" s="20"/>
      <c r="B53" s="20"/>
      <c r="C53" s="20"/>
      <c r="D53" s="20" t="s">
        <v>394</v>
      </c>
      <c r="E53" s="20"/>
      <c r="F53" s="20"/>
      <c r="G53" s="20"/>
      <c r="H53" s="20"/>
      <c r="I53" s="20"/>
      <c r="J53" s="20"/>
      <c r="K53" s="21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2"/>
      <c r="Z53" s="20"/>
      <c r="AA53" s="22"/>
    </row>
    <row r="54" spans="1:27" ht="15.75" thickBot="1">
      <c r="A54" s="39"/>
      <c r="B54" s="39"/>
      <c r="C54" s="39"/>
      <c r="D54" s="39"/>
      <c r="E54" s="39"/>
      <c r="F54" s="39"/>
      <c r="G54" s="23"/>
      <c r="H54" s="23"/>
      <c r="I54" s="23" t="s">
        <v>573</v>
      </c>
      <c r="J54" s="23"/>
      <c r="K54" s="24">
        <v>44599</v>
      </c>
      <c r="L54" s="23"/>
      <c r="M54" s="23" t="s">
        <v>589</v>
      </c>
      <c r="N54" s="23"/>
      <c r="O54" s="23" t="s">
        <v>25</v>
      </c>
      <c r="P54" s="23"/>
      <c r="Q54" s="23" t="s">
        <v>590</v>
      </c>
      <c r="R54" s="23"/>
      <c r="S54" s="23" t="s">
        <v>349</v>
      </c>
      <c r="T54" s="23"/>
      <c r="U54" s="50"/>
      <c r="V54" s="23"/>
      <c r="W54" s="23" t="s">
        <v>263</v>
      </c>
      <c r="X54" s="23"/>
      <c r="Y54" s="25">
        <v>-2781</v>
      </c>
      <c r="Z54" s="23"/>
      <c r="AA54" s="25">
        <f>ROUND(AA53+Y54,5)</f>
        <v>-2781</v>
      </c>
    </row>
    <row r="55" spans="1:27" ht="15.75" thickBot="1">
      <c r="A55" s="43"/>
      <c r="B55" s="43"/>
      <c r="C55" s="43"/>
      <c r="D55" s="43" t="s">
        <v>591</v>
      </c>
      <c r="E55" s="43"/>
      <c r="F55" s="43"/>
      <c r="G55" s="43"/>
      <c r="H55" s="43"/>
      <c r="I55" s="43"/>
      <c r="J55" s="43"/>
      <c r="K55" s="52"/>
      <c r="L55" s="43"/>
      <c r="M55" s="43"/>
      <c r="N55" s="43"/>
      <c r="O55" s="43"/>
      <c r="P55" s="43"/>
      <c r="Q55" s="43"/>
      <c r="R55" s="43"/>
      <c r="S55" s="43"/>
      <c r="T55" s="43"/>
      <c r="U55" s="43"/>
      <c r="V55" s="43"/>
      <c r="W55" s="43"/>
      <c r="X55" s="43"/>
      <c r="Y55" s="34">
        <f>ROUND(SUM(Y53:Y54),5)</f>
        <v>-2781</v>
      </c>
      <c r="Z55" s="43"/>
      <c r="AA55" s="34">
        <f>AA54</f>
        <v>-2781</v>
      </c>
    </row>
    <row r="56" spans="1:27">
      <c r="A56" s="43"/>
      <c r="B56" s="43"/>
      <c r="C56" s="43" t="s">
        <v>395</v>
      </c>
      <c r="D56" s="43"/>
      <c r="E56" s="43"/>
      <c r="F56" s="43"/>
      <c r="G56" s="43"/>
      <c r="H56" s="43"/>
      <c r="I56" s="43"/>
      <c r="J56" s="43"/>
      <c r="K56" s="52"/>
      <c r="L56" s="43"/>
      <c r="M56" s="43"/>
      <c r="N56" s="43"/>
      <c r="O56" s="43"/>
      <c r="P56" s="43"/>
      <c r="Q56" s="43"/>
      <c r="R56" s="43"/>
      <c r="S56" s="43"/>
      <c r="T56" s="43"/>
      <c r="U56" s="43"/>
      <c r="V56" s="43"/>
      <c r="W56" s="43"/>
      <c r="X56" s="43"/>
      <c r="Y56" s="33">
        <f>ROUND(Y52+Y55,5)</f>
        <v>-2881</v>
      </c>
      <c r="Z56" s="43"/>
      <c r="AA56" s="33">
        <f>ROUND(AA52+AA55,5)</f>
        <v>-2881</v>
      </c>
    </row>
    <row r="57" spans="1:27">
      <c r="A57" s="20"/>
      <c r="B57" s="20"/>
      <c r="C57" s="20" t="s">
        <v>396</v>
      </c>
      <c r="D57" s="20"/>
      <c r="E57" s="20"/>
      <c r="F57" s="20"/>
      <c r="G57" s="20"/>
      <c r="H57" s="20"/>
      <c r="I57" s="20"/>
      <c r="J57" s="20"/>
      <c r="K57" s="21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2"/>
      <c r="Z57" s="20"/>
      <c r="AA57" s="22"/>
    </row>
    <row r="58" spans="1:27">
      <c r="A58" s="23"/>
      <c r="B58" s="23"/>
      <c r="C58" s="23"/>
      <c r="D58" s="23"/>
      <c r="E58" s="23"/>
      <c r="F58" s="23"/>
      <c r="G58" s="23"/>
      <c r="H58" s="23"/>
      <c r="I58" s="23" t="s">
        <v>579</v>
      </c>
      <c r="J58" s="23"/>
      <c r="K58" s="24">
        <v>44593</v>
      </c>
      <c r="L58" s="23"/>
      <c r="M58" s="23"/>
      <c r="N58" s="23"/>
      <c r="O58" s="23" t="s">
        <v>592</v>
      </c>
      <c r="P58" s="23"/>
      <c r="Q58" s="23" t="s">
        <v>593</v>
      </c>
      <c r="R58" s="23"/>
      <c r="S58" s="23" t="s">
        <v>349</v>
      </c>
      <c r="T58" s="23"/>
      <c r="U58" s="50"/>
      <c r="V58" s="23"/>
      <c r="W58" s="23" t="s">
        <v>310</v>
      </c>
      <c r="X58" s="23"/>
      <c r="Y58" s="25">
        <v>-44.97</v>
      </c>
      <c r="Z58" s="23"/>
      <c r="AA58" s="25">
        <f>ROUND(AA57+Y58,5)</f>
        <v>-44.97</v>
      </c>
    </row>
    <row r="59" spans="1:27">
      <c r="A59" s="23"/>
      <c r="B59" s="23"/>
      <c r="C59" s="23"/>
      <c r="D59" s="23"/>
      <c r="E59" s="23"/>
      <c r="F59" s="23"/>
      <c r="G59" s="23"/>
      <c r="H59" s="23"/>
      <c r="I59" s="23" t="s">
        <v>579</v>
      </c>
      <c r="J59" s="23"/>
      <c r="K59" s="24">
        <v>44596</v>
      </c>
      <c r="L59" s="23"/>
      <c r="M59" s="23"/>
      <c r="N59" s="23"/>
      <c r="O59" s="23" t="s">
        <v>160</v>
      </c>
      <c r="P59" s="23"/>
      <c r="Q59" s="23" t="s">
        <v>594</v>
      </c>
      <c r="R59" s="23"/>
      <c r="S59" s="23" t="s">
        <v>349</v>
      </c>
      <c r="T59" s="23"/>
      <c r="U59" s="50"/>
      <c r="V59" s="23"/>
      <c r="W59" s="23" t="s">
        <v>310</v>
      </c>
      <c r="X59" s="23"/>
      <c r="Y59" s="25">
        <v>-108.52</v>
      </c>
      <c r="Z59" s="23"/>
      <c r="AA59" s="25">
        <f>ROUND(AA58+Y59,5)</f>
        <v>-153.49</v>
      </c>
    </row>
    <row r="60" spans="1:27">
      <c r="A60" s="23"/>
      <c r="B60" s="23"/>
      <c r="C60" s="23"/>
      <c r="D60" s="23"/>
      <c r="E60" s="23"/>
      <c r="F60" s="23"/>
      <c r="G60" s="23"/>
      <c r="H60" s="23"/>
      <c r="I60" s="23" t="s">
        <v>579</v>
      </c>
      <c r="J60" s="23"/>
      <c r="K60" s="24">
        <v>44602</v>
      </c>
      <c r="L60" s="23"/>
      <c r="M60" s="23"/>
      <c r="N60" s="23"/>
      <c r="O60" s="23" t="s">
        <v>592</v>
      </c>
      <c r="P60" s="23"/>
      <c r="Q60" s="23" t="s">
        <v>595</v>
      </c>
      <c r="R60" s="23"/>
      <c r="S60" s="23" t="s">
        <v>349</v>
      </c>
      <c r="T60" s="23"/>
      <c r="U60" s="50"/>
      <c r="V60" s="23"/>
      <c r="W60" s="23" t="s">
        <v>310</v>
      </c>
      <c r="X60" s="23"/>
      <c r="Y60" s="25">
        <v>-24.99</v>
      </c>
      <c r="Z60" s="23"/>
      <c r="AA60" s="25">
        <f>ROUND(AA59+Y60,5)</f>
        <v>-178.48</v>
      </c>
    </row>
    <row r="61" spans="1:27">
      <c r="A61" s="23"/>
      <c r="B61" s="23"/>
      <c r="C61" s="23"/>
      <c r="D61" s="23"/>
      <c r="E61" s="23"/>
      <c r="F61" s="23"/>
      <c r="G61" s="23"/>
      <c r="H61" s="23"/>
      <c r="I61" s="23" t="s">
        <v>579</v>
      </c>
      <c r="J61" s="23"/>
      <c r="K61" s="24">
        <v>44602</v>
      </c>
      <c r="L61" s="23"/>
      <c r="M61" s="23"/>
      <c r="N61" s="23"/>
      <c r="O61" s="23" t="s">
        <v>592</v>
      </c>
      <c r="P61" s="23"/>
      <c r="Q61" s="23" t="s">
        <v>596</v>
      </c>
      <c r="R61" s="23"/>
      <c r="S61" s="23" t="s">
        <v>349</v>
      </c>
      <c r="T61" s="23"/>
      <c r="U61" s="50"/>
      <c r="V61" s="23"/>
      <c r="W61" s="23" t="s">
        <v>310</v>
      </c>
      <c r="X61" s="23"/>
      <c r="Y61" s="25">
        <v>-51.97</v>
      </c>
      <c r="Z61" s="23"/>
      <c r="AA61" s="25">
        <f>ROUND(AA60+Y61,5)</f>
        <v>-230.45</v>
      </c>
    </row>
    <row r="62" spans="1:27" ht="15.75" thickBot="1">
      <c r="A62" s="23"/>
      <c r="B62" s="23"/>
      <c r="C62" s="23"/>
      <c r="D62" s="23"/>
      <c r="E62" s="23"/>
      <c r="F62" s="23"/>
      <c r="G62" s="23"/>
      <c r="H62" s="23"/>
      <c r="I62" s="23" t="s">
        <v>573</v>
      </c>
      <c r="J62" s="23"/>
      <c r="K62" s="24">
        <v>44620</v>
      </c>
      <c r="L62" s="23"/>
      <c r="M62" s="23" t="s">
        <v>597</v>
      </c>
      <c r="N62" s="23"/>
      <c r="O62" s="23" t="s">
        <v>73</v>
      </c>
      <c r="P62" s="23"/>
      <c r="Q62" s="23" t="s">
        <v>598</v>
      </c>
      <c r="R62" s="23"/>
      <c r="S62" s="23" t="s">
        <v>349</v>
      </c>
      <c r="T62" s="23"/>
      <c r="U62" s="50"/>
      <c r="V62" s="23"/>
      <c r="W62" s="23" t="s">
        <v>263</v>
      </c>
      <c r="X62" s="23"/>
      <c r="Y62" s="51">
        <v>-19.579999999999998</v>
      </c>
      <c r="Z62" s="23"/>
      <c r="AA62" s="51">
        <f>ROUND(AA61+Y62,5)</f>
        <v>-250.03</v>
      </c>
    </row>
    <row r="63" spans="1:27">
      <c r="A63" s="43"/>
      <c r="B63" s="43"/>
      <c r="C63" s="43" t="s">
        <v>599</v>
      </c>
      <c r="D63" s="43"/>
      <c r="E63" s="43"/>
      <c r="F63" s="43"/>
      <c r="G63" s="43"/>
      <c r="H63" s="43"/>
      <c r="I63" s="43"/>
      <c r="J63" s="43"/>
      <c r="K63" s="52"/>
      <c r="L63" s="43"/>
      <c r="M63" s="43"/>
      <c r="N63" s="43"/>
      <c r="O63" s="43"/>
      <c r="P63" s="43"/>
      <c r="Q63" s="43"/>
      <c r="R63" s="43"/>
      <c r="S63" s="43"/>
      <c r="T63" s="43"/>
      <c r="U63" s="43"/>
      <c r="V63" s="43"/>
      <c r="W63" s="43"/>
      <c r="X63" s="43"/>
      <c r="Y63" s="33">
        <f>ROUND(SUM(Y57:Y62),5)</f>
        <v>-250.03</v>
      </c>
      <c r="Z63" s="43"/>
      <c r="AA63" s="33">
        <f>AA62</f>
        <v>-250.03</v>
      </c>
    </row>
    <row r="64" spans="1:27">
      <c r="A64" s="20"/>
      <c r="B64" s="20"/>
      <c r="C64" s="20" t="s">
        <v>397</v>
      </c>
      <c r="D64" s="20"/>
      <c r="E64" s="20"/>
      <c r="F64" s="20"/>
      <c r="G64" s="20"/>
      <c r="H64" s="20"/>
      <c r="I64" s="20"/>
      <c r="J64" s="20"/>
      <c r="K64" s="21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2"/>
      <c r="Z64" s="20"/>
      <c r="AA64" s="22"/>
    </row>
    <row r="65" spans="1:27">
      <c r="A65" s="23"/>
      <c r="B65" s="23"/>
      <c r="C65" s="23"/>
      <c r="D65" s="23"/>
      <c r="E65" s="23"/>
      <c r="F65" s="23"/>
      <c r="G65" s="23"/>
      <c r="H65" s="23"/>
      <c r="I65" s="23" t="s">
        <v>579</v>
      </c>
      <c r="J65" s="23"/>
      <c r="K65" s="24">
        <v>44593</v>
      </c>
      <c r="L65" s="23"/>
      <c r="M65" s="23"/>
      <c r="N65" s="23"/>
      <c r="O65" s="23" t="s">
        <v>582</v>
      </c>
      <c r="P65" s="23"/>
      <c r="Q65" s="23" t="s">
        <v>600</v>
      </c>
      <c r="R65" s="23"/>
      <c r="S65" s="23" t="s">
        <v>349</v>
      </c>
      <c r="T65" s="23"/>
      <c r="U65" s="50"/>
      <c r="V65" s="23"/>
      <c r="W65" s="23" t="s">
        <v>310</v>
      </c>
      <c r="X65" s="23"/>
      <c r="Y65" s="25">
        <v>-1259.99</v>
      </c>
      <c r="Z65" s="23"/>
      <c r="AA65" s="25">
        <f t="shared" ref="AA65:AA77" si="0">ROUND(AA64+Y65,5)</f>
        <v>-1259.99</v>
      </c>
    </row>
    <row r="66" spans="1:27">
      <c r="A66" s="23"/>
      <c r="B66" s="23"/>
      <c r="C66" s="23"/>
      <c r="D66" s="23"/>
      <c r="E66" s="23"/>
      <c r="F66" s="23"/>
      <c r="G66" s="23"/>
      <c r="H66" s="23"/>
      <c r="I66" s="23" t="s">
        <v>579</v>
      </c>
      <c r="J66" s="23"/>
      <c r="K66" s="24">
        <v>44593</v>
      </c>
      <c r="L66" s="23"/>
      <c r="M66" s="23"/>
      <c r="N66" s="23"/>
      <c r="O66" s="23" t="s">
        <v>582</v>
      </c>
      <c r="P66" s="23"/>
      <c r="Q66" s="23" t="s">
        <v>601</v>
      </c>
      <c r="R66" s="23"/>
      <c r="S66" s="23" t="s">
        <v>349</v>
      </c>
      <c r="T66" s="23"/>
      <c r="U66" s="50"/>
      <c r="V66" s="23"/>
      <c r="W66" s="23" t="s">
        <v>310</v>
      </c>
      <c r="X66" s="23"/>
      <c r="Y66" s="25">
        <v>-113.21</v>
      </c>
      <c r="Z66" s="23"/>
      <c r="AA66" s="25">
        <f t="shared" si="0"/>
        <v>-1373.2</v>
      </c>
    </row>
    <row r="67" spans="1:27">
      <c r="A67" s="23"/>
      <c r="B67" s="23"/>
      <c r="C67" s="23"/>
      <c r="D67" s="23"/>
      <c r="E67" s="23"/>
      <c r="F67" s="23"/>
      <c r="G67" s="23"/>
      <c r="H67" s="23"/>
      <c r="I67" s="23" t="s">
        <v>579</v>
      </c>
      <c r="J67" s="23"/>
      <c r="K67" s="24">
        <v>44607</v>
      </c>
      <c r="L67" s="23"/>
      <c r="M67" s="23"/>
      <c r="N67" s="23"/>
      <c r="O67" s="23" t="s">
        <v>582</v>
      </c>
      <c r="P67" s="23"/>
      <c r="Q67" s="23"/>
      <c r="R67" s="23"/>
      <c r="S67" s="23" t="s">
        <v>349</v>
      </c>
      <c r="T67" s="23"/>
      <c r="U67" s="50"/>
      <c r="V67" s="23"/>
      <c r="W67" s="23" t="s">
        <v>310</v>
      </c>
      <c r="X67" s="23"/>
      <c r="Y67" s="25">
        <v>-1373.2</v>
      </c>
      <c r="Z67" s="23"/>
      <c r="AA67" s="25">
        <f t="shared" si="0"/>
        <v>-2746.4</v>
      </c>
    </row>
    <row r="68" spans="1:27">
      <c r="A68" s="23"/>
      <c r="B68" s="23"/>
      <c r="C68" s="23"/>
      <c r="D68" s="23"/>
      <c r="E68" s="23"/>
      <c r="F68" s="23"/>
      <c r="G68" s="23"/>
      <c r="H68" s="23"/>
      <c r="I68" s="23" t="s">
        <v>602</v>
      </c>
      <c r="J68" s="23"/>
      <c r="K68" s="24">
        <v>44612</v>
      </c>
      <c r="L68" s="23"/>
      <c r="M68" s="23"/>
      <c r="N68" s="23"/>
      <c r="O68" s="23" t="s">
        <v>582</v>
      </c>
      <c r="P68" s="23"/>
      <c r="Q68" s="23" t="s">
        <v>603</v>
      </c>
      <c r="R68" s="23"/>
      <c r="S68" s="23" t="s">
        <v>349</v>
      </c>
      <c r="T68" s="23"/>
      <c r="U68" s="50"/>
      <c r="V68" s="23"/>
      <c r="W68" s="23" t="s">
        <v>310</v>
      </c>
      <c r="X68" s="23"/>
      <c r="Y68" s="25">
        <v>113.21</v>
      </c>
      <c r="Z68" s="23"/>
      <c r="AA68" s="25">
        <f t="shared" si="0"/>
        <v>-2633.19</v>
      </c>
    </row>
    <row r="69" spans="1:27">
      <c r="A69" s="23"/>
      <c r="B69" s="23"/>
      <c r="C69" s="23"/>
      <c r="D69" s="23"/>
      <c r="E69" s="23"/>
      <c r="F69" s="23"/>
      <c r="G69" s="23"/>
      <c r="H69" s="23"/>
      <c r="I69" s="23" t="s">
        <v>602</v>
      </c>
      <c r="J69" s="23"/>
      <c r="K69" s="24">
        <v>44612</v>
      </c>
      <c r="L69" s="23"/>
      <c r="M69" s="23"/>
      <c r="N69" s="23"/>
      <c r="O69" s="23" t="s">
        <v>582</v>
      </c>
      <c r="P69" s="23"/>
      <c r="Q69" s="23" t="s">
        <v>603</v>
      </c>
      <c r="R69" s="23"/>
      <c r="S69" s="23" t="s">
        <v>349</v>
      </c>
      <c r="T69" s="23"/>
      <c r="U69" s="50"/>
      <c r="V69" s="23"/>
      <c r="W69" s="23" t="s">
        <v>310</v>
      </c>
      <c r="X69" s="23"/>
      <c r="Y69" s="25">
        <v>113.21</v>
      </c>
      <c r="Z69" s="23"/>
      <c r="AA69" s="25">
        <f t="shared" si="0"/>
        <v>-2519.98</v>
      </c>
    </row>
    <row r="70" spans="1:27">
      <c r="A70" s="23"/>
      <c r="B70" s="23"/>
      <c r="C70" s="23"/>
      <c r="D70" s="23"/>
      <c r="E70" s="23"/>
      <c r="F70" s="23"/>
      <c r="G70" s="23"/>
      <c r="H70" s="23"/>
      <c r="I70" s="23" t="s">
        <v>602</v>
      </c>
      <c r="J70" s="23"/>
      <c r="K70" s="24">
        <v>44612</v>
      </c>
      <c r="L70" s="23"/>
      <c r="M70" s="23"/>
      <c r="N70" s="23"/>
      <c r="O70" s="23" t="s">
        <v>582</v>
      </c>
      <c r="P70" s="23"/>
      <c r="Q70" s="23" t="s">
        <v>603</v>
      </c>
      <c r="R70" s="23"/>
      <c r="S70" s="23" t="s">
        <v>349</v>
      </c>
      <c r="T70" s="23"/>
      <c r="U70" s="50"/>
      <c r="V70" s="23"/>
      <c r="W70" s="23" t="s">
        <v>310</v>
      </c>
      <c r="X70" s="23"/>
      <c r="Y70" s="25">
        <v>21.02</v>
      </c>
      <c r="Z70" s="23"/>
      <c r="AA70" s="25">
        <f t="shared" si="0"/>
        <v>-2498.96</v>
      </c>
    </row>
    <row r="71" spans="1:27">
      <c r="A71" s="23"/>
      <c r="B71" s="23"/>
      <c r="C71" s="23"/>
      <c r="D71" s="23"/>
      <c r="E71" s="23"/>
      <c r="F71" s="23"/>
      <c r="G71" s="23"/>
      <c r="H71" s="23"/>
      <c r="I71" s="23" t="s">
        <v>602</v>
      </c>
      <c r="J71" s="23"/>
      <c r="K71" s="24">
        <v>44612</v>
      </c>
      <c r="L71" s="23"/>
      <c r="M71" s="23"/>
      <c r="N71" s="23"/>
      <c r="O71" s="23" t="s">
        <v>582</v>
      </c>
      <c r="P71" s="23"/>
      <c r="Q71" s="23" t="s">
        <v>603</v>
      </c>
      <c r="R71" s="23"/>
      <c r="S71" s="23" t="s">
        <v>349</v>
      </c>
      <c r="T71" s="23"/>
      <c r="U71" s="50"/>
      <c r="V71" s="23"/>
      <c r="W71" s="23" t="s">
        <v>310</v>
      </c>
      <c r="X71" s="23"/>
      <c r="Y71" s="25">
        <v>16.350000000000001</v>
      </c>
      <c r="Z71" s="23"/>
      <c r="AA71" s="25">
        <f t="shared" si="0"/>
        <v>-2482.61</v>
      </c>
    </row>
    <row r="72" spans="1:27">
      <c r="A72" s="23"/>
      <c r="B72" s="23"/>
      <c r="C72" s="23"/>
      <c r="D72" s="23"/>
      <c r="E72" s="23"/>
      <c r="F72" s="23"/>
      <c r="G72" s="23"/>
      <c r="H72" s="23"/>
      <c r="I72" s="23" t="s">
        <v>579</v>
      </c>
      <c r="J72" s="23"/>
      <c r="K72" s="24">
        <v>44618</v>
      </c>
      <c r="L72" s="23"/>
      <c r="M72" s="23"/>
      <c r="N72" s="23"/>
      <c r="O72" s="23" t="s">
        <v>582</v>
      </c>
      <c r="P72" s="23"/>
      <c r="Q72" s="23"/>
      <c r="R72" s="23"/>
      <c r="S72" s="23" t="s">
        <v>349</v>
      </c>
      <c r="T72" s="23"/>
      <c r="U72" s="50"/>
      <c r="V72" s="23"/>
      <c r="W72" s="23" t="s">
        <v>310</v>
      </c>
      <c r="X72" s="23"/>
      <c r="Y72" s="25">
        <v>-57.87</v>
      </c>
      <c r="Z72" s="23"/>
      <c r="AA72" s="25">
        <f t="shared" si="0"/>
        <v>-2540.48</v>
      </c>
    </row>
    <row r="73" spans="1:27">
      <c r="A73" s="23"/>
      <c r="B73" s="23"/>
      <c r="C73" s="23"/>
      <c r="D73" s="23"/>
      <c r="E73" s="23"/>
      <c r="F73" s="23"/>
      <c r="G73" s="23"/>
      <c r="H73" s="23"/>
      <c r="I73" s="23" t="s">
        <v>579</v>
      </c>
      <c r="J73" s="23"/>
      <c r="K73" s="24">
        <v>44618</v>
      </c>
      <c r="L73" s="23"/>
      <c r="M73" s="23"/>
      <c r="N73" s="23"/>
      <c r="O73" s="23" t="s">
        <v>582</v>
      </c>
      <c r="P73" s="23"/>
      <c r="Q73" s="23"/>
      <c r="R73" s="23"/>
      <c r="S73" s="23" t="s">
        <v>349</v>
      </c>
      <c r="T73" s="23"/>
      <c r="U73" s="50"/>
      <c r="V73" s="23"/>
      <c r="W73" s="23" t="s">
        <v>310</v>
      </c>
      <c r="X73" s="23"/>
      <c r="Y73" s="25">
        <v>-68.77</v>
      </c>
      <c r="Z73" s="23"/>
      <c r="AA73" s="25">
        <f t="shared" si="0"/>
        <v>-2609.25</v>
      </c>
    </row>
    <row r="74" spans="1:27">
      <c r="A74" s="23"/>
      <c r="B74" s="23"/>
      <c r="C74" s="23"/>
      <c r="D74" s="23"/>
      <c r="E74" s="23"/>
      <c r="F74" s="23"/>
      <c r="G74" s="23"/>
      <c r="H74" s="23"/>
      <c r="I74" s="23" t="s">
        <v>579</v>
      </c>
      <c r="J74" s="23"/>
      <c r="K74" s="24">
        <v>44618</v>
      </c>
      <c r="L74" s="23"/>
      <c r="M74" s="23"/>
      <c r="N74" s="23"/>
      <c r="O74" s="23" t="s">
        <v>582</v>
      </c>
      <c r="P74" s="23"/>
      <c r="Q74" s="23"/>
      <c r="R74" s="23"/>
      <c r="S74" s="23" t="s">
        <v>349</v>
      </c>
      <c r="T74" s="23"/>
      <c r="U74" s="50"/>
      <c r="V74" s="23"/>
      <c r="W74" s="23" t="s">
        <v>310</v>
      </c>
      <c r="X74" s="23"/>
      <c r="Y74" s="25">
        <v>-112.4</v>
      </c>
      <c r="Z74" s="23"/>
      <c r="AA74" s="25">
        <f t="shared" si="0"/>
        <v>-2721.65</v>
      </c>
    </row>
    <row r="75" spans="1:27">
      <c r="A75" s="23"/>
      <c r="B75" s="23"/>
      <c r="C75" s="23"/>
      <c r="D75" s="23"/>
      <c r="E75" s="23"/>
      <c r="F75" s="23"/>
      <c r="G75" s="23"/>
      <c r="H75" s="23"/>
      <c r="I75" s="23" t="s">
        <v>579</v>
      </c>
      <c r="J75" s="23"/>
      <c r="K75" s="24">
        <v>44618</v>
      </c>
      <c r="L75" s="23"/>
      <c r="M75" s="23"/>
      <c r="N75" s="23"/>
      <c r="O75" s="23" t="s">
        <v>582</v>
      </c>
      <c r="P75" s="23"/>
      <c r="Q75" s="23"/>
      <c r="R75" s="23"/>
      <c r="S75" s="23" t="s">
        <v>349</v>
      </c>
      <c r="T75" s="23"/>
      <c r="U75" s="50"/>
      <c r="V75" s="23"/>
      <c r="W75" s="23" t="s">
        <v>310</v>
      </c>
      <c r="X75" s="23"/>
      <c r="Y75" s="25">
        <v>-30.62</v>
      </c>
      <c r="Z75" s="23"/>
      <c r="AA75" s="25">
        <f t="shared" si="0"/>
        <v>-2752.27</v>
      </c>
    </row>
    <row r="76" spans="1:27">
      <c r="A76" s="23"/>
      <c r="B76" s="23"/>
      <c r="C76" s="23"/>
      <c r="D76" s="23"/>
      <c r="E76" s="23"/>
      <c r="F76" s="23"/>
      <c r="G76" s="23"/>
      <c r="H76" s="23"/>
      <c r="I76" s="23" t="s">
        <v>579</v>
      </c>
      <c r="J76" s="23"/>
      <c r="K76" s="24">
        <v>44618</v>
      </c>
      <c r="L76" s="23"/>
      <c r="M76" s="23"/>
      <c r="N76" s="23"/>
      <c r="O76" s="23" t="s">
        <v>582</v>
      </c>
      <c r="P76" s="23"/>
      <c r="Q76" s="23"/>
      <c r="R76" s="23"/>
      <c r="S76" s="23" t="s">
        <v>349</v>
      </c>
      <c r="T76" s="23"/>
      <c r="U76" s="50"/>
      <c r="V76" s="23"/>
      <c r="W76" s="23" t="s">
        <v>310</v>
      </c>
      <c r="X76" s="23"/>
      <c r="Y76" s="25">
        <v>-258.39999999999998</v>
      </c>
      <c r="Z76" s="23"/>
      <c r="AA76" s="25">
        <f t="shared" si="0"/>
        <v>-3010.67</v>
      </c>
    </row>
    <row r="77" spans="1:27" ht="15.75" thickBot="1">
      <c r="A77" s="23"/>
      <c r="B77" s="23"/>
      <c r="C77" s="23"/>
      <c r="D77" s="23"/>
      <c r="E77" s="23"/>
      <c r="F77" s="23"/>
      <c r="G77" s="23"/>
      <c r="H77" s="23"/>
      <c r="I77" s="23" t="s">
        <v>579</v>
      </c>
      <c r="J77" s="23"/>
      <c r="K77" s="24">
        <v>44620</v>
      </c>
      <c r="L77" s="23"/>
      <c r="M77" s="23"/>
      <c r="N77" s="23"/>
      <c r="O77" s="23" t="s">
        <v>582</v>
      </c>
      <c r="P77" s="23"/>
      <c r="Q77" s="23"/>
      <c r="R77" s="23"/>
      <c r="S77" s="23" t="s">
        <v>349</v>
      </c>
      <c r="T77" s="23"/>
      <c r="U77" s="50"/>
      <c r="V77" s="23"/>
      <c r="W77" s="23" t="s">
        <v>310</v>
      </c>
      <c r="X77" s="23"/>
      <c r="Y77" s="51">
        <v>-99</v>
      </c>
      <c r="Z77" s="23"/>
      <c r="AA77" s="51">
        <f t="shared" si="0"/>
        <v>-3109.67</v>
      </c>
    </row>
    <row r="78" spans="1:27">
      <c r="A78" s="43"/>
      <c r="B78" s="43"/>
      <c r="C78" s="43" t="s">
        <v>604</v>
      </c>
      <c r="D78" s="43"/>
      <c r="E78" s="43"/>
      <c r="F78" s="43"/>
      <c r="G78" s="43"/>
      <c r="H78" s="43"/>
      <c r="I78" s="43"/>
      <c r="J78" s="43"/>
      <c r="K78" s="52"/>
      <c r="L78" s="43"/>
      <c r="M78" s="43"/>
      <c r="N78" s="43"/>
      <c r="O78" s="43"/>
      <c r="P78" s="43"/>
      <c r="Q78" s="43"/>
      <c r="R78" s="43"/>
      <c r="S78" s="43"/>
      <c r="T78" s="43"/>
      <c r="U78" s="43"/>
      <c r="V78" s="43"/>
      <c r="W78" s="43"/>
      <c r="X78" s="43"/>
      <c r="Y78" s="33">
        <f>ROUND(SUM(Y64:Y77),5)</f>
        <v>-3109.67</v>
      </c>
      <c r="Z78" s="43"/>
      <c r="AA78" s="33">
        <f>AA77</f>
        <v>-3109.67</v>
      </c>
    </row>
    <row r="79" spans="1:27">
      <c r="A79" s="20"/>
      <c r="B79" s="20"/>
      <c r="C79" s="20" t="s">
        <v>398</v>
      </c>
      <c r="D79" s="20"/>
      <c r="E79" s="20"/>
      <c r="F79" s="20"/>
      <c r="G79" s="20"/>
      <c r="H79" s="20"/>
      <c r="I79" s="20"/>
      <c r="J79" s="20"/>
      <c r="K79" s="21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2"/>
      <c r="Z79" s="20"/>
      <c r="AA79" s="22"/>
    </row>
    <row r="80" spans="1:27">
      <c r="A80" s="20"/>
      <c r="B80" s="20"/>
      <c r="C80" s="20"/>
      <c r="D80" s="20" t="s">
        <v>399</v>
      </c>
      <c r="E80" s="20"/>
      <c r="F80" s="20"/>
      <c r="G80" s="20"/>
      <c r="H80" s="20"/>
      <c r="I80" s="20"/>
      <c r="J80" s="20"/>
      <c r="K80" s="21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2"/>
      <c r="Z80" s="20"/>
      <c r="AA80" s="22"/>
    </row>
    <row r="81" spans="1:27">
      <c r="A81" s="20"/>
      <c r="B81" s="20"/>
      <c r="C81" s="20"/>
      <c r="D81" s="20"/>
      <c r="E81" s="20" t="s">
        <v>400</v>
      </c>
      <c r="F81" s="20"/>
      <c r="G81" s="20"/>
      <c r="H81" s="20"/>
      <c r="I81" s="20"/>
      <c r="J81" s="20"/>
      <c r="K81" s="21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2"/>
      <c r="Z81" s="20"/>
      <c r="AA81" s="22"/>
    </row>
    <row r="82" spans="1:27">
      <c r="A82" s="20"/>
      <c r="B82" s="20"/>
      <c r="C82" s="20"/>
      <c r="D82" s="20"/>
      <c r="E82" s="20"/>
      <c r="F82" s="20" t="s">
        <v>401</v>
      </c>
      <c r="G82" s="20"/>
      <c r="H82" s="20"/>
      <c r="I82" s="20"/>
      <c r="J82" s="20"/>
      <c r="K82" s="21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2"/>
      <c r="Z82" s="20"/>
      <c r="AA82" s="22"/>
    </row>
    <row r="83" spans="1:27" ht="15.75" thickBot="1">
      <c r="A83" s="39"/>
      <c r="B83" s="39"/>
      <c r="C83" s="39"/>
      <c r="D83" s="39"/>
      <c r="E83" s="39"/>
      <c r="F83" s="39"/>
      <c r="G83" s="23"/>
      <c r="H83" s="23"/>
      <c r="I83" s="23" t="s">
        <v>45</v>
      </c>
      <c r="J83" s="23"/>
      <c r="K83" s="24">
        <v>44620</v>
      </c>
      <c r="L83" s="23"/>
      <c r="M83" s="23" t="s">
        <v>67</v>
      </c>
      <c r="N83" s="23"/>
      <c r="O83" s="23" t="s">
        <v>66</v>
      </c>
      <c r="P83" s="23"/>
      <c r="Q83" s="23" t="s">
        <v>48</v>
      </c>
      <c r="R83" s="23"/>
      <c r="S83" s="23" t="s">
        <v>349</v>
      </c>
      <c r="T83" s="23"/>
      <c r="U83" s="50"/>
      <c r="V83" s="23"/>
      <c r="W83" s="23" t="s">
        <v>287</v>
      </c>
      <c r="X83" s="23"/>
      <c r="Y83" s="51">
        <v>-10500</v>
      </c>
      <c r="Z83" s="23"/>
      <c r="AA83" s="51">
        <f>ROUND(AA82+Y83,5)</f>
        <v>-10500</v>
      </c>
    </row>
    <row r="84" spans="1:27">
      <c r="A84" s="43"/>
      <c r="B84" s="43"/>
      <c r="C84" s="43"/>
      <c r="D84" s="43"/>
      <c r="E84" s="43"/>
      <c r="F84" s="43" t="s">
        <v>605</v>
      </c>
      <c r="G84" s="43"/>
      <c r="H84" s="43"/>
      <c r="I84" s="43"/>
      <c r="J84" s="43"/>
      <c r="K84" s="52"/>
      <c r="L84" s="43"/>
      <c r="M84" s="43"/>
      <c r="N84" s="43"/>
      <c r="O84" s="43"/>
      <c r="P84" s="43"/>
      <c r="Q84" s="43"/>
      <c r="R84" s="43"/>
      <c r="S84" s="43"/>
      <c r="T84" s="43"/>
      <c r="U84" s="43"/>
      <c r="V84" s="43"/>
      <c r="W84" s="43"/>
      <c r="X84" s="43"/>
      <c r="Y84" s="33">
        <f>ROUND(SUM(Y82:Y83),5)</f>
        <v>-10500</v>
      </c>
      <c r="Z84" s="43"/>
      <c r="AA84" s="33">
        <f>AA83</f>
        <v>-10500</v>
      </c>
    </row>
    <row r="85" spans="1:27">
      <c r="A85" s="20"/>
      <c r="B85" s="20"/>
      <c r="C85" s="20"/>
      <c r="D85" s="20"/>
      <c r="E85" s="20"/>
      <c r="F85" s="20" t="s">
        <v>402</v>
      </c>
      <c r="G85" s="20"/>
      <c r="H85" s="20"/>
      <c r="I85" s="20"/>
      <c r="J85" s="20"/>
      <c r="K85" s="21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2"/>
      <c r="Z85" s="20"/>
      <c r="AA85" s="22"/>
    </row>
    <row r="86" spans="1:27" ht="15.75" thickBot="1">
      <c r="A86" s="39"/>
      <c r="B86" s="39"/>
      <c r="C86" s="39"/>
      <c r="D86" s="39"/>
      <c r="E86" s="39"/>
      <c r="F86" s="39"/>
      <c r="G86" s="23"/>
      <c r="H86" s="23"/>
      <c r="I86" s="23" t="s">
        <v>45</v>
      </c>
      <c r="J86" s="23"/>
      <c r="K86" s="24">
        <v>44620</v>
      </c>
      <c r="L86" s="23"/>
      <c r="M86" s="23" t="s">
        <v>67</v>
      </c>
      <c r="N86" s="23"/>
      <c r="O86" s="23" t="s">
        <v>66</v>
      </c>
      <c r="P86" s="23"/>
      <c r="Q86" s="23" t="s">
        <v>48</v>
      </c>
      <c r="R86" s="23"/>
      <c r="S86" s="23" t="s">
        <v>349</v>
      </c>
      <c r="T86" s="23"/>
      <c r="U86" s="50"/>
      <c r="V86" s="23"/>
      <c r="W86" s="23" t="s">
        <v>287</v>
      </c>
      <c r="X86" s="23"/>
      <c r="Y86" s="51">
        <v>-945</v>
      </c>
      <c r="Z86" s="23"/>
      <c r="AA86" s="51">
        <f>ROUND(AA85+Y86,5)</f>
        <v>-945</v>
      </c>
    </row>
    <row r="87" spans="1:27">
      <c r="A87" s="43"/>
      <c r="B87" s="43"/>
      <c r="C87" s="43"/>
      <c r="D87" s="43"/>
      <c r="E87" s="43"/>
      <c r="F87" s="43" t="s">
        <v>606</v>
      </c>
      <c r="G87" s="43"/>
      <c r="H87" s="43"/>
      <c r="I87" s="43"/>
      <c r="J87" s="43"/>
      <c r="K87" s="52"/>
      <c r="L87" s="43"/>
      <c r="M87" s="43"/>
      <c r="N87" s="43"/>
      <c r="O87" s="43"/>
      <c r="P87" s="43"/>
      <c r="Q87" s="43"/>
      <c r="R87" s="43"/>
      <c r="S87" s="43"/>
      <c r="T87" s="43"/>
      <c r="U87" s="43"/>
      <c r="V87" s="43"/>
      <c r="W87" s="43"/>
      <c r="X87" s="43"/>
      <c r="Y87" s="33">
        <f>ROUND(SUM(Y85:Y86),5)</f>
        <v>-945</v>
      </c>
      <c r="Z87" s="43"/>
      <c r="AA87" s="33">
        <f>AA86</f>
        <v>-945</v>
      </c>
    </row>
    <row r="88" spans="1:27">
      <c r="A88" s="20"/>
      <c r="B88" s="20"/>
      <c r="C88" s="20"/>
      <c r="D88" s="20"/>
      <c r="E88" s="20"/>
      <c r="F88" s="20" t="s">
        <v>403</v>
      </c>
      <c r="G88" s="20"/>
      <c r="H88" s="20"/>
      <c r="I88" s="20"/>
      <c r="J88" s="20"/>
      <c r="K88" s="21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2"/>
      <c r="Z88" s="20"/>
      <c r="AA88" s="22"/>
    </row>
    <row r="89" spans="1:27" ht="15.75" thickBot="1">
      <c r="A89" s="39"/>
      <c r="B89" s="39"/>
      <c r="C89" s="39"/>
      <c r="D89" s="39"/>
      <c r="E89" s="39"/>
      <c r="F89" s="39"/>
      <c r="G89" s="23"/>
      <c r="H89" s="23"/>
      <c r="I89" s="23" t="s">
        <v>45</v>
      </c>
      <c r="J89" s="23"/>
      <c r="K89" s="24">
        <v>44620</v>
      </c>
      <c r="L89" s="23"/>
      <c r="M89" s="23" t="s">
        <v>67</v>
      </c>
      <c r="N89" s="23"/>
      <c r="O89" s="23" t="s">
        <v>66</v>
      </c>
      <c r="P89" s="23"/>
      <c r="Q89" s="23" t="s">
        <v>48</v>
      </c>
      <c r="R89" s="23"/>
      <c r="S89" s="23" t="s">
        <v>349</v>
      </c>
      <c r="T89" s="23"/>
      <c r="U89" s="50"/>
      <c r="V89" s="23"/>
      <c r="W89" s="23" t="s">
        <v>287</v>
      </c>
      <c r="X89" s="23"/>
      <c r="Y89" s="51">
        <v>-336</v>
      </c>
      <c r="Z89" s="23"/>
      <c r="AA89" s="51">
        <f>ROUND(AA88+Y89,5)</f>
        <v>-336</v>
      </c>
    </row>
    <row r="90" spans="1:27">
      <c r="A90" s="43"/>
      <c r="B90" s="43"/>
      <c r="C90" s="43"/>
      <c r="D90" s="43"/>
      <c r="E90" s="43"/>
      <c r="F90" s="43" t="s">
        <v>607</v>
      </c>
      <c r="G90" s="43"/>
      <c r="H90" s="43"/>
      <c r="I90" s="43"/>
      <c r="J90" s="43"/>
      <c r="K90" s="52"/>
      <c r="L90" s="43"/>
      <c r="M90" s="43"/>
      <c r="N90" s="43"/>
      <c r="O90" s="43"/>
      <c r="P90" s="43"/>
      <c r="Q90" s="43"/>
      <c r="R90" s="43"/>
      <c r="S90" s="43"/>
      <c r="T90" s="43"/>
      <c r="U90" s="43"/>
      <c r="V90" s="43"/>
      <c r="W90" s="43"/>
      <c r="X90" s="43"/>
      <c r="Y90" s="33">
        <f>ROUND(SUM(Y88:Y89),5)</f>
        <v>-336</v>
      </c>
      <c r="Z90" s="43"/>
      <c r="AA90" s="33">
        <f>AA89</f>
        <v>-336</v>
      </c>
    </row>
    <row r="91" spans="1:27">
      <c r="A91" s="20"/>
      <c r="B91" s="20"/>
      <c r="C91" s="20"/>
      <c r="D91" s="20"/>
      <c r="E91" s="20"/>
      <c r="F91" s="20" t="s">
        <v>404</v>
      </c>
      <c r="G91" s="20"/>
      <c r="H91" s="20"/>
      <c r="I91" s="20"/>
      <c r="J91" s="20"/>
      <c r="K91" s="21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2"/>
      <c r="Z91" s="20"/>
      <c r="AA91" s="22"/>
    </row>
    <row r="92" spans="1:27" ht="15.75" thickBot="1">
      <c r="A92" s="39"/>
      <c r="B92" s="39"/>
      <c r="C92" s="39"/>
      <c r="D92" s="39"/>
      <c r="E92" s="39"/>
      <c r="F92" s="39"/>
      <c r="G92" s="23"/>
      <c r="H92" s="23"/>
      <c r="I92" s="23" t="s">
        <v>573</v>
      </c>
      <c r="J92" s="23"/>
      <c r="K92" s="24">
        <v>44593</v>
      </c>
      <c r="L92" s="23"/>
      <c r="M92" s="23" t="s">
        <v>608</v>
      </c>
      <c r="N92" s="23"/>
      <c r="O92" s="23" t="s">
        <v>20</v>
      </c>
      <c r="P92" s="23"/>
      <c r="Q92" s="23" t="s">
        <v>609</v>
      </c>
      <c r="R92" s="23"/>
      <c r="S92" s="23" t="s">
        <v>349</v>
      </c>
      <c r="T92" s="23"/>
      <c r="U92" s="50"/>
      <c r="V92" s="23"/>
      <c r="W92" s="23" t="s">
        <v>263</v>
      </c>
      <c r="X92" s="23"/>
      <c r="Y92" s="25">
        <v>-5267.74</v>
      </c>
      <c r="Z92" s="23"/>
      <c r="AA92" s="25">
        <f>ROUND(AA91+Y92,5)</f>
        <v>-5267.74</v>
      </c>
    </row>
    <row r="93" spans="1:27" ht="15.75" thickBot="1">
      <c r="A93" s="43"/>
      <c r="B93" s="43"/>
      <c r="C93" s="43"/>
      <c r="D93" s="43"/>
      <c r="E93" s="43"/>
      <c r="F93" s="43" t="s">
        <v>610</v>
      </c>
      <c r="G93" s="43"/>
      <c r="H93" s="43"/>
      <c r="I93" s="43"/>
      <c r="J93" s="43"/>
      <c r="K93" s="52"/>
      <c r="L93" s="43"/>
      <c r="M93" s="43"/>
      <c r="N93" s="43"/>
      <c r="O93" s="43"/>
      <c r="P93" s="43"/>
      <c r="Q93" s="43"/>
      <c r="R93" s="43"/>
      <c r="S93" s="43"/>
      <c r="T93" s="43"/>
      <c r="U93" s="43"/>
      <c r="V93" s="43"/>
      <c r="W93" s="43"/>
      <c r="X93" s="43"/>
      <c r="Y93" s="34">
        <f>ROUND(SUM(Y91:Y92),5)</f>
        <v>-5267.74</v>
      </c>
      <c r="Z93" s="43"/>
      <c r="AA93" s="34">
        <f>AA92</f>
        <v>-5267.74</v>
      </c>
    </row>
    <row r="94" spans="1:27">
      <c r="A94" s="43"/>
      <c r="B94" s="43"/>
      <c r="C94" s="43"/>
      <c r="D94" s="43"/>
      <c r="E94" s="43" t="s">
        <v>407</v>
      </c>
      <c r="F94" s="43"/>
      <c r="G94" s="43"/>
      <c r="H94" s="43"/>
      <c r="I94" s="43"/>
      <c r="J94" s="43"/>
      <c r="K94" s="52"/>
      <c r="L94" s="43"/>
      <c r="M94" s="43"/>
      <c r="N94" s="43"/>
      <c r="O94" s="43"/>
      <c r="P94" s="43"/>
      <c r="Q94" s="43"/>
      <c r="R94" s="43"/>
      <c r="S94" s="43"/>
      <c r="T94" s="43"/>
      <c r="U94" s="43"/>
      <c r="V94" s="43"/>
      <c r="W94" s="43"/>
      <c r="X94" s="43"/>
      <c r="Y94" s="33">
        <f>ROUND(Y84+Y87+Y90+Y93,5)</f>
        <v>-17048.740000000002</v>
      </c>
      <c r="Z94" s="43"/>
      <c r="AA94" s="33">
        <f>ROUND(AA84+AA87+AA90+AA93,5)</f>
        <v>-17048.740000000002</v>
      </c>
    </row>
    <row r="95" spans="1:27">
      <c r="A95" s="20"/>
      <c r="B95" s="20"/>
      <c r="C95" s="20"/>
      <c r="D95" s="20"/>
      <c r="E95" s="20" t="s">
        <v>408</v>
      </c>
      <c r="F95" s="20"/>
      <c r="G95" s="20"/>
      <c r="H95" s="20"/>
      <c r="I95" s="20"/>
      <c r="J95" s="20"/>
      <c r="K95" s="21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2"/>
      <c r="Z95" s="20"/>
      <c r="AA95" s="22"/>
    </row>
    <row r="96" spans="1:27">
      <c r="A96" s="23"/>
      <c r="B96" s="23"/>
      <c r="C96" s="23"/>
      <c r="D96" s="23"/>
      <c r="E96" s="23"/>
      <c r="F96" s="23"/>
      <c r="G96" s="23"/>
      <c r="H96" s="23"/>
      <c r="I96" s="23" t="s">
        <v>45</v>
      </c>
      <c r="J96" s="23"/>
      <c r="K96" s="24">
        <v>44620</v>
      </c>
      <c r="L96" s="23"/>
      <c r="M96" s="23" t="s">
        <v>58</v>
      </c>
      <c r="N96" s="23"/>
      <c r="O96" s="23" t="s">
        <v>57</v>
      </c>
      <c r="P96" s="23"/>
      <c r="Q96" s="23" t="s">
        <v>48</v>
      </c>
      <c r="R96" s="23"/>
      <c r="S96" s="23" t="s">
        <v>349</v>
      </c>
      <c r="T96" s="23"/>
      <c r="U96" s="50"/>
      <c r="V96" s="23"/>
      <c r="W96" s="23" t="s">
        <v>287</v>
      </c>
      <c r="X96" s="23"/>
      <c r="Y96" s="25">
        <v>-6200</v>
      </c>
      <c r="Z96" s="23"/>
      <c r="AA96" s="25">
        <f t="shared" ref="AA96:AA104" si="1">ROUND(AA95+Y96,5)</f>
        <v>-6200</v>
      </c>
    </row>
    <row r="97" spans="1:27">
      <c r="A97" s="23"/>
      <c r="B97" s="23"/>
      <c r="C97" s="23"/>
      <c r="D97" s="23"/>
      <c r="E97" s="23"/>
      <c r="F97" s="23"/>
      <c r="G97" s="23"/>
      <c r="H97" s="23"/>
      <c r="I97" s="23" t="s">
        <v>45</v>
      </c>
      <c r="J97" s="23"/>
      <c r="K97" s="24">
        <v>44620</v>
      </c>
      <c r="L97" s="23"/>
      <c r="M97" s="23" t="s">
        <v>58</v>
      </c>
      <c r="N97" s="23"/>
      <c r="O97" s="23" t="s">
        <v>57</v>
      </c>
      <c r="P97" s="23"/>
      <c r="Q97" s="23" t="s">
        <v>48</v>
      </c>
      <c r="R97" s="23"/>
      <c r="S97" s="23" t="s">
        <v>349</v>
      </c>
      <c r="T97" s="23"/>
      <c r="U97" s="50"/>
      <c r="V97" s="23"/>
      <c r="W97" s="23" t="s">
        <v>287</v>
      </c>
      <c r="X97" s="23"/>
      <c r="Y97" s="25">
        <v>-1550</v>
      </c>
      <c r="Z97" s="23"/>
      <c r="AA97" s="25">
        <f t="shared" si="1"/>
        <v>-7750</v>
      </c>
    </row>
    <row r="98" spans="1:27">
      <c r="A98" s="23"/>
      <c r="B98" s="23"/>
      <c r="C98" s="23"/>
      <c r="D98" s="23"/>
      <c r="E98" s="23"/>
      <c r="F98" s="23"/>
      <c r="G98" s="23"/>
      <c r="H98" s="23"/>
      <c r="I98" s="23" t="s">
        <v>45</v>
      </c>
      <c r="J98" s="23"/>
      <c r="K98" s="24">
        <v>44620</v>
      </c>
      <c r="L98" s="23"/>
      <c r="M98" s="23" t="s">
        <v>58</v>
      </c>
      <c r="N98" s="23"/>
      <c r="O98" s="23" t="s">
        <v>57</v>
      </c>
      <c r="P98" s="23"/>
      <c r="Q98" s="23" t="s">
        <v>48</v>
      </c>
      <c r="R98" s="23"/>
      <c r="S98" s="23" t="s">
        <v>349</v>
      </c>
      <c r="T98" s="23"/>
      <c r="U98" s="50"/>
      <c r="V98" s="23"/>
      <c r="W98" s="23" t="s">
        <v>287</v>
      </c>
      <c r="X98" s="23"/>
      <c r="Y98" s="25">
        <v>-186.36</v>
      </c>
      <c r="Z98" s="23"/>
      <c r="AA98" s="25">
        <f t="shared" si="1"/>
        <v>-7936.36</v>
      </c>
    </row>
    <row r="99" spans="1:27">
      <c r="A99" s="23"/>
      <c r="B99" s="23"/>
      <c r="C99" s="23"/>
      <c r="D99" s="23"/>
      <c r="E99" s="23"/>
      <c r="F99" s="23"/>
      <c r="G99" s="23"/>
      <c r="H99" s="23"/>
      <c r="I99" s="23" t="s">
        <v>45</v>
      </c>
      <c r="J99" s="23"/>
      <c r="K99" s="24">
        <v>44620</v>
      </c>
      <c r="L99" s="23"/>
      <c r="M99" s="23" t="s">
        <v>58</v>
      </c>
      <c r="N99" s="23"/>
      <c r="O99" s="23" t="s">
        <v>57</v>
      </c>
      <c r="P99" s="23"/>
      <c r="Q99" s="23" t="s">
        <v>48</v>
      </c>
      <c r="R99" s="23"/>
      <c r="S99" s="23" t="s">
        <v>349</v>
      </c>
      <c r="T99" s="23"/>
      <c r="U99" s="50"/>
      <c r="V99" s="23"/>
      <c r="W99" s="23" t="s">
        <v>287</v>
      </c>
      <c r="X99" s="23"/>
      <c r="Y99" s="25">
        <v>-2655.63</v>
      </c>
      <c r="Z99" s="23"/>
      <c r="AA99" s="25">
        <f t="shared" si="1"/>
        <v>-10591.99</v>
      </c>
    </row>
    <row r="100" spans="1:27">
      <c r="A100" s="23"/>
      <c r="B100" s="23"/>
      <c r="C100" s="23"/>
      <c r="D100" s="23"/>
      <c r="E100" s="23"/>
      <c r="F100" s="23"/>
      <c r="G100" s="23"/>
      <c r="H100" s="23"/>
      <c r="I100" s="23" t="s">
        <v>45</v>
      </c>
      <c r="J100" s="23"/>
      <c r="K100" s="24">
        <v>44620</v>
      </c>
      <c r="L100" s="23"/>
      <c r="M100" s="23" t="s">
        <v>61</v>
      </c>
      <c r="N100" s="23"/>
      <c r="O100" s="23" t="s">
        <v>60</v>
      </c>
      <c r="P100" s="23"/>
      <c r="Q100" s="23" t="s">
        <v>48</v>
      </c>
      <c r="R100" s="23"/>
      <c r="S100" s="23" t="s">
        <v>349</v>
      </c>
      <c r="T100" s="23"/>
      <c r="U100" s="50"/>
      <c r="V100" s="23"/>
      <c r="W100" s="23" t="s">
        <v>287</v>
      </c>
      <c r="X100" s="23"/>
      <c r="Y100" s="25">
        <v>-6916.67</v>
      </c>
      <c r="Z100" s="23"/>
      <c r="AA100" s="25">
        <f t="shared" si="1"/>
        <v>-17508.66</v>
      </c>
    </row>
    <row r="101" spans="1:27">
      <c r="A101" s="23"/>
      <c r="B101" s="23"/>
      <c r="C101" s="23"/>
      <c r="D101" s="23"/>
      <c r="E101" s="23"/>
      <c r="F101" s="23"/>
      <c r="G101" s="23"/>
      <c r="H101" s="23"/>
      <c r="I101" s="23" t="s">
        <v>45</v>
      </c>
      <c r="J101" s="23"/>
      <c r="K101" s="24">
        <v>44620</v>
      </c>
      <c r="L101" s="23"/>
      <c r="M101" s="23" t="s">
        <v>61</v>
      </c>
      <c r="N101" s="23"/>
      <c r="O101" s="23" t="s">
        <v>60</v>
      </c>
      <c r="P101" s="23"/>
      <c r="Q101" s="23" t="s">
        <v>48</v>
      </c>
      <c r="R101" s="23"/>
      <c r="S101" s="23" t="s">
        <v>349</v>
      </c>
      <c r="T101" s="23"/>
      <c r="U101" s="50"/>
      <c r="V101" s="23"/>
      <c r="W101" s="23" t="s">
        <v>287</v>
      </c>
      <c r="X101" s="23"/>
      <c r="Y101" s="25">
        <v>-3492.72</v>
      </c>
      <c r="Z101" s="23"/>
      <c r="AA101" s="25">
        <f t="shared" si="1"/>
        <v>-21001.38</v>
      </c>
    </row>
    <row r="102" spans="1:27">
      <c r="A102" s="23"/>
      <c r="B102" s="23"/>
      <c r="C102" s="23"/>
      <c r="D102" s="23"/>
      <c r="E102" s="23"/>
      <c r="F102" s="23"/>
      <c r="G102" s="23"/>
      <c r="H102" s="23"/>
      <c r="I102" s="23" t="s">
        <v>45</v>
      </c>
      <c r="J102" s="23"/>
      <c r="K102" s="24">
        <v>44620</v>
      </c>
      <c r="L102" s="23"/>
      <c r="M102" s="23" t="s">
        <v>64</v>
      </c>
      <c r="N102" s="23"/>
      <c r="O102" s="23" t="s">
        <v>63</v>
      </c>
      <c r="P102" s="23"/>
      <c r="Q102" s="23" t="s">
        <v>48</v>
      </c>
      <c r="R102" s="23"/>
      <c r="S102" s="23" t="s">
        <v>349</v>
      </c>
      <c r="T102" s="23"/>
      <c r="U102" s="50"/>
      <c r="V102" s="23"/>
      <c r="W102" s="23" t="s">
        <v>287</v>
      </c>
      <c r="X102" s="23"/>
      <c r="Y102" s="25">
        <v>-4675</v>
      </c>
      <c r="Z102" s="23"/>
      <c r="AA102" s="25">
        <f t="shared" si="1"/>
        <v>-25676.38</v>
      </c>
    </row>
    <row r="103" spans="1:27">
      <c r="A103" s="23"/>
      <c r="B103" s="23"/>
      <c r="C103" s="23"/>
      <c r="D103" s="23"/>
      <c r="E103" s="23"/>
      <c r="F103" s="23"/>
      <c r="G103" s="23"/>
      <c r="H103" s="23"/>
      <c r="I103" s="23" t="s">
        <v>45</v>
      </c>
      <c r="J103" s="23"/>
      <c r="K103" s="24">
        <v>44620</v>
      </c>
      <c r="L103" s="23"/>
      <c r="M103" s="23" t="s">
        <v>64</v>
      </c>
      <c r="N103" s="23"/>
      <c r="O103" s="23" t="s">
        <v>63</v>
      </c>
      <c r="P103" s="23"/>
      <c r="Q103" s="23" t="s">
        <v>48</v>
      </c>
      <c r="R103" s="23"/>
      <c r="S103" s="23" t="s">
        <v>349</v>
      </c>
      <c r="T103" s="23"/>
      <c r="U103" s="50"/>
      <c r="V103" s="23"/>
      <c r="W103" s="23" t="s">
        <v>287</v>
      </c>
      <c r="X103" s="23"/>
      <c r="Y103" s="25">
        <v>-3116.67</v>
      </c>
      <c r="Z103" s="23"/>
      <c r="AA103" s="25">
        <f t="shared" si="1"/>
        <v>-28793.05</v>
      </c>
    </row>
    <row r="104" spans="1:27" ht="15.75" thickBot="1">
      <c r="A104" s="23"/>
      <c r="B104" s="23"/>
      <c r="C104" s="23"/>
      <c r="D104" s="23"/>
      <c r="E104" s="23"/>
      <c r="F104" s="23"/>
      <c r="G104" s="23"/>
      <c r="H104" s="23"/>
      <c r="I104" s="23" t="s">
        <v>45</v>
      </c>
      <c r="J104" s="23"/>
      <c r="K104" s="24">
        <v>44620</v>
      </c>
      <c r="L104" s="23"/>
      <c r="M104" s="23" t="s">
        <v>64</v>
      </c>
      <c r="N104" s="23"/>
      <c r="O104" s="23" t="s">
        <v>63</v>
      </c>
      <c r="P104" s="23"/>
      <c r="Q104" s="23" t="s">
        <v>48</v>
      </c>
      <c r="R104" s="23"/>
      <c r="S104" s="23" t="s">
        <v>349</v>
      </c>
      <c r="T104" s="23"/>
      <c r="U104" s="50"/>
      <c r="V104" s="23"/>
      <c r="W104" s="23" t="s">
        <v>287</v>
      </c>
      <c r="X104" s="23"/>
      <c r="Y104" s="51">
        <v>-2997.12</v>
      </c>
      <c r="Z104" s="23"/>
      <c r="AA104" s="51">
        <f t="shared" si="1"/>
        <v>-31790.17</v>
      </c>
    </row>
    <row r="105" spans="1:27">
      <c r="A105" s="43"/>
      <c r="B105" s="43"/>
      <c r="C105" s="43"/>
      <c r="D105" s="43"/>
      <c r="E105" s="43" t="s">
        <v>611</v>
      </c>
      <c r="F105" s="43"/>
      <c r="G105" s="43"/>
      <c r="H105" s="43"/>
      <c r="I105" s="43"/>
      <c r="J105" s="43"/>
      <c r="K105" s="52"/>
      <c r="L105" s="43"/>
      <c r="M105" s="43"/>
      <c r="N105" s="43"/>
      <c r="O105" s="43"/>
      <c r="P105" s="43"/>
      <c r="Q105" s="43"/>
      <c r="R105" s="43"/>
      <c r="S105" s="43"/>
      <c r="T105" s="43"/>
      <c r="U105" s="43"/>
      <c r="V105" s="43"/>
      <c r="W105" s="43"/>
      <c r="X105" s="43"/>
      <c r="Y105" s="33">
        <f>ROUND(SUM(Y95:Y104),5)</f>
        <v>-31790.17</v>
      </c>
      <c r="Z105" s="43"/>
      <c r="AA105" s="33">
        <f>AA104</f>
        <v>-31790.17</v>
      </c>
    </row>
    <row r="106" spans="1:27">
      <c r="A106" s="20"/>
      <c r="B106" s="20"/>
      <c r="C106" s="20"/>
      <c r="D106" s="20"/>
      <c r="E106" s="20" t="s">
        <v>409</v>
      </c>
      <c r="F106" s="20"/>
      <c r="G106" s="20"/>
      <c r="H106" s="20"/>
      <c r="I106" s="20"/>
      <c r="J106" s="20"/>
      <c r="K106" s="21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2"/>
      <c r="Z106" s="20"/>
      <c r="AA106" s="22"/>
    </row>
    <row r="107" spans="1:27">
      <c r="A107" s="23"/>
      <c r="B107" s="23"/>
      <c r="C107" s="23"/>
      <c r="D107" s="23"/>
      <c r="E107" s="23"/>
      <c r="F107" s="23"/>
      <c r="G107" s="23"/>
      <c r="H107" s="23"/>
      <c r="I107" s="23" t="s">
        <v>45</v>
      </c>
      <c r="J107" s="23"/>
      <c r="K107" s="24">
        <v>44620</v>
      </c>
      <c r="L107" s="23"/>
      <c r="M107" s="23" t="s">
        <v>52</v>
      </c>
      <c r="N107" s="23"/>
      <c r="O107" s="23" t="s">
        <v>51</v>
      </c>
      <c r="P107" s="23"/>
      <c r="Q107" s="23" t="s">
        <v>48</v>
      </c>
      <c r="R107" s="23"/>
      <c r="S107" s="23" t="s">
        <v>349</v>
      </c>
      <c r="T107" s="23"/>
      <c r="U107" s="50"/>
      <c r="V107" s="23"/>
      <c r="W107" s="23" t="s">
        <v>287</v>
      </c>
      <c r="X107" s="23"/>
      <c r="Y107" s="25">
        <v>-172.72</v>
      </c>
      <c r="Z107" s="23"/>
      <c r="AA107" s="25">
        <f>ROUND(AA106+Y107,5)</f>
        <v>-172.72</v>
      </c>
    </row>
    <row r="108" spans="1:27" ht="15.75" thickBot="1">
      <c r="A108" s="23"/>
      <c r="B108" s="23"/>
      <c r="C108" s="23"/>
      <c r="D108" s="23"/>
      <c r="E108" s="23"/>
      <c r="F108" s="23"/>
      <c r="G108" s="23"/>
      <c r="H108" s="23"/>
      <c r="I108" s="23" t="s">
        <v>45</v>
      </c>
      <c r="J108" s="23"/>
      <c r="K108" s="24">
        <v>44620</v>
      </c>
      <c r="L108" s="23"/>
      <c r="M108" s="23" t="s">
        <v>52</v>
      </c>
      <c r="N108" s="23"/>
      <c r="O108" s="23" t="s">
        <v>51</v>
      </c>
      <c r="P108" s="23"/>
      <c r="Q108" s="23" t="s">
        <v>48</v>
      </c>
      <c r="R108" s="23"/>
      <c r="S108" s="23" t="s">
        <v>349</v>
      </c>
      <c r="T108" s="23"/>
      <c r="U108" s="50"/>
      <c r="V108" s="23"/>
      <c r="W108" s="23" t="s">
        <v>287</v>
      </c>
      <c r="X108" s="23"/>
      <c r="Y108" s="51">
        <v>-3238.5</v>
      </c>
      <c r="Z108" s="23"/>
      <c r="AA108" s="51">
        <f>ROUND(AA107+Y108,5)</f>
        <v>-3411.22</v>
      </c>
    </row>
    <row r="109" spans="1:27">
      <c r="A109" s="43"/>
      <c r="B109" s="43"/>
      <c r="C109" s="43"/>
      <c r="D109" s="43"/>
      <c r="E109" s="43" t="s">
        <v>612</v>
      </c>
      <c r="F109" s="43"/>
      <c r="G109" s="43"/>
      <c r="H109" s="43"/>
      <c r="I109" s="43"/>
      <c r="J109" s="43"/>
      <c r="K109" s="52"/>
      <c r="L109" s="43"/>
      <c r="M109" s="43"/>
      <c r="N109" s="43"/>
      <c r="O109" s="43"/>
      <c r="P109" s="43"/>
      <c r="Q109" s="43"/>
      <c r="R109" s="43"/>
      <c r="S109" s="43"/>
      <c r="T109" s="43"/>
      <c r="U109" s="43"/>
      <c r="V109" s="43"/>
      <c r="W109" s="43"/>
      <c r="X109" s="43"/>
      <c r="Y109" s="33">
        <f>ROUND(SUM(Y106:Y108),5)</f>
        <v>-3411.22</v>
      </c>
      <c r="Z109" s="43"/>
      <c r="AA109" s="33">
        <f>AA108</f>
        <v>-3411.22</v>
      </c>
    </row>
    <row r="110" spans="1:27">
      <c r="A110" s="20"/>
      <c r="B110" s="20"/>
      <c r="C110" s="20"/>
      <c r="D110" s="20"/>
      <c r="E110" s="20" t="s">
        <v>410</v>
      </c>
      <c r="F110" s="20"/>
      <c r="G110" s="20"/>
      <c r="H110" s="20"/>
      <c r="I110" s="20"/>
      <c r="J110" s="20"/>
      <c r="K110" s="21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2"/>
      <c r="Z110" s="20"/>
      <c r="AA110" s="22"/>
    </row>
    <row r="111" spans="1:27">
      <c r="A111" s="23"/>
      <c r="B111" s="23"/>
      <c r="C111" s="23"/>
      <c r="D111" s="23"/>
      <c r="E111" s="23"/>
      <c r="F111" s="23"/>
      <c r="G111" s="23"/>
      <c r="H111" s="23"/>
      <c r="I111" s="23" t="s">
        <v>45</v>
      </c>
      <c r="J111" s="23"/>
      <c r="K111" s="24">
        <v>44620</v>
      </c>
      <c r="L111" s="23"/>
      <c r="M111" s="23" t="s">
        <v>202</v>
      </c>
      <c r="N111" s="23"/>
      <c r="O111" s="23" t="s">
        <v>142</v>
      </c>
      <c r="P111" s="23"/>
      <c r="Q111" s="23"/>
      <c r="R111" s="23"/>
      <c r="S111" s="23" t="s">
        <v>349</v>
      </c>
      <c r="T111" s="23"/>
      <c r="U111" s="50"/>
      <c r="V111" s="23"/>
      <c r="W111" s="23" t="s">
        <v>287</v>
      </c>
      <c r="X111" s="23"/>
      <c r="Y111" s="25">
        <v>-2080.3200000000002</v>
      </c>
      <c r="Z111" s="23"/>
      <c r="AA111" s="25">
        <f>ROUND(AA110+Y111,5)</f>
        <v>-2080.3200000000002</v>
      </c>
    </row>
    <row r="112" spans="1:27" ht="15.75" thickBot="1">
      <c r="A112" s="23"/>
      <c r="B112" s="23"/>
      <c r="C112" s="23"/>
      <c r="D112" s="23"/>
      <c r="E112" s="23"/>
      <c r="F112" s="23"/>
      <c r="G112" s="23"/>
      <c r="H112" s="23"/>
      <c r="I112" s="23" t="s">
        <v>45</v>
      </c>
      <c r="J112" s="23"/>
      <c r="K112" s="24">
        <v>44620</v>
      </c>
      <c r="L112" s="23"/>
      <c r="M112" s="23" t="s">
        <v>202</v>
      </c>
      <c r="N112" s="23"/>
      <c r="O112" s="23" t="s">
        <v>142</v>
      </c>
      <c r="P112" s="23"/>
      <c r="Q112" s="23"/>
      <c r="R112" s="23"/>
      <c r="S112" s="23" t="s">
        <v>349</v>
      </c>
      <c r="T112" s="23"/>
      <c r="U112" s="50"/>
      <c r="V112" s="23"/>
      <c r="W112" s="23" t="s">
        <v>287</v>
      </c>
      <c r="X112" s="23"/>
      <c r="Y112" s="51">
        <v>-390.06</v>
      </c>
      <c r="Z112" s="23"/>
      <c r="AA112" s="51">
        <f>ROUND(AA111+Y112,5)</f>
        <v>-2470.38</v>
      </c>
    </row>
    <row r="113" spans="1:27">
      <c r="A113" s="43"/>
      <c r="B113" s="43"/>
      <c r="C113" s="43"/>
      <c r="D113" s="43"/>
      <c r="E113" s="43" t="s">
        <v>613</v>
      </c>
      <c r="F113" s="43"/>
      <c r="G113" s="43"/>
      <c r="H113" s="43"/>
      <c r="I113" s="43"/>
      <c r="J113" s="43"/>
      <c r="K113" s="52"/>
      <c r="L113" s="43"/>
      <c r="M113" s="43"/>
      <c r="N113" s="43"/>
      <c r="O113" s="43"/>
      <c r="P113" s="43"/>
      <c r="Q113" s="43"/>
      <c r="R113" s="43"/>
      <c r="S113" s="43"/>
      <c r="T113" s="43"/>
      <c r="U113" s="43"/>
      <c r="V113" s="43"/>
      <c r="W113" s="43"/>
      <c r="X113" s="43"/>
      <c r="Y113" s="33">
        <f>ROUND(SUM(Y110:Y112),5)</f>
        <v>-2470.38</v>
      </c>
      <c r="Z113" s="43"/>
      <c r="AA113" s="33">
        <f>AA112</f>
        <v>-2470.38</v>
      </c>
    </row>
    <row r="114" spans="1:27">
      <c r="A114" s="20"/>
      <c r="B114" s="20"/>
      <c r="C114" s="20"/>
      <c r="D114" s="20"/>
      <c r="E114" s="20" t="s">
        <v>411</v>
      </c>
      <c r="F114" s="20"/>
      <c r="G114" s="20"/>
      <c r="H114" s="20"/>
      <c r="I114" s="20"/>
      <c r="J114" s="20"/>
      <c r="K114" s="21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  <c r="W114" s="20"/>
      <c r="X114" s="20"/>
      <c r="Y114" s="22"/>
      <c r="Z114" s="20"/>
      <c r="AA114" s="22"/>
    </row>
    <row r="115" spans="1:27">
      <c r="A115" s="23"/>
      <c r="B115" s="23"/>
      <c r="C115" s="23"/>
      <c r="D115" s="23"/>
      <c r="E115" s="23"/>
      <c r="F115" s="23"/>
      <c r="G115" s="23"/>
      <c r="H115" s="23"/>
      <c r="I115" s="23" t="s">
        <v>45</v>
      </c>
      <c r="J115" s="23"/>
      <c r="K115" s="24">
        <v>44620</v>
      </c>
      <c r="L115" s="23"/>
      <c r="M115" s="23" t="s">
        <v>49</v>
      </c>
      <c r="N115" s="23"/>
      <c r="O115" s="23" t="s">
        <v>47</v>
      </c>
      <c r="P115" s="23"/>
      <c r="Q115" s="23" t="s">
        <v>48</v>
      </c>
      <c r="R115" s="23"/>
      <c r="S115" s="23" t="s">
        <v>349</v>
      </c>
      <c r="T115" s="23"/>
      <c r="U115" s="50"/>
      <c r="V115" s="23"/>
      <c r="W115" s="23" t="s">
        <v>287</v>
      </c>
      <c r="X115" s="23"/>
      <c r="Y115" s="25">
        <v>-1338.25</v>
      </c>
      <c r="Z115" s="23"/>
      <c r="AA115" s="25">
        <f>ROUND(AA114+Y115,5)</f>
        <v>-1338.25</v>
      </c>
    </row>
    <row r="116" spans="1:27" ht="15.75" thickBot="1">
      <c r="A116" s="23"/>
      <c r="B116" s="23"/>
      <c r="C116" s="23"/>
      <c r="D116" s="23"/>
      <c r="E116" s="23"/>
      <c r="F116" s="23"/>
      <c r="G116" s="23"/>
      <c r="H116" s="23"/>
      <c r="I116" s="23" t="s">
        <v>45</v>
      </c>
      <c r="J116" s="23"/>
      <c r="K116" s="24">
        <v>44620</v>
      </c>
      <c r="L116" s="23"/>
      <c r="M116" s="23" t="s">
        <v>49</v>
      </c>
      <c r="N116" s="23"/>
      <c r="O116" s="23" t="s">
        <v>47</v>
      </c>
      <c r="P116" s="23"/>
      <c r="Q116" s="23" t="s">
        <v>48</v>
      </c>
      <c r="R116" s="23"/>
      <c r="S116" s="23" t="s">
        <v>349</v>
      </c>
      <c r="T116" s="23"/>
      <c r="U116" s="50"/>
      <c r="V116" s="23"/>
      <c r="W116" s="23" t="s">
        <v>287</v>
      </c>
      <c r="X116" s="23"/>
      <c r="Y116" s="51">
        <v>-265</v>
      </c>
      <c r="Z116" s="23"/>
      <c r="AA116" s="51">
        <f>ROUND(AA115+Y116,5)</f>
        <v>-1603.25</v>
      </c>
    </row>
    <row r="117" spans="1:27">
      <c r="A117" s="43"/>
      <c r="B117" s="43"/>
      <c r="C117" s="43"/>
      <c r="D117" s="43"/>
      <c r="E117" s="43" t="s">
        <v>614</v>
      </c>
      <c r="F117" s="43"/>
      <c r="G117" s="43"/>
      <c r="H117" s="43"/>
      <c r="I117" s="43"/>
      <c r="J117" s="43"/>
      <c r="K117" s="52"/>
      <c r="L117" s="43"/>
      <c r="M117" s="43"/>
      <c r="N117" s="43"/>
      <c r="O117" s="43"/>
      <c r="P117" s="43"/>
      <c r="Q117" s="43"/>
      <c r="R117" s="43"/>
      <c r="S117" s="43"/>
      <c r="T117" s="43"/>
      <c r="U117" s="43"/>
      <c r="V117" s="43"/>
      <c r="W117" s="43"/>
      <c r="X117" s="43"/>
      <c r="Y117" s="33">
        <f>ROUND(SUM(Y114:Y116),5)</f>
        <v>-1603.25</v>
      </c>
      <c r="Z117" s="43"/>
      <c r="AA117" s="33">
        <f>AA116</f>
        <v>-1603.25</v>
      </c>
    </row>
    <row r="118" spans="1:27">
      <c r="A118" s="20"/>
      <c r="B118" s="20"/>
      <c r="C118" s="20"/>
      <c r="D118" s="20"/>
      <c r="E118" s="20" t="s">
        <v>412</v>
      </c>
      <c r="F118" s="20"/>
      <c r="G118" s="20"/>
      <c r="H118" s="20"/>
      <c r="I118" s="20"/>
      <c r="J118" s="20"/>
      <c r="K118" s="21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22"/>
      <c r="Z118" s="20"/>
      <c r="AA118" s="22"/>
    </row>
    <row r="119" spans="1:27">
      <c r="A119" s="23"/>
      <c r="B119" s="23"/>
      <c r="C119" s="23"/>
      <c r="D119" s="23"/>
      <c r="E119" s="23"/>
      <c r="F119" s="23"/>
      <c r="G119" s="23"/>
      <c r="H119" s="23"/>
      <c r="I119" s="23" t="s">
        <v>45</v>
      </c>
      <c r="J119" s="23"/>
      <c r="K119" s="24">
        <v>44620</v>
      </c>
      <c r="L119" s="23"/>
      <c r="M119" s="23" t="s">
        <v>55</v>
      </c>
      <c r="N119" s="23"/>
      <c r="O119" s="23" t="s">
        <v>54</v>
      </c>
      <c r="P119" s="23"/>
      <c r="Q119" s="23" t="s">
        <v>48</v>
      </c>
      <c r="R119" s="23"/>
      <c r="S119" s="23" t="s">
        <v>349</v>
      </c>
      <c r="T119" s="23"/>
      <c r="U119" s="50"/>
      <c r="V119" s="23"/>
      <c r="W119" s="23" t="s">
        <v>287</v>
      </c>
      <c r="X119" s="23"/>
      <c r="Y119" s="25">
        <v>-5612.79</v>
      </c>
      <c r="Z119" s="23"/>
      <c r="AA119" s="25">
        <f>ROUND(AA118+Y119,5)</f>
        <v>-5612.79</v>
      </c>
    </row>
    <row r="120" spans="1:27" ht="15.75" thickBot="1">
      <c r="A120" s="23"/>
      <c r="B120" s="23"/>
      <c r="C120" s="23"/>
      <c r="D120" s="23"/>
      <c r="E120" s="23"/>
      <c r="F120" s="23"/>
      <c r="G120" s="23"/>
      <c r="H120" s="23"/>
      <c r="I120" s="23" t="s">
        <v>45</v>
      </c>
      <c r="J120" s="23"/>
      <c r="K120" s="24">
        <v>44620</v>
      </c>
      <c r="L120" s="23"/>
      <c r="M120" s="23" t="s">
        <v>55</v>
      </c>
      <c r="N120" s="23"/>
      <c r="O120" s="23" t="s">
        <v>54</v>
      </c>
      <c r="P120" s="23"/>
      <c r="Q120" s="23" t="s">
        <v>48</v>
      </c>
      <c r="R120" s="23"/>
      <c r="S120" s="23" t="s">
        <v>349</v>
      </c>
      <c r="T120" s="23"/>
      <c r="U120" s="50"/>
      <c r="V120" s="23"/>
      <c r="W120" s="23" t="s">
        <v>287</v>
      </c>
      <c r="X120" s="23"/>
      <c r="Y120" s="25">
        <v>-65.27</v>
      </c>
      <c r="Z120" s="23"/>
      <c r="AA120" s="25">
        <f>ROUND(AA119+Y120,5)</f>
        <v>-5678.06</v>
      </c>
    </row>
    <row r="121" spans="1:27" ht="15.75" thickBot="1">
      <c r="A121" s="43"/>
      <c r="B121" s="43"/>
      <c r="C121" s="43"/>
      <c r="D121" s="43"/>
      <c r="E121" s="43" t="s">
        <v>615</v>
      </c>
      <c r="F121" s="43"/>
      <c r="G121" s="43"/>
      <c r="H121" s="43"/>
      <c r="I121" s="43"/>
      <c r="J121" s="43"/>
      <c r="K121" s="52"/>
      <c r="L121" s="43"/>
      <c r="M121" s="43"/>
      <c r="N121" s="43"/>
      <c r="O121" s="43"/>
      <c r="P121" s="43"/>
      <c r="Q121" s="43"/>
      <c r="R121" s="43"/>
      <c r="S121" s="43"/>
      <c r="T121" s="43"/>
      <c r="U121" s="43"/>
      <c r="V121" s="43"/>
      <c r="W121" s="43"/>
      <c r="X121" s="43"/>
      <c r="Y121" s="34">
        <f>ROUND(SUM(Y118:Y120),5)</f>
        <v>-5678.06</v>
      </c>
      <c r="Z121" s="43"/>
      <c r="AA121" s="34">
        <f>AA120</f>
        <v>-5678.06</v>
      </c>
    </row>
    <row r="122" spans="1:27">
      <c r="A122" s="43"/>
      <c r="B122" s="43"/>
      <c r="C122" s="43"/>
      <c r="D122" s="43" t="s">
        <v>413</v>
      </c>
      <c r="E122" s="43"/>
      <c r="F122" s="43"/>
      <c r="G122" s="43"/>
      <c r="H122" s="43"/>
      <c r="I122" s="43"/>
      <c r="J122" s="43"/>
      <c r="K122" s="52"/>
      <c r="L122" s="43"/>
      <c r="M122" s="43"/>
      <c r="N122" s="43"/>
      <c r="O122" s="43"/>
      <c r="P122" s="43"/>
      <c r="Q122" s="43"/>
      <c r="R122" s="43"/>
      <c r="S122" s="43"/>
      <c r="T122" s="43"/>
      <c r="U122" s="43"/>
      <c r="V122" s="43"/>
      <c r="W122" s="43"/>
      <c r="X122" s="43"/>
      <c r="Y122" s="33">
        <f>ROUND(Y94+Y105+Y109+Y113+Y117+Y121,5)</f>
        <v>-62001.82</v>
      </c>
      <c r="Z122" s="43"/>
      <c r="AA122" s="33">
        <f>ROUND(AA94+AA105+AA109+AA113+AA117+AA121,5)</f>
        <v>-62001.82</v>
      </c>
    </row>
    <row r="123" spans="1:27">
      <c r="A123" s="20"/>
      <c r="B123" s="20"/>
      <c r="C123" s="20"/>
      <c r="D123" s="20" t="s">
        <v>414</v>
      </c>
      <c r="E123" s="20"/>
      <c r="F123" s="20"/>
      <c r="G123" s="20"/>
      <c r="H123" s="20"/>
      <c r="I123" s="20"/>
      <c r="J123" s="20"/>
      <c r="K123" s="21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22"/>
      <c r="Z123" s="20"/>
      <c r="AA123" s="22"/>
    </row>
    <row r="124" spans="1:27">
      <c r="A124" s="20"/>
      <c r="B124" s="20"/>
      <c r="C124" s="20"/>
      <c r="D124" s="20"/>
      <c r="E124" s="20" t="s">
        <v>417</v>
      </c>
      <c r="F124" s="20"/>
      <c r="G124" s="20"/>
      <c r="H124" s="20"/>
      <c r="I124" s="20"/>
      <c r="J124" s="20"/>
      <c r="K124" s="21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0"/>
      <c r="W124" s="20"/>
      <c r="X124" s="20"/>
      <c r="Y124" s="22"/>
      <c r="Z124" s="20"/>
      <c r="AA124" s="22"/>
    </row>
    <row r="125" spans="1:27">
      <c r="A125" s="23"/>
      <c r="B125" s="23"/>
      <c r="C125" s="23"/>
      <c r="D125" s="23"/>
      <c r="E125" s="23"/>
      <c r="F125" s="23"/>
      <c r="G125" s="23"/>
      <c r="H125" s="23"/>
      <c r="I125" s="23" t="s">
        <v>573</v>
      </c>
      <c r="J125" s="23"/>
      <c r="K125" s="24">
        <v>44593</v>
      </c>
      <c r="L125" s="23"/>
      <c r="M125" s="23" t="s">
        <v>608</v>
      </c>
      <c r="N125" s="23"/>
      <c r="O125" s="23" t="s">
        <v>20</v>
      </c>
      <c r="P125" s="23"/>
      <c r="Q125" s="23" t="s">
        <v>616</v>
      </c>
      <c r="R125" s="23"/>
      <c r="S125" s="23" t="s">
        <v>349</v>
      </c>
      <c r="T125" s="23"/>
      <c r="U125" s="50"/>
      <c r="V125" s="23"/>
      <c r="W125" s="23" t="s">
        <v>263</v>
      </c>
      <c r="X125" s="23"/>
      <c r="Y125" s="25">
        <v>-1336.36</v>
      </c>
      <c r="Z125" s="23"/>
      <c r="AA125" s="25">
        <f t="shared" ref="AA125:AA135" si="2">ROUND(AA124+Y125,5)</f>
        <v>-1336.36</v>
      </c>
    </row>
    <row r="126" spans="1:27">
      <c r="A126" s="23"/>
      <c r="B126" s="23"/>
      <c r="C126" s="23"/>
      <c r="D126" s="23"/>
      <c r="E126" s="23"/>
      <c r="F126" s="23"/>
      <c r="G126" s="23"/>
      <c r="H126" s="23"/>
      <c r="I126" s="23" t="s">
        <v>573</v>
      </c>
      <c r="J126" s="23"/>
      <c r="K126" s="24">
        <v>44593</v>
      </c>
      <c r="L126" s="23"/>
      <c r="M126" s="23" t="s">
        <v>608</v>
      </c>
      <c r="N126" s="23"/>
      <c r="O126" s="23" t="s">
        <v>20</v>
      </c>
      <c r="P126" s="23"/>
      <c r="Q126" s="23" t="s">
        <v>617</v>
      </c>
      <c r="R126" s="23"/>
      <c r="S126" s="23" t="s">
        <v>349</v>
      </c>
      <c r="T126" s="23"/>
      <c r="U126" s="50"/>
      <c r="V126" s="23"/>
      <c r="W126" s="23" t="s">
        <v>263</v>
      </c>
      <c r="X126" s="23"/>
      <c r="Y126" s="25">
        <v>-742.67</v>
      </c>
      <c r="Z126" s="23"/>
      <c r="AA126" s="25">
        <f t="shared" si="2"/>
        <v>-2079.0300000000002</v>
      </c>
    </row>
    <row r="127" spans="1:27">
      <c r="A127" s="23"/>
      <c r="B127" s="23"/>
      <c r="C127" s="23"/>
      <c r="D127" s="23"/>
      <c r="E127" s="23"/>
      <c r="F127" s="23"/>
      <c r="G127" s="23"/>
      <c r="H127" s="23"/>
      <c r="I127" s="23" t="s">
        <v>573</v>
      </c>
      <c r="J127" s="23"/>
      <c r="K127" s="24">
        <v>44593</v>
      </c>
      <c r="L127" s="23"/>
      <c r="M127" s="23" t="s">
        <v>608</v>
      </c>
      <c r="N127" s="23"/>
      <c r="O127" s="23" t="s">
        <v>20</v>
      </c>
      <c r="P127" s="23"/>
      <c r="Q127" s="23" t="s">
        <v>618</v>
      </c>
      <c r="R127" s="23"/>
      <c r="S127" s="23" t="s">
        <v>349</v>
      </c>
      <c r="T127" s="23"/>
      <c r="U127" s="50"/>
      <c r="V127" s="23"/>
      <c r="W127" s="23" t="s">
        <v>263</v>
      </c>
      <c r="X127" s="23"/>
      <c r="Y127" s="25">
        <v>-587.64</v>
      </c>
      <c r="Z127" s="23"/>
      <c r="AA127" s="25">
        <f t="shared" si="2"/>
        <v>-2666.67</v>
      </c>
    </row>
    <row r="128" spans="1:27">
      <c r="A128" s="23"/>
      <c r="B128" s="23"/>
      <c r="C128" s="23"/>
      <c r="D128" s="23"/>
      <c r="E128" s="23"/>
      <c r="F128" s="23"/>
      <c r="G128" s="23"/>
      <c r="H128" s="23"/>
      <c r="I128" s="23" t="s">
        <v>573</v>
      </c>
      <c r="J128" s="23"/>
      <c r="K128" s="24">
        <v>44593</v>
      </c>
      <c r="L128" s="23"/>
      <c r="M128" s="23" t="s">
        <v>608</v>
      </c>
      <c r="N128" s="23"/>
      <c r="O128" s="23" t="s">
        <v>20</v>
      </c>
      <c r="P128" s="23"/>
      <c r="Q128" s="23" t="s">
        <v>619</v>
      </c>
      <c r="R128" s="23"/>
      <c r="S128" s="23" t="s">
        <v>349</v>
      </c>
      <c r="T128" s="23"/>
      <c r="U128" s="50"/>
      <c r="V128" s="23"/>
      <c r="W128" s="23" t="s">
        <v>263</v>
      </c>
      <c r="X128" s="23"/>
      <c r="Y128" s="25">
        <v>-1659.69</v>
      </c>
      <c r="Z128" s="23"/>
      <c r="AA128" s="25">
        <f t="shared" si="2"/>
        <v>-4326.3599999999997</v>
      </c>
    </row>
    <row r="129" spans="1:27">
      <c r="A129" s="23"/>
      <c r="B129" s="23"/>
      <c r="C129" s="23"/>
      <c r="D129" s="23"/>
      <c r="E129" s="23"/>
      <c r="F129" s="23"/>
      <c r="G129" s="23"/>
      <c r="H129" s="23"/>
      <c r="I129" s="23" t="s">
        <v>573</v>
      </c>
      <c r="J129" s="23"/>
      <c r="K129" s="24">
        <v>44593</v>
      </c>
      <c r="L129" s="23"/>
      <c r="M129" s="23" t="s">
        <v>608</v>
      </c>
      <c r="N129" s="23"/>
      <c r="O129" s="23" t="s">
        <v>20</v>
      </c>
      <c r="P129" s="23"/>
      <c r="Q129" s="23" t="s">
        <v>620</v>
      </c>
      <c r="R129" s="23"/>
      <c r="S129" s="23" t="s">
        <v>349</v>
      </c>
      <c r="T129" s="23"/>
      <c r="U129" s="50"/>
      <c r="V129" s="23"/>
      <c r="W129" s="23" t="s">
        <v>263</v>
      </c>
      <c r="X129" s="23"/>
      <c r="Y129" s="25">
        <v>-1659.69</v>
      </c>
      <c r="Z129" s="23"/>
      <c r="AA129" s="25">
        <f t="shared" si="2"/>
        <v>-5986.05</v>
      </c>
    </row>
    <row r="130" spans="1:27">
      <c r="A130" s="23"/>
      <c r="B130" s="23"/>
      <c r="C130" s="23"/>
      <c r="D130" s="23"/>
      <c r="E130" s="23"/>
      <c r="F130" s="23"/>
      <c r="G130" s="23"/>
      <c r="H130" s="23"/>
      <c r="I130" s="23" t="s">
        <v>573</v>
      </c>
      <c r="J130" s="23"/>
      <c r="K130" s="24">
        <v>44593</v>
      </c>
      <c r="L130" s="23"/>
      <c r="M130" s="23" t="s">
        <v>621</v>
      </c>
      <c r="N130" s="23"/>
      <c r="O130" s="23" t="s">
        <v>18</v>
      </c>
      <c r="P130" s="23"/>
      <c r="Q130" s="23" t="s">
        <v>622</v>
      </c>
      <c r="R130" s="23"/>
      <c r="S130" s="23" t="s">
        <v>349</v>
      </c>
      <c r="T130" s="23"/>
      <c r="U130" s="50"/>
      <c r="V130" s="23"/>
      <c r="W130" s="23" t="s">
        <v>263</v>
      </c>
      <c r="X130" s="23"/>
      <c r="Y130" s="25">
        <v>-59.37</v>
      </c>
      <c r="Z130" s="23"/>
      <c r="AA130" s="25">
        <f t="shared" si="2"/>
        <v>-6045.42</v>
      </c>
    </row>
    <row r="131" spans="1:27">
      <c r="A131" s="23"/>
      <c r="B131" s="23"/>
      <c r="C131" s="23"/>
      <c r="D131" s="23"/>
      <c r="E131" s="23"/>
      <c r="F131" s="23"/>
      <c r="G131" s="23"/>
      <c r="H131" s="23"/>
      <c r="I131" s="23" t="s">
        <v>573</v>
      </c>
      <c r="J131" s="23"/>
      <c r="K131" s="24">
        <v>44593</v>
      </c>
      <c r="L131" s="23"/>
      <c r="M131" s="23" t="s">
        <v>621</v>
      </c>
      <c r="N131" s="23"/>
      <c r="O131" s="23" t="s">
        <v>18</v>
      </c>
      <c r="P131" s="23"/>
      <c r="Q131" s="23" t="s">
        <v>623</v>
      </c>
      <c r="R131" s="23"/>
      <c r="S131" s="23" t="s">
        <v>349</v>
      </c>
      <c r="T131" s="23"/>
      <c r="U131" s="50"/>
      <c r="V131" s="23"/>
      <c r="W131" s="23" t="s">
        <v>263</v>
      </c>
      <c r="X131" s="23"/>
      <c r="Y131" s="25">
        <v>-59.37</v>
      </c>
      <c r="Z131" s="23"/>
      <c r="AA131" s="25">
        <f t="shared" si="2"/>
        <v>-6104.79</v>
      </c>
    </row>
    <row r="132" spans="1:27">
      <c r="A132" s="23"/>
      <c r="B132" s="23"/>
      <c r="C132" s="23"/>
      <c r="D132" s="23"/>
      <c r="E132" s="23"/>
      <c r="F132" s="23"/>
      <c r="G132" s="23"/>
      <c r="H132" s="23"/>
      <c r="I132" s="23" t="s">
        <v>573</v>
      </c>
      <c r="J132" s="23"/>
      <c r="K132" s="24">
        <v>44593</v>
      </c>
      <c r="L132" s="23"/>
      <c r="M132" s="23" t="s">
        <v>621</v>
      </c>
      <c r="N132" s="23"/>
      <c r="O132" s="23" t="s">
        <v>18</v>
      </c>
      <c r="P132" s="23"/>
      <c r="Q132" s="23" t="s">
        <v>624</v>
      </c>
      <c r="R132" s="23"/>
      <c r="S132" s="23" t="s">
        <v>349</v>
      </c>
      <c r="T132" s="23"/>
      <c r="U132" s="50"/>
      <c r="V132" s="23"/>
      <c r="W132" s="23" t="s">
        <v>263</v>
      </c>
      <c r="X132" s="23"/>
      <c r="Y132" s="25">
        <v>-59.37</v>
      </c>
      <c r="Z132" s="23"/>
      <c r="AA132" s="25">
        <f t="shared" si="2"/>
        <v>-6164.16</v>
      </c>
    </row>
    <row r="133" spans="1:27">
      <c r="A133" s="23"/>
      <c r="B133" s="23"/>
      <c r="C133" s="23"/>
      <c r="D133" s="23"/>
      <c r="E133" s="23"/>
      <c r="F133" s="23"/>
      <c r="G133" s="23"/>
      <c r="H133" s="23"/>
      <c r="I133" s="23" t="s">
        <v>573</v>
      </c>
      <c r="J133" s="23"/>
      <c r="K133" s="24">
        <v>44593</v>
      </c>
      <c r="L133" s="23"/>
      <c r="M133" s="23" t="s">
        <v>621</v>
      </c>
      <c r="N133" s="23"/>
      <c r="O133" s="23" t="s">
        <v>18</v>
      </c>
      <c r="P133" s="23"/>
      <c r="Q133" s="23" t="s">
        <v>625</v>
      </c>
      <c r="R133" s="23"/>
      <c r="S133" s="23" t="s">
        <v>349</v>
      </c>
      <c r="T133" s="23"/>
      <c r="U133" s="50"/>
      <c r="V133" s="23"/>
      <c r="W133" s="23" t="s">
        <v>263</v>
      </c>
      <c r="X133" s="23"/>
      <c r="Y133" s="25">
        <v>-193.65</v>
      </c>
      <c r="Z133" s="23"/>
      <c r="AA133" s="25">
        <f t="shared" si="2"/>
        <v>-6357.81</v>
      </c>
    </row>
    <row r="134" spans="1:27">
      <c r="A134" s="23"/>
      <c r="B134" s="23"/>
      <c r="C134" s="23"/>
      <c r="D134" s="23"/>
      <c r="E134" s="23"/>
      <c r="F134" s="23"/>
      <c r="G134" s="23"/>
      <c r="H134" s="23"/>
      <c r="I134" s="23" t="s">
        <v>573</v>
      </c>
      <c r="J134" s="23"/>
      <c r="K134" s="24">
        <v>44593</v>
      </c>
      <c r="L134" s="23"/>
      <c r="M134" s="23" t="s">
        <v>621</v>
      </c>
      <c r="N134" s="23"/>
      <c r="O134" s="23" t="s">
        <v>18</v>
      </c>
      <c r="P134" s="23"/>
      <c r="Q134" s="23" t="s">
        <v>626</v>
      </c>
      <c r="R134" s="23"/>
      <c r="S134" s="23" t="s">
        <v>349</v>
      </c>
      <c r="T134" s="23"/>
      <c r="U134" s="50"/>
      <c r="V134" s="23"/>
      <c r="W134" s="23" t="s">
        <v>263</v>
      </c>
      <c r="X134" s="23"/>
      <c r="Y134" s="25">
        <v>-193.65</v>
      </c>
      <c r="Z134" s="23"/>
      <c r="AA134" s="25">
        <f t="shared" si="2"/>
        <v>-6551.46</v>
      </c>
    </row>
    <row r="135" spans="1:27" ht="15.75" thickBot="1">
      <c r="A135" s="23"/>
      <c r="B135" s="23"/>
      <c r="C135" s="23"/>
      <c r="D135" s="23"/>
      <c r="E135" s="23"/>
      <c r="F135" s="23"/>
      <c r="G135" s="23"/>
      <c r="H135" s="23"/>
      <c r="I135" s="23" t="s">
        <v>69</v>
      </c>
      <c r="J135" s="23"/>
      <c r="K135" s="24">
        <v>44620</v>
      </c>
      <c r="L135" s="23"/>
      <c r="M135" s="23" t="s">
        <v>627</v>
      </c>
      <c r="N135" s="23"/>
      <c r="O135" s="23"/>
      <c r="P135" s="23"/>
      <c r="Q135" s="23" t="s">
        <v>628</v>
      </c>
      <c r="R135" s="23"/>
      <c r="S135" s="23" t="s">
        <v>349</v>
      </c>
      <c r="T135" s="23"/>
      <c r="U135" s="50"/>
      <c r="V135" s="23"/>
      <c r="W135" s="23" t="s">
        <v>629</v>
      </c>
      <c r="X135" s="23"/>
      <c r="Y135" s="51">
        <v>-111.29</v>
      </c>
      <c r="Z135" s="23"/>
      <c r="AA135" s="51">
        <f t="shared" si="2"/>
        <v>-6662.75</v>
      </c>
    </row>
    <row r="136" spans="1:27">
      <c r="A136" s="43"/>
      <c r="B136" s="43"/>
      <c r="C136" s="43"/>
      <c r="D136" s="43"/>
      <c r="E136" s="43" t="s">
        <v>630</v>
      </c>
      <c r="F136" s="43"/>
      <c r="G136" s="43"/>
      <c r="H136" s="43"/>
      <c r="I136" s="43"/>
      <c r="J136" s="43"/>
      <c r="K136" s="52"/>
      <c r="L136" s="43"/>
      <c r="M136" s="43"/>
      <c r="N136" s="43"/>
      <c r="O136" s="43"/>
      <c r="P136" s="43"/>
      <c r="Q136" s="43"/>
      <c r="R136" s="43"/>
      <c r="S136" s="43"/>
      <c r="T136" s="43"/>
      <c r="U136" s="43"/>
      <c r="V136" s="43"/>
      <c r="W136" s="43"/>
      <c r="X136" s="43"/>
      <c r="Y136" s="33">
        <f>ROUND(SUM(Y124:Y135),5)</f>
        <v>-6662.75</v>
      </c>
      <c r="Z136" s="43"/>
      <c r="AA136" s="33">
        <f>AA135</f>
        <v>-6662.75</v>
      </c>
    </row>
    <row r="137" spans="1:27">
      <c r="A137" s="20"/>
      <c r="B137" s="20"/>
      <c r="C137" s="20"/>
      <c r="D137" s="20"/>
      <c r="E137" s="20" t="s">
        <v>418</v>
      </c>
      <c r="F137" s="20"/>
      <c r="G137" s="20"/>
      <c r="H137" s="20"/>
      <c r="I137" s="20"/>
      <c r="J137" s="20"/>
      <c r="K137" s="21"/>
      <c r="L137" s="20"/>
      <c r="M137" s="20"/>
      <c r="N137" s="20"/>
      <c r="O137" s="20"/>
      <c r="P137" s="20"/>
      <c r="Q137" s="20"/>
      <c r="R137" s="20"/>
      <c r="S137" s="20"/>
      <c r="T137" s="20"/>
      <c r="U137" s="20"/>
      <c r="V137" s="20"/>
      <c r="W137" s="20"/>
      <c r="X137" s="20"/>
      <c r="Y137" s="22"/>
      <c r="Z137" s="20"/>
      <c r="AA137" s="22"/>
    </row>
    <row r="138" spans="1:27">
      <c r="A138" s="23"/>
      <c r="B138" s="23"/>
      <c r="C138" s="23"/>
      <c r="D138" s="23"/>
      <c r="E138" s="23"/>
      <c r="F138" s="23"/>
      <c r="G138" s="23"/>
      <c r="H138" s="23"/>
      <c r="I138" s="23" t="s">
        <v>45</v>
      </c>
      <c r="J138" s="23"/>
      <c r="K138" s="24">
        <v>44620</v>
      </c>
      <c r="L138" s="23"/>
      <c r="M138" s="23" t="s">
        <v>55</v>
      </c>
      <c r="N138" s="23"/>
      <c r="O138" s="23" t="s">
        <v>54</v>
      </c>
      <c r="P138" s="23"/>
      <c r="Q138" s="23" t="s">
        <v>48</v>
      </c>
      <c r="R138" s="23"/>
      <c r="S138" s="23" t="s">
        <v>349</v>
      </c>
      <c r="T138" s="23"/>
      <c r="U138" s="50"/>
      <c r="V138" s="23"/>
      <c r="W138" s="23" t="s">
        <v>287</v>
      </c>
      <c r="X138" s="23"/>
      <c r="Y138" s="25">
        <v>-511.03</v>
      </c>
      <c r="Z138" s="23"/>
      <c r="AA138" s="25">
        <f>ROUND(AA137+Y138,5)</f>
        <v>-511.03</v>
      </c>
    </row>
    <row r="139" spans="1:27">
      <c r="A139" s="23"/>
      <c r="B139" s="23"/>
      <c r="C139" s="23"/>
      <c r="D139" s="23"/>
      <c r="E139" s="23"/>
      <c r="F139" s="23"/>
      <c r="G139" s="23"/>
      <c r="H139" s="23"/>
      <c r="I139" s="23" t="s">
        <v>45</v>
      </c>
      <c r="J139" s="23"/>
      <c r="K139" s="24">
        <v>44620</v>
      </c>
      <c r="L139" s="23"/>
      <c r="M139" s="23" t="s">
        <v>58</v>
      </c>
      <c r="N139" s="23"/>
      <c r="O139" s="23" t="s">
        <v>57</v>
      </c>
      <c r="P139" s="23"/>
      <c r="Q139" s="23" t="s">
        <v>48</v>
      </c>
      <c r="R139" s="23"/>
      <c r="S139" s="23" t="s">
        <v>349</v>
      </c>
      <c r="T139" s="23"/>
      <c r="U139" s="50"/>
      <c r="V139" s="23"/>
      <c r="W139" s="23" t="s">
        <v>287</v>
      </c>
      <c r="X139" s="23"/>
      <c r="Y139" s="25">
        <v>-697.5</v>
      </c>
      <c r="Z139" s="23"/>
      <c r="AA139" s="25">
        <f>ROUND(AA138+Y139,5)</f>
        <v>-1208.53</v>
      </c>
    </row>
    <row r="140" spans="1:27">
      <c r="A140" s="23"/>
      <c r="B140" s="23"/>
      <c r="C140" s="23"/>
      <c r="D140" s="23"/>
      <c r="E140" s="23"/>
      <c r="F140" s="23"/>
      <c r="G140" s="23"/>
      <c r="H140" s="23"/>
      <c r="I140" s="23" t="s">
        <v>45</v>
      </c>
      <c r="J140" s="23"/>
      <c r="K140" s="24">
        <v>44620</v>
      </c>
      <c r="L140" s="23"/>
      <c r="M140" s="23" t="s">
        <v>61</v>
      </c>
      <c r="N140" s="23"/>
      <c r="O140" s="23" t="s">
        <v>60</v>
      </c>
      <c r="P140" s="23"/>
      <c r="Q140" s="23" t="s">
        <v>48</v>
      </c>
      <c r="R140" s="23"/>
      <c r="S140" s="23" t="s">
        <v>349</v>
      </c>
      <c r="T140" s="23"/>
      <c r="U140" s="50"/>
      <c r="V140" s="23"/>
      <c r="W140" s="23" t="s">
        <v>287</v>
      </c>
      <c r="X140" s="23"/>
      <c r="Y140" s="25">
        <v>-622.5</v>
      </c>
      <c r="Z140" s="23"/>
      <c r="AA140" s="25">
        <f>ROUND(AA139+Y140,5)</f>
        <v>-1831.03</v>
      </c>
    </row>
    <row r="141" spans="1:27" ht="15.75" thickBot="1">
      <c r="A141" s="23"/>
      <c r="B141" s="23"/>
      <c r="C141" s="23"/>
      <c r="D141" s="23"/>
      <c r="E141" s="23"/>
      <c r="F141" s="23"/>
      <c r="G141" s="23"/>
      <c r="H141" s="23"/>
      <c r="I141" s="23" t="s">
        <v>45</v>
      </c>
      <c r="J141" s="23"/>
      <c r="K141" s="24">
        <v>44620</v>
      </c>
      <c r="L141" s="23"/>
      <c r="M141" s="23" t="s">
        <v>64</v>
      </c>
      <c r="N141" s="23"/>
      <c r="O141" s="23" t="s">
        <v>63</v>
      </c>
      <c r="P141" s="23"/>
      <c r="Q141" s="23" t="s">
        <v>48</v>
      </c>
      <c r="R141" s="23"/>
      <c r="S141" s="23" t="s">
        <v>349</v>
      </c>
      <c r="T141" s="23"/>
      <c r="U141" s="50"/>
      <c r="V141" s="23"/>
      <c r="W141" s="23" t="s">
        <v>287</v>
      </c>
      <c r="X141" s="23"/>
      <c r="Y141" s="51">
        <v>-701.25</v>
      </c>
      <c r="Z141" s="23"/>
      <c r="AA141" s="51">
        <f>ROUND(AA140+Y141,5)</f>
        <v>-2532.2800000000002</v>
      </c>
    </row>
    <row r="142" spans="1:27">
      <c r="A142" s="43"/>
      <c r="B142" s="43"/>
      <c r="C142" s="43"/>
      <c r="D142" s="43"/>
      <c r="E142" s="43" t="s">
        <v>631</v>
      </c>
      <c r="F142" s="43"/>
      <c r="G142" s="43"/>
      <c r="H142" s="43"/>
      <c r="I142" s="43"/>
      <c r="J142" s="43"/>
      <c r="K142" s="52"/>
      <c r="L142" s="43"/>
      <c r="M142" s="43"/>
      <c r="N142" s="43"/>
      <c r="O142" s="43"/>
      <c r="P142" s="43"/>
      <c r="Q142" s="43"/>
      <c r="R142" s="43"/>
      <c r="S142" s="43"/>
      <c r="T142" s="43"/>
      <c r="U142" s="43"/>
      <c r="V142" s="43"/>
      <c r="W142" s="43"/>
      <c r="X142" s="43"/>
      <c r="Y142" s="33">
        <f>ROUND(SUM(Y137:Y141),5)</f>
        <v>-2532.2800000000002</v>
      </c>
      <c r="Z142" s="43"/>
      <c r="AA142" s="33">
        <f>AA141</f>
        <v>-2532.2800000000002</v>
      </c>
    </row>
    <row r="143" spans="1:27">
      <c r="A143" s="20"/>
      <c r="B143" s="20"/>
      <c r="C143" s="20"/>
      <c r="D143" s="20"/>
      <c r="E143" s="20" t="s">
        <v>419</v>
      </c>
      <c r="F143" s="20"/>
      <c r="G143" s="20"/>
      <c r="H143" s="20"/>
      <c r="I143" s="20"/>
      <c r="J143" s="20"/>
      <c r="K143" s="21"/>
      <c r="L143" s="20"/>
      <c r="M143" s="20"/>
      <c r="N143" s="20"/>
      <c r="O143" s="20"/>
      <c r="P143" s="20"/>
      <c r="Q143" s="20"/>
      <c r="R143" s="20"/>
      <c r="S143" s="20"/>
      <c r="T143" s="20"/>
      <c r="U143" s="20"/>
      <c r="V143" s="20"/>
      <c r="W143" s="20"/>
      <c r="X143" s="20"/>
      <c r="Y143" s="22"/>
      <c r="Z143" s="20"/>
      <c r="AA143" s="22"/>
    </row>
    <row r="144" spans="1:27">
      <c r="A144" s="23"/>
      <c r="B144" s="23"/>
      <c r="C144" s="23"/>
      <c r="D144" s="23"/>
      <c r="E144" s="23"/>
      <c r="F144" s="23"/>
      <c r="G144" s="23"/>
      <c r="H144" s="23"/>
      <c r="I144" s="23" t="s">
        <v>45</v>
      </c>
      <c r="J144" s="23"/>
      <c r="K144" s="24">
        <v>44620</v>
      </c>
      <c r="L144" s="23"/>
      <c r="M144" s="23" t="s">
        <v>55</v>
      </c>
      <c r="N144" s="23"/>
      <c r="O144" s="23" t="s">
        <v>54</v>
      </c>
      <c r="P144" s="23"/>
      <c r="Q144" s="23" t="s">
        <v>48</v>
      </c>
      <c r="R144" s="23"/>
      <c r="S144" s="23" t="s">
        <v>349</v>
      </c>
      <c r="T144" s="23"/>
      <c r="U144" s="50"/>
      <c r="V144" s="23"/>
      <c r="W144" s="23" t="s">
        <v>287</v>
      </c>
      <c r="X144" s="23"/>
      <c r="Y144" s="25">
        <v>-181.7</v>
      </c>
      <c r="Z144" s="23"/>
      <c r="AA144" s="25">
        <f>ROUND(AA143+Y144,5)</f>
        <v>-181.7</v>
      </c>
    </row>
    <row r="145" spans="1:27">
      <c r="A145" s="23"/>
      <c r="B145" s="23"/>
      <c r="C145" s="23"/>
      <c r="D145" s="23"/>
      <c r="E145" s="23"/>
      <c r="F145" s="23"/>
      <c r="G145" s="23"/>
      <c r="H145" s="23"/>
      <c r="I145" s="23" t="s">
        <v>45</v>
      </c>
      <c r="J145" s="23"/>
      <c r="K145" s="24">
        <v>44620</v>
      </c>
      <c r="L145" s="23"/>
      <c r="M145" s="23" t="s">
        <v>58</v>
      </c>
      <c r="N145" s="23"/>
      <c r="O145" s="23" t="s">
        <v>57</v>
      </c>
      <c r="P145" s="23"/>
      <c r="Q145" s="23" t="s">
        <v>48</v>
      </c>
      <c r="R145" s="23"/>
      <c r="S145" s="23" t="s">
        <v>349</v>
      </c>
      <c r="T145" s="23"/>
      <c r="U145" s="50"/>
      <c r="V145" s="23"/>
      <c r="W145" s="23" t="s">
        <v>287</v>
      </c>
      <c r="X145" s="23"/>
      <c r="Y145" s="25">
        <v>-248</v>
      </c>
      <c r="Z145" s="23"/>
      <c r="AA145" s="25">
        <f>ROUND(AA144+Y145,5)</f>
        <v>-429.7</v>
      </c>
    </row>
    <row r="146" spans="1:27">
      <c r="A146" s="23"/>
      <c r="B146" s="23"/>
      <c r="C146" s="23"/>
      <c r="D146" s="23"/>
      <c r="E146" s="23"/>
      <c r="F146" s="23"/>
      <c r="G146" s="23"/>
      <c r="H146" s="23"/>
      <c r="I146" s="23" t="s">
        <v>45</v>
      </c>
      <c r="J146" s="23"/>
      <c r="K146" s="24">
        <v>44620</v>
      </c>
      <c r="L146" s="23"/>
      <c r="M146" s="23" t="s">
        <v>61</v>
      </c>
      <c r="N146" s="23"/>
      <c r="O146" s="23" t="s">
        <v>60</v>
      </c>
      <c r="P146" s="23"/>
      <c r="Q146" s="23" t="s">
        <v>48</v>
      </c>
      <c r="R146" s="23"/>
      <c r="S146" s="23" t="s">
        <v>349</v>
      </c>
      <c r="T146" s="23"/>
      <c r="U146" s="50"/>
      <c r="V146" s="23"/>
      <c r="W146" s="23" t="s">
        <v>287</v>
      </c>
      <c r="X146" s="23"/>
      <c r="Y146" s="25">
        <v>-221.33</v>
      </c>
      <c r="Z146" s="23"/>
      <c r="AA146" s="25">
        <f>ROUND(AA145+Y146,5)</f>
        <v>-651.03</v>
      </c>
    </row>
    <row r="147" spans="1:27" ht="15.75" thickBot="1">
      <c r="A147" s="23"/>
      <c r="B147" s="23"/>
      <c r="C147" s="23"/>
      <c r="D147" s="23"/>
      <c r="E147" s="23"/>
      <c r="F147" s="23"/>
      <c r="G147" s="23"/>
      <c r="H147" s="23"/>
      <c r="I147" s="23" t="s">
        <v>45</v>
      </c>
      <c r="J147" s="23"/>
      <c r="K147" s="24">
        <v>44620</v>
      </c>
      <c r="L147" s="23"/>
      <c r="M147" s="23" t="s">
        <v>64</v>
      </c>
      <c r="N147" s="23"/>
      <c r="O147" s="23" t="s">
        <v>63</v>
      </c>
      <c r="P147" s="23"/>
      <c r="Q147" s="23" t="s">
        <v>48</v>
      </c>
      <c r="R147" s="23"/>
      <c r="S147" s="23" t="s">
        <v>349</v>
      </c>
      <c r="T147" s="23"/>
      <c r="U147" s="50"/>
      <c r="V147" s="23"/>
      <c r="W147" s="23" t="s">
        <v>287</v>
      </c>
      <c r="X147" s="23"/>
      <c r="Y147" s="51">
        <v>-249.33</v>
      </c>
      <c r="Z147" s="23"/>
      <c r="AA147" s="51">
        <f>ROUND(AA146+Y147,5)</f>
        <v>-900.36</v>
      </c>
    </row>
    <row r="148" spans="1:27">
      <c r="A148" s="43"/>
      <c r="B148" s="43"/>
      <c r="C148" s="43"/>
      <c r="D148" s="43"/>
      <c r="E148" s="43" t="s">
        <v>632</v>
      </c>
      <c r="F148" s="43"/>
      <c r="G148" s="43"/>
      <c r="H148" s="43"/>
      <c r="I148" s="43"/>
      <c r="J148" s="43"/>
      <c r="K148" s="52"/>
      <c r="L148" s="43"/>
      <c r="M148" s="43"/>
      <c r="N148" s="43"/>
      <c r="O148" s="43"/>
      <c r="P148" s="43"/>
      <c r="Q148" s="43"/>
      <c r="R148" s="43"/>
      <c r="S148" s="43"/>
      <c r="T148" s="43"/>
      <c r="U148" s="43"/>
      <c r="V148" s="43"/>
      <c r="W148" s="43"/>
      <c r="X148" s="43"/>
      <c r="Y148" s="33">
        <f>ROUND(SUM(Y143:Y147),5)</f>
        <v>-900.36</v>
      </c>
      <c r="Z148" s="43"/>
      <c r="AA148" s="33">
        <f>AA147</f>
        <v>-900.36</v>
      </c>
    </row>
    <row r="149" spans="1:27">
      <c r="A149" s="20"/>
      <c r="B149" s="20"/>
      <c r="C149" s="20"/>
      <c r="D149" s="20"/>
      <c r="E149" s="20" t="s">
        <v>422</v>
      </c>
      <c r="F149" s="20"/>
      <c r="G149" s="20"/>
      <c r="H149" s="20"/>
      <c r="I149" s="20"/>
      <c r="J149" s="20"/>
      <c r="K149" s="21"/>
      <c r="L149" s="20"/>
      <c r="M149" s="20"/>
      <c r="N149" s="20"/>
      <c r="O149" s="20"/>
      <c r="P149" s="20"/>
      <c r="Q149" s="20"/>
      <c r="R149" s="20"/>
      <c r="S149" s="20"/>
      <c r="T149" s="20"/>
      <c r="U149" s="20"/>
      <c r="V149" s="20"/>
      <c r="W149" s="20"/>
      <c r="X149" s="20"/>
      <c r="Y149" s="22"/>
      <c r="Z149" s="20"/>
      <c r="AA149" s="22"/>
    </row>
    <row r="150" spans="1:27" ht="15.75" thickBot="1">
      <c r="A150" s="39"/>
      <c r="B150" s="39"/>
      <c r="C150" s="39"/>
      <c r="D150" s="39"/>
      <c r="E150" s="39"/>
      <c r="F150" s="39"/>
      <c r="G150" s="23"/>
      <c r="H150" s="23"/>
      <c r="I150" s="23" t="s">
        <v>10</v>
      </c>
      <c r="J150" s="23"/>
      <c r="K150" s="24">
        <v>44617</v>
      </c>
      <c r="L150" s="23"/>
      <c r="M150" s="23"/>
      <c r="N150" s="23"/>
      <c r="O150" s="23" t="s">
        <v>11</v>
      </c>
      <c r="P150" s="23"/>
      <c r="Q150" s="23" t="s">
        <v>633</v>
      </c>
      <c r="R150" s="23"/>
      <c r="S150" s="23" t="s">
        <v>349</v>
      </c>
      <c r="T150" s="23"/>
      <c r="U150" s="50"/>
      <c r="V150" s="23"/>
      <c r="W150" s="23" t="s">
        <v>287</v>
      </c>
      <c r="X150" s="23"/>
      <c r="Y150" s="25">
        <v>-12.25</v>
      </c>
      <c r="Z150" s="23"/>
      <c r="AA150" s="25">
        <f>ROUND(AA149+Y150,5)</f>
        <v>-12.25</v>
      </c>
    </row>
    <row r="151" spans="1:27" ht="15.75" thickBot="1">
      <c r="A151" s="43"/>
      <c r="B151" s="43"/>
      <c r="C151" s="43"/>
      <c r="D151" s="43"/>
      <c r="E151" s="43" t="s">
        <v>634</v>
      </c>
      <c r="F151" s="43"/>
      <c r="G151" s="43"/>
      <c r="H151" s="43"/>
      <c r="I151" s="43"/>
      <c r="J151" s="43"/>
      <c r="K151" s="52"/>
      <c r="L151" s="43"/>
      <c r="M151" s="43"/>
      <c r="N151" s="43"/>
      <c r="O151" s="43"/>
      <c r="P151" s="43"/>
      <c r="Q151" s="43"/>
      <c r="R151" s="43"/>
      <c r="S151" s="43"/>
      <c r="T151" s="43"/>
      <c r="U151" s="43"/>
      <c r="V151" s="43"/>
      <c r="W151" s="43"/>
      <c r="X151" s="43"/>
      <c r="Y151" s="34">
        <f>ROUND(SUM(Y149:Y150),5)</f>
        <v>-12.25</v>
      </c>
      <c r="Z151" s="43"/>
      <c r="AA151" s="34">
        <f>AA150</f>
        <v>-12.25</v>
      </c>
    </row>
    <row r="152" spans="1:27">
      <c r="A152" s="43"/>
      <c r="B152" s="43"/>
      <c r="C152" s="43"/>
      <c r="D152" s="43" t="s">
        <v>423</v>
      </c>
      <c r="E152" s="43"/>
      <c r="F152" s="43"/>
      <c r="G152" s="43"/>
      <c r="H152" s="43"/>
      <c r="I152" s="43"/>
      <c r="J152" s="43"/>
      <c r="K152" s="52"/>
      <c r="L152" s="43"/>
      <c r="M152" s="43"/>
      <c r="N152" s="43"/>
      <c r="O152" s="43"/>
      <c r="P152" s="43"/>
      <c r="Q152" s="43"/>
      <c r="R152" s="43"/>
      <c r="S152" s="43"/>
      <c r="T152" s="43"/>
      <c r="U152" s="43"/>
      <c r="V152" s="43"/>
      <c r="W152" s="43"/>
      <c r="X152" s="43"/>
      <c r="Y152" s="33">
        <f>ROUND(Y136+Y142+Y148+Y151,5)</f>
        <v>-10107.64</v>
      </c>
      <c r="Z152" s="43"/>
      <c r="AA152" s="33">
        <f>ROUND(AA136+AA142+AA148+AA151,5)</f>
        <v>-10107.64</v>
      </c>
    </row>
    <row r="153" spans="1:27">
      <c r="A153" s="20"/>
      <c r="B153" s="20"/>
      <c r="C153" s="20"/>
      <c r="D153" s="20" t="s">
        <v>267</v>
      </c>
      <c r="E153" s="20"/>
      <c r="F153" s="20"/>
      <c r="G153" s="20"/>
      <c r="H153" s="20"/>
      <c r="I153" s="20"/>
      <c r="J153" s="20"/>
      <c r="K153" s="21"/>
      <c r="L153" s="20"/>
      <c r="M153" s="20"/>
      <c r="N153" s="20"/>
      <c r="O153" s="20"/>
      <c r="P153" s="20"/>
      <c r="Q153" s="20"/>
      <c r="R153" s="20"/>
      <c r="S153" s="20"/>
      <c r="T153" s="20"/>
      <c r="U153" s="20"/>
      <c r="V153" s="20"/>
      <c r="W153" s="20"/>
      <c r="X153" s="20"/>
      <c r="Y153" s="22"/>
      <c r="Z153" s="20"/>
      <c r="AA153" s="22"/>
    </row>
    <row r="154" spans="1:27">
      <c r="A154" s="20"/>
      <c r="B154" s="20"/>
      <c r="C154" s="20"/>
      <c r="D154" s="20"/>
      <c r="E154" s="20" t="s">
        <v>319</v>
      </c>
      <c r="F154" s="20"/>
      <c r="G154" s="20"/>
      <c r="H154" s="20"/>
      <c r="I154" s="20"/>
      <c r="J154" s="20"/>
      <c r="K154" s="21"/>
      <c r="L154" s="20"/>
      <c r="M154" s="20"/>
      <c r="N154" s="20"/>
      <c r="O154" s="20"/>
      <c r="P154" s="20"/>
      <c r="Q154" s="20"/>
      <c r="R154" s="20"/>
      <c r="S154" s="20"/>
      <c r="T154" s="20"/>
      <c r="U154" s="20"/>
      <c r="V154" s="20"/>
      <c r="W154" s="20"/>
      <c r="X154" s="20"/>
      <c r="Y154" s="22"/>
      <c r="Z154" s="20"/>
      <c r="AA154" s="22"/>
    </row>
    <row r="155" spans="1:27">
      <c r="A155" s="23"/>
      <c r="B155" s="23"/>
      <c r="C155" s="23"/>
      <c r="D155" s="23"/>
      <c r="E155" s="23"/>
      <c r="F155" s="23"/>
      <c r="G155" s="23"/>
      <c r="H155" s="23"/>
      <c r="I155" s="23" t="s">
        <v>45</v>
      </c>
      <c r="J155" s="23"/>
      <c r="K155" s="24">
        <v>44620</v>
      </c>
      <c r="L155" s="23"/>
      <c r="M155" s="23" t="s">
        <v>202</v>
      </c>
      <c r="N155" s="23"/>
      <c r="O155" s="23" t="s">
        <v>142</v>
      </c>
      <c r="P155" s="23"/>
      <c r="Q155" s="23"/>
      <c r="R155" s="23"/>
      <c r="S155" s="23" t="s">
        <v>349</v>
      </c>
      <c r="T155" s="23"/>
      <c r="U155" s="50"/>
      <c r="V155" s="23"/>
      <c r="W155" s="23" t="s">
        <v>287</v>
      </c>
      <c r="X155" s="23"/>
      <c r="Y155" s="25">
        <v>-153.16999999999999</v>
      </c>
      <c r="Z155" s="23"/>
      <c r="AA155" s="25">
        <f>ROUND(AA154+Y155,5)</f>
        <v>-153.16999999999999</v>
      </c>
    </row>
    <row r="156" spans="1:27">
      <c r="A156" s="23"/>
      <c r="B156" s="23"/>
      <c r="C156" s="23"/>
      <c r="D156" s="23"/>
      <c r="E156" s="23"/>
      <c r="F156" s="23"/>
      <c r="G156" s="23"/>
      <c r="H156" s="23"/>
      <c r="I156" s="23" t="s">
        <v>45</v>
      </c>
      <c r="J156" s="23"/>
      <c r="K156" s="24">
        <v>44620</v>
      </c>
      <c r="L156" s="23"/>
      <c r="M156" s="23" t="s">
        <v>49</v>
      </c>
      <c r="N156" s="23"/>
      <c r="O156" s="23" t="s">
        <v>47</v>
      </c>
      <c r="P156" s="23"/>
      <c r="Q156" s="23" t="s">
        <v>48</v>
      </c>
      <c r="R156" s="23"/>
      <c r="S156" s="23" t="s">
        <v>349</v>
      </c>
      <c r="T156" s="23"/>
      <c r="U156" s="50"/>
      <c r="V156" s="23"/>
      <c r="W156" s="23" t="s">
        <v>287</v>
      </c>
      <c r="X156" s="23"/>
      <c r="Y156" s="25">
        <v>-99.4</v>
      </c>
      <c r="Z156" s="23"/>
      <c r="AA156" s="25">
        <f>ROUND(AA155+Y156,5)</f>
        <v>-252.57</v>
      </c>
    </row>
    <row r="157" spans="1:27" ht="15.75" thickBot="1">
      <c r="A157" s="23"/>
      <c r="B157" s="23"/>
      <c r="C157" s="23"/>
      <c r="D157" s="23"/>
      <c r="E157" s="23"/>
      <c r="F157" s="23"/>
      <c r="G157" s="23"/>
      <c r="H157" s="23"/>
      <c r="I157" s="23" t="s">
        <v>45</v>
      </c>
      <c r="J157" s="23"/>
      <c r="K157" s="24">
        <v>44620</v>
      </c>
      <c r="L157" s="23"/>
      <c r="M157" s="23" t="s">
        <v>52</v>
      </c>
      <c r="N157" s="23"/>
      <c r="O157" s="23" t="s">
        <v>51</v>
      </c>
      <c r="P157" s="23"/>
      <c r="Q157" s="23" t="s">
        <v>48</v>
      </c>
      <c r="R157" s="23"/>
      <c r="S157" s="23" t="s">
        <v>349</v>
      </c>
      <c r="T157" s="23"/>
      <c r="U157" s="50"/>
      <c r="V157" s="23"/>
      <c r="W157" s="23" t="s">
        <v>287</v>
      </c>
      <c r="X157" s="23"/>
      <c r="Y157" s="51">
        <v>-211.5</v>
      </c>
      <c r="Z157" s="23"/>
      <c r="AA157" s="51">
        <f>ROUND(AA156+Y157,5)</f>
        <v>-464.07</v>
      </c>
    </row>
    <row r="158" spans="1:27">
      <c r="A158" s="43"/>
      <c r="B158" s="43"/>
      <c r="C158" s="43"/>
      <c r="D158" s="43"/>
      <c r="E158" s="43" t="s">
        <v>322</v>
      </c>
      <c r="F158" s="43"/>
      <c r="G158" s="43"/>
      <c r="H158" s="43"/>
      <c r="I158" s="43"/>
      <c r="J158" s="43"/>
      <c r="K158" s="52"/>
      <c r="L158" s="43"/>
      <c r="M158" s="43"/>
      <c r="N158" s="43"/>
      <c r="O158" s="43"/>
      <c r="P158" s="43"/>
      <c r="Q158" s="43"/>
      <c r="R158" s="43"/>
      <c r="S158" s="43"/>
      <c r="T158" s="43"/>
      <c r="U158" s="43"/>
      <c r="V158" s="43"/>
      <c r="W158" s="43"/>
      <c r="X158" s="43"/>
      <c r="Y158" s="33">
        <f>ROUND(SUM(Y154:Y157),5)</f>
        <v>-464.07</v>
      </c>
      <c r="Z158" s="43"/>
      <c r="AA158" s="33">
        <f>AA157</f>
        <v>-464.07</v>
      </c>
    </row>
    <row r="159" spans="1:27">
      <c r="A159" s="20"/>
      <c r="B159" s="20"/>
      <c r="C159" s="20"/>
      <c r="D159" s="20"/>
      <c r="E159" s="20" t="s">
        <v>323</v>
      </c>
      <c r="F159" s="20"/>
      <c r="G159" s="20"/>
      <c r="H159" s="20"/>
      <c r="I159" s="20"/>
      <c r="J159" s="20"/>
      <c r="K159" s="21"/>
      <c r="L159" s="20"/>
      <c r="M159" s="20"/>
      <c r="N159" s="20"/>
      <c r="O159" s="20"/>
      <c r="P159" s="20"/>
      <c r="Q159" s="20"/>
      <c r="R159" s="20"/>
      <c r="S159" s="20"/>
      <c r="T159" s="20"/>
      <c r="U159" s="20"/>
      <c r="V159" s="20"/>
      <c r="W159" s="20"/>
      <c r="X159" s="20"/>
      <c r="Y159" s="22"/>
      <c r="Z159" s="20"/>
      <c r="AA159" s="22"/>
    </row>
    <row r="160" spans="1:27">
      <c r="A160" s="23"/>
      <c r="B160" s="23"/>
      <c r="C160" s="23"/>
      <c r="D160" s="23"/>
      <c r="E160" s="23"/>
      <c r="F160" s="23"/>
      <c r="G160" s="23"/>
      <c r="H160" s="23"/>
      <c r="I160" s="23" t="s">
        <v>45</v>
      </c>
      <c r="J160" s="23"/>
      <c r="K160" s="24">
        <v>44620</v>
      </c>
      <c r="L160" s="23"/>
      <c r="M160" s="23" t="s">
        <v>202</v>
      </c>
      <c r="N160" s="23"/>
      <c r="O160" s="23" t="s">
        <v>142</v>
      </c>
      <c r="P160" s="23"/>
      <c r="Q160" s="23"/>
      <c r="R160" s="23"/>
      <c r="S160" s="23" t="s">
        <v>349</v>
      </c>
      <c r="T160" s="23"/>
      <c r="U160" s="50"/>
      <c r="V160" s="23"/>
      <c r="W160" s="23" t="s">
        <v>287</v>
      </c>
      <c r="X160" s="23"/>
      <c r="Y160" s="25">
        <v>-35.82</v>
      </c>
      <c r="Z160" s="23"/>
      <c r="AA160" s="25">
        <f t="shared" ref="AA160:AA167" si="3">ROUND(AA159+Y160,5)</f>
        <v>-35.82</v>
      </c>
    </row>
    <row r="161" spans="1:27">
      <c r="A161" s="23"/>
      <c r="B161" s="23"/>
      <c r="C161" s="23"/>
      <c r="D161" s="23"/>
      <c r="E161" s="23"/>
      <c r="F161" s="23"/>
      <c r="G161" s="23"/>
      <c r="H161" s="23"/>
      <c r="I161" s="23" t="s">
        <v>45</v>
      </c>
      <c r="J161" s="23"/>
      <c r="K161" s="24">
        <v>44620</v>
      </c>
      <c r="L161" s="23"/>
      <c r="M161" s="23" t="s">
        <v>49</v>
      </c>
      <c r="N161" s="23"/>
      <c r="O161" s="23" t="s">
        <v>47</v>
      </c>
      <c r="P161" s="23"/>
      <c r="Q161" s="23" t="s">
        <v>48</v>
      </c>
      <c r="R161" s="23"/>
      <c r="S161" s="23" t="s">
        <v>349</v>
      </c>
      <c r="T161" s="23"/>
      <c r="U161" s="50"/>
      <c r="V161" s="23"/>
      <c r="W161" s="23" t="s">
        <v>287</v>
      </c>
      <c r="X161" s="23"/>
      <c r="Y161" s="25">
        <v>-23.25</v>
      </c>
      <c r="Z161" s="23"/>
      <c r="AA161" s="25">
        <f t="shared" si="3"/>
        <v>-59.07</v>
      </c>
    </row>
    <row r="162" spans="1:27">
      <c r="A162" s="23"/>
      <c r="B162" s="23"/>
      <c r="C162" s="23"/>
      <c r="D162" s="23"/>
      <c r="E162" s="23"/>
      <c r="F162" s="23"/>
      <c r="G162" s="23"/>
      <c r="H162" s="23"/>
      <c r="I162" s="23" t="s">
        <v>45</v>
      </c>
      <c r="J162" s="23"/>
      <c r="K162" s="24">
        <v>44620</v>
      </c>
      <c r="L162" s="23"/>
      <c r="M162" s="23" t="s">
        <v>52</v>
      </c>
      <c r="N162" s="23"/>
      <c r="O162" s="23" t="s">
        <v>51</v>
      </c>
      <c r="P162" s="23"/>
      <c r="Q162" s="23" t="s">
        <v>48</v>
      </c>
      <c r="R162" s="23"/>
      <c r="S162" s="23" t="s">
        <v>349</v>
      </c>
      <c r="T162" s="23"/>
      <c r="U162" s="50"/>
      <c r="V162" s="23"/>
      <c r="W162" s="23" t="s">
        <v>287</v>
      </c>
      <c r="X162" s="23"/>
      <c r="Y162" s="25">
        <v>-49.46</v>
      </c>
      <c r="Z162" s="23"/>
      <c r="AA162" s="25">
        <f t="shared" si="3"/>
        <v>-108.53</v>
      </c>
    </row>
    <row r="163" spans="1:27">
      <c r="A163" s="23"/>
      <c r="B163" s="23"/>
      <c r="C163" s="23"/>
      <c r="D163" s="23"/>
      <c r="E163" s="23"/>
      <c r="F163" s="23"/>
      <c r="G163" s="23"/>
      <c r="H163" s="23"/>
      <c r="I163" s="23" t="s">
        <v>45</v>
      </c>
      <c r="J163" s="23"/>
      <c r="K163" s="24">
        <v>44620</v>
      </c>
      <c r="L163" s="23"/>
      <c r="M163" s="23" t="s">
        <v>55</v>
      </c>
      <c r="N163" s="23"/>
      <c r="O163" s="23" t="s">
        <v>54</v>
      </c>
      <c r="P163" s="23"/>
      <c r="Q163" s="23" t="s">
        <v>48</v>
      </c>
      <c r="R163" s="23"/>
      <c r="S163" s="23" t="s">
        <v>349</v>
      </c>
      <c r="T163" s="23"/>
      <c r="U163" s="50"/>
      <c r="V163" s="23"/>
      <c r="W163" s="23" t="s">
        <v>287</v>
      </c>
      <c r="X163" s="23"/>
      <c r="Y163" s="25">
        <v>-82.33</v>
      </c>
      <c r="Z163" s="23"/>
      <c r="AA163" s="25">
        <f t="shared" si="3"/>
        <v>-190.86</v>
      </c>
    </row>
    <row r="164" spans="1:27">
      <c r="A164" s="23"/>
      <c r="B164" s="23"/>
      <c r="C164" s="23"/>
      <c r="D164" s="23"/>
      <c r="E164" s="23"/>
      <c r="F164" s="23"/>
      <c r="G164" s="23"/>
      <c r="H164" s="23"/>
      <c r="I164" s="23" t="s">
        <v>45</v>
      </c>
      <c r="J164" s="23"/>
      <c r="K164" s="24">
        <v>44620</v>
      </c>
      <c r="L164" s="23"/>
      <c r="M164" s="23" t="s">
        <v>58</v>
      </c>
      <c r="N164" s="23"/>
      <c r="O164" s="23" t="s">
        <v>57</v>
      </c>
      <c r="P164" s="23"/>
      <c r="Q164" s="23" t="s">
        <v>48</v>
      </c>
      <c r="R164" s="23"/>
      <c r="S164" s="23" t="s">
        <v>349</v>
      </c>
      <c r="T164" s="23"/>
      <c r="U164" s="50"/>
      <c r="V164" s="23"/>
      <c r="W164" s="23" t="s">
        <v>287</v>
      </c>
      <c r="X164" s="23"/>
      <c r="Y164" s="25">
        <v>-153.58000000000001</v>
      </c>
      <c r="Z164" s="23"/>
      <c r="AA164" s="25">
        <f t="shared" si="3"/>
        <v>-344.44</v>
      </c>
    </row>
    <row r="165" spans="1:27">
      <c r="A165" s="23"/>
      <c r="B165" s="23"/>
      <c r="C165" s="23"/>
      <c r="D165" s="23"/>
      <c r="E165" s="23"/>
      <c r="F165" s="23"/>
      <c r="G165" s="23"/>
      <c r="H165" s="23"/>
      <c r="I165" s="23" t="s">
        <v>45</v>
      </c>
      <c r="J165" s="23"/>
      <c r="K165" s="24">
        <v>44620</v>
      </c>
      <c r="L165" s="23"/>
      <c r="M165" s="23" t="s">
        <v>61</v>
      </c>
      <c r="N165" s="23"/>
      <c r="O165" s="23" t="s">
        <v>60</v>
      </c>
      <c r="P165" s="23"/>
      <c r="Q165" s="23" t="s">
        <v>48</v>
      </c>
      <c r="R165" s="23"/>
      <c r="S165" s="23" t="s">
        <v>349</v>
      </c>
      <c r="T165" s="23"/>
      <c r="U165" s="50"/>
      <c r="V165" s="23"/>
      <c r="W165" s="23" t="s">
        <v>287</v>
      </c>
      <c r="X165" s="23"/>
      <c r="Y165" s="25">
        <v>-150.94</v>
      </c>
      <c r="Z165" s="23"/>
      <c r="AA165" s="25">
        <f t="shared" si="3"/>
        <v>-495.38</v>
      </c>
    </row>
    <row r="166" spans="1:27">
      <c r="A166" s="23"/>
      <c r="B166" s="23"/>
      <c r="C166" s="23"/>
      <c r="D166" s="23"/>
      <c r="E166" s="23"/>
      <c r="F166" s="23"/>
      <c r="G166" s="23"/>
      <c r="H166" s="23"/>
      <c r="I166" s="23" t="s">
        <v>45</v>
      </c>
      <c r="J166" s="23"/>
      <c r="K166" s="24">
        <v>44620</v>
      </c>
      <c r="L166" s="23"/>
      <c r="M166" s="23" t="s">
        <v>64</v>
      </c>
      <c r="N166" s="23"/>
      <c r="O166" s="23" t="s">
        <v>63</v>
      </c>
      <c r="P166" s="23"/>
      <c r="Q166" s="23" t="s">
        <v>48</v>
      </c>
      <c r="R166" s="23"/>
      <c r="S166" s="23" t="s">
        <v>349</v>
      </c>
      <c r="T166" s="23"/>
      <c r="U166" s="50"/>
      <c r="V166" s="23"/>
      <c r="W166" s="23" t="s">
        <v>287</v>
      </c>
      <c r="X166" s="23"/>
      <c r="Y166" s="25">
        <v>-156.44</v>
      </c>
      <c r="Z166" s="23"/>
      <c r="AA166" s="25">
        <f t="shared" si="3"/>
        <v>-651.82000000000005</v>
      </c>
    </row>
    <row r="167" spans="1:27" ht="15.75" thickBot="1">
      <c r="A167" s="23"/>
      <c r="B167" s="23"/>
      <c r="C167" s="23"/>
      <c r="D167" s="23"/>
      <c r="E167" s="23"/>
      <c r="F167" s="23"/>
      <c r="G167" s="23"/>
      <c r="H167" s="23"/>
      <c r="I167" s="23" t="s">
        <v>45</v>
      </c>
      <c r="J167" s="23"/>
      <c r="K167" s="24">
        <v>44620</v>
      </c>
      <c r="L167" s="23"/>
      <c r="M167" s="23" t="s">
        <v>67</v>
      </c>
      <c r="N167" s="23"/>
      <c r="O167" s="23" t="s">
        <v>66</v>
      </c>
      <c r="P167" s="23"/>
      <c r="Q167" s="23" t="s">
        <v>48</v>
      </c>
      <c r="R167" s="23"/>
      <c r="S167" s="23" t="s">
        <v>349</v>
      </c>
      <c r="T167" s="23"/>
      <c r="U167" s="50"/>
      <c r="V167" s="23"/>
      <c r="W167" s="23" t="s">
        <v>287</v>
      </c>
      <c r="X167" s="23"/>
      <c r="Y167" s="51">
        <v>-152.25</v>
      </c>
      <c r="Z167" s="23"/>
      <c r="AA167" s="51">
        <f t="shared" si="3"/>
        <v>-804.07</v>
      </c>
    </row>
    <row r="168" spans="1:27">
      <c r="A168" s="43"/>
      <c r="B168" s="43"/>
      <c r="C168" s="43"/>
      <c r="D168" s="43"/>
      <c r="E168" s="43" t="s">
        <v>324</v>
      </c>
      <c r="F168" s="43"/>
      <c r="G168" s="43"/>
      <c r="H168" s="43"/>
      <c r="I168" s="43"/>
      <c r="J168" s="43"/>
      <c r="K168" s="52"/>
      <c r="L168" s="43"/>
      <c r="M168" s="43"/>
      <c r="N168" s="43"/>
      <c r="O168" s="43"/>
      <c r="P168" s="43"/>
      <c r="Q168" s="43"/>
      <c r="R168" s="43"/>
      <c r="S168" s="43"/>
      <c r="T168" s="43"/>
      <c r="U168" s="43"/>
      <c r="V168" s="43"/>
      <c r="W168" s="43"/>
      <c r="X168" s="43"/>
      <c r="Y168" s="33">
        <f>ROUND(SUM(Y159:Y167),5)</f>
        <v>-804.07</v>
      </c>
      <c r="Z168" s="43"/>
      <c r="AA168" s="33">
        <f>AA167</f>
        <v>-804.07</v>
      </c>
    </row>
    <row r="169" spans="1:27">
      <c r="A169" s="20"/>
      <c r="B169" s="20"/>
      <c r="C169" s="20"/>
      <c r="D169" s="20"/>
      <c r="E169" s="20" t="s">
        <v>424</v>
      </c>
      <c r="F169" s="20"/>
      <c r="G169" s="20"/>
      <c r="H169" s="20"/>
      <c r="I169" s="20"/>
      <c r="J169" s="20"/>
      <c r="K169" s="21"/>
      <c r="L169" s="20"/>
      <c r="M169" s="20"/>
      <c r="N169" s="20"/>
      <c r="O169" s="20"/>
      <c r="P169" s="20"/>
      <c r="Q169" s="20"/>
      <c r="R169" s="20"/>
      <c r="S169" s="20"/>
      <c r="T169" s="20"/>
      <c r="U169" s="20"/>
      <c r="V169" s="20"/>
      <c r="W169" s="20"/>
      <c r="X169" s="20"/>
      <c r="Y169" s="22"/>
      <c r="Z169" s="20"/>
      <c r="AA169" s="22"/>
    </row>
    <row r="170" spans="1:27">
      <c r="A170" s="23"/>
      <c r="B170" s="23"/>
      <c r="C170" s="23"/>
      <c r="D170" s="23"/>
      <c r="E170" s="23"/>
      <c r="F170" s="23"/>
      <c r="G170" s="23"/>
      <c r="H170" s="23"/>
      <c r="I170" s="23" t="s">
        <v>45</v>
      </c>
      <c r="J170" s="23"/>
      <c r="K170" s="24">
        <v>44620</v>
      </c>
      <c r="L170" s="23"/>
      <c r="M170" s="23" t="s">
        <v>202</v>
      </c>
      <c r="N170" s="23"/>
      <c r="O170" s="23" t="s">
        <v>142</v>
      </c>
      <c r="P170" s="23"/>
      <c r="Q170" s="23"/>
      <c r="R170" s="23"/>
      <c r="S170" s="23" t="s">
        <v>349</v>
      </c>
      <c r="T170" s="23"/>
      <c r="U170" s="50"/>
      <c r="V170" s="23"/>
      <c r="W170" s="23" t="s">
        <v>287</v>
      </c>
      <c r="X170" s="23"/>
      <c r="Y170" s="25">
        <v>-4.9400000000000004</v>
      </c>
      <c r="Z170" s="23"/>
      <c r="AA170" s="25">
        <f t="shared" ref="AA170:AA177" si="4">ROUND(AA169+Y170,5)</f>
        <v>-4.9400000000000004</v>
      </c>
    </row>
    <row r="171" spans="1:27">
      <c r="A171" s="23"/>
      <c r="B171" s="23"/>
      <c r="C171" s="23"/>
      <c r="D171" s="23"/>
      <c r="E171" s="23"/>
      <c r="F171" s="23"/>
      <c r="G171" s="23"/>
      <c r="H171" s="23"/>
      <c r="I171" s="23" t="s">
        <v>45</v>
      </c>
      <c r="J171" s="23"/>
      <c r="K171" s="24">
        <v>44620</v>
      </c>
      <c r="L171" s="23"/>
      <c r="M171" s="23" t="s">
        <v>49</v>
      </c>
      <c r="N171" s="23"/>
      <c r="O171" s="23" t="s">
        <v>47</v>
      </c>
      <c r="P171" s="23"/>
      <c r="Q171" s="23" t="s">
        <v>48</v>
      </c>
      <c r="R171" s="23"/>
      <c r="S171" s="23" t="s">
        <v>349</v>
      </c>
      <c r="T171" s="23"/>
      <c r="U171" s="50"/>
      <c r="V171" s="23"/>
      <c r="W171" s="23" t="s">
        <v>287</v>
      </c>
      <c r="X171" s="23"/>
      <c r="Y171" s="25">
        <v>-3.21</v>
      </c>
      <c r="Z171" s="23"/>
      <c r="AA171" s="25">
        <f t="shared" si="4"/>
        <v>-8.15</v>
      </c>
    </row>
    <row r="172" spans="1:27">
      <c r="A172" s="23"/>
      <c r="B172" s="23"/>
      <c r="C172" s="23"/>
      <c r="D172" s="23"/>
      <c r="E172" s="23"/>
      <c r="F172" s="23"/>
      <c r="G172" s="23"/>
      <c r="H172" s="23"/>
      <c r="I172" s="23" t="s">
        <v>45</v>
      </c>
      <c r="J172" s="23"/>
      <c r="K172" s="24">
        <v>44620</v>
      </c>
      <c r="L172" s="23"/>
      <c r="M172" s="23" t="s">
        <v>52</v>
      </c>
      <c r="N172" s="23"/>
      <c r="O172" s="23" t="s">
        <v>51</v>
      </c>
      <c r="P172" s="23"/>
      <c r="Q172" s="23" t="s">
        <v>48</v>
      </c>
      <c r="R172" s="23"/>
      <c r="S172" s="23" t="s">
        <v>349</v>
      </c>
      <c r="T172" s="23"/>
      <c r="U172" s="50"/>
      <c r="V172" s="23"/>
      <c r="W172" s="23" t="s">
        <v>287</v>
      </c>
      <c r="X172" s="23"/>
      <c r="Y172" s="25">
        <v>-6.82</v>
      </c>
      <c r="Z172" s="23"/>
      <c r="AA172" s="25">
        <f t="shared" si="4"/>
        <v>-14.97</v>
      </c>
    </row>
    <row r="173" spans="1:27">
      <c r="A173" s="23"/>
      <c r="B173" s="23"/>
      <c r="C173" s="23"/>
      <c r="D173" s="23"/>
      <c r="E173" s="23"/>
      <c r="F173" s="23"/>
      <c r="G173" s="23"/>
      <c r="H173" s="23"/>
      <c r="I173" s="23" t="s">
        <v>45</v>
      </c>
      <c r="J173" s="23"/>
      <c r="K173" s="24">
        <v>44620</v>
      </c>
      <c r="L173" s="23"/>
      <c r="M173" s="23" t="s">
        <v>55</v>
      </c>
      <c r="N173" s="23"/>
      <c r="O173" s="23" t="s">
        <v>54</v>
      </c>
      <c r="P173" s="23"/>
      <c r="Q173" s="23" t="s">
        <v>48</v>
      </c>
      <c r="R173" s="23"/>
      <c r="S173" s="23" t="s">
        <v>349</v>
      </c>
      <c r="T173" s="23"/>
      <c r="U173" s="50"/>
      <c r="V173" s="23"/>
      <c r="W173" s="23" t="s">
        <v>287</v>
      </c>
      <c r="X173" s="23"/>
      <c r="Y173" s="25">
        <v>-11.35</v>
      </c>
      <c r="Z173" s="23"/>
      <c r="AA173" s="25">
        <f t="shared" si="4"/>
        <v>-26.32</v>
      </c>
    </row>
    <row r="174" spans="1:27">
      <c r="A174" s="23"/>
      <c r="B174" s="23"/>
      <c r="C174" s="23"/>
      <c r="D174" s="23"/>
      <c r="E174" s="23"/>
      <c r="F174" s="23"/>
      <c r="G174" s="23"/>
      <c r="H174" s="23"/>
      <c r="I174" s="23" t="s">
        <v>45</v>
      </c>
      <c r="J174" s="23"/>
      <c r="K174" s="24">
        <v>44620</v>
      </c>
      <c r="L174" s="23"/>
      <c r="M174" s="23" t="s">
        <v>58</v>
      </c>
      <c r="N174" s="23"/>
      <c r="O174" s="23" t="s">
        <v>57</v>
      </c>
      <c r="P174" s="23"/>
      <c r="Q174" s="23" t="s">
        <v>48</v>
      </c>
      <c r="R174" s="23"/>
      <c r="S174" s="23" t="s">
        <v>349</v>
      </c>
      <c r="T174" s="23"/>
      <c r="U174" s="50"/>
      <c r="V174" s="23"/>
      <c r="W174" s="23" t="s">
        <v>287</v>
      </c>
      <c r="X174" s="23"/>
      <c r="Y174" s="25">
        <v>-21.18</v>
      </c>
      <c r="Z174" s="23"/>
      <c r="AA174" s="25">
        <f t="shared" si="4"/>
        <v>-47.5</v>
      </c>
    </row>
    <row r="175" spans="1:27">
      <c r="A175" s="23"/>
      <c r="B175" s="23"/>
      <c r="C175" s="23"/>
      <c r="D175" s="23"/>
      <c r="E175" s="23"/>
      <c r="F175" s="23"/>
      <c r="G175" s="23"/>
      <c r="H175" s="23"/>
      <c r="I175" s="23" t="s">
        <v>45</v>
      </c>
      <c r="J175" s="23"/>
      <c r="K175" s="24">
        <v>44620</v>
      </c>
      <c r="L175" s="23"/>
      <c r="M175" s="23" t="s">
        <v>61</v>
      </c>
      <c r="N175" s="23"/>
      <c r="O175" s="23" t="s">
        <v>60</v>
      </c>
      <c r="P175" s="23"/>
      <c r="Q175" s="23" t="s">
        <v>48</v>
      </c>
      <c r="R175" s="23"/>
      <c r="S175" s="23" t="s">
        <v>349</v>
      </c>
      <c r="T175" s="23"/>
      <c r="U175" s="50"/>
      <c r="V175" s="23"/>
      <c r="W175" s="23" t="s">
        <v>287</v>
      </c>
      <c r="X175" s="23"/>
      <c r="Y175" s="25">
        <v>-20.82</v>
      </c>
      <c r="Z175" s="23"/>
      <c r="AA175" s="25">
        <f t="shared" si="4"/>
        <v>-68.319999999999993</v>
      </c>
    </row>
    <row r="176" spans="1:27">
      <c r="A176" s="23"/>
      <c r="B176" s="23"/>
      <c r="C176" s="23"/>
      <c r="D176" s="23"/>
      <c r="E176" s="23"/>
      <c r="F176" s="23"/>
      <c r="G176" s="23"/>
      <c r="H176" s="23"/>
      <c r="I176" s="23" t="s">
        <v>45</v>
      </c>
      <c r="J176" s="23"/>
      <c r="K176" s="24">
        <v>44620</v>
      </c>
      <c r="L176" s="23"/>
      <c r="M176" s="23" t="s">
        <v>64</v>
      </c>
      <c r="N176" s="23"/>
      <c r="O176" s="23" t="s">
        <v>63</v>
      </c>
      <c r="P176" s="23"/>
      <c r="Q176" s="23" t="s">
        <v>48</v>
      </c>
      <c r="R176" s="23"/>
      <c r="S176" s="23" t="s">
        <v>349</v>
      </c>
      <c r="T176" s="23"/>
      <c r="U176" s="50"/>
      <c r="V176" s="23"/>
      <c r="W176" s="23" t="s">
        <v>287</v>
      </c>
      <c r="X176" s="23"/>
      <c r="Y176" s="25">
        <v>-21.58</v>
      </c>
      <c r="Z176" s="23"/>
      <c r="AA176" s="25">
        <f t="shared" si="4"/>
        <v>-89.9</v>
      </c>
    </row>
    <row r="177" spans="1:27" ht="15.75" thickBot="1">
      <c r="A177" s="23"/>
      <c r="B177" s="23"/>
      <c r="C177" s="23"/>
      <c r="D177" s="23"/>
      <c r="E177" s="23"/>
      <c r="F177" s="23"/>
      <c r="G177" s="23"/>
      <c r="H177" s="23"/>
      <c r="I177" s="23" t="s">
        <v>45</v>
      </c>
      <c r="J177" s="23"/>
      <c r="K177" s="24">
        <v>44620</v>
      </c>
      <c r="L177" s="23"/>
      <c r="M177" s="23" t="s">
        <v>67</v>
      </c>
      <c r="N177" s="23"/>
      <c r="O177" s="23" t="s">
        <v>66</v>
      </c>
      <c r="P177" s="23"/>
      <c r="Q177" s="23" t="s">
        <v>48</v>
      </c>
      <c r="R177" s="23"/>
      <c r="S177" s="23" t="s">
        <v>349</v>
      </c>
      <c r="T177" s="23"/>
      <c r="U177" s="50"/>
      <c r="V177" s="23"/>
      <c r="W177" s="23" t="s">
        <v>287</v>
      </c>
      <c r="X177" s="23"/>
      <c r="Y177" s="25">
        <v>-31.5</v>
      </c>
      <c r="Z177" s="23"/>
      <c r="AA177" s="25">
        <f t="shared" si="4"/>
        <v>-121.4</v>
      </c>
    </row>
    <row r="178" spans="1:27" ht="15.75" thickBot="1">
      <c r="A178" s="43"/>
      <c r="B178" s="43"/>
      <c r="C178" s="43"/>
      <c r="D178" s="43"/>
      <c r="E178" s="43" t="s">
        <v>635</v>
      </c>
      <c r="F178" s="43"/>
      <c r="G178" s="43"/>
      <c r="H178" s="43"/>
      <c r="I178" s="43"/>
      <c r="J178" s="43"/>
      <c r="K178" s="52"/>
      <c r="L178" s="43"/>
      <c r="M178" s="43"/>
      <c r="N178" s="43"/>
      <c r="O178" s="43"/>
      <c r="P178" s="43"/>
      <c r="Q178" s="43"/>
      <c r="R178" s="43"/>
      <c r="S178" s="43"/>
      <c r="T178" s="43"/>
      <c r="U178" s="43"/>
      <c r="V178" s="43"/>
      <c r="W178" s="43"/>
      <c r="X178" s="43"/>
      <c r="Y178" s="35">
        <f>ROUND(SUM(Y169:Y177),5)</f>
        <v>-121.4</v>
      </c>
      <c r="Z178" s="43"/>
      <c r="AA178" s="35">
        <f>AA177</f>
        <v>-121.4</v>
      </c>
    </row>
    <row r="179" spans="1:27" ht="15.75" thickBot="1">
      <c r="A179" s="43"/>
      <c r="B179" s="43"/>
      <c r="C179" s="43"/>
      <c r="D179" s="43" t="s">
        <v>425</v>
      </c>
      <c r="E179" s="43"/>
      <c r="F179" s="43"/>
      <c r="G179" s="43"/>
      <c r="H179" s="43"/>
      <c r="I179" s="43"/>
      <c r="J179" s="43"/>
      <c r="K179" s="52"/>
      <c r="L179" s="43"/>
      <c r="M179" s="43"/>
      <c r="N179" s="43"/>
      <c r="O179" s="43"/>
      <c r="P179" s="43"/>
      <c r="Q179" s="43"/>
      <c r="R179" s="43"/>
      <c r="S179" s="43"/>
      <c r="T179" s="43"/>
      <c r="U179" s="43"/>
      <c r="V179" s="43"/>
      <c r="W179" s="43"/>
      <c r="X179" s="43"/>
      <c r="Y179" s="34">
        <f>ROUND(Y158+Y168+Y178,5)</f>
        <v>-1389.54</v>
      </c>
      <c r="Z179" s="43"/>
      <c r="AA179" s="34">
        <f>ROUND(AA158+AA168+AA178,5)</f>
        <v>-1389.54</v>
      </c>
    </row>
    <row r="180" spans="1:27">
      <c r="A180" s="43"/>
      <c r="B180" s="43"/>
      <c r="C180" s="43" t="s">
        <v>426</v>
      </c>
      <c r="D180" s="43"/>
      <c r="E180" s="43"/>
      <c r="F180" s="43"/>
      <c r="G180" s="43"/>
      <c r="H180" s="43"/>
      <c r="I180" s="43"/>
      <c r="J180" s="43"/>
      <c r="K180" s="52"/>
      <c r="L180" s="43"/>
      <c r="M180" s="43"/>
      <c r="N180" s="43"/>
      <c r="O180" s="43"/>
      <c r="P180" s="43"/>
      <c r="Q180" s="43"/>
      <c r="R180" s="43"/>
      <c r="S180" s="43"/>
      <c r="T180" s="43"/>
      <c r="U180" s="43"/>
      <c r="V180" s="43"/>
      <c r="W180" s="43"/>
      <c r="X180" s="43"/>
      <c r="Y180" s="33">
        <f>ROUND(Y122+Y152+Y179,5)</f>
        <v>-73499</v>
      </c>
      <c r="Z180" s="43"/>
      <c r="AA180" s="33">
        <f>ROUND(AA122+AA152+AA179,5)</f>
        <v>-73499</v>
      </c>
    </row>
    <row r="181" spans="1:27">
      <c r="A181" s="20"/>
      <c r="B181" s="20"/>
      <c r="C181" s="20" t="s">
        <v>427</v>
      </c>
      <c r="D181" s="20"/>
      <c r="E181" s="20"/>
      <c r="F181" s="20"/>
      <c r="G181" s="20"/>
      <c r="H181" s="20"/>
      <c r="I181" s="20"/>
      <c r="J181" s="20"/>
      <c r="K181" s="21"/>
      <c r="L181" s="20"/>
      <c r="M181" s="20"/>
      <c r="N181" s="20"/>
      <c r="O181" s="20"/>
      <c r="P181" s="20"/>
      <c r="Q181" s="20"/>
      <c r="R181" s="20"/>
      <c r="S181" s="20"/>
      <c r="T181" s="20"/>
      <c r="U181" s="20"/>
      <c r="V181" s="20"/>
      <c r="W181" s="20"/>
      <c r="X181" s="20"/>
      <c r="Y181" s="22"/>
      <c r="Z181" s="20"/>
      <c r="AA181" s="22"/>
    </row>
    <row r="182" spans="1:27" ht="15.75" thickBot="1">
      <c r="A182" s="39"/>
      <c r="B182" s="39"/>
      <c r="C182" s="39"/>
      <c r="D182" s="39"/>
      <c r="E182" s="39"/>
      <c r="F182" s="39"/>
      <c r="G182" s="23"/>
      <c r="H182" s="23"/>
      <c r="I182" s="23" t="s">
        <v>579</v>
      </c>
      <c r="J182" s="23"/>
      <c r="K182" s="24">
        <v>44600</v>
      </c>
      <c r="L182" s="23"/>
      <c r="M182" s="23"/>
      <c r="N182" s="23"/>
      <c r="O182" s="23" t="s">
        <v>636</v>
      </c>
      <c r="P182" s="23"/>
      <c r="Q182" s="23"/>
      <c r="R182" s="23"/>
      <c r="S182" s="23" t="s">
        <v>349</v>
      </c>
      <c r="T182" s="23"/>
      <c r="U182" s="50"/>
      <c r="V182" s="23"/>
      <c r="W182" s="23" t="s">
        <v>310</v>
      </c>
      <c r="X182" s="23"/>
      <c r="Y182" s="51">
        <v>-58</v>
      </c>
      <c r="Z182" s="23"/>
      <c r="AA182" s="51">
        <f>ROUND(AA181+Y182,5)</f>
        <v>-58</v>
      </c>
    </row>
    <row r="183" spans="1:27">
      <c r="A183" s="43"/>
      <c r="B183" s="43"/>
      <c r="C183" s="43" t="s">
        <v>637</v>
      </c>
      <c r="D183" s="43"/>
      <c r="E183" s="43"/>
      <c r="F183" s="43"/>
      <c r="G183" s="43"/>
      <c r="H183" s="43"/>
      <c r="I183" s="43"/>
      <c r="J183" s="43"/>
      <c r="K183" s="52"/>
      <c r="L183" s="43"/>
      <c r="M183" s="43"/>
      <c r="N183" s="43"/>
      <c r="O183" s="43"/>
      <c r="P183" s="43"/>
      <c r="Q183" s="43"/>
      <c r="R183" s="43"/>
      <c r="S183" s="43"/>
      <c r="T183" s="43"/>
      <c r="U183" s="43"/>
      <c r="V183" s="43"/>
      <c r="W183" s="43"/>
      <c r="X183" s="43"/>
      <c r="Y183" s="33">
        <f>ROUND(SUM(Y181:Y182),5)</f>
        <v>-58</v>
      </c>
      <c r="Z183" s="43"/>
      <c r="AA183" s="33">
        <f>AA182</f>
        <v>-58</v>
      </c>
    </row>
    <row r="184" spans="1:27">
      <c r="A184" s="20"/>
      <c r="B184" s="20"/>
      <c r="C184" s="20" t="s">
        <v>429</v>
      </c>
      <c r="D184" s="20"/>
      <c r="E184" s="20"/>
      <c r="F184" s="20"/>
      <c r="G184" s="20"/>
      <c r="H184" s="20"/>
      <c r="I184" s="20"/>
      <c r="J184" s="20"/>
      <c r="K184" s="21"/>
      <c r="L184" s="20"/>
      <c r="M184" s="20"/>
      <c r="N184" s="20"/>
      <c r="O184" s="20"/>
      <c r="P184" s="20"/>
      <c r="Q184" s="20"/>
      <c r="R184" s="20"/>
      <c r="S184" s="20"/>
      <c r="T184" s="20"/>
      <c r="U184" s="20"/>
      <c r="V184" s="20"/>
      <c r="W184" s="20"/>
      <c r="X184" s="20"/>
      <c r="Y184" s="22"/>
      <c r="Z184" s="20"/>
      <c r="AA184" s="22"/>
    </row>
    <row r="185" spans="1:27">
      <c r="A185" s="20"/>
      <c r="B185" s="20"/>
      <c r="C185" s="20"/>
      <c r="D185" s="20" t="s">
        <v>431</v>
      </c>
      <c r="E185" s="20"/>
      <c r="F185" s="20"/>
      <c r="G185" s="20"/>
      <c r="H185" s="20"/>
      <c r="I185" s="20"/>
      <c r="J185" s="20"/>
      <c r="K185" s="21"/>
      <c r="L185" s="20"/>
      <c r="M185" s="20"/>
      <c r="N185" s="20"/>
      <c r="O185" s="20"/>
      <c r="P185" s="20"/>
      <c r="Q185" s="20"/>
      <c r="R185" s="20"/>
      <c r="S185" s="20"/>
      <c r="T185" s="20"/>
      <c r="U185" s="20"/>
      <c r="V185" s="20"/>
      <c r="W185" s="20"/>
      <c r="X185" s="20"/>
      <c r="Y185" s="22"/>
      <c r="Z185" s="20"/>
      <c r="AA185" s="22"/>
    </row>
    <row r="186" spans="1:27" ht="15.75" thickBot="1">
      <c r="A186" s="39"/>
      <c r="B186" s="39"/>
      <c r="C186" s="39"/>
      <c r="D186" s="39"/>
      <c r="E186" s="39"/>
      <c r="F186" s="39"/>
      <c r="G186" s="23"/>
      <c r="H186" s="23"/>
      <c r="I186" s="23" t="s">
        <v>573</v>
      </c>
      <c r="J186" s="23"/>
      <c r="K186" s="24">
        <v>44620</v>
      </c>
      <c r="L186" s="23"/>
      <c r="M186" s="23" t="s">
        <v>638</v>
      </c>
      <c r="N186" s="23"/>
      <c r="O186" s="23" t="s">
        <v>175</v>
      </c>
      <c r="P186" s="23"/>
      <c r="Q186" s="23" t="s">
        <v>639</v>
      </c>
      <c r="R186" s="23"/>
      <c r="S186" s="23" t="s">
        <v>349</v>
      </c>
      <c r="T186" s="23"/>
      <c r="U186" s="50"/>
      <c r="V186" s="23"/>
      <c r="W186" s="23" t="s">
        <v>263</v>
      </c>
      <c r="X186" s="23"/>
      <c r="Y186" s="25">
        <v>-246.2</v>
      </c>
      <c r="Z186" s="23"/>
      <c r="AA186" s="25">
        <f>ROUND(AA185+Y186,5)</f>
        <v>-246.2</v>
      </c>
    </row>
    <row r="187" spans="1:27" ht="15.75" thickBot="1">
      <c r="A187" s="43"/>
      <c r="B187" s="43"/>
      <c r="C187" s="43"/>
      <c r="D187" s="43" t="s">
        <v>640</v>
      </c>
      <c r="E187" s="43"/>
      <c r="F187" s="43"/>
      <c r="G187" s="43"/>
      <c r="H187" s="43"/>
      <c r="I187" s="43"/>
      <c r="J187" s="43"/>
      <c r="K187" s="52"/>
      <c r="L187" s="43"/>
      <c r="M187" s="43"/>
      <c r="N187" s="43"/>
      <c r="O187" s="43"/>
      <c r="P187" s="43"/>
      <c r="Q187" s="43"/>
      <c r="R187" s="43"/>
      <c r="S187" s="43"/>
      <c r="T187" s="43"/>
      <c r="U187" s="43"/>
      <c r="V187" s="43"/>
      <c r="W187" s="43"/>
      <c r="X187" s="43"/>
      <c r="Y187" s="34">
        <f>ROUND(SUM(Y185:Y186),5)</f>
        <v>-246.2</v>
      </c>
      <c r="Z187" s="43"/>
      <c r="AA187" s="34">
        <f>AA186</f>
        <v>-246.2</v>
      </c>
    </row>
    <row r="188" spans="1:27">
      <c r="A188" s="43"/>
      <c r="B188" s="43"/>
      <c r="C188" s="43" t="s">
        <v>432</v>
      </c>
      <c r="D188" s="43"/>
      <c r="E188" s="43"/>
      <c r="F188" s="43"/>
      <c r="G188" s="43"/>
      <c r="H188" s="43"/>
      <c r="I188" s="43"/>
      <c r="J188" s="43"/>
      <c r="K188" s="52"/>
      <c r="L188" s="43"/>
      <c r="M188" s="43"/>
      <c r="N188" s="43"/>
      <c r="O188" s="43"/>
      <c r="P188" s="43"/>
      <c r="Q188" s="43"/>
      <c r="R188" s="43"/>
      <c r="S188" s="43"/>
      <c r="T188" s="43"/>
      <c r="U188" s="43"/>
      <c r="V188" s="43"/>
      <c r="W188" s="43"/>
      <c r="X188" s="43"/>
      <c r="Y188" s="33">
        <f>Y187</f>
        <v>-246.2</v>
      </c>
      <c r="Z188" s="43"/>
      <c r="AA188" s="33">
        <f>AA187</f>
        <v>-246.2</v>
      </c>
    </row>
    <row r="189" spans="1:27">
      <c r="A189" s="20"/>
      <c r="B189" s="20"/>
      <c r="C189" s="20" t="s">
        <v>433</v>
      </c>
      <c r="D189" s="20"/>
      <c r="E189" s="20"/>
      <c r="F189" s="20"/>
      <c r="G189" s="20"/>
      <c r="H189" s="20"/>
      <c r="I189" s="20"/>
      <c r="J189" s="20"/>
      <c r="K189" s="21"/>
      <c r="L189" s="20"/>
      <c r="M189" s="20"/>
      <c r="N189" s="20"/>
      <c r="O189" s="20"/>
      <c r="P189" s="20"/>
      <c r="Q189" s="20"/>
      <c r="R189" s="20"/>
      <c r="S189" s="20"/>
      <c r="T189" s="20"/>
      <c r="U189" s="20"/>
      <c r="V189" s="20"/>
      <c r="W189" s="20"/>
      <c r="X189" s="20"/>
      <c r="Y189" s="22"/>
      <c r="Z189" s="20"/>
      <c r="AA189" s="22"/>
    </row>
    <row r="190" spans="1:27">
      <c r="A190" s="20"/>
      <c r="B190" s="20"/>
      <c r="C190" s="20"/>
      <c r="D190" s="20" t="s">
        <v>434</v>
      </c>
      <c r="E190" s="20"/>
      <c r="F190" s="20"/>
      <c r="G190" s="20"/>
      <c r="H190" s="20"/>
      <c r="I190" s="20"/>
      <c r="J190" s="20"/>
      <c r="K190" s="21"/>
      <c r="L190" s="20"/>
      <c r="M190" s="20"/>
      <c r="N190" s="20"/>
      <c r="O190" s="20"/>
      <c r="P190" s="20"/>
      <c r="Q190" s="20"/>
      <c r="R190" s="20"/>
      <c r="S190" s="20"/>
      <c r="T190" s="20"/>
      <c r="U190" s="20"/>
      <c r="V190" s="20"/>
      <c r="W190" s="20"/>
      <c r="X190" s="20"/>
      <c r="Y190" s="22"/>
      <c r="Z190" s="20"/>
      <c r="AA190" s="22"/>
    </row>
    <row r="191" spans="1:27">
      <c r="A191" s="20"/>
      <c r="B191" s="20"/>
      <c r="C191" s="20"/>
      <c r="D191" s="20"/>
      <c r="E191" s="20" t="s">
        <v>435</v>
      </c>
      <c r="F191" s="20"/>
      <c r="G191" s="20"/>
      <c r="H191" s="20"/>
      <c r="I191" s="20"/>
      <c r="J191" s="20"/>
      <c r="K191" s="21"/>
      <c r="L191" s="20"/>
      <c r="M191" s="20"/>
      <c r="N191" s="20"/>
      <c r="O191" s="20"/>
      <c r="P191" s="20"/>
      <c r="Q191" s="20"/>
      <c r="R191" s="20"/>
      <c r="S191" s="20"/>
      <c r="T191" s="20"/>
      <c r="U191" s="20"/>
      <c r="V191" s="20"/>
      <c r="W191" s="20"/>
      <c r="X191" s="20"/>
      <c r="Y191" s="22"/>
      <c r="Z191" s="20"/>
      <c r="AA191" s="22"/>
    </row>
    <row r="192" spans="1:27">
      <c r="A192" s="23"/>
      <c r="B192" s="23"/>
      <c r="C192" s="23"/>
      <c r="D192" s="23"/>
      <c r="E192" s="23"/>
      <c r="F192" s="23"/>
      <c r="G192" s="23"/>
      <c r="H192" s="23"/>
      <c r="I192" s="23" t="s">
        <v>579</v>
      </c>
      <c r="J192" s="23"/>
      <c r="K192" s="24">
        <v>44593</v>
      </c>
      <c r="L192" s="23"/>
      <c r="M192" s="23" t="s">
        <v>641</v>
      </c>
      <c r="N192" s="23"/>
      <c r="O192" s="23" t="s">
        <v>642</v>
      </c>
      <c r="P192" s="23"/>
      <c r="Q192" s="23" t="s">
        <v>643</v>
      </c>
      <c r="R192" s="23"/>
      <c r="S192" s="23" t="s">
        <v>349</v>
      </c>
      <c r="T192" s="23"/>
      <c r="U192" s="50"/>
      <c r="V192" s="23"/>
      <c r="W192" s="23" t="s">
        <v>310</v>
      </c>
      <c r="X192" s="23"/>
      <c r="Y192" s="25">
        <v>-157</v>
      </c>
      <c r="Z192" s="23"/>
      <c r="AA192" s="25">
        <f t="shared" ref="AA192:AA201" si="5">ROUND(AA191+Y192,5)</f>
        <v>-157</v>
      </c>
    </row>
    <row r="193" spans="1:27">
      <c r="A193" s="23"/>
      <c r="B193" s="23"/>
      <c r="C193" s="23"/>
      <c r="D193" s="23"/>
      <c r="E193" s="23"/>
      <c r="F193" s="23"/>
      <c r="G193" s="23"/>
      <c r="H193" s="23"/>
      <c r="I193" s="23" t="s">
        <v>579</v>
      </c>
      <c r="J193" s="23"/>
      <c r="K193" s="24">
        <v>44595</v>
      </c>
      <c r="L193" s="23"/>
      <c r="M193" s="23"/>
      <c r="N193" s="23"/>
      <c r="O193" s="23" t="s">
        <v>644</v>
      </c>
      <c r="P193" s="23"/>
      <c r="Q193" s="23" t="s">
        <v>645</v>
      </c>
      <c r="R193" s="23"/>
      <c r="S193" s="23" t="s">
        <v>349</v>
      </c>
      <c r="T193" s="23"/>
      <c r="U193" s="50"/>
      <c r="V193" s="23"/>
      <c r="W193" s="23" t="s">
        <v>310</v>
      </c>
      <c r="X193" s="23"/>
      <c r="Y193" s="25">
        <v>-275.82</v>
      </c>
      <c r="Z193" s="23"/>
      <c r="AA193" s="25">
        <f t="shared" si="5"/>
        <v>-432.82</v>
      </c>
    </row>
    <row r="194" spans="1:27">
      <c r="A194" s="23"/>
      <c r="B194" s="23"/>
      <c r="C194" s="23"/>
      <c r="D194" s="23"/>
      <c r="E194" s="23"/>
      <c r="F194" s="23"/>
      <c r="G194" s="23"/>
      <c r="H194" s="23"/>
      <c r="I194" s="23" t="s">
        <v>579</v>
      </c>
      <c r="J194" s="23"/>
      <c r="K194" s="24">
        <v>44600</v>
      </c>
      <c r="L194" s="23"/>
      <c r="M194" s="23"/>
      <c r="N194" s="23"/>
      <c r="O194" s="23" t="s">
        <v>592</v>
      </c>
      <c r="P194" s="23"/>
      <c r="Q194" s="23" t="s">
        <v>646</v>
      </c>
      <c r="R194" s="23"/>
      <c r="S194" s="23" t="s">
        <v>349</v>
      </c>
      <c r="T194" s="23"/>
      <c r="U194" s="50"/>
      <c r="V194" s="23"/>
      <c r="W194" s="23" t="s">
        <v>310</v>
      </c>
      <c r="X194" s="23"/>
      <c r="Y194" s="25">
        <v>-19.62</v>
      </c>
      <c r="Z194" s="23"/>
      <c r="AA194" s="25">
        <f t="shared" si="5"/>
        <v>-452.44</v>
      </c>
    </row>
    <row r="195" spans="1:27">
      <c r="A195" s="23"/>
      <c r="B195" s="23"/>
      <c r="C195" s="23"/>
      <c r="D195" s="23"/>
      <c r="E195" s="23"/>
      <c r="F195" s="23"/>
      <c r="G195" s="23"/>
      <c r="H195" s="23"/>
      <c r="I195" s="23" t="s">
        <v>579</v>
      </c>
      <c r="J195" s="23"/>
      <c r="K195" s="24">
        <v>44601</v>
      </c>
      <c r="L195" s="23"/>
      <c r="M195" s="23" t="s">
        <v>647</v>
      </c>
      <c r="N195" s="23"/>
      <c r="O195" s="23" t="s">
        <v>642</v>
      </c>
      <c r="P195" s="23"/>
      <c r="Q195" s="23" t="s">
        <v>648</v>
      </c>
      <c r="R195" s="23"/>
      <c r="S195" s="23" t="s">
        <v>349</v>
      </c>
      <c r="T195" s="23"/>
      <c r="U195" s="50"/>
      <c r="V195" s="23"/>
      <c r="W195" s="23" t="s">
        <v>310</v>
      </c>
      <c r="X195" s="23"/>
      <c r="Y195" s="25">
        <v>-19.63</v>
      </c>
      <c r="Z195" s="23"/>
      <c r="AA195" s="25">
        <f t="shared" si="5"/>
        <v>-472.07</v>
      </c>
    </row>
    <row r="196" spans="1:27">
      <c r="A196" s="23"/>
      <c r="B196" s="23"/>
      <c r="C196" s="23"/>
      <c r="D196" s="23"/>
      <c r="E196" s="23"/>
      <c r="F196" s="23"/>
      <c r="G196" s="23"/>
      <c r="H196" s="23"/>
      <c r="I196" s="23" t="s">
        <v>579</v>
      </c>
      <c r="J196" s="23"/>
      <c r="K196" s="24">
        <v>44602</v>
      </c>
      <c r="L196" s="23"/>
      <c r="M196" s="23"/>
      <c r="N196" s="23"/>
      <c r="O196" s="23" t="s">
        <v>649</v>
      </c>
      <c r="P196" s="23"/>
      <c r="Q196" s="23" t="s">
        <v>650</v>
      </c>
      <c r="R196" s="23"/>
      <c r="S196" s="23" t="s">
        <v>349</v>
      </c>
      <c r="T196" s="23"/>
      <c r="U196" s="50"/>
      <c r="V196" s="23"/>
      <c r="W196" s="23" t="s">
        <v>310</v>
      </c>
      <c r="X196" s="23"/>
      <c r="Y196" s="25">
        <v>-100.63</v>
      </c>
      <c r="Z196" s="23"/>
      <c r="AA196" s="25">
        <f t="shared" si="5"/>
        <v>-572.70000000000005</v>
      </c>
    </row>
    <row r="197" spans="1:27">
      <c r="A197" s="23"/>
      <c r="B197" s="23"/>
      <c r="C197" s="23"/>
      <c r="D197" s="23"/>
      <c r="E197" s="23"/>
      <c r="F197" s="23"/>
      <c r="G197" s="23"/>
      <c r="H197" s="23"/>
      <c r="I197" s="23" t="s">
        <v>573</v>
      </c>
      <c r="J197" s="23"/>
      <c r="K197" s="24">
        <v>44608</v>
      </c>
      <c r="L197" s="23"/>
      <c r="M197" s="23" t="s">
        <v>651</v>
      </c>
      <c r="N197" s="23"/>
      <c r="O197" s="23" t="s">
        <v>78</v>
      </c>
      <c r="P197" s="23"/>
      <c r="Q197" s="23" t="s">
        <v>652</v>
      </c>
      <c r="R197" s="23"/>
      <c r="S197" s="23" t="s">
        <v>349</v>
      </c>
      <c r="T197" s="23"/>
      <c r="U197" s="50"/>
      <c r="V197" s="23"/>
      <c r="W197" s="23" t="s">
        <v>263</v>
      </c>
      <c r="X197" s="23"/>
      <c r="Y197" s="25">
        <v>-2812.18</v>
      </c>
      <c r="Z197" s="23"/>
      <c r="AA197" s="25">
        <f t="shared" si="5"/>
        <v>-3384.88</v>
      </c>
    </row>
    <row r="198" spans="1:27">
      <c r="A198" s="23"/>
      <c r="B198" s="23"/>
      <c r="C198" s="23"/>
      <c r="D198" s="23"/>
      <c r="E198" s="23"/>
      <c r="F198" s="23"/>
      <c r="G198" s="23"/>
      <c r="H198" s="23"/>
      <c r="I198" s="23" t="s">
        <v>573</v>
      </c>
      <c r="J198" s="23"/>
      <c r="K198" s="24">
        <v>44620</v>
      </c>
      <c r="L198" s="23"/>
      <c r="M198" s="23" t="s">
        <v>597</v>
      </c>
      <c r="N198" s="23"/>
      <c r="O198" s="23" t="s">
        <v>73</v>
      </c>
      <c r="P198" s="23"/>
      <c r="Q198" s="23" t="s">
        <v>653</v>
      </c>
      <c r="R198" s="23"/>
      <c r="S198" s="23" t="s">
        <v>349</v>
      </c>
      <c r="T198" s="23"/>
      <c r="U198" s="50"/>
      <c r="V198" s="23"/>
      <c r="W198" s="23" t="s">
        <v>263</v>
      </c>
      <c r="X198" s="23"/>
      <c r="Y198" s="25">
        <v>-36.99</v>
      </c>
      <c r="Z198" s="23"/>
      <c r="AA198" s="25">
        <f t="shared" si="5"/>
        <v>-3421.87</v>
      </c>
    </row>
    <row r="199" spans="1:27">
      <c r="A199" s="23"/>
      <c r="B199" s="23"/>
      <c r="C199" s="23"/>
      <c r="D199" s="23"/>
      <c r="E199" s="23"/>
      <c r="F199" s="23"/>
      <c r="G199" s="23"/>
      <c r="H199" s="23"/>
      <c r="I199" s="23" t="s">
        <v>573</v>
      </c>
      <c r="J199" s="23"/>
      <c r="K199" s="24">
        <v>44620</v>
      </c>
      <c r="L199" s="23"/>
      <c r="M199" s="23" t="s">
        <v>597</v>
      </c>
      <c r="N199" s="23"/>
      <c r="O199" s="23" t="s">
        <v>73</v>
      </c>
      <c r="P199" s="23"/>
      <c r="Q199" s="23" t="s">
        <v>654</v>
      </c>
      <c r="R199" s="23"/>
      <c r="S199" s="23" t="s">
        <v>349</v>
      </c>
      <c r="T199" s="23"/>
      <c r="U199" s="50"/>
      <c r="V199" s="23"/>
      <c r="W199" s="23" t="s">
        <v>263</v>
      </c>
      <c r="X199" s="23"/>
      <c r="Y199" s="25">
        <v>-35.76</v>
      </c>
      <c r="Z199" s="23"/>
      <c r="AA199" s="25">
        <f t="shared" si="5"/>
        <v>-3457.63</v>
      </c>
    </row>
    <row r="200" spans="1:27">
      <c r="A200" s="23"/>
      <c r="B200" s="23"/>
      <c r="C200" s="23"/>
      <c r="D200" s="23"/>
      <c r="E200" s="23"/>
      <c r="F200" s="23"/>
      <c r="G200" s="23"/>
      <c r="H200" s="23"/>
      <c r="I200" s="23" t="s">
        <v>573</v>
      </c>
      <c r="J200" s="23"/>
      <c r="K200" s="24">
        <v>44620</v>
      </c>
      <c r="L200" s="23"/>
      <c r="M200" s="23" t="s">
        <v>597</v>
      </c>
      <c r="N200" s="23"/>
      <c r="O200" s="23" t="s">
        <v>92</v>
      </c>
      <c r="P200" s="23"/>
      <c r="Q200" s="23" t="s">
        <v>74</v>
      </c>
      <c r="R200" s="23"/>
      <c r="S200" s="23" t="s">
        <v>349</v>
      </c>
      <c r="T200" s="23"/>
      <c r="U200" s="50"/>
      <c r="V200" s="23"/>
      <c r="W200" s="23" t="s">
        <v>263</v>
      </c>
      <c r="X200" s="23"/>
      <c r="Y200" s="25">
        <v>-52.1</v>
      </c>
      <c r="Z200" s="23"/>
      <c r="AA200" s="25">
        <f t="shared" si="5"/>
        <v>-3509.73</v>
      </c>
    </row>
    <row r="201" spans="1:27" ht="15.75" thickBot="1">
      <c r="A201" s="23"/>
      <c r="B201" s="23"/>
      <c r="C201" s="23"/>
      <c r="D201" s="23"/>
      <c r="E201" s="23"/>
      <c r="F201" s="23"/>
      <c r="G201" s="23"/>
      <c r="H201" s="23"/>
      <c r="I201" s="23" t="s">
        <v>579</v>
      </c>
      <c r="J201" s="23"/>
      <c r="K201" s="24">
        <v>44620</v>
      </c>
      <c r="L201" s="23"/>
      <c r="M201" s="23"/>
      <c r="N201" s="23"/>
      <c r="O201" s="23" t="s">
        <v>644</v>
      </c>
      <c r="P201" s="23"/>
      <c r="Q201" s="23"/>
      <c r="R201" s="23"/>
      <c r="S201" s="23" t="s">
        <v>349</v>
      </c>
      <c r="T201" s="23"/>
      <c r="U201" s="50"/>
      <c r="V201" s="23"/>
      <c r="W201" s="23" t="s">
        <v>310</v>
      </c>
      <c r="X201" s="23"/>
      <c r="Y201" s="51">
        <v>-224.54</v>
      </c>
      <c r="Z201" s="23"/>
      <c r="AA201" s="51">
        <f t="shared" si="5"/>
        <v>-3734.27</v>
      </c>
    </row>
    <row r="202" spans="1:27">
      <c r="A202" s="43"/>
      <c r="B202" s="43"/>
      <c r="C202" s="43"/>
      <c r="D202" s="43"/>
      <c r="E202" s="43" t="s">
        <v>655</v>
      </c>
      <c r="F202" s="43"/>
      <c r="G202" s="43"/>
      <c r="H202" s="43"/>
      <c r="I202" s="43"/>
      <c r="J202" s="43"/>
      <c r="K202" s="52"/>
      <c r="L202" s="43"/>
      <c r="M202" s="43"/>
      <c r="N202" s="43"/>
      <c r="O202" s="43"/>
      <c r="P202" s="43"/>
      <c r="Q202" s="43"/>
      <c r="R202" s="43"/>
      <c r="S202" s="43"/>
      <c r="T202" s="43"/>
      <c r="U202" s="43"/>
      <c r="V202" s="43"/>
      <c r="W202" s="43"/>
      <c r="X202" s="43"/>
      <c r="Y202" s="33">
        <f>ROUND(SUM(Y191:Y201),5)</f>
        <v>-3734.27</v>
      </c>
      <c r="Z202" s="43"/>
      <c r="AA202" s="33">
        <f>AA201</f>
        <v>-3734.27</v>
      </c>
    </row>
    <row r="203" spans="1:27">
      <c r="A203" s="20"/>
      <c r="B203" s="20"/>
      <c r="C203" s="20"/>
      <c r="D203" s="20"/>
      <c r="E203" s="20" t="s">
        <v>438</v>
      </c>
      <c r="F203" s="20"/>
      <c r="G203" s="20"/>
      <c r="H203" s="20"/>
      <c r="I203" s="20"/>
      <c r="J203" s="20"/>
      <c r="K203" s="21"/>
      <c r="L203" s="20"/>
      <c r="M203" s="20"/>
      <c r="N203" s="20"/>
      <c r="O203" s="20"/>
      <c r="P203" s="20"/>
      <c r="Q203" s="20"/>
      <c r="R203" s="20"/>
      <c r="S203" s="20"/>
      <c r="T203" s="20"/>
      <c r="U203" s="20"/>
      <c r="V203" s="20"/>
      <c r="W203" s="20"/>
      <c r="X203" s="20"/>
      <c r="Y203" s="22"/>
      <c r="Z203" s="20"/>
      <c r="AA203" s="22"/>
    </row>
    <row r="204" spans="1:27" ht="15.75" thickBot="1">
      <c r="A204" s="39"/>
      <c r="B204" s="39"/>
      <c r="C204" s="39"/>
      <c r="D204" s="39"/>
      <c r="E204" s="39"/>
      <c r="F204" s="39"/>
      <c r="G204" s="23"/>
      <c r="H204" s="23"/>
      <c r="I204" s="23" t="s">
        <v>573</v>
      </c>
      <c r="J204" s="23"/>
      <c r="K204" s="24">
        <v>44614</v>
      </c>
      <c r="L204" s="23"/>
      <c r="M204" s="23" t="s">
        <v>656</v>
      </c>
      <c r="N204" s="23"/>
      <c r="O204" s="23" t="s">
        <v>206</v>
      </c>
      <c r="P204" s="23"/>
      <c r="Q204" s="23"/>
      <c r="R204" s="23"/>
      <c r="S204" s="23" t="s">
        <v>349</v>
      </c>
      <c r="T204" s="23"/>
      <c r="U204" s="50"/>
      <c r="V204" s="23"/>
      <c r="W204" s="23" t="s">
        <v>263</v>
      </c>
      <c r="X204" s="23"/>
      <c r="Y204" s="25">
        <v>-846.32</v>
      </c>
      <c r="Z204" s="23"/>
      <c r="AA204" s="25">
        <f>ROUND(AA203+Y204,5)</f>
        <v>-846.32</v>
      </c>
    </row>
    <row r="205" spans="1:27" ht="15.75" thickBot="1">
      <c r="A205" s="43"/>
      <c r="B205" s="43"/>
      <c r="C205" s="43"/>
      <c r="D205" s="43"/>
      <c r="E205" s="43" t="s">
        <v>657</v>
      </c>
      <c r="F205" s="43"/>
      <c r="G205" s="43"/>
      <c r="H205" s="43"/>
      <c r="I205" s="43"/>
      <c r="J205" s="43"/>
      <c r="K205" s="52"/>
      <c r="L205" s="43"/>
      <c r="M205" s="43"/>
      <c r="N205" s="43"/>
      <c r="O205" s="43"/>
      <c r="P205" s="43"/>
      <c r="Q205" s="43"/>
      <c r="R205" s="43"/>
      <c r="S205" s="43"/>
      <c r="T205" s="43"/>
      <c r="U205" s="43"/>
      <c r="V205" s="43"/>
      <c r="W205" s="43"/>
      <c r="X205" s="43"/>
      <c r="Y205" s="34">
        <f>ROUND(SUM(Y203:Y204),5)</f>
        <v>-846.32</v>
      </c>
      <c r="Z205" s="43"/>
      <c r="AA205" s="34">
        <f>AA204</f>
        <v>-846.32</v>
      </c>
    </row>
    <row r="206" spans="1:27">
      <c r="A206" s="43"/>
      <c r="B206" s="43"/>
      <c r="C206" s="43"/>
      <c r="D206" s="43" t="s">
        <v>439</v>
      </c>
      <c r="E206" s="43"/>
      <c r="F206" s="43"/>
      <c r="G206" s="43"/>
      <c r="H206" s="43"/>
      <c r="I206" s="43"/>
      <c r="J206" s="43"/>
      <c r="K206" s="52"/>
      <c r="L206" s="43"/>
      <c r="M206" s="43"/>
      <c r="N206" s="43"/>
      <c r="O206" s="43"/>
      <c r="P206" s="43"/>
      <c r="Q206" s="43"/>
      <c r="R206" s="43"/>
      <c r="S206" s="43"/>
      <c r="T206" s="43"/>
      <c r="U206" s="43"/>
      <c r="V206" s="43"/>
      <c r="W206" s="43"/>
      <c r="X206" s="43"/>
      <c r="Y206" s="33">
        <f>ROUND(Y202+Y205,5)</f>
        <v>-4580.59</v>
      </c>
      <c r="Z206" s="43"/>
      <c r="AA206" s="33">
        <f>ROUND(AA202+AA205,5)</f>
        <v>-4580.59</v>
      </c>
    </row>
    <row r="207" spans="1:27">
      <c r="A207" s="20"/>
      <c r="B207" s="20"/>
      <c r="C207" s="20"/>
      <c r="D207" s="20" t="s">
        <v>440</v>
      </c>
      <c r="E207" s="20"/>
      <c r="F207" s="20"/>
      <c r="G207" s="20"/>
      <c r="H207" s="20"/>
      <c r="I207" s="20"/>
      <c r="J207" s="20"/>
      <c r="K207" s="21"/>
      <c r="L207" s="20"/>
      <c r="M207" s="20"/>
      <c r="N207" s="20"/>
      <c r="O207" s="20"/>
      <c r="P207" s="20"/>
      <c r="Q207" s="20"/>
      <c r="R207" s="20"/>
      <c r="S207" s="20"/>
      <c r="T207" s="20"/>
      <c r="U207" s="20"/>
      <c r="V207" s="20"/>
      <c r="W207" s="20"/>
      <c r="X207" s="20"/>
      <c r="Y207" s="22"/>
      <c r="Z207" s="20"/>
      <c r="AA207" s="22"/>
    </row>
    <row r="208" spans="1:27">
      <c r="A208" s="20"/>
      <c r="B208" s="20"/>
      <c r="C208" s="20"/>
      <c r="D208" s="20"/>
      <c r="E208" s="20" t="s">
        <v>441</v>
      </c>
      <c r="F208" s="20"/>
      <c r="G208" s="20"/>
      <c r="H208" s="20"/>
      <c r="I208" s="20"/>
      <c r="J208" s="20"/>
      <c r="K208" s="21"/>
      <c r="L208" s="20"/>
      <c r="M208" s="20"/>
      <c r="N208" s="20"/>
      <c r="O208" s="20"/>
      <c r="P208" s="20"/>
      <c r="Q208" s="20"/>
      <c r="R208" s="20"/>
      <c r="S208" s="20"/>
      <c r="T208" s="20"/>
      <c r="U208" s="20"/>
      <c r="V208" s="20"/>
      <c r="W208" s="20"/>
      <c r="X208" s="20"/>
      <c r="Y208" s="22"/>
      <c r="Z208" s="20"/>
      <c r="AA208" s="22"/>
    </row>
    <row r="209" spans="1:27">
      <c r="A209" s="23"/>
      <c r="B209" s="23"/>
      <c r="C209" s="23"/>
      <c r="D209" s="23"/>
      <c r="E209" s="23"/>
      <c r="F209" s="23"/>
      <c r="G209" s="23"/>
      <c r="H209" s="23"/>
      <c r="I209" s="23" t="s">
        <v>573</v>
      </c>
      <c r="J209" s="23"/>
      <c r="K209" s="24">
        <v>44612</v>
      </c>
      <c r="L209" s="23"/>
      <c r="M209" s="23" t="s">
        <v>658</v>
      </c>
      <c r="N209" s="23"/>
      <c r="O209" s="23" t="s">
        <v>139</v>
      </c>
      <c r="P209" s="23"/>
      <c r="Q209" s="23" t="s">
        <v>659</v>
      </c>
      <c r="R209" s="23"/>
      <c r="S209" s="23" t="s">
        <v>349</v>
      </c>
      <c r="T209" s="23"/>
      <c r="U209" s="50"/>
      <c r="V209" s="23"/>
      <c r="W209" s="23" t="s">
        <v>263</v>
      </c>
      <c r="X209" s="23"/>
      <c r="Y209" s="25">
        <v>-45.89</v>
      </c>
      <c r="Z209" s="23"/>
      <c r="AA209" s="25">
        <f t="shared" ref="AA209:AA218" si="6">ROUND(AA208+Y209,5)</f>
        <v>-45.89</v>
      </c>
    </row>
    <row r="210" spans="1:27">
      <c r="A210" s="23"/>
      <c r="B210" s="23"/>
      <c r="C210" s="23"/>
      <c r="D210" s="23"/>
      <c r="E210" s="23"/>
      <c r="F210" s="23"/>
      <c r="G210" s="23"/>
      <c r="H210" s="23"/>
      <c r="I210" s="23" t="s">
        <v>573</v>
      </c>
      <c r="J210" s="23"/>
      <c r="K210" s="24">
        <v>44612</v>
      </c>
      <c r="L210" s="23"/>
      <c r="M210" s="23" t="s">
        <v>658</v>
      </c>
      <c r="N210" s="23"/>
      <c r="O210" s="23" t="s">
        <v>139</v>
      </c>
      <c r="P210" s="23"/>
      <c r="Q210" s="23" t="s">
        <v>660</v>
      </c>
      <c r="R210" s="23"/>
      <c r="S210" s="23" t="s">
        <v>349</v>
      </c>
      <c r="T210" s="23"/>
      <c r="U210" s="50"/>
      <c r="V210" s="23"/>
      <c r="W210" s="23" t="s">
        <v>263</v>
      </c>
      <c r="X210" s="23"/>
      <c r="Y210" s="25">
        <v>-55.97</v>
      </c>
      <c r="Z210" s="23"/>
      <c r="AA210" s="25">
        <f t="shared" si="6"/>
        <v>-101.86</v>
      </c>
    </row>
    <row r="211" spans="1:27">
      <c r="A211" s="23"/>
      <c r="B211" s="23"/>
      <c r="C211" s="23"/>
      <c r="D211" s="23"/>
      <c r="E211" s="23"/>
      <c r="F211" s="23"/>
      <c r="G211" s="23"/>
      <c r="H211" s="23"/>
      <c r="I211" s="23" t="s">
        <v>573</v>
      </c>
      <c r="J211" s="23"/>
      <c r="K211" s="24">
        <v>44612</v>
      </c>
      <c r="L211" s="23"/>
      <c r="M211" s="23" t="s">
        <v>658</v>
      </c>
      <c r="N211" s="23"/>
      <c r="O211" s="23" t="s">
        <v>139</v>
      </c>
      <c r="P211" s="23"/>
      <c r="Q211" s="23" t="s">
        <v>661</v>
      </c>
      <c r="R211" s="23"/>
      <c r="S211" s="23" t="s">
        <v>349</v>
      </c>
      <c r="T211" s="23"/>
      <c r="U211" s="50"/>
      <c r="V211" s="23"/>
      <c r="W211" s="23" t="s">
        <v>263</v>
      </c>
      <c r="X211" s="23"/>
      <c r="Y211" s="25">
        <v>-48.92</v>
      </c>
      <c r="Z211" s="23"/>
      <c r="AA211" s="25">
        <f t="shared" si="6"/>
        <v>-150.78</v>
      </c>
    </row>
    <row r="212" spans="1:27">
      <c r="A212" s="23"/>
      <c r="B212" s="23"/>
      <c r="C212" s="23"/>
      <c r="D212" s="23"/>
      <c r="E212" s="23"/>
      <c r="F212" s="23"/>
      <c r="G212" s="23"/>
      <c r="H212" s="23"/>
      <c r="I212" s="23" t="s">
        <v>573</v>
      </c>
      <c r="J212" s="23"/>
      <c r="K212" s="24">
        <v>44612</v>
      </c>
      <c r="L212" s="23"/>
      <c r="M212" s="23" t="s">
        <v>658</v>
      </c>
      <c r="N212" s="23"/>
      <c r="O212" s="23" t="s">
        <v>139</v>
      </c>
      <c r="P212" s="23"/>
      <c r="Q212" s="23" t="s">
        <v>662</v>
      </c>
      <c r="R212" s="23"/>
      <c r="S212" s="23" t="s">
        <v>349</v>
      </c>
      <c r="T212" s="23"/>
      <c r="U212" s="50"/>
      <c r="V212" s="23"/>
      <c r="W212" s="23" t="s">
        <v>263</v>
      </c>
      <c r="X212" s="23"/>
      <c r="Y212" s="25">
        <v>-44.09</v>
      </c>
      <c r="Z212" s="23"/>
      <c r="AA212" s="25">
        <f t="shared" si="6"/>
        <v>-194.87</v>
      </c>
    </row>
    <row r="213" spans="1:27">
      <c r="A213" s="23"/>
      <c r="B213" s="23"/>
      <c r="C213" s="23"/>
      <c r="D213" s="23"/>
      <c r="E213" s="23"/>
      <c r="F213" s="23"/>
      <c r="G213" s="23"/>
      <c r="H213" s="23"/>
      <c r="I213" s="23" t="s">
        <v>573</v>
      </c>
      <c r="J213" s="23"/>
      <c r="K213" s="24">
        <v>44612</v>
      </c>
      <c r="L213" s="23"/>
      <c r="M213" s="23" t="s">
        <v>658</v>
      </c>
      <c r="N213" s="23"/>
      <c r="O213" s="23" t="s">
        <v>139</v>
      </c>
      <c r="P213" s="23"/>
      <c r="Q213" s="23" t="s">
        <v>663</v>
      </c>
      <c r="R213" s="23"/>
      <c r="S213" s="23" t="s">
        <v>349</v>
      </c>
      <c r="T213" s="23"/>
      <c r="U213" s="50"/>
      <c r="V213" s="23"/>
      <c r="W213" s="23" t="s">
        <v>263</v>
      </c>
      <c r="X213" s="23"/>
      <c r="Y213" s="25">
        <v>-40.04</v>
      </c>
      <c r="Z213" s="23"/>
      <c r="AA213" s="25">
        <f t="shared" si="6"/>
        <v>-234.91</v>
      </c>
    </row>
    <row r="214" spans="1:27">
      <c r="A214" s="23"/>
      <c r="B214" s="23"/>
      <c r="C214" s="23"/>
      <c r="D214" s="23"/>
      <c r="E214" s="23"/>
      <c r="F214" s="23"/>
      <c r="G214" s="23"/>
      <c r="H214" s="23"/>
      <c r="I214" s="23" t="s">
        <v>573</v>
      </c>
      <c r="J214" s="23"/>
      <c r="K214" s="24">
        <v>44612</v>
      </c>
      <c r="L214" s="23"/>
      <c r="M214" s="23" t="s">
        <v>658</v>
      </c>
      <c r="N214" s="23"/>
      <c r="O214" s="23" t="s">
        <v>139</v>
      </c>
      <c r="P214" s="23"/>
      <c r="Q214" s="23" t="s">
        <v>664</v>
      </c>
      <c r="R214" s="23"/>
      <c r="S214" s="23" t="s">
        <v>349</v>
      </c>
      <c r="T214" s="23"/>
      <c r="U214" s="50"/>
      <c r="V214" s="23"/>
      <c r="W214" s="23" t="s">
        <v>263</v>
      </c>
      <c r="X214" s="23"/>
      <c r="Y214" s="25">
        <v>-43.89</v>
      </c>
      <c r="Z214" s="23"/>
      <c r="AA214" s="25">
        <f t="shared" si="6"/>
        <v>-278.8</v>
      </c>
    </row>
    <row r="215" spans="1:27">
      <c r="A215" s="23"/>
      <c r="B215" s="23"/>
      <c r="C215" s="23"/>
      <c r="D215" s="23"/>
      <c r="E215" s="23"/>
      <c r="F215" s="23"/>
      <c r="G215" s="23"/>
      <c r="H215" s="23"/>
      <c r="I215" s="23" t="s">
        <v>45</v>
      </c>
      <c r="J215" s="23"/>
      <c r="K215" s="24">
        <v>44620</v>
      </c>
      <c r="L215" s="23"/>
      <c r="M215" s="23" t="s">
        <v>49</v>
      </c>
      <c r="N215" s="23"/>
      <c r="O215" s="23" t="s">
        <v>47</v>
      </c>
      <c r="P215" s="23"/>
      <c r="Q215" s="23" t="s">
        <v>48</v>
      </c>
      <c r="R215" s="23"/>
      <c r="S215" s="23" t="s">
        <v>349</v>
      </c>
      <c r="T215" s="23"/>
      <c r="U215" s="50"/>
      <c r="V215" s="23"/>
      <c r="W215" s="23" t="s">
        <v>287</v>
      </c>
      <c r="X215" s="23"/>
      <c r="Y215" s="25">
        <v>44.09</v>
      </c>
      <c r="Z215" s="23"/>
      <c r="AA215" s="25">
        <f t="shared" si="6"/>
        <v>-234.71</v>
      </c>
    </row>
    <row r="216" spans="1:27">
      <c r="A216" s="23"/>
      <c r="B216" s="23"/>
      <c r="C216" s="23"/>
      <c r="D216" s="23"/>
      <c r="E216" s="23"/>
      <c r="F216" s="23"/>
      <c r="G216" s="23"/>
      <c r="H216" s="23"/>
      <c r="I216" s="23" t="s">
        <v>45</v>
      </c>
      <c r="J216" s="23"/>
      <c r="K216" s="24">
        <v>44620</v>
      </c>
      <c r="L216" s="23"/>
      <c r="M216" s="23" t="s">
        <v>64</v>
      </c>
      <c r="N216" s="23"/>
      <c r="O216" s="23" t="s">
        <v>63</v>
      </c>
      <c r="P216" s="23"/>
      <c r="Q216" s="23" t="s">
        <v>48</v>
      </c>
      <c r="R216" s="23"/>
      <c r="S216" s="23" t="s">
        <v>349</v>
      </c>
      <c r="T216" s="23"/>
      <c r="U216" s="50"/>
      <c r="V216" s="23"/>
      <c r="W216" s="23" t="s">
        <v>287</v>
      </c>
      <c r="X216" s="23"/>
      <c r="Y216" s="25">
        <v>47.16</v>
      </c>
      <c r="Z216" s="23"/>
      <c r="AA216" s="25">
        <f t="shared" si="6"/>
        <v>-187.55</v>
      </c>
    </row>
    <row r="217" spans="1:27">
      <c r="A217" s="23"/>
      <c r="B217" s="23"/>
      <c r="C217" s="23"/>
      <c r="D217" s="23"/>
      <c r="E217" s="23"/>
      <c r="F217" s="23"/>
      <c r="G217" s="23"/>
      <c r="H217" s="23"/>
      <c r="I217" s="23" t="s">
        <v>45</v>
      </c>
      <c r="J217" s="23"/>
      <c r="K217" s="24">
        <v>44620</v>
      </c>
      <c r="L217" s="23"/>
      <c r="M217" s="23" t="s">
        <v>64</v>
      </c>
      <c r="N217" s="23"/>
      <c r="O217" s="23" t="s">
        <v>63</v>
      </c>
      <c r="P217" s="23"/>
      <c r="Q217" s="23" t="s">
        <v>48</v>
      </c>
      <c r="R217" s="23"/>
      <c r="S217" s="23" t="s">
        <v>349</v>
      </c>
      <c r="T217" s="23"/>
      <c r="U217" s="50"/>
      <c r="V217" s="23"/>
      <c r="W217" s="23" t="s">
        <v>287</v>
      </c>
      <c r="X217" s="23"/>
      <c r="Y217" s="25">
        <v>53.15</v>
      </c>
      <c r="Z217" s="23"/>
      <c r="AA217" s="25">
        <f t="shared" si="6"/>
        <v>-134.4</v>
      </c>
    </row>
    <row r="218" spans="1:27" ht="15.75" thickBot="1">
      <c r="A218" s="23"/>
      <c r="B218" s="23"/>
      <c r="C218" s="23"/>
      <c r="D218" s="23"/>
      <c r="E218" s="23"/>
      <c r="F218" s="23"/>
      <c r="G218" s="23"/>
      <c r="H218" s="23"/>
      <c r="I218" s="23" t="s">
        <v>45</v>
      </c>
      <c r="J218" s="23"/>
      <c r="K218" s="24">
        <v>44620</v>
      </c>
      <c r="L218" s="23"/>
      <c r="M218" s="23" t="s">
        <v>64</v>
      </c>
      <c r="N218" s="23"/>
      <c r="O218" s="23" t="s">
        <v>63</v>
      </c>
      <c r="P218" s="23"/>
      <c r="Q218" s="23" t="s">
        <v>48</v>
      </c>
      <c r="R218" s="23"/>
      <c r="S218" s="23" t="s">
        <v>349</v>
      </c>
      <c r="T218" s="23"/>
      <c r="U218" s="50"/>
      <c r="V218" s="23"/>
      <c r="W218" s="23" t="s">
        <v>287</v>
      </c>
      <c r="X218" s="23"/>
      <c r="Y218" s="51">
        <v>40.04</v>
      </c>
      <c r="Z218" s="23"/>
      <c r="AA218" s="51">
        <f t="shared" si="6"/>
        <v>-94.36</v>
      </c>
    </row>
    <row r="219" spans="1:27">
      <c r="A219" s="43"/>
      <c r="B219" s="43"/>
      <c r="C219" s="43"/>
      <c r="D219" s="43"/>
      <c r="E219" s="43" t="s">
        <v>665</v>
      </c>
      <c r="F219" s="43"/>
      <c r="G219" s="43"/>
      <c r="H219" s="43"/>
      <c r="I219" s="43"/>
      <c r="J219" s="43"/>
      <c r="K219" s="52"/>
      <c r="L219" s="43"/>
      <c r="M219" s="43"/>
      <c r="N219" s="43"/>
      <c r="O219" s="43"/>
      <c r="P219" s="43"/>
      <c r="Q219" s="43"/>
      <c r="R219" s="43"/>
      <c r="S219" s="43"/>
      <c r="T219" s="43"/>
      <c r="U219" s="43"/>
      <c r="V219" s="43"/>
      <c r="W219" s="43"/>
      <c r="X219" s="43"/>
      <c r="Y219" s="33">
        <f>ROUND(SUM(Y208:Y218),5)</f>
        <v>-94.36</v>
      </c>
      <c r="Z219" s="43"/>
      <c r="AA219" s="33">
        <f>AA218</f>
        <v>-94.36</v>
      </c>
    </row>
    <row r="220" spans="1:27">
      <c r="A220" s="20"/>
      <c r="B220" s="20"/>
      <c r="C220" s="20"/>
      <c r="D220" s="20"/>
      <c r="E220" s="20" t="s">
        <v>442</v>
      </c>
      <c r="F220" s="20"/>
      <c r="G220" s="20"/>
      <c r="H220" s="20"/>
      <c r="I220" s="20"/>
      <c r="J220" s="20"/>
      <c r="K220" s="21"/>
      <c r="L220" s="20"/>
      <c r="M220" s="20"/>
      <c r="N220" s="20"/>
      <c r="O220" s="20"/>
      <c r="P220" s="20"/>
      <c r="Q220" s="20"/>
      <c r="R220" s="20"/>
      <c r="S220" s="20"/>
      <c r="T220" s="20"/>
      <c r="U220" s="20"/>
      <c r="V220" s="20"/>
      <c r="W220" s="20"/>
      <c r="X220" s="20"/>
      <c r="Y220" s="22"/>
      <c r="Z220" s="20"/>
      <c r="AA220" s="22"/>
    </row>
    <row r="221" spans="1:27">
      <c r="A221" s="23"/>
      <c r="B221" s="23"/>
      <c r="C221" s="23"/>
      <c r="D221" s="23"/>
      <c r="E221" s="23"/>
      <c r="F221" s="23"/>
      <c r="G221" s="23"/>
      <c r="H221" s="23"/>
      <c r="I221" s="23" t="s">
        <v>573</v>
      </c>
      <c r="J221" s="23"/>
      <c r="K221" s="24">
        <v>44612</v>
      </c>
      <c r="L221" s="23"/>
      <c r="M221" s="23" t="s">
        <v>658</v>
      </c>
      <c r="N221" s="23"/>
      <c r="O221" s="23" t="s">
        <v>139</v>
      </c>
      <c r="P221" s="23"/>
      <c r="Q221" s="23" t="s">
        <v>666</v>
      </c>
      <c r="R221" s="23"/>
      <c r="S221" s="23" t="s">
        <v>349</v>
      </c>
      <c r="T221" s="23"/>
      <c r="U221" s="50"/>
      <c r="V221" s="23"/>
      <c r="W221" s="23" t="s">
        <v>263</v>
      </c>
      <c r="X221" s="23"/>
      <c r="Y221" s="25">
        <v>-40.04</v>
      </c>
      <c r="Z221" s="23"/>
      <c r="AA221" s="25">
        <f>ROUND(AA220+Y221,5)</f>
        <v>-40.04</v>
      </c>
    </row>
    <row r="222" spans="1:27" ht="15.75" thickBot="1">
      <c r="A222" s="23"/>
      <c r="B222" s="23"/>
      <c r="C222" s="23"/>
      <c r="D222" s="23"/>
      <c r="E222" s="23"/>
      <c r="F222" s="23"/>
      <c r="G222" s="23"/>
      <c r="H222" s="23"/>
      <c r="I222" s="23" t="s">
        <v>573</v>
      </c>
      <c r="J222" s="23"/>
      <c r="K222" s="24">
        <v>44612</v>
      </c>
      <c r="L222" s="23"/>
      <c r="M222" s="23" t="s">
        <v>658</v>
      </c>
      <c r="N222" s="23"/>
      <c r="O222" s="23" t="s">
        <v>139</v>
      </c>
      <c r="P222" s="23"/>
      <c r="Q222" s="23" t="s">
        <v>666</v>
      </c>
      <c r="R222" s="23"/>
      <c r="S222" s="23" t="s">
        <v>349</v>
      </c>
      <c r="T222" s="23"/>
      <c r="U222" s="50"/>
      <c r="V222" s="23"/>
      <c r="W222" s="23" t="s">
        <v>263</v>
      </c>
      <c r="X222" s="23"/>
      <c r="Y222" s="51">
        <v>-40.04</v>
      </c>
      <c r="Z222" s="23"/>
      <c r="AA222" s="51">
        <f>ROUND(AA221+Y222,5)</f>
        <v>-80.08</v>
      </c>
    </row>
    <row r="223" spans="1:27">
      <c r="A223" s="43"/>
      <c r="B223" s="43"/>
      <c r="C223" s="43"/>
      <c r="D223" s="43"/>
      <c r="E223" s="43" t="s">
        <v>667</v>
      </c>
      <c r="F223" s="43"/>
      <c r="G223" s="43"/>
      <c r="H223" s="43"/>
      <c r="I223" s="43"/>
      <c r="J223" s="43"/>
      <c r="K223" s="52"/>
      <c r="L223" s="43"/>
      <c r="M223" s="43"/>
      <c r="N223" s="43"/>
      <c r="O223" s="43"/>
      <c r="P223" s="43"/>
      <c r="Q223" s="43"/>
      <c r="R223" s="43"/>
      <c r="S223" s="43"/>
      <c r="T223" s="43"/>
      <c r="U223" s="43"/>
      <c r="V223" s="43"/>
      <c r="W223" s="43"/>
      <c r="X223" s="43"/>
      <c r="Y223" s="33">
        <f>ROUND(SUM(Y220:Y222),5)</f>
        <v>-80.08</v>
      </c>
      <c r="Z223" s="43"/>
      <c r="AA223" s="33">
        <f>AA222</f>
        <v>-80.08</v>
      </c>
    </row>
    <row r="224" spans="1:27">
      <c r="A224" s="20"/>
      <c r="B224" s="20"/>
      <c r="C224" s="20"/>
      <c r="D224" s="20"/>
      <c r="E224" s="20" t="s">
        <v>443</v>
      </c>
      <c r="F224" s="20"/>
      <c r="G224" s="20"/>
      <c r="H224" s="20"/>
      <c r="I224" s="20"/>
      <c r="J224" s="20"/>
      <c r="K224" s="21"/>
      <c r="L224" s="20"/>
      <c r="M224" s="20"/>
      <c r="N224" s="20"/>
      <c r="O224" s="20"/>
      <c r="P224" s="20"/>
      <c r="Q224" s="20"/>
      <c r="R224" s="20"/>
      <c r="S224" s="20"/>
      <c r="T224" s="20"/>
      <c r="U224" s="20"/>
      <c r="V224" s="20"/>
      <c r="W224" s="20"/>
      <c r="X224" s="20"/>
      <c r="Y224" s="22"/>
      <c r="Z224" s="20"/>
      <c r="AA224" s="22"/>
    </row>
    <row r="225" spans="1:27" ht="15.75" thickBot="1">
      <c r="A225" s="39"/>
      <c r="B225" s="39"/>
      <c r="C225" s="39"/>
      <c r="D225" s="39"/>
      <c r="E225" s="39"/>
      <c r="F225" s="39"/>
      <c r="G225" s="23"/>
      <c r="H225" s="23"/>
      <c r="I225" s="23" t="s">
        <v>573</v>
      </c>
      <c r="J225" s="23"/>
      <c r="K225" s="24">
        <v>44596</v>
      </c>
      <c r="L225" s="23"/>
      <c r="M225" s="23" t="s">
        <v>668</v>
      </c>
      <c r="N225" s="23"/>
      <c r="O225" s="23" t="s">
        <v>120</v>
      </c>
      <c r="P225" s="23"/>
      <c r="Q225" s="23" t="s">
        <v>669</v>
      </c>
      <c r="R225" s="23"/>
      <c r="S225" s="23" t="s">
        <v>349</v>
      </c>
      <c r="T225" s="23"/>
      <c r="U225" s="50"/>
      <c r="V225" s="23"/>
      <c r="W225" s="23" t="s">
        <v>263</v>
      </c>
      <c r="X225" s="23"/>
      <c r="Y225" s="51">
        <v>-329.87</v>
      </c>
      <c r="Z225" s="23"/>
      <c r="AA225" s="51">
        <f>ROUND(AA224+Y225,5)</f>
        <v>-329.87</v>
      </c>
    </row>
    <row r="226" spans="1:27">
      <c r="A226" s="43"/>
      <c r="B226" s="43"/>
      <c r="C226" s="43"/>
      <c r="D226" s="43"/>
      <c r="E226" s="43" t="s">
        <v>670</v>
      </c>
      <c r="F226" s="43"/>
      <c r="G226" s="43"/>
      <c r="H226" s="43"/>
      <c r="I226" s="43"/>
      <c r="J226" s="43"/>
      <c r="K226" s="52"/>
      <c r="L226" s="43"/>
      <c r="M226" s="43"/>
      <c r="N226" s="43"/>
      <c r="O226" s="43"/>
      <c r="P226" s="43"/>
      <c r="Q226" s="43"/>
      <c r="R226" s="43"/>
      <c r="S226" s="43"/>
      <c r="T226" s="43"/>
      <c r="U226" s="43"/>
      <c r="V226" s="43"/>
      <c r="W226" s="43"/>
      <c r="X226" s="43"/>
      <c r="Y226" s="33">
        <f>ROUND(SUM(Y224:Y225),5)</f>
        <v>-329.87</v>
      </c>
      <c r="Z226" s="43"/>
      <c r="AA226" s="33">
        <f>AA225</f>
        <v>-329.87</v>
      </c>
    </row>
    <row r="227" spans="1:27">
      <c r="A227" s="20"/>
      <c r="B227" s="20"/>
      <c r="C227" s="20"/>
      <c r="D227" s="20"/>
      <c r="E227" s="20" t="s">
        <v>444</v>
      </c>
      <c r="F227" s="20"/>
      <c r="G227" s="20"/>
      <c r="H227" s="20"/>
      <c r="I227" s="20"/>
      <c r="J227" s="20"/>
      <c r="K227" s="21"/>
      <c r="L227" s="20"/>
      <c r="M227" s="20"/>
      <c r="N227" s="20"/>
      <c r="O227" s="20"/>
      <c r="P227" s="20"/>
      <c r="Q227" s="20"/>
      <c r="R227" s="20"/>
      <c r="S227" s="20"/>
      <c r="T227" s="20"/>
      <c r="U227" s="20"/>
      <c r="V227" s="20"/>
      <c r="W227" s="20"/>
      <c r="X227" s="20"/>
      <c r="Y227" s="22"/>
      <c r="Z227" s="20"/>
      <c r="AA227" s="22"/>
    </row>
    <row r="228" spans="1:27" ht="15.75" thickBot="1">
      <c r="A228" s="39"/>
      <c r="B228" s="39"/>
      <c r="C228" s="39"/>
      <c r="D228" s="39"/>
      <c r="E228" s="39"/>
      <c r="F228" s="39"/>
      <c r="G228" s="23"/>
      <c r="H228" s="23"/>
      <c r="I228" s="23" t="s">
        <v>573</v>
      </c>
      <c r="J228" s="23"/>
      <c r="K228" s="24">
        <v>44596</v>
      </c>
      <c r="L228" s="23"/>
      <c r="M228" s="23" t="s">
        <v>671</v>
      </c>
      <c r="N228" s="23"/>
      <c r="O228" s="23" t="s">
        <v>120</v>
      </c>
      <c r="P228" s="23"/>
      <c r="Q228" s="23" t="s">
        <v>672</v>
      </c>
      <c r="R228" s="23"/>
      <c r="S228" s="23" t="s">
        <v>349</v>
      </c>
      <c r="T228" s="23"/>
      <c r="U228" s="50"/>
      <c r="V228" s="23"/>
      <c r="W228" s="23" t="s">
        <v>263</v>
      </c>
      <c r="X228" s="23"/>
      <c r="Y228" s="51">
        <v>-80.16</v>
      </c>
      <c r="Z228" s="23"/>
      <c r="AA228" s="51">
        <f>ROUND(AA227+Y228,5)</f>
        <v>-80.16</v>
      </c>
    </row>
    <row r="229" spans="1:27">
      <c r="A229" s="43"/>
      <c r="B229" s="43"/>
      <c r="C229" s="43"/>
      <c r="D229" s="43"/>
      <c r="E229" s="43" t="s">
        <v>673</v>
      </c>
      <c r="F229" s="43"/>
      <c r="G229" s="43"/>
      <c r="H229" s="43"/>
      <c r="I229" s="43"/>
      <c r="J229" s="43"/>
      <c r="K229" s="52"/>
      <c r="L229" s="43"/>
      <c r="M229" s="43"/>
      <c r="N229" s="43"/>
      <c r="O229" s="43"/>
      <c r="P229" s="43"/>
      <c r="Q229" s="43"/>
      <c r="R229" s="43"/>
      <c r="S229" s="43"/>
      <c r="T229" s="43"/>
      <c r="U229" s="43"/>
      <c r="V229" s="43"/>
      <c r="W229" s="43"/>
      <c r="X229" s="43"/>
      <c r="Y229" s="33">
        <f>ROUND(SUM(Y227:Y228),5)</f>
        <v>-80.16</v>
      </c>
      <c r="Z229" s="43"/>
      <c r="AA229" s="33">
        <f>AA228</f>
        <v>-80.16</v>
      </c>
    </row>
    <row r="230" spans="1:27">
      <c r="A230" s="20"/>
      <c r="B230" s="20"/>
      <c r="C230" s="20"/>
      <c r="D230" s="20"/>
      <c r="E230" s="20" t="s">
        <v>445</v>
      </c>
      <c r="F230" s="20"/>
      <c r="G230" s="20"/>
      <c r="H230" s="20"/>
      <c r="I230" s="20"/>
      <c r="J230" s="20"/>
      <c r="K230" s="21"/>
      <c r="L230" s="20"/>
      <c r="M230" s="20"/>
      <c r="N230" s="20"/>
      <c r="O230" s="20"/>
      <c r="P230" s="20"/>
      <c r="Q230" s="20"/>
      <c r="R230" s="20"/>
      <c r="S230" s="20"/>
      <c r="T230" s="20"/>
      <c r="U230" s="20"/>
      <c r="V230" s="20"/>
      <c r="W230" s="20"/>
      <c r="X230" s="20"/>
      <c r="Y230" s="22"/>
      <c r="Z230" s="20"/>
      <c r="AA230" s="22"/>
    </row>
    <row r="231" spans="1:27" ht="15.75" thickBot="1">
      <c r="A231" s="39"/>
      <c r="B231" s="39"/>
      <c r="C231" s="39"/>
      <c r="D231" s="39"/>
      <c r="E231" s="39"/>
      <c r="F231" s="39"/>
      <c r="G231" s="23"/>
      <c r="H231" s="23"/>
      <c r="I231" s="23" t="s">
        <v>573</v>
      </c>
      <c r="J231" s="23"/>
      <c r="K231" s="24">
        <v>44596</v>
      </c>
      <c r="L231" s="23"/>
      <c r="M231" s="23" t="s">
        <v>674</v>
      </c>
      <c r="N231" s="23"/>
      <c r="O231" s="23" t="s">
        <v>120</v>
      </c>
      <c r="P231" s="23"/>
      <c r="Q231" s="23" t="s">
        <v>675</v>
      </c>
      <c r="R231" s="23"/>
      <c r="S231" s="23" t="s">
        <v>349</v>
      </c>
      <c r="T231" s="23"/>
      <c r="U231" s="50"/>
      <c r="V231" s="23"/>
      <c r="W231" s="23" t="s">
        <v>263</v>
      </c>
      <c r="X231" s="23"/>
      <c r="Y231" s="25">
        <v>-80.16</v>
      </c>
      <c r="Z231" s="23"/>
      <c r="AA231" s="25">
        <f>ROUND(AA230+Y231,5)</f>
        <v>-80.16</v>
      </c>
    </row>
    <row r="232" spans="1:27" ht="15.75" thickBot="1">
      <c r="A232" s="43"/>
      <c r="B232" s="43"/>
      <c r="C232" s="43"/>
      <c r="D232" s="43"/>
      <c r="E232" s="43" t="s">
        <v>676</v>
      </c>
      <c r="F232" s="43"/>
      <c r="G232" s="43"/>
      <c r="H232" s="43"/>
      <c r="I232" s="43"/>
      <c r="J232" s="43"/>
      <c r="K232" s="52"/>
      <c r="L232" s="43"/>
      <c r="M232" s="43"/>
      <c r="N232" s="43"/>
      <c r="O232" s="43"/>
      <c r="P232" s="43"/>
      <c r="Q232" s="43"/>
      <c r="R232" s="43"/>
      <c r="S232" s="43"/>
      <c r="T232" s="43"/>
      <c r="U232" s="43"/>
      <c r="V232" s="43"/>
      <c r="W232" s="43"/>
      <c r="X232" s="43"/>
      <c r="Y232" s="34">
        <f>ROUND(SUM(Y230:Y231),5)</f>
        <v>-80.16</v>
      </c>
      <c r="Z232" s="43"/>
      <c r="AA232" s="34">
        <f>AA231</f>
        <v>-80.16</v>
      </c>
    </row>
    <row r="233" spans="1:27">
      <c r="A233" s="43"/>
      <c r="B233" s="43"/>
      <c r="C233" s="43"/>
      <c r="D233" s="43" t="s">
        <v>446</v>
      </c>
      <c r="E233" s="43"/>
      <c r="F233" s="43"/>
      <c r="G233" s="43"/>
      <c r="H233" s="43"/>
      <c r="I233" s="43"/>
      <c r="J233" s="43"/>
      <c r="K233" s="52"/>
      <c r="L233" s="43"/>
      <c r="M233" s="43"/>
      <c r="N233" s="43"/>
      <c r="O233" s="43"/>
      <c r="P233" s="43"/>
      <c r="Q233" s="43"/>
      <c r="R233" s="43"/>
      <c r="S233" s="43"/>
      <c r="T233" s="43"/>
      <c r="U233" s="43"/>
      <c r="V233" s="43"/>
      <c r="W233" s="43"/>
      <c r="X233" s="43"/>
      <c r="Y233" s="33">
        <f>ROUND(Y219+Y223+Y226+Y229+Y232,5)</f>
        <v>-664.63</v>
      </c>
      <c r="Z233" s="43"/>
      <c r="AA233" s="33">
        <f>ROUND(AA219+AA223+AA226+AA229+AA232,5)</f>
        <v>-664.63</v>
      </c>
    </row>
    <row r="234" spans="1:27">
      <c r="A234" s="20"/>
      <c r="B234" s="20"/>
      <c r="C234" s="20"/>
      <c r="D234" s="20" t="s">
        <v>447</v>
      </c>
      <c r="E234" s="20"/>
      <c r="F234" s="20"/>
      <c r="G234" s="20"/>
      <c r="H234" s="20"/>
      <c r="I234" s="20"/>
      <c r="J234" s="20"/>
      <c r="K234" s="21"/>
      <c r="L234" s="20"/>
      <c r="M234" s="20"/>
      <c r="N234" s="20"/>
      <c r="O234" s="20"/>
      <c r="P234" s="20"/>
      <c r="Q234" s="20"/>
      <c r="R234" s="20"/>
      <c r="S234" s="20"/>
      <c r="T234" s="20"/>
      <c r="U234" s="20"/>
      <c r="V234" s="20"/>
      <c r="W234" s="20"/>
      <c r="X234" s="20"/>
      <c r="Y234" s="22"/>
      <c r="Z234" s="20"/>
      <c r="AA234" s="22"/>
    </row>
    <row r="235" spans="1:27">
      <c r="A235" s="20"/>
      <c r="B235" s="20"/>
      <c r="C235" s="20"/>
      <c r="D235" s="20"/>
      <c r="E235" s="20" t="s">
        <v>448</v>
      </c>
      <c r="F235" s="20"/>
      <c r="G235" s="20"/>
      <c r="H235" s="20"/>
      <c r="I235" s="20"/>
      <c r="J235" s="20"/>
      <c r="K235" s="21"/>
      <c r="L235" s="20"/>
      <c r="M235" s="20"/>
      <c r="N235" s="20"/>
      <c r="O235" s="20"/>
      <c r="P235" s="20"/>
      <c r="Q235" s="20"/>
      <c r="R235" s="20"/>
      <c r="S235" s="20"/>
      <c r="T235" s="20"/>
      <c r="U235" s="20"/>
      <c r="V235" s="20"/>
      <c r="W235" s="20"/>
      <c r="X235" s="20"/>
      <c r="Y235" s="22"/>
      <c r="Z235" s="20"/>
      <c r="AA235" s="22"/>
    </row>
    <row r="236" spans="1:27" ht="15.75" thickBot="1">
      <c r="A236" s="39"/>
      <c r="B236" s="39"/>
      <c r="C236" s="39"/>
      <c r="D236" s="39"/>
      <c r="E236" s="39"/>
      <c r="F236" s="39"/>
      <c r="G236" s="23"/>
      <c r="H236" s="23"/>
      <c r="I236" s="23" t="s">
        <v>579</v>
      </c>
      <c r="J236" s="23"/>
      <c r="K236" s="24">
        <v>44616</v>
      </c>
      <c r="L236" s="23"/>
      <c r="M236" s="23"/>
      <c r="N236" s="23"/>
      <c r="O236" s="23" t="s">
        <v>677</v>
      </c>
      <c r="P236" s="23"/>
      <c r="Q236" s="23"/>
      <c r="R236" s="23"/>
      <c r="S236" s="23" t="s">
        <v>349</v>
      </c>
      <c r="T236" s="23"/>
      <c r="U236" s="50"/>
      <c r="V236" s="23"/>
      <c r="W236" s="23" t="s">
        <v>311</v>
      </c>
      <c r="X236" s="23"/>
      <c r="Y236" s="51">
        <v>-158.99</v>
      </c>
      <c r="Z236" s="23"/>
      <c r="AA236" s="51">
        <f>ROUND(AA235+Y236,5)</f>
        <v>-158.99</v>
      </c>
    </row>
    <row r="237" spans="1:27">
      <c r="A237" s="43"/>
      <c r="B237" s="43"/>
      <c r="C237" s="43"/>
      <c r="D237" s="43"/>
      <c r="E237" s="43" t="s">
        <v>678</v>
      </c>
      <c r="F237" s="43"/>
      <c r="G237" s="43"/>
      <c r="H237" s="43"/>
      <c r="I237" s="43"/>
      <c r="J237" s="43"/>
      <c r="K237" s="52"/>
      <c r="L237" s="43"/>
      <c r="M237" s="43"/>
      <c r="N237" s="43"/>
      <c r="O237" s="43"/>
      <c r="P237" s="43"/>
      <c r="Q237" s="43"/>
      <c r="R237" s="43"/>
      <c r="S237" s="43"/>
      <c r="T237" s="43"/>
      <c r="U237" s="43"/>
      <c r="V237" s="43"/>
      <c r="W237" s="43"/>
      <c r="X237" s="43"/>
      <c r="Y237" s="33">
        <f>ROUND(SUM(Y235:Y236),5)</f>
        <v>-158.99</v>
      </c>
      <c r="Z237" s="43"/>
      <c r="AA237" s="33">
        <f>AA236</f>
        <v>-158.99</v>
      </c>
    </row>
    <row r="238" spans="1:27">
      <c r="A238" s="20"/>
      <c r="B238" s="20"/>
      <c r="C238" s="20"/>
      <c r="D238" s="20"/>
      <c r="E238" s="20" t="s">
        <v>449</v>
      </c>
      <c r="F238" s="20"/>
      <c r="G238" s="20"/>
      <c r="H238" s="20"/>
      <c r="I238" s="20"/>
      <c r="J238" s="20"/>
      <c r="K238" s="21"/>
      <c r="L238" s="20"/>
      <c r="M238" s="20"/>
      <c r="N238" s="20"/>
      <c r="O238" s="20"/>
      <c r="P238" s="20"/>
      <c r="Q238" s="20"/>
      <c r="R238" s="20"/>
      <c r="S238" s="20"/>
      <c r="T238" s="20"/>
      <c r="U238" s="20"/>
      <c r="V238" s="20"/>
      <c r="W238" s="20"/>
      <c r="X238" s="20"/>
      <c r="Y238" s="22"/>
      <c r="Z238" s="20"/>
      <c r="AA238" s="22"/>
    </row>
    <row r="239" spans="1:27">
      <c r="A239" s="20"/>
      <c r="B239" s="20"/>
      <c r="C239" s="20"/>
      <c r="D239" s="20"/>
      <c r="E239" s="20"/>
      <c r="F239" s="20" t="s">
        <v>450</v>
      </c>
      <c r="G239" s="20"/>
      <c r="H239" s="20"/>
      <c r="I239" s="20"/>
      <c r="J239" s="20"/>
      <c r="K239" s="21"/>
      <c r="L239" s="20"/>
      <c r="M239" s="20"/>
      <c r="N239" s="20"/>
      <c r="O239" s="20"/>
      <c r="P239" s="20"/>
      <c r="Q239" s="20"/>
      <c r="R239" s="20"/>
      <c r="S239" s="20"/>
      <c r="T239" s="20"/>
      <c r="U239" s="20"/>
      <c r="V239" s="20"/>
      <c r="W239" s="20"/>
      <c r="X239" s="20"/>
      <c r="Y239" s="22"/>
      <c r="Z239" s="20"/>
      <c r="AA239" s="22"/>
    </row>
    <row r="240" spans="1:27" ht="15.75" thickBot="1">
      <c r="A240" s="39"/>
      <c r="B240" s="39"/>
      <c r="C240" s="39"/>
      <c r="D240" s="39"/>
      <c r="E240" s="39"/>
      <c r="F240" s="39"/>
      <c r="G240" s="23"/>
      <c r="H240" s="23"/>
      <c r="I240" s="23" t="s">
        <v>573</v>
      </c>
      <c r="J240" s="23"/>
      <c r="K240" s="24">
        <v>44620</v>
      </c>
      <c r="L240" s="23"/>
      <c r="M240" s="23" t="s">
        <v>679</v>
      </c>
      <c r="N240" s="23"/>
      <c r="O240" s="23" t="s">
        <v>21</v>
      </c>
      <c r="P240" s="23"/>
      <c r="Q240" s="23" t="s">
        <v>22</v>
      </c>
      <c r="R240" s="23"/>
      <c r="S240" s="23" t="s">
        <v>349</v>
      </c>
      <c r="T240" s="23"/>
      <c r="U240" s="50"/>
      <c r="V240" s="23"/>
      <c r="W240" s="23" t="s">
        <v>263</v>
      </c>
      <c r="X240" s="23"/>
      <c r="Y240" s="51">
        <v>-1538.57</v>
      </c>
      <c r="Z240" s="23"/>
      <c r="AA240" s="51">
        <f>ROUND(AA239+Y240,5)</f>
        <v>-1538.57</v>
      </c>
    </row>
    <row r="241" spans="1:27">
      <c r="A241" s="43"/>
      <c r="B241" s="43"/>
      <c r="C241" s="43"/>
      <c r="D241" s="43"/>
      <c r="E241" s="43"/>
      <c r="F241" s="43" t="s">
        <v>680</v>
      </c>
      <c r="G241" s="43"/>
      <c r="H241" s="43"/>
      <c r="I241" s="43"/>
      <c r="J241" s="43"/>
      <c r="K241" s="52"/>
      <c r="L241" s="43"/>
      <c r="M241" s="43"/>
      <c r="N241" s="43"/>
      <c r="O241" s="43"/>
      <c r="P241" s="43"/>
      <c r="Q241" s="43"/>
      <c r="R241" s="43"/>
      <c r="S241" s="43"/>
      <c r="T241" s="43"/>
      <c r="U241" s="43"/>
      <c r="V241" s="43"/>
      <c r="W241" s="43"/>
      <c r="X241" s="43"/>
      <c r="Y241" s="33">
        <f>ROUND(SUM(Y239:Y240),5)</f>
        <v>-1538.57</v>
      </c>
      <c r="Z241" s="43"/>
      <c r="AA241" s="33">
        <f>AA240</f>
        <v>-1538.57</v>
      </c>
    </row>
    <row r="242" spans="1:27">
      <c r="A242" s="20"/>
      <c r="B242" s="20"/>
      <c r="C242" s="20"/>
      <c r="D242" s="20"/>
      <c r="E242" s="20"/>
      <c r="F242" s="20" t="s">
        <v>451</v>
      </c>
      <c r="G242" s="20"/>
      <c r="H242" s="20"/>
      <c r="I242" s="20"/>
      <c r="J242" s="20"/>
      <c r="K242" s="21"/>
      <c r="L242" s="20"/>
      <c r="M242" s="20"/>
      <c r="N242" s="20"/>
      <c r="O242" s="20"/>
      <c r="P242" s="20"/>
      <c r="Q242" s="20"/>
      <c r="R242" s="20"/>
      <c r="S242" s="20"/>
      <c r="T242" s="20"/>
      <c r="U242" s="20"/>
      <c r="V242" s="20"/>
      <c r="W242" s="20"/>
      <c r="X242" s="20"/>
      <c r="Y242" s="22"/>
      <c r="Z242" s="20"/>
      <c r="AA242" s="22"/>
    </row>
    <row r="243" spans="1:27" ht="15.75" thickBot="1">
      <c r="A243" s="39"/>
      <c r="B243" s="39"/>
      <c r="C243" s="39"/>
      <c r="D243" s="39"/>
      <c r="E243" s="39"/>
      <c r="F243" s="39"/>
      <c r="G243" s="23"/>
      <c r="H243" s="23"/>
      <c r="I243" s="23" t="s">
        <v>573</v>
      </c>
      <c r="J243" s="23"/>
      <c r="K243" s="24">
        <v>44620</v>
      </c>
      <c r="L243" s="23"/>
      <c r="M243" s="23" t="s">
        <v>679</v>
      </c>
      <c r="N243" s="23"/>
      <c r="O243" s="23" t="s">
        <v>21</v>
      </c>
      <c r="P243" s="23"/>
      <c r="Q243" s="23" t="s">
        <v>22</v>
      </c>
      <c r="R243" s="23"/>
      <c r="S243" s="23" t="s">
        <v>349</v>
      </c>
      <c r="T243" s="23"/>
      <c r="U243" s="50"/>
      <c r="V243" s="23"/>
      <c r="W243" s="23" t="s">
        <v>263</v>
      </c>
      <c r="X243" s="23"/>
      <c r="Y243" s="51">
        <v>-21.21</v>
      </c>
      <c r="Z243" s="23"/>
      <c r="AA243" s="51">
        <f>ROUND(AA242+Y243,5)</f>
        <v>-21.21</v>
      </c>
    </row>
    <row r="244" spans="1:27">
      <c r="A244" s="43"/>
      <c r="B244" s="43"/>
      <c r="C244" s="43"/>
      <c r="D244" s="43"/>
      <c r="E244" s="43"/>
      <c r="F244" s="43" t="s">
        <v>681</v>
      </c>
      <c r="G244" s="43"/>
      <c r="H244" s="43"/>
      <c r="I244" s="43"/>
      <c r="J244" s="43"/>
      <c r="K244" s="52"/>
      <c r="L244" s="43"/>
      <c r="M244" s="43"/>
      <c r="N244" s="43"/>
      <c r="O244" s="43"/>
      <c r="P244" s="43"/>
      <c r="Q244" s="43"/>
      <c r="R244" s="43"/>
      <c r="S244" s="43"/>
      <c r="T244" s="43"/>
      <c r="U244" s="43"/>
      <c r="V244" s="43"/>
      <c r="W244" s="43"/>
      <c r="X244" s="43"/>
      <c r="Y244" s="33">
        <f>ROUND(SUM(Y242:Y243),5)</f>
        <v>-21.21</v>
      </c>
      <c r="Z244" s="43"/>
      <c r="AA244" s="33">
        <f>AA243</f>
        <v>-21.21</v>
      </c>
    </row>
    <row r="245" spans="1:27">
      <c r="A245" s="20"/>
      <c r="B245" s="20"/>
      <c r="C245" s="20"/>
      <c r="D245" s="20"/>
      <c r="E245" s="20"/>
      <c r="F245" s="20" t="s">
        <v>452</v>
      </c>
      <c r="G245" s="20"/>
      <c r="H245" s="20"/>
      <c r="I245" s="20"/>
      <c r="J245" s="20"/>
      <c r="K245" s="21"/>
      <c r="L245" s="20"/>
      <c r="M245" s="20"/>
      <c r="N245" s="20"/>
      <c r="O245" s="20"/>
      <c r="P245" s="20"/>
      <c r="Q245" s="20"/>
      <c r="R245" s="20"/>
      <c r="S245" s="20"/>
      <c r="T245" s="20"/>
      <c r="U245" s="20"/>
      <c r="V245" s="20"/>
      <c r="W245" s="20"/>
      <c r="X245" s="20"/>
      <c r="Y245" s="22"/>
      <c r="Z245" s="20"/>
      <c r="AA245" s="22"/>
    </row>
    <row r="246" spans="1:27" ht="15.75" thickBot="1">
      <c r="A246" s="39"/>
      <c r="B246" s="39"/>
      <c r="C246" s="39"/>
      <c r="D246" s="39"/>
      <c r="E246" s="39"/>
      <c r="F246" s="39"/>
      <c r="G246" s="23"/>
      <c r="H246" s="23"/>
      <c r="I246" s="23" t="s">
        <v>573</v>
      </c>
      <c r="J246" s="23"/>
      <c r="K246" s="24">
        <v>44620</v>
      </c>
      <c r="L246" s="23"/>
      <c r="M246" s="23" t="s">
        <v>679</v>
      </c>
      <c r="N246" s="23"/>
      <c r="O246" s="23" t="s">
        <v>21</v>
      </c>
      <c r="P246" s="23"/>
      <c r="Q246" s="23" t="s">
        <v>22</v>
      </c>
      <c r="R246" s="23"/>
      <c r="S246" s="23" t="s">
        <v>349</v>
      </c>
      <c r="T246" s="23"/>
      <c r="U246" s="50"/>
      <c r="V246" s="23"/>
      <c r="W246" s="23" t="s">
        <v>263</v>
      </c>
      <c r="X246" s="23"/>
      <c r="Y246" s="25">
        <v>-45.6</v>
      </c>
      <c r="Z246" s="23"/>
      <c r="AA246" s="25">
        <f>ROUND(AA245+Y246,5)</f>
        <v>-45.6</v>
      </c>
    </row>
    <row r="247" spans="1:27" ht="15.75" thickBot="1">
      <c r="A247" s="43"/>
      <c r="B247" s="43"/>
      <c r="C247" s="43"/>
      <c r="D247" s="43"/>
      <c r="E247" s="43"/>
      <c r="F247" s="43" t="s">
        <v>682</v>
      </c>
      <c r="G247" s="43"/>
      <c r="H247" s="43"/>
      <c r="I247" s="43"/>
      <c r="J247" s="43"/>
      <c r="K247" s="52"/>
      <c r="L247" s="43"/>
      <c r="M247" s="43"/>
      <c r="N247" s="43"/>
      <c r="O247" s="43"/>
      <c r="P247" s="43"/>
      <c r="Q247" s="43"/>
      <c r="R247" s="43"/>
      <c r="S247" s="43"/>
      <c r="T247" s="43"/>
      <c r="U247" s="43"/>
      <c r="V247" s="43"/>
      <c r="W247" s="43"/>
      <c r="X247" s="43"/>
      <c r="Y247" s="35">
        <f>ROUND(SUM(Y245:Y246),5)</f>
        <v>-45.6</v>
      </c>
      <c r="Z247" s="43"/>
      <c r="AA247" s="35">
        <f>AA246</f>
        <v>-45.6</v>
      </c>
    </row>
    <row r="248" spans="1:27" ht="15.75" thickBot="1">
      <c r="A248" s="43"/>
      <c r="B248" s="43"/>
      <c r="C248" s="43"/>
      <c r="D248" s="43"/>
      <c r="E248" s="43" t="s">
        <v>453</v>
      </c>
      <c r="F248" s="43"/>
      <c r="G248" s="43"/>
      <c r="H248" s="43"/>
      <c r="I248" s="43"/>
      <c r="J248" s="43"/>
      <c r="K248" s="52"/>
      <c r="L248" s="43"/>
      <c r="M248" s="43"/>
      <c r="N248" s="43"/>
      <c r="O248" s="43"/>
      <c r="P248" s="43"/>
      <c r="Q248" s="43"/>
      <c r="R248" s="43"/>
      <c r="S248" s="43"/>
      <c r="T248" s="43"/>
      <c r="U248" s="43"/>
      <c r="V248" s="43"/>
      <c r="W248" s="43"/>
      <c r="X248" s="43"/>
      <c r="Y248" s="34">
        <f>ROUND(Y241+Y244+Y247,5)</f>
        <v>-1605.38</v>
      </c>
      <c r="Z248" s="43"/>
      <c r="AA248" s="34">
        <f>ROUND(AA241+AA244+AA247,5)</f>
        <v>-1605.38</v>
      </c>
    </row>
    <row r="249" spans="1:27">
      <c r="A249" s="43"/>
      <c r="B249" s="43"/>
      <c r="C249" s="43"/>
      <c r="D249" s="43" t="s">
        <v>455</v>
      </c>
      <c r="E249" s="43"/>
      <c r="F249" s="43"/>
      <c r="G249" s="43"/>
      <c r="H249" s="43"/>
      <c r="I249" s="43"/>
      <c r="J249" s="43"/>
      <c r="K249" s="52"/>
      <c r="L249" s="43"/>
      <c r="M249" s="43"/>
      <c r="N249" s="43"/>
      <c r="O249" s="43"/>
      <c r="P249" s="43"/>
      <c r="Q249" s="43"/>
      <c r="R249" s="43"/>
      <c r="S249" s="43"/>
      <c r="T249" s="43"/>
      <c r="U249" s="43"/>
      <c r="V249" s="43"/>
      <c r="W249" s="43"/>
      <c r="X249" s="43"/>
      <c r="Y249" s="33">
        <f>ROUND(Y237+Y248,5)</f>
        <v>-1764.37</v>
      </c>
      <c r="Z249" s="43"/>
      <c r="AA249" s="33">
        <f>ROUND(AA237+AA248,5)</f>
        <v>-1764.37</v>
      </c>
    </row>
    <row r="250" spans="1:27">
      <c r="A250" s="20"/>
      <c r="B250" s="20"/>
      <c r="C250" s="20"/>
      <c r="D250" s="20" t="s">
        <v>456</v>
      </c>
      <c r="E250" s="20"/>
      <c r="F250" s="20"/>
      <c r="G250" s="20"/>
      <c r="H250" s="20"/>
      <c r="I250" s="20"/>
      <c r="J250" s="20"/>
      <c r="K250" s="21"/>
      <c r="L250" s="20"/>
      <c r="M250" s="20"/>
      <c r="N250" s="20"/>
      <c r="O250" s="20"/>
      <c r="P250" s="20"/>
      <c r="Q250" s="20"/>
      <c r="R250" s="20"/>
      <c r="S250" s="20"/>
      <c r="T250" s="20"/>
      <c r="U250" s="20"/>
      <c r="V250" s="20"/>
      <c r="W250" s="20"/>
      <c r="X250" s="20"/>
      <c r="Y250" s="22"/>
      <c r="Z250" s="20"/>
      <c r="AA250" s="22"/>
    </row>
    <row r="251" spans="1:27" ht="15.75" thickBot="1">
      <c r="A251" s="39"/>
      <c r="B251" s="39"/>
      <c r="C251" s="39"/>
      <c r="D251" s="39"/>
      <c r="E251" s="39"/>
      <c r="F251" s="39"/>
      <c r="G251" s="23"/>
      <c r="H251" s="23"/>
      <c r="I251" s="23" t="s">
        <v>573</v>
      </c>
      <c r="J251" s="23"/>
      <c r="K251" s="24">
        <v>44620</v>
      </c>
      <c r="L251" s="23"/>
      <c r="M251" s="23" t="s">
        <v>597</v>
      </c>
      <c r="N251" s="23"/>
      <c r="O251" s="23" t="s">
        <v>111</v>
      </c>
      <c r="P251" s="23"/>
      <c r="Q251" s="23" t="s">
        <v>683</v>
      </c>
      <c r="R251" s="23"/>
      <c r="S251" s="23" t="s">
        <v>349</v>
      </c>
      <c r="T251" s="23"/>
      <c r="U251" s="50"/>
      <c r="V251" s="23"/>
      <c r="W251" s="23" t="s">
        <v>263</v>
      </c>
      <c r="X251" s="23"/>
      <c r="Y251" s="25">
        <v>-170.27</v>
      </c>
      <c r="Z251" s="23"/>
      <c r="AA251" s="25">
        <f>ROUND(AA250+Y251,5)</f>
        <v>-170.27</v>
      </c>
    </row>
    <row r="252" spans="1:27" ht="15.75" thickBot="1">
      <c r="A252" s="43"/>
      <c r="B252" s="43"/>
      <c r="C252" s="43"/>
      <c r="D252" s="43" t="s">
        <v>684</v>
      </c>
      <c r="E252" s="43"/>
      <c r="F252" s="43"/>
      <c r="G252" s="43"/>
      <c r="H252" s="43"/>
      <c r="I252" s="43"/>
      <c r="J252" s="43"/>
      <c r="K252" s="52"/>
      <c r="L252" s="43"/>
      <c r="M252" s="43"/>
      <c r="N252" s="43"/>
      <c r="O252" s="43"/>
      <c r="P252" s="43"/>
      <c r="Q252" s="43"/>
      <c r="R252" s="43"/>
      <c r="S252" s="43"/>
      <c r="T252" s="43"/>
      <c r="U252" s="43"/>
      <c r="V252" s="43"/>
      <c r="W252" s="43"/>
      <c r="X252" s="43"/>
      <c r="Y252" s="35">
        <f>ROUND(SUM(Y250:Y251),5)</f>
        <v>-170.27</v>
      </c>
      <c r="Z252" s="43"/>
      <c r="AA252" s="35">
        <f>AA251</f>
        <v>-170.27</v>
      </c>
    </row>
    <row r="253" spans="1:27" ht="15.75" thickBot="1">
      <c r="A253" s="43"/>
      <c r="B253" s="43"/>
      <c r="C253" s="43" t="s">
        <v>457</v>
      </c>
      <c r="D253" s="43"/>
      <c r="E253" s="43"/>
      <c r="F253" s="43"/>
      <c r="G253" s="43"/>
      <c r="H253" s="43"/>
      <c r="I253" s="43"/>
      <c r="J253" s="43"/>
      <c r="K253" s="52"/>
      <c r="L253" s="43"/>
      <c r="M253" s="43"/>
      <c r="N253" s="43"/>
      <c r="O253" s="43"/>
      <c r="P253" s="43"/>
      <c r="Q253" s="43"/>
      <c r="R253" s="43"/>
      <c r="S253" s="43"/>
      <c r="T253" s="43"/>
      <c r="U253" s="43"/>
      <c r="V253" s="43"/>
      <c r="W253" s="43"/>
      <c r="X253" s="43"/>
      <c r="Y253" s="34">
        <f>ROUND(Y206+Y233+Y249+Y252,5)</f>
        <v>-7179.86</v>
      </c>
      <c r="Z253" s="43"/>
      <c r="AA253" s="34">
        <f>ROUND(AA206+AA233+AA249+AA252,5)</f>
        <v>-7179.86</v>
      </c>
    </row>
    <row r="254" spans="1:27">
      <c r="A254" s="43"/>
      <c r="B254" s="43" t="s">
        <v>458</v>
      </c>
      <c r="C254" s="43"/>
      <c r="D254" s="43"/>
      <c r="E254" s="43"/>
      <c r="F254" s="43"/>
      <c r="G254" s="43"/>
      <c r="H254" s="43"/>
      <c r="I254" s="43"/>
      <c r="J254" s="43"/>
      <c r="K254" s="52"/>
      <c r="L254" s="43"/>
      <c r="M254" s="43"/>
      <c r="N254" s="43"/>
      <c r="O254" s="43"/>
      <c r="P254" s="43"/>
      <c r="Q254" s="43"/>
      <c r="R254" s="43"/>
      <c r="S254" s="43"/>
      <c r="T254" s="43"/>
      <c r="U254" s="43"/>
      <c r="V254" s="43"/>
      <c r="W254" s="43"/>
      <c r="X254" s="43"/>
      <c r="Y254" s="33">
        <f>ROUND(Y33+Y38+Y48+Y56+Y63+Y78+Y180+Y183+Y188+Y253,5)</f>
        <v>-88107.01</v>
      </c>
      <c r="Z254" s="43"/>
      <c r="AA254" s="33">
        <f>ROUND(AA33+AA38+AA48+AA56+AA63+AA78+AA180+AA183+AA188+AA253,5)</f>
        <v>-88107.01</v>
      </c>
    </row>
    <row r="255" spans="1:27">
      <c r="A255" s="20"/>
      <c r="B255" s="20" t="s">
        <v>463</v>
      </c>
      <c r="C255" s="20"/>
      <c r="D255" s="20"/>
      <c r="E255" s="20"/>
      <c r="F255" s="20"/>
      <c r="G255" s="20"/>
      <c r="H255" s="20"/>
      <c r="I255" s="20"/>
      <c r="J255" s="20"/>
      <c r="K255" s="21"/>
      <c r="L255" s="20"/>
      <c r="M255" s="20"/>
      <c r="N255" s="20"/>
      <c r="O255" s="20"/>
      <c r="P255" s="20"/>
      <c r="Q255" s="20"/>
      <c r="R255" s="20"/>
      <c r="S255" s="20"/>
      <c r="T255" s="20"/>
      <c r="U255" s="20"/>
      <c r="V255" s="20"/>
      <c r="W255" s="20"/>
      <c r="X255" s="20"/>
      <c r="Y255" s="22"/>
      <c r="Z255" s="20"/>
      <c r="AA255" s="22"/>
    </row>
    <row r="256" spans="1:27">
      <c r="A256" s="20"/>
      <c r="B256" s="20"/>
      <c r="C256" s="20" t="s">
        <v>465</v>
      </c>
      <c r="D256" s="20"/>
      <c r="E256" s="20"/>
      <c r="F256" s="20"/>
      <c r="G256" s="20"/>
      <c r="H256" s="20"/>
      <c r="I256" s="20"/>
      <c r="J256" s="20"/>
      <c r="K256" s="21"/>
      <c r="L256" s="20"/>
      <c r="M256" s="20"/>
      <c r="N256" s="20"/>
      <c r="O256" s="20"/>
      <c r="P256" s="20"/>
      <c r="Q256" s="20"/>
      <c r="R256" s="20"/>
      <c r="S256" s="20"/>
      <c r="T256" s="20"/>
      <c r="U256" s="20"/>
      <c r="V256" s="20"/>
      <c r="W256" s="20"/>
      <c r="X256" s="20"/>
      <c r="Y256" s="22"/>
      <c r="Z256" s="20"/>
      <c r="AA256" s="22"/>
    </row>
    <row r="257" spans="1:27">
      <c r="A257" s="23"/>
      <c r="B257" s="23"/>
      <c r="C257" s="23"/>
      <c r="D257" s="23"/>
      <c r="E257" s="23"/>
      <c r="F257" s="23"/>
      <c r="G257" s="23"/>
      <c r="H257" s="23"/>
      <c r="I257" s="23" t="s">
        <v>573</v>
      </c>
      <c r="J257" s="23"/>
      <c r="K257" s="24">
        <v>44603</v>
      </c>
      <c r="L257" s="23"/>
      <c r="M257" s="23" t="s">
        <v>685</v>
      </c>
      <c r="N257" s="23"/>
      <c r="O257" s="23" t="s">
        <v>116</v>
      </c>
      <c r="P257" s="23"/>
      <c r="Q257" s="23"/>
      <c r="R257" s="23"/>
      <c r="S257" s="23" t="s">
        <v>349</v>
      </c>
      <c r="T257" s="23"/>
      <c r="U257" s="50"/>
      <c r="V257" s="23"/>
      <c r="W257" s="23" t="s">
        <v>263</v>
      </c>
      <c r="X257" s="23"/>
      <c r="Y257" s="25">
        <v>-29.75</v>
      </c>
      <c r="Z257" s="23"/>
      <c r="AA257" s="25">
        <f t="shared" ref="AA257:AA263" si="7">ROUND(AA256+Y257,5)</f>
        <v>-29.75</v>
      </c>
    </row>
    <row r="258" spans="1:27">
      <c r="A258" s="23"/>
      <c r="B258" s="23"/>
      <c r="C258" s="23"/>
      <c r="D258" s="23"/>
      <c r="E258" s="23"/>
      <c r="F258" s="23"/>
      <c r="G258" s="23"/>
      <c r="H258" s="23"/>
      <c r="I258" s="23" t="s">
        <v>573</v>
      </c>
      <c r="J258" s="23"/>
      <c r="K258" s="24">
        <v>44603</v>
      </c>
      <c r="L258" s="23"/>
      <c r="M258" s="23" t="s">
        <v>686</v>
      </c>
      <c r="N258" s="23"/>
      <c r="O258" s="23" t="s">
        <v>116</v>
      </c>
      <c r="P258" s="23"/>
      <c r="Q258" s="23"/>
      <c r="R258" s="23"/>
      <c r="S258" s="23" t="s">
        <v>349</v>
      </c>
      <c r="T258" s="23"/>
      <c r="U258" s="50"/>
      <c r="V258" s="23"/>
      <c r="W258" s="23" t="s">
        <v>263</v>
      </c>
      <c r="X258" s="23"/>
      <c r="Y258" s="25">
        <v>-449.8</v>
      </c>
      <c r="Z258" s="23"/>
      <c r="AA258" s="25">
        <f t="shared" si="7"/>
        <v>-479.55</v>
      </c>
    </row>
    <row r="259" spans="1:27">
      <c r="A259" s="23"/>
      <c r="B259" s="23"/>
      <c r="C259" s="23"/>
      <c r="D259" s="23"/>
      <c r="E259" s="23"/>
      <c r="F259" s="23"/>
      <c r="G259" s="23"/>
      <c r="H259" s="23"/>
      <c r="I259" s="23" t="s">
        <v>573</v>
      </c>
      <c r="J259" s="23"/>
      <c r="K259" s="24">
        <v>44606</v>
      </c>
      <c r="L259" s="23"/>
      <c r="M259" s="23" t="s">
        <v>687</v>
      </c>
      <c r="N259" s="23"/>
      <c r="O259" s="23" t="s">
        <v>116</v>
      </c>
      <c r="P259" s="23"/>
      <c r="Q259" s="23"/>
      <c r="R259" s="23"/>
      <c r="S259" s="23" t="s">
        <v>349</v>
      </c>
      <c r="T259" s="23"/>
      <c r="U259" s="50"/>
      <c r="V259" s="23"/>
      <c r="W259" s="23" t="s">
        <v>263</v>
      </c>
      <c r="X259" s="23"/>
      <c r="Y259" s="25">
        <v>-85.98</v>
      </c>
      <c r="Z259" s="23"/>
      <c r="AA259" s="25">
        <f t="shared" si="7"/>
        <v>-565.53</v>
      </c>
    </row>
    <row r="260" spans="1:27">
      <c r="A260" s="23"/>
      <c r="B260" s="23"/>
      <c r="C260" s="23"/>
      <c r="D260" s="23"/>
      <c r="E260" s="23"/>
      <c r="F260" s="23"/>
      <c r="G260" s="23"/>
      <c r="H260" s="23"/>
      <c r="I260" s="23" t="s">
        <v>573</v>
      </c>
      <c r="J260" s="23"/>
      <c r="K260" s="24">
        <v>44607</v>
      </c>
      <c r="L260" s="23"/>
      <c r="M260" s="23" t="s">
        <v>688</v>
      </c>
      <c r="N260" s="23"/>
      <c r="O260" s="23" t="s">
        <v>116</v>
      </c>
      <c r="P260" s="23"/>
      <c r="Q260" s="23"/>
      <c r="R260" s="23"/>
      <c r="S260" s="23" t="s">
        <v>349</v>
      </c>
      <c r="T260" s="23"/>
      <c r="U260" s="50"/>
      <c r="V260" s="23"/>
      <c r="W260" s="23" t="s">
        <v>263</v>
      </c>
      <c r="X260" s="23"/>
      <c r="Y260" s="25">
        <v>-46.9</v>
      </c>
      <c r="Z260" s="23"/>
      <c r="AA260" s="25">
        <f t="shared" si="7"/>
        <v>-612.42999999999995</v>
      </c>
    </row>
    <row r="261" spans="1:27">
      <c r="A261" s="23"/>
      <c r="B261" s="23"/>
      <c r="C261" s="23"/>
      <c r="D261" s="23"/>
      <c r="E261" s="23"/>
      <c r="F261" s="23"/>
      <c r="G261" s="23"/>
      <c r="H261" s="23"/>
      <c r="I261" s="23" t="s">
        <v>573</v>
      </c>
      <c r="J261" s="23"/>
      <c r="K261" s="24">
        <v>44609</v>
      </c>
      <c r="L261" s="23"/>
      <c r="M261" s="23" t="s">
        <v>689</v>
      </c>
      <c r="N261" s="23"/>
      <c r="O261" s="23" t="s">
        <v>116</v>
      </c>
      <c r="P261" s="23"/>
      <c r="Q261" s="23"/>
      <c r="R261" s="23"/>
      <c r="S261" s="23" t="s">
        <v>349</v>
      </c>
      <c r="T261" s="23"/>
      <c r="U261" s="50"/>
      <c r="V261" s="23"/>
      <c r="W261" s="23" t="s">
        <v>263</v>
      </c>
      <c r="X261" s="23"/>
      <c r="Y261" s="25">
        <v>-140.99</v>
      </c>
      <c r="Z261" s="23"/>
      <c r="AA261" s="25">
        <f t="shared" si="7"/>
        <v>-753.42</v>
      </c>
    </row>
    <row r="262" spans="1:27">
      <c r="A262" s="23"/>
      <c r="B262" s="23"/>
      <c r="C262" s="23"/>
      <c r="D262" s="23"/>
      <c r="E262" s="23"/>
      <c r="F262" s="23"/>
      <c r="G262" s="23"/>
      <c r="H262" s="23"/>
      <c r="I262" s="23" t="s">
        <v>573</v>
      </c>
      <c r="J262" s="23"/>
      <c r="K262" s="24">
        <v>44610</v>
      </c>
      <c r="L262" s="23"/>
      <c r="M262" s="23" t="s">
        <v>690</v>
      </c>
      <c r="N262" s="23"/>
      <c r="O262" s="23" t="s">
        <v>116</v>
      </c>
      <c r="P262" s="23"/>
      <c r="Q262" s="23"/>
      <c r="R262" s="23"/>
      <c r="S262" s="23" t="s">
        <v>349</v>
      </c>
      <c r="T262" s="23"/>
      <c r="U262" s="50"/>
      <c r="V262" s="23"/>
      <c r="W262" s="23" t="s">
        <v>263</v>
      </c>
      <c r="X262" s="23"/>
      <c r="Y262" s="25">
        <v>-245.3</v>
      </c>
      <c r="Z262" s="23"/>
      <c r="AA262" s="25">
        <f t="shared" si="7"/>
        <v>-998.72</v>
      </c>
    </row>
    <row r="263" spans="1:27" ht="15.75" thickBot="1">
      <c r="A263" s="23"/>
      <c r="B263" s="23"/>
      <c r="C263" s="23"/>
      <c r="D263" s="23"/>
      <c r="E263" s="23"/>
      <c r="F263" s="23"/>
      <c r="G263" s="23"/>
      <c r="H263" s="23"/>
      <c r="I263" s="23" t="s">
        <v>573</v>
      </c>
      <c r="J263" s="23"/>
      <c r="K263" s="24">
        <v>44620</v>
      </c>
      <c r="L263" s="23"/>
      <c r="M263" s="23" t="s">
        <v>691</v>
      </c>
      <c r="N263" s="23"/>
      <c r="O263" s="23" t="s">
        <v>116</v>
      </c>
      <c r="P263" s="23"/>
      <c r="Q263" s="23"/>
      <c r="R263" s="23"/>
      <c r="S263" s="23" t="s">
        <v>349</v>
      </c>
      <c r="T263" s="23"/>
      <c r="U263" s="50"/>
      <c r="V263" s="23"/>
      <c r="W263" s="23" t="s">
        <v>263</v>
      </c>
      <c r="X263" s="23"/>
      <c r="Y263" s="51">
        <v>-52.9</v>
      </c>
      <c r="Z263" s="23"/>
      <c r="AA263" s="51">
        <f t="shared" si="7"/>
        <v>-1051.6199999999999</v>
      </c>
    </row>
    <row r="264" spans="1:27">
      <c r="A264" s="43"/>
      <c r="B264" s="43"/>
      <c r="C264" s="43" t="s">
        <v>692</v>
      </c>
      <c r="D264" s="43"/>
      <c r="E264" s="43"/>
      <c r="F264" s="43"/>
      <c r="G264" s="43"/>
      <c r="H264" s="43"/>
      <c r="I264" s="43"/>
      <c r="J264" s="43"/>
      <c r="K264" s="52"/>
      <c r="L264" s="43"/>
      <c r="M264" s="43"/>
      <c r="N264" s="43"/>
      <c r="O264" s="43"/>
      <c r="P264" s="43"/>
      <c r="Q264" s="43"/>
      <c r="R264" s="43"/>
      <c r="S264" s="43"/>
      <c r="T264" s="43"/>
      <c r="U264" s="43"/>
      <c r="V264" s="43"/>
      <c r="W264" s="43"/>
      <c r="X264" s="43"/>
      <c r="Y264" s="33">
        <f>ROUND(SUM(Y256:Y263),5)</f>
        <v>-1051.6199999999999</v>
      </c>
      <c r="Z264" s="43"/>
      <c r="AA264" s="33">
        <f>AA263</f>
        <v>-1051.6199999999999</v>
      </c>
    </row>
    <row r="265" spans="1:27">
      <c r="A265" s="20"/>
      <c r="B265" s="20"/>
      <c r="C265" s="20" t="s">
        <v>466</v>
      </c>
      <c r="D265" s="20"/>
      <c r="E265" s="20"/>
      <c r="F265" s="20"/>
      <c r="G265" s="20"/>
      <c r="H265" s="20"/>
      <c r="I265" s="20"/>
      <c r="J265" s="20"/>
      <c r="K265" s="21"/>
      <c r="L265" s="20"/>
      <c r="M265" s="20"/>
      <c r="N265" s="20"/>
      <c r="O265" s="20"/>
      <c r="P265" s="20"/>
      <c r="Q265" s="20"/>
      <c r="R265" s="20"/>
      <c r="S265" s="20"/>
      <c r="T265" s="20"/>
      <c r="U265" s="20"/>
      <c r="V265" s="20"/>
      <c r="W265" s="20"/>
      <c r="X265" s="20"/>
      <c r="Y265" s="22"/>
      <c r="Z265" s="20"/>
      <c r="AA265" s="22"/>
    </row>
    <row r="266" spans="1:27" ht="15.75" thickBot="1">
      <c r="A266" s="39"/>
      <c r="B266" s="39"/>
      <c r="C266" s="39"/>
      <c r="D266" s="39"/>
      <c r="E266" s="39"/>
      <c r="F266" s="39"/>
      <c r="G266" s="23"/>
      <c r="H266" s="23"/>
      <c r="I266" s="23" t="s">
        <v>573</v>
      </c>
      <c r="J266" s="23"/>
      <c r="K266" s="24">
        <v>44620</v>
      </c>
      <c r="L266" s="23"/>
      <c r="M266" s="23" t="s">
        <v>693</v>
      </c>
      <c r="N266" s="23"/>
      <c r="O266" s="23" t="s">
        <v>106</v>
      </c>
      <c r="P266" s="23"/>
      <c r="Q266" s="23"/>
      <c r="R266" s="23"/>
      <c r="S266" s="23" t="s">
        <v>349</v>
      </c>
      <c r="T266" s="23"/>
      <c r="U266" s="50"/>
      <c r="V266" s="23"/>
      <c r="W266" s="23" t="s">
        <v>263</v>
      </c>
      <c r="X266" s="23"/>
      <c r="Y266" s="25">
        <v>-108.4</v>
      </c>
      <c r="Z266" s="23"/>
      <c r="AA266" s="25">
        <f>ROUND(AA265+Y266,5)</f>
        <v>-108.4</v>
      </c>
    </row>
    <row r="267" spans="1:27" ht="15.75" thickBot="1">
      <c r="A267" s="43"/>
      <c r="B267" s="43"/>
      <c r="C267" s="43" t="s">
        <v>694</v>
      </c>
      <c r="D267" s="43"/>
      <c r="E267" s="43"/>
      <c r="F267" s="43"/>
      <c r="G267" s="43"/>
      <c r="H267" s="43"/>
      <c r="I267" s="43"/>
      <c r="J267" s="43"/>
      <c r="K267" s="52"/>
      <c r="L267" s="43"/>
      <c r="M267" s="43"/>
      <c r="N267" s="43"/>
      <c r="O267" s="43"/>
      <c r="P267" s="43"/>
      <c r="Q267" s="43"/>
      <c r="R267" s="43"/>
      <c r="S267" s="43"/>
      <c r="T267" s="43"/>
      <c r="U267" s="43"/>
      <c r="V267" s="43"/>
      <c r="W267" s="43"/>
      <c r="X267" s="43"/>
      <c r="Y267" s="34">
        <f>ROUND(SUM(Y265:Y266),5)</f>
        <v>-108.4</v>
      </c>
      <c r="Z267" s="43"/>
      <c r="AA267" s="34">
        <f>AA266</f>
        <v>-108.4</v>
      </c>
    </row>
    <row r="268" spans="1:27">
      <c r="A268" s="43"/>
      <c r="B268" s="43" t="s">
        <v>468</v>
      </c>
      <c r="C268" s="43"/>
      <c r="D268" s="43"/>
      <c r="E268" s="43"/>
      <c r="F268" s="43"/>
      <c r="G268" s="43"/>
      <c r="H268" s="43"/>
      <c r="I268" s="43"/>
      <c r="J268" s="43"/>
      <c r="K268" s="52"/>
      <c r="L268" s="43"/>
      <c r="M268" s="43"/>
      <c r="N268" s="43"/>
      <c r="O268" s="43"/>
      <c r="P268" s="43"/>
      <c r="Q268" s="43"/>
      <c r="R268" s="43"/>
      <c r="S268" s="43"/>
      <c r="T268" s="43"/>
      <c r="U268" s="43"/>
      <c r="V268" s="43"/>
      <c r="W268" s="43"/>
      <c r="X268" s="43"/>
      <c r="Y268" s="33">
        <f>ROUND(Y264+Y267,5)</f>
        <v>-1160.02</v>
      </c>
      <c r="Z268" s="43"/>
      <c r="AA268" s="33">
        <f>ROUND(AA264+AA267,5)</f>
        <v>-1160.02</v>
      </c>
    </row>
    <row r="269" spans="1:27">
      <c r="A269" s="20"/>
      <c r="B269" s="20" t="s">
        <v>469</v>
      </c>
      <c r="C269" s="20"/>
      <c r="D269" s="20"/>
      <c r="E269" s="20"/>
      <c r="F269" s="20"/>
      <c r="G269" s="20"/>
      <c r="H269" s="20"/>
      <c r="I269" s="20"/>
      <c r="J269" s="20"/>
      <c r="K269" s="21"/>
      <c r="L269" s="20"/>
      <c r="M269" s="20"/>
      <c r="N269" s="20"/>
      <c r="O269" s="20"/>
      <c r="P269" s="20"/>
      <c r="Q269" s="20"/>
      <c r="R269" s="20"/>
      <c r="S269" s="20"/>
      <c r="T269" s="20"/>
      <c r="U269" s="20"/>
      <c r="V269" s="20"/>
      <c r="W269" s="20"/>
      <c r="X269" s="20"/>
      <c r="Y269" s="22"/>
      <c r="Z269" s="20"/>
      <c r="AA269" s="22"/>
    </row>
    <row r="270" spans="1:27">
      <c r="A270" s="20"/>
      <c r="B270" s="20"/>
      <c r="C270" s="20" t="s">
        <v>470</v>
      </c>
      <c r="D270" s="20"/>
      <c r="E270" s="20"/>
      <c r="F270" s="20"/>
      <c r="G270" s="20"/>
      <c r="H270" s="20"/>
      <c r="I270" s="20"/>
      <c r="J270" s="20"/>
      <c r="K270" s="21"/>
      <c r="L270" s="20"/>
      <c r="M270" s="20"/>
      <c r="N270" s="20"/>
      <c r="O270" s="20"/>
      <c r="P270" s="20"/>
      <c r="Q270" s="20"/>
      <c r="R270" s="20"/>
      <c r="S270" s="20"/>
      <c r="T270" s="20"/>
      <c r="U270" s="20"/>
      <c r="V270" s="20"/>
      <c r="W270" s="20"/>
      <c r="X270" s="20"/>
      <c r="Y270" s="22"/>
      <c r="Z270" s="20"/>
      <c r="AA270" s="22"/>
    </row>
    <row r="271" spans="1:27">
      <c r="A271" s="20"/>
      <c r="B271" s="20"/>
      <c r="C271" s="20"/>
      <c r="D271" s="20" t="s">
        <v>476</v>
      </c>
      <c r="E271" s="20"/>
      <c r="F271" s="20"/>
      <c r="G271" s="20"/>
      <c r="H271" s="20"/>
      <c r="I271" s="20"/>
      <c r="J271" s="20"/>
      <c r="K271" s="21"/>
      <c r="L271" s="20"/>
      <c r="M271" s="20"/>
      <c r="N271" s="20"/>
      <c r="O271" s="20"/>
      <c r="P271" s="20"/>
      <c r="Q271" s="20"/>
      <c r="R271" s="20"/>
      <c r="S271" s="20"/>
      <c r="T271" s="20"/>
      <c r="U271" s="20"/>
      <c r="V271" s="20"/>
      <c r="W271" s="20"/>
      <c r="X271" s="20"/>
      <c r="Y271" s="22"/>
      <c r="Z271" s="20"/>
      <c r="AA271" s="22"/>
    </row>
    <row r="272" spans="1:27">
      <c r="A272" s="23"/>
      <c r="B272" s="23"/>
      <c r="C272" s="23"/>
      <c r="D272" s="23"/>
      <c r="E272" s="23"/>
      <c r="F272" s="23"/>
      <c r="G272" s="23"/>
      <c r="H272" s="23"/>
      <c r="I272" s="23" t="s">
        <v>573</v>
      </c>
      <c r="J272" s="23"/>
      <c r="K272" s="24">
        <v>44593</v>
      </c>
      <c r="L272" s="23"/>
      <c r="M272" s="23" t="s">
        <v>695</v>
      </c>
      <c r="N272" s="23"/>
      <c r="O272" s="23" t="s">
        <v>94</v>
      </c>
      <c r="P272" s="23"/>
      <c r="Q272" s="23" t="s">
        <v>696</v>
      </c>
      <c r="R272" s="23"/>
      <c r="S272" s="23" t="s">
        <v>349</v>
      </c>
      <c r="T272" s="23"/>
      <c r="U272" s="50"/>
      <c r="V272" s="23"/>
      <c r="W272" s="23" t="s">
        <v>263</v>
      </c>
      <c r="X272" s="23"/>
      <c r="Y272" s="25">
        <v>-402.3</v>
      </c>
      <c r="Z272" s="23"/>
      <c r="AA272" s="25">
        <f>ROUND(AA271+Y272,5)</f>
        <v>-402.3</v>
      </c>
    </row>
    <row r="273" spans="1:27">
      <c r="A273" s="23"/>
      <c r="B273" s="23"/>
      <c r="C273" s="23"/>
      <c r="D273" s="23"/>
      <c r="E273" s="23"/>
      <c r="F273" s="23"/>
      <c r="G273" s="23"/>
      <c r="H273" s="23"/>
      <c r="I273" s="23" t="s">
        <v>579</v>
      </c>
      <c r="J273" s="23"/>
      <c r="K273" s="24">
        <v>44603</v>
      </c>
      <c r="L273" s="23"/>
      <c r="M273" s="23" t="s">
        <v>697</v>
      </c>
      <c r="N273" s="23"/>
      <c r="O273" s="23" t="s">
        <v>160</v>
      </c>
      <c r="P273" s="23"/>
      <c r="Q273" s="23" t="s">
        <v>698</v>
      </c>
      <c r="R273" s="23"/>
      <c r="S273" s="23" t="s">
        <v>349</v>
      </c>
      <c r="T273" s="23"/>
      <c r="U273" s="50"/>
      <c r="V273" s="23"/>
      <c r="W273" s="23" t="s">
        <v>310</v>
      </c>
      <c r="X273" s="23"/>
      <c r="Y273" s="25">
        <v>-210</v>
      </c>
      <c r="Z273" s="23"/>
      <c r="AA273" s="25">
        <f>ROUND(AA272+Y273,5)</f>
        <v>-612.29999999999995</v>
      </c>
    </row>
    <row r="274" spans="1:27" ht="15.75" thickBot="1">
      <c r="A274" s="23"/>
      <c r="B274" s="23"/>
      <c r="C274" s="23"/>
      <c r="D274" s="23"/>
      <c r="E274" s="23"/>
      <c r="F274" s="23"/>
      <c r="G274" s="23"/>
      <c r="H274" s="23"/>
      <c r="I274" s="23" t="s">
        <v>579</v>
      </c>
      <c r="J274" s="23"/>
      <c r="K274" s="24">
        <v>44607</v>
      </c>
      <c r="L274" s="23"/>
      <c r="M274" s="23"/>
      <c r="N274" s="23"/>
      <c r="O274" s="23" t="s">
        <v>94</v>
      </c>
      <c r="P274" s="23"/>
      <c r="Q274" s="23" t="s">
        <v>699</v>
      </c>
      <c r="R274" s="23"/>
      <c r="S274" s="23" t="s">
        <v>349</v>
      </c>
      <c r="T274" s="23"/>
      <c r="U274" s="50"/>
      <c r="V274" s="23"/>
      <c r="W274" s="23" t="s">
        <v>310</v>
      </c>
      <c r="X274" s="23"/>
      <c r="Y274" s="25">
        <v>-1042.3399999999999</v>
      </c>
      <c r="Z274" s="23"/>
      <c r="AA274" s="25">
        <f>ROUND(AA273+Y274,5)</f>
        <v>-1654.64</v>
      </c>
    </row>
    <row r="275" spans="1:27" ht="15.75" thickBot="1">
      <c r="A275" s="43"/>
      <c r="B275" s="43"/>
      <c r="C275" s="43"/>
      <c r="D275" s="43" t="s">
        <v>700</v>
      </c>
      <c r="E275" s="43"/>
      <c r="F275" s="43"/>
      <c r="G275" s="43"/>
      <c r="H275" s="43"/>
      <c r="I275" s="43"/>
      <c r="J275" s="43"/>
      <c r="K275" s="52"/>
      <c r="L275" s="43"/>
      <c r="M275" s="43"/>
      <c r="N275" s="43"/>
      <c r="O275" s="43"/>
      <c r="P275" s="43"/>
      <c r="Q275" s="43"/>
      <c r="R275" s="43"/>
      <c r="S275" s="43"/>
      <c r="T275" s="43"/>
      <c r="U275" s="43"/>
      <c r="V275" s="43"/>
      <c r="W275" s="43"/>
      <c r="X275" s="43"/>
      <c r="Y275" s="34">
        <f>ROUND(SUM(Y271:Y274),5)</f>
        <v>-1654.64</v>
      </c>
      <c r="Z275" s="43"/>
      <c r="AA275" s="34">
        <f>AA274</f>
        <v>-1654.64</v>
      </c>
    </row>
    <row r="276" spans="1:27">
      <c r="A276" s="43"/>
      <c r="B276" s="43"/>
      <c r="C276" s="43" t="s">
        <v>479</v>
      </c>
      <c r="D276" s="43"/>
      <c r="E276" s="43"/>
      <c r="F276" s="43"/>
      <c r="G276" s="43"/>
      <c r="H276" s="43"/>
      <c r="I276" s="43"/>
      <c r="J276" s="43"/>
      <c r="K276" s="52"/>
      <c r="L276" s="43"/>
      <c r="M276" s="43"/>
      <c r="N276" s="43"/>
      <c r="O276" s="43"/>
      <c r="P276" s="43"/>
      <c r="Q276" s="43"/>
      <c r="R276" s="43"/>
      <c r="S276" s="43"/>
      <c r="T276" s="43"/>
      <c r="U276" s="43"/>
      <c r="V276" s="43"/>
      <c r="W276" s="43"/>
      <c r="X276" s="43"/>
      <c r="Y276" s="33">
        <f>Y275</f>
        <v>-1654.64</v>
      </c>
      <c r="Z276" s="43"/>
      <c r="AA276" s="33">
        <f>AA275</f>
        <v>-1654.64</v>
      </c>
    </row>
    <row r="277" spans="1:27">
      <c r="A277" s="20"/>
      <c r="B277" s="20"/>
      <c r="C277" s="20" t="s">
        <v>482</v>
      </c>
      <c r="D277" s="20"/>
      <c r="E277" s="20"/>
      <c r="F277" s="20"/>
      <c r="G277" s="20"/>
      <c r="H277" s="20"/>
      <c r="I277" s="20"/>
      <c r="J277" s="20"/>
      <c r="K277" s="21"/>
      <c r="L277" s="20"/>
      <c r="M277" s="20"/>
      <c r="N277" s="20"/>
      <c r="O277" s="20"/>
      <c r="P277" s="20"/>
      <c r="Q277" s="20"/>
      <c r="R277" s="20"/>
      <c r="S277" s="20"/>
      <c r="T277" s="20"/>
      <c r="U277" s="20"/>
      <c r="V277" s="20"/>
      <c r="W277" s="20"/>
      <c r="X277" s="20"/>
      <c r="Y277" s="22"/>
      <c r="Z277" s="20"/>
      <c r="AA277" s="22"/>
    </row>
    <row r="278" spans="1:27">
      <c r="A278" s="20"/>
      <c r="B278" s="20"/>
      <c r="C278" s="20"/>
      <c r="D278" s="20" t="s">
        <v>483</v>
      </c>
      <c r="E278" s="20"/>
      <c r="F278" s="20"/>
      <c r="G278" s="20"/>
      <c r="H278" s="20"/>
      <c r="I278" s="20"/>
      <c r="J278" s="20"/>
      <c r="K278" s="21"/>
      <c r="L278" s="20"/>
      <c r="M278" s="20"/>
      <c r="N278" s="20"/>
      <c r="O278" s="20"/>
      <c r="P278" s="20"/>
      <c r="Q278" s="20"/>
      <c r="R278" s="20"/>
      <c r="S278" s="20"/>
      <c r="T278" s="20"/>
      <c r="U278" s="20"/>
      <c r="V278" s="20"/>
      <c r="W278" s="20"/>
      <c r="X278" s="20"/>
      <c r="Y278" s="22"/>
      <c r="Z278" s="20"/>
      <c r="AA278" s="22"/>
    </row>
    <row r="279" spans="1:27" ht="15.75" thickBot="1">
      <c r="A279" s="39"/>
      <c r="B279" s="39"/>
      <c r="C279" s="39"/>
      <c r="D279" s="39"/>
      <c r="E279" s="39"/>
      <c r="F279" s="39"/>
      <c r="G279" s="23"/>
      <c r="H279" s="23"/>
      <c r="I279" s="23" t="s">
        <v>573</v>
      </c>
      <c r="J279" s="23"/>
      <c r="K279" s="24">
        <v>44606</v>
      </c>
      <c r="L279" s="23"/>
      <c r="M279" s="23" t="s">
        <v>701</v>
      </c>
      <c r="N279" s="23"/>
      <c r="O279" s="23" t="s">
        <v>198</v>
      </c>
      <c r="P279" s="23"/>
      <c r="Q279" s="23"/>
      <c r="R279" s="23"/>
      <c r="S279" s="23" t="s">
        <v>349</v>
      </c>
      <c r="T279" s="23"/>
      <c r="U279" s="50"/>
      <c r="V279" s="23"/>
      <c r="W279" s="23" t="s">
        <v>263</v>
      </c>
      <c r="X279" s="23"/>
      <c r="Y279" s="51">
        <v>-407.94</v>
      </c>
      <c r="Z279" s="23"/>
      <c r="AA279" s="51">
        <f>ROUND(AA278+Y279,5)</f>
        <v>-407.94</v>
      </c>
    </row>
    <row r="280" spans="1:27">
      <c r="A280" s="43"/>
      <c r="B280" s="43"/>
      <c r="C280" s="43"/>
      <c r="D280" s="43" t="s">
        <v>702</v>
      </c>
      <c r="E280" s="43"/>
      <c r="F280" s="43"/>
      <c r="G280" s="43"/>
      <c r="H280" s="43"/>
      <c r="I280" s="43"/>
      <c r="J280" s="43"/>
      <c r="K280" s="52"/>
      <c r="L280" s="43"/>
      <c r="M280" s="43"/>
      <c r="N280" s="43"/>
      <c r="O280" s="43"/>
      <c r="P280" s="43"/>
      <c r="Q280" s="43"/>
      <c r="R280" s="43"/>
      <c r="S280" s="43"/>
      <c r="T280" s="43"/>
      <c r="U280" s="43"/>
      <c r="V280" s="43"/>
      <c r="W280" s="43"/>
      <c r="X280" s="43"/>
      <c r="Y280" s="33">
        <f>ROUND(SUM(Y278:Y279),5)</f>
        <v>-407.94</v>
      </c>
      <c r="Z280" s="43"/>
      <c r="AA280" s="33">
        <f>AA279</f>
        <v>-407.94</v>
      </c>
    </row>
    <row r="281" spans="1:27">
      <c r="A281" s="20"/>
      <c r="B281" s="20"/>
      <c r="C281" s="20"/>
      <c r="D281" s="20" t="s">
        <v>484</v>
      </c>
      <c r="E281" s="20"/>
      <c r="F281" s="20"/>
      <c r="G281" s="20"/>
      <c r="H281" s="20"/>
      <c r="I281" s="20"/>
      <c r="J281" s="20"/>
      <c r="K281" s="21"/>
      <c r="L281" s="20"/>
      <c r="M281" s="20"/>
      <c r="N281" s="20"/>
      <c r="O281" s="20"/>
      <c r="P281" s="20"/>
      <c r="Q281" s="20"/>
      <c r="R281" s="20"/>
      <c r="S281" s="20"/>
      <c r="T281" s="20"/>
      <c r="U281" s="20"/>
      <c r="V281" s="20"/>
      <c r="W281" s="20"/>
      <c r="X281" s="20"/>
      <c r="Y281" s="22"/>
      <c r="Z281" s="20"/>
      <c r="AA281" s="22"/>
    </row>
    <row r="282" spans="1:27" ht="15.75" thickBot="1">
      <c r="A282" s="39"/>
      <c r="B282" s="39"/>
      <c r="C282" s="39"/>
      <c r="D282" s="39"/>
      <c r="E282" s="39"/>
      <c r="F282" s="39"/>
      <c r="G282" s="23"/>
      <c r="H282" s="23"/>
      <c r="I282" s="23" t="s">
        <v>573</v>
      </c>
      <c r="J282" s="23"/>
      <c r="K282" s="24">
        <v>44594</v>
      </c>
      <c r="L282" s="23"/>
      <c r="M282" s="23" t="s">
        <v>703</v>
      </c>
      <c r="N282" s="23"/>
      <c r="O282" s="23" t="s">
        <v>84</v>
      </c>
      <c r="P282" s="23"/>
      <c r="Q282" s="23"/>
      <c r="R282" s="23"/>
      <c r="S282" s="23" t="s">
        <v>349</v>
      </c>
      <c r="T282" s="23"/>
      <c r="U282" s="50"/>
      <c r="V282" s="23"/>
      <c r="W282" s="23" t="s">
        <v>263</v>
      </c>
      <c r="X282" s="23"/>
      <c r="Y282" s="51">
        <v>-165</v>
      </c>
      <c r="Z282" s="23"/>
      <c r="AA282" s="51">
        <f>ROUND(AA281+Y282,5)</f>
        <v>-165</v>
      </c>
    </row>
    <row r="283" spans="1:27">
      <c r="A283" s="43"/>
      <c r="B283" s="43"/>
      <c r="C283" s="43"/>
      <c r="D283" s="43" t="s">
        <v>704</v>
      </c>
      <c r="E283" s="43"/>
      <c r="F283" s="43"/>
      <c r="G283" s="43"/>
      <c r="H283" s="43"/>
      <c r="I283" s="43"/>
      <c r="J283" s="43"/>
      <c r="K283" s="52"/>
      <c r="L283" s="43"/>
      <c r="M283" s="43"/>
      <c r="N283" s="43"/>
      <c r="O283" s="43"/>
      <c r="P283" s="43"/>
      <c r="Q283" s="43"/>
      <c r="R283" s="43"/>
      <c r="S283" s="43"/>
      <c r="T283" s="43"/>
      <c r="U283" s="43"/>
      <c r="V283" s="43"/>
      <c r="W283" s="43"/>
      <c r="X283" s="43"/>
      <c r="Y283" s="33">
        <f>ROUND(SUM(Y281:Y282),5)</f>
        <v>-165</v>
      </c>
      <c r="Z283" s="43"/>
      <c r="AA283" s="33">
        <f>AA282</f>
        <v>-165</v>
      </c>
    </row>
    <row r="284" spans="1:27">
      <c r="A284" s="20"/>
      <c r="B284" s="20"/>
      <c r="C284" s="20"/>
      <c r="D284" s="20" t="s">
        <v>485</v>
      </c>
      <c r="E284" s="20"/>
      <c r="F284" s="20"/>
      <c r="G284" s="20"/>
      <c r="H284" s="20"/>
      <c r="I284" s="20"/>
      <c r="J284" s="20"/>
      <c r="K284" s="21"/>
      <c r="L284" s="20"/>
      <c r="M284" s="20"/>
      <c r="N284" s="20"/>
      <c r="O284" s="20"/>
      <c r="P284" s="20"/>
      <c r="Q284" s="20"/>
      <c r="R284" s="20"/>
      <c r="S284" s="20"/>
      <c r="T284" s="20"/>
      <c r="U284" s="20"/>
      <c r="V284" s="20"/>
      <c r="W284" s="20"/>
      <c r="X284" s="20"/>
      <c r="Y284" s="22"/>
      <c r="Z284" s="20"/>
      <c r="AA284" s="22"/>
    </row>
    <row r="285" spans="1:27">
      <c r="A285" s="23"/>
      <c r="B285" s="23"/>
      <c r="C285" s="23"/>
      <c r="D285" s="23"/>
      <c r="E285" s="23"/>
      <c r="F285" s="23"/>
      <c r="G285" s="23"/>
      <c r="H285" s="23"/>
      <c r="I285" s="23" t="s">
        <v>573</v>
      </c>
      <c r="J285" s="23"/>
      <c r="K285" s="24">
        <v>44593</v>
      </c>
      <c r="L285" s="23"/>
      <c r="M285" s="23" t="s">
        <v>705</v>
      </c>
      <c r="N285" s="23"/>
      <c r="O285" s="23" t="s">
        <v>171</v>
      </c>
      <c r="P285" s="23"/>
      <c r="Q285" s="23" t="s">
        <v>706</v>
      </c>
      <c r="R285" s="23"/>
      <c r="S285" s="23" t="s">
        <v>349</v>
      </c>
      <c r="T285" s="23"/>
      <c r="U285" s="50"/>
      <c r="V285" s="23"/>
      <c r="W285" s="23" t="s">
        <v>263</v>
      </c>
      <c r="X285" s="23"/>
      <c r="Y285" s="25">
        <v>-125</v>
      </c>
      <c r="Z285" s="23"/>
      <c r="AA285" s="25">
        <f>ROUND(AA284+Y285,5)</f>
        <v>-125</v>
      </c>
    </row>
    <row r="286" spans="1:27" ht="15.75" thickBot="1">
      <c r="A286" s="23"/>
      <c r="B286" s="23"/>
      <c r="C286" s="23"/>
      <c r="D286" s="23"/>
      <c r="E286" s="23"/>
      <c r="F286" s="23"/>
      <c r="G286" s="23"/>
      <c r="H286" s="23"/>
      <c r="I286" s="23" t="s">
        <v>579</v>
      </c>
      <c r="J286" s="23"/>
      <c r="K286" s="24">
        <v>44594</v>
      </c>
      <c r="L286" s="23"/>
      <c r="M286" s="23"/>
      <c r="N286" s="23"/>
      <c r="O286" s="23" t="s">
        <v>707</v>
      </c>
      <c r="P286" s="23"/>
      <c r="Q286" s="23"/>
      <c r="R286" s="23"/>
      <c r="S286" s="23" t="s">
        <v>349</v>
      </c>
      <c r="T286" s="23"/>
      <c r="U286" s="50"/>
      <c r="V286" s="23"/>
      <c r="W286" s="23" t="s">
        <v>310</v>
      </c>
      <c r="X286" s="23"/>
      <c r="Y286" s="51">
        <v>-2631.97</v>
      </c>
      <c r="Z286" s="23"/>
      <c r="AA286" s="51">
        <f>ROUND(AA285+Y286,5)</f>
        <v>-2756.97</v>
      </c>
    </row>
    <row r="287" spans="1:27">
      <c r="A287" s="43"/>
      <c r="B287" s="43"/>
      <c r="C287" s="43"/>
      <c r="D287" s="43" t="s">
        <v>708</v>
      </c>
      <c r="E287" s="43"/>
      <c r="F287" s="43"/>
      <c r="G287" s="43"/>
      <c r="H287" s="43"/>
      <c r="I287" s="43"/>
      <c r="J287" s="43"/>
      <c r="K287" s="52"/>
      <c r="L287" s="43"/>
      <c r="M287" s="43"/>
      <c r="N287" s="43"/>
      <c r="O287" s="43"/>
      <c r="P287" s="43"/>
      <c r="Q287" s="43"/>
      <c r="R287" s="43"/>
      <c r="S287" s="43"/>
      <c r="T287" s="43"/>
      <c r="U287" s="43"/>
      <c r="V287" s="43"/>
      <c r="W287" s="43"/>
      <c r="X287" s="43"/>
      <c r="Y287" s="33">
        <f>ROUND(SUM(Y284:Y286),5)</f>
        <v>-2756.97</v>
      </c>
      <c r="Z287" s="43"/>
      <c r="AA287" s="33">
        <f>AA286</f>
        <v>-2756.97</v>
      </c>
    </row>
    <row r="288" spans="1:27">
      <c r="A288" s="20"/>
      <c r="B288" s="20"/>
      <c r="C288" s="20"/>
      <c r="D288" s="20" t="s">
        <v>486</v>
      </c>
      <c r="E288" s="20"/>
      <c r="F288" s="20"/>
      <c r="G288" s="20"/>
      <c r="H288" s="20"/>
      <c r="I288" s="20"/>
      <c r="J288" s="20"/>
      <c r="K288" s="21"/>
      <c r="L288" s="20"/>
      <c r="M288" s="20"/>
      <c r="N288" s="20"/>
      <c r="O288" s="20"/>
      <c r="P288" s="20"/>
      <c r="Q288" s="20"/>
      <c r="R288" s="20"/>
      <c r="S288" s="20"/>
      <c r="T288" s="20"/>
      <c r="U288" s="20"/>
      <c r="V288" s="20"/>
      <c r="W288" s="20"/>
      <c r="X288" s="20"/>
      <c r="Y288" s="22"/>
      <c r="Z288" s="20"/>
      <c r="AA288" s="22"/>
    </row>
    <row r="289" spans="1:27" ht="15.75" thickBot="1">
      <c r="A289" s="39"/>
      <c r="B289" s="39"/>
      <c r="C289" s="39"/>
      <c r="D289" s="39"/>
      <c r="E289" s="39"/>
      <c r="F289" s="39"/>
      <c r="G289" s="23"/>
      <c r="H289" s="23"/>
      <c r="I289" s="23" t="s">
        <v>573</v>
      </c>
      <c r="J289" s="23"/>
      <c r="K289" s="24">
        <v>44593</v>
      </c>
      <c r="L289" s="23"/>
      <c r="M289" s="23" t="s">
        <v>705</v>
      </c>
      <c r="N289" s="23"/>
      <c r="O289" s="23" t="s">
        <v>171</v>
      </c>
      <c r="P289" s="23"/>
      <c r="Q289" s="23"/>
      <c r="R289" s="23"/>
      <c r="S289" s="23" t="s">
        <v>349</v>
      </c>
      <c r="T289" s="23"/>
      <c r="U289" s="50"/>
      <c r="V289" s="23"/>
      <c r="W289" s="23" t="s">
        <v>263</v>
      </c>
      <c r="X289" s="23"/>
      <c r="Y289" s="51">
        <v>-125</v>
      </c>
      <c r="Z289" s="23"/>
      <c r="AA289" s="51">
        <f>ROUND(AA288+Y289,5)</f>
        <v>-125</v>
      </c>
    </row>
    <row r="290" spans="1:27">
      <c r="A290" s="43"/>
      <c r="B290" s="43"/>
      <c r="C290" s="43"/>
      <c r="D290" s="43" t="s">
        <v>709</v>
      </c>
      <c r="E290" s="43"/>
      <c r="F290" s="43"/>
      <c r="G290" s="43"/>
      <c r="H290" s="43"/>
      <c r="I290" s="43"/>
      <c r="J290" s="43"/>
      <c r="K290" s="52"/>
      <c r="L290" s="43"/>
      <c r="M290" s="43"/>
      <c r="N290" s="43"/>
      <c r="O290" s="43"/>
      <c r="P290" s="43"/>
      <c r="Q290" s="43"/>
      <c r="R290" s="43"/>
      <c r="S290" s="43"/>
      <c r="T290" s="43"/>
      <c r="U290" s="43"/>
      <c r="V290" s="43"/>
      <c r="W290" s="43"/>
      <c r="X290" s="43"/>
      <c r="Y290" s="33">
        <f>ROUND(SUM(Y288:Y289),5)</f>
        <v>-125</v>
      </c>
      <c r="Z290" s="43"/>
      <c r="AA290" s="33">
        <f>AA289</f>
        <v>-125</v>
      </c>
    </row>
    <row r="291" spans="1:27">
      <c r="A291" s="20"/>
      <c r="B291" s="20"/>
      <c r="C291" s="20"/>
      <c r="D291" s="20" t="s">
        <v>487</v>
      </c>
      <c r="E291" s="20"/>
      <c r="F291" s="20"/>
      <c r="G291" s="20"/>
      <c r="H291" s="20"/>
      <c r="I291" s="20"/>
      <c r="J291" s="20"/>
      <c r="K291" s="21"/>
      <c r="L291" s="20"/>
      <c r="M291" s="20"/>
      <c r="N291" s="20"/>
      <c r="O291" s="20"/>
      <c r="P291" s="20"/>
      <c r="Q291" s="20"/>
      <c r="R291" s="20"/>
      <c r="S291" s="20"/>
      <c r="T291" s="20"/>
      <c r="U291" s="20"/>
      <c r="V291" s="20"/>
      <c r="W291" s="20"/>
      <c r="X291" s="20"/>
      <c r="Y291" s="22"/>
      <c r="Z291" s="20"/>
      <c r="AA291" s="22"/>
    </row>
    <row r="292" spans="1:27">
      <c r="A292" s="23"/>
      <c r="B292" s="23"/>
      <c r="C292" s="23"/>
      <c r="D292" s="23"/>
      <c r="E292" s="23"/>
      <c r="F292" s="23"/>
      <c r="G292" s="23"/>
      <c r="H292" s="23"/>
      <c r="I292" s="23" t="s">
        <v>573</v>
      </c>
      <c r="J292" s="23"/>
      <c r="K292" s="24">
        <v>44603</v>
      </c>
      <c r="L292" s="23"/>
      <c r="M292" s="23" t="s">
        <v>710</v>
      </c>
      <c r="N292" s="23"/>
      <c r="O292" s="23" t="s">
        <v>196</v>
      </c>
      <c r="P292" s="23"/>
      <c r="Q292" s="23"/>
      <c r="R292" s="23"/>
      <c r="S292" s="23" t="s">
        <v>349</v>
      </c>
      <c r="T292" s="23"/>
      <c r="U292" s="50"/>
      <c r="V292" s="23"/>
      <c r="W292" s="23" t="s">
        <v>263</v>
      </c>
      <c r="X292" s="23"/>
      <c r="Y292" s="25">
        <v>-509.69</v>
      </c>
      <c r="Z292" s="23"/>
      <c r="AA292" s="25">
        <f>ROUND(AA291+Y292,5)</f>
        <v>-509.69</v>
      </c>
    </row>
    <row r="293" spans="1:27" ht="15.75" thickBot="1">
      <c r="A293" s="23"/>
      <c r="B293" s="23"/>
      <c r="C293" s="23"/>
      <c r="D293" s="23"/>
      <c r="E293" s="23"/>
      <c r="F293" s="23"/>
      <c r="G293" s="23"/>
      <c r="H293" s="23"/>
      <c r="I293" s="23" t="s">
        <v>573</v>
      </c>
      <c r="J293" s="23"/>
      <c r="K293" s="24">
        <v>44620</v>
      </c>
      <c r="L293" s="23"/>
      <c r="M293" s="23" t="s">
        <v>597</v>
      </c>
      <c r="N293" s="23"/>
      <c r="O293" s="23" t="s">
        <v>73</v>
      </c>
      <c r="P293" s="23"/>
      <c r="Q293" s="23" t="s">
        <v>711</v>
      </c>
      <c r="R293" s="23"/>
      <c r="S293" s="23" t="s">
        <v>349</v>
      </c>
      <c r="T293" s="23"/>
      <c r="U293" s="50"/>
      <c r="V293" s="23"/>
      <c r="W293" s="23" t="s">
        <v>263</v>
      </c>
      <c r="X293" s="23"/>
      <c r="Y293" s="51">
        <v>-159.99</v>
      </c>
      <c r="Z293" s="23"/>
      <c r="AA293" s="51">
        <f>ROUND(AA292+Y293,5)</f>
        <v>-669.68</v>
      </c>
    </row>
    <row r="294" spans="1:27">
      <c r="A294" s="43"/>
      <c r="B294" s="43"/>
      <c r="C294" s="43"/>
      <c r="D294" s="43" t="s">
        <v>712</v>
      </c>
      <c r="E294" s="43"/>
      <c r="F294" s="43"/>
      <c r="G294" s="43"/>
      <c r="H294" s="43"/>
      <c r="I294" s="43"/>
      <c r="J294" s="43"/>
      <c r="K294" s="52"/>
      <c r="L294" s="43"/>
      <c r="M294" s="43"/>
      <c r="N294" s="43"/>
      <c r="O294" s="43"/>
      <c r="P294" s="43"/>
      <c r="Q294" s="43"/>
      <c r="R294" s="43"/>
      <c r="S294" s="43"/>
      <c r="T294" s="43"/>
      <c r="U294" s="43"/>
      <c r="V294" s="43"/>
      <c r="W294" s="43"/>
      <c r="X294" s="43"/>
      <c r="Y294" s="33">
        <f>ROUND(SUM(Y291:Y293),5)</f>
        <v>-669.68</v>
      </c>
      <c r="Z294" s="43"/>
      <c r="AA294" s="33">
        <f>AA293</f>
        <v>-669.68</v>
      </c>
    </row>
    <row r="295" spans="1:27">
      <c r="A295" s="20"/>
      <c r="B295" s="20"/>
      <c r="C295" s="20"/>
      <c r="D295" s="20" t="s">
        <v>488</v>
      </c>
      <c r="E295" s="20"/>
      <c r="F295" s="20"/>
      <c r="G295" s="20"/>
      <c r="H295" s="20"/>
      <c r="I295" s="20"/>
      <c r="J295" s="20"/>
      <c r="K295" s="21"/>
      <c r="L295" s="20"/>
      <c r="M295" s="20"/>
      <c r="N295" s="20"/>
      <c r="O295" s="20"/>
      <c r="P295" s="20"/>
      <c r="Q295" s="20"/>
      <c r="R295" s="20"/>
      <c r="S295" s="20"/>
      <c r="T295" s="20"/>
      <c r="U295" s="20"/>
      <c r="V295" s="20"/>
      <c r="W295" s="20"/>
      <c r="X295" s="20"/>
      <c r="Y295" s="22"/>
      <c r="Z295" s="20"/>
      <c r="AA295" s="22"/>
    </row>
    <row r="296" spans="1:27">
      <c r="A296" s="23"/>
      <c r="B296" s="23"/>
      <c r="C296" s="23"/>
      <c r="D296" s="23"/>
      <c r="E296" s="23"/>
      <c r="F296" s="23"/>
      <c r="G296" s="23"/>
      <c r="H296" s="23"/>
      <c r="I296" s="23" t="s">
        <v>573</v>
      </c>
      <c r="J296" s="23"/>
      <c r="K296" s="24">
        <v>44613</v>
      </c>
      <c r="L296" s="23"/>
      <c r="M296" s="23" t="s">
        <v>713</v>
      </c>
      <c r="N296" s="23"/>
      <c r="O296" s="23" t="s">
        <v>198</v>
      </c>
      <c r="P296" s="23"/>
      <c r="Q296" s="23"/>
      <c r="R296" s="23"/>
      <c r="S296" s="23" t="s">
        <v>349</v>
      </c>
      <c r="T296" s="23"/>
      <c r="U296" s="50"/>
      <c r="V296" s="23"/>
      <c r="W296" s="23" t="s">
        <v>263</v>
      </c>
      <c r="X296" s="23"/>
      <c r="Y296" s="25">
        <v>-7.96</v>
      </c>
      <c r="Z296" s="23"/>
      <c r="AA296" s="25">
        <f>ROUND(AA295+Y296,5)</f>
        <v>-7.96</v>
      </c>
    </row>
    <row r="297" spans="1:27">
      <c r="A297" s="23"/>
      <c r="B297" s="23"/>
      <c r="C297" s="23"/>
      <c r="D297" s="23"/>
      <c r="E297" s="23"/>
      <c r="F297" s="23"/>
      <c r="G297" s="23"/>
      <c r="H297" s="23"/>
      <c r="I297" s="23" t="s">
        <v>573</v>
      </c>
      <c r="J297" s="23"/>
      <c r="K297" s="24">
        <v>44620</v>
      </c>
      <c r="L297" s="23"/>
      <c r="M297" s="23" t="s">
        <v>597</v>
      </c>
      <c r="N297" s="23"/>
      <c r="O297" s="23" t="s">
        <v>73</v>
      </c>
      <c r="P297" s="23"/>
      <c r="Q297" s="23" t="s">
        <v>714</v>
      </c>
      <c r="R297" s="23"/>
      <c r="S297" s="23" t="s">
        <v>349</v>
      </c>
      <c r="T297" s="23"/>
      <c r="U297" s="50"/>
      <c r="V297" s="23"/>
      <c r="W297" s="23" t="s">
        <v>263</v>
      </c>
      <c r="X297" s="23"/>
      <c r="Y297" s="25">
        <v>-54.99</v>
      </c>
      <c r="Z297" s="23"/>
      <c r="AA297" s="25">
        <f>ROUND(AA296+Y297,5)</f>
        <v>-62.95</v>
      </c>
    </row>
    <row r="298" spans="1:27">
      <c r="A298" s="23"/>
      <c r="B298" s="23"/>
      <c r="C298" s="23"/>
      <c r="D298" s="23"/>
      <c r="E298" s="23"/>
      <c r="F298" s="23"/>
      <c r="G298" s="23"/>
      <c r="H298" s="23"/>
      <c r="I298" s="23" t="s">
        <v>573</v>
      </c>
      <c r="J298" s="23"/>
      <c r="K298" s="24">
        <v>44620</v>
      </c>
      <c r="L298" s="23"/>
      <c r="M298" s="23" t="s">
        <v>597</v>
      </c>
      <c r="N298" s="23"/>
      <c r="O298" s="23" t="s">
        <v>73</v>
      </c>
      <c r="P298" s="23"/>
      <c r="Q298" s="23" t="s">
        <v>74</v>
      </c>
      <c r="R298" s="23"/>
      <c r="S298" s="23" t="s">
        <v>349</v>
      </c>
      <c r="T298" s="23"/>
      <c r="U298" s="50"/>
      <c r="V298" s="23"/>
      <c r="W298" s="23" t="s">
        <v>263</v>
      </c>
      <c r="X298" s="23"/>
      <c r="Y298" s="25">
        <v>-16.37</v>
      </c>
      <c r="Z298" s="23"/>
      <c r="AA298" s="25">
        <f>ROUND(AA297+Y298,5)</f>
        <v>-79.319999999999993</v>
      </c>
    </row>
    <row r="299" spans="1:27" ht="15.75" thickBot="1">
      <c r="A299" s="23"/>
      <c r="B299" s="23"/>
      <c r="C299" s="23"/>
      <c r="D299" s="23"/>
      <c r="E299" s="23"/>
      <c r="F299" s="23"/>
      <c r="G299" s="23"/>
      <c r="H299" s="23"/>
      <c r="I299" s="23" t="s">
        <v>573</v>
      </c>
      <c r="J299" s="23"/>
      <c r="K299" s="24">
        <v>44620</v>
      </c>
      <c r="L299" s="23"/>
      <c r="M299" s="23" t="s">
        <v>715</v>
      </c>
      <c r="N299" s="23"/>
      <c r="O299" s="23" t="s">
        <v>198</v>
      </c>
      <c r="P299" s="23"/>
      <c r="Q299" s="23"/>
      <c r="R299" s="23"/>
      <c r="S299" s="23" t="s">
        <v>349</v>
      </c>
      <c r="T299" s="23"/>
      <c r="U299" s="50"/>
      <c r="V299" s="23"/>
      <c r="W299" s="23" t="s">
        <v>263</v>
      </c>
      <c r="X299" s="23"/>
      <c r="Y299" s="25">
        <v>-12.9</v>
      </c>
      <c r="Z299" s="23"/>
      <c r="AA299" s="25">
        <f>ROUND(AA298+Y299,5)</f>
        <v>-92.22</v>
      </c>
    </row>
    <row r="300" spans="1:27" ht="15.75" thickBot="1">
      <c r="A300" s="43"/>
      <c r="B300" s="43"/>
      <c r="C300" s="43"/>
      <c r="D300" s="43" t="s">
        <v>716</v>
      </c>
      <c r="E300" s="43"/>
      <c r="F300" s="43"/>
      <c r="G300" s="43"/>
      <c r="H300" s="43"/>
      <c r="I300" s="43"/>
      <c r="J300" s="43"/>
      <c r="K300" s="52"/>
      <c r="L300" s="43"/>
      <c r="M300" s="43"/>
      <c r="N300" s="43"/>
      <c r="O300" s="43"/>
      <c r="P300" s="43"/>
      <c r="Q300" s="43"/>
      <c r="R300" s="43"/>
      <c r="S300" s="43"/>
      <c r="T300" s="43"/>
      <c r="U300" s="43"/>
      <c r="V300" s="43"/>
      <c r="W300" s="43"/>
      <c r="X300" s="43"/>
      <c r="Y300" s="35">
        <f>ROUND(SUM(Y295:Y299),5)</f>
        <v>-92.22</v>
      </c>
      <c r="Z300" s="43"/>
      <c r="AA300" s="35">
        <f>AA299</f>
        <v>-92.22</v>
      </c>
    </row>
    <row r="301" spans="1:27" ht="15.75" thickBot="1">
      <c r="A301" s="43"/>
      <c r="B301" s="43"/>
      <c r="C301" s="43" t="s">
        <v>489</v>
      </c>
      <c r="D301" s="43"/>
      <c r="E301" s="43"/>
      <c r="F301" s="43"/>
      <c r="G301" s="43"/>
      <c r="H301" s="43"/>
      <c r="I301" s="43"/>
      <c r="J301" s="43"/>
      <c r="K301" s="52"/>
      <c r="L301" s="43"/>
      <c r="M301" s="43"/>
      <c r="N301" s="43"/>
      <c r="O301" s="43"/>
      <c r="P301" s="43"/>
      <c r="Q301" s="43"/>
      <c r="R301" s="43"/>
      <c r="S301" s="43"/>
      <c r="T301" s="43"/>
      <c r="U301" s="43"/>
      <c r="V301" s="43"/>
      <c r="W301" s="43"/>
      <c r="X301" s="43"/>
      <c r="Y301" s="34">
        <f>ROUND(Y280+Y283+Y287+Y290+Y294+Y300,5)</f>
        <v>-4216.8100000000004</v>
      </c>
      <c r="Z301" s="43"/>
      <c r="AA301" s="34">
        <f>ROUND(AA280+AA283+AA287+AA290+AA294+AA300,5)</f>
        <v>-4216.8100000000004</v>
      </c>
    </row>
    <row r="302" spans="1:27">
      <c r="A302" s="43"/>
      <c r="B302" s="43" t="s">
        <v>490</v>
      </c>
      <c r="C302" s="43"/>
      <c r="D302" s="43"/>
      <c r="E302" s="43"/>
      <c r="F302" s="43"/>
      <c r="G302" s="43"/>
      <c r="H302" s="43"/>
      <c r="I302" s="43"/>
      <c r="J302" s="43"/>
      <c r="K302" s="52"/>
      <c r="L302" s="43"/>
      <c r="M302" s="43"/>
      <c r="N302" s="43"/>
      <c r="O302" s="43"/>
      <c r="P302" s="43"/>
      <c r="Q302" s="43"/>
      <c r="R302" s="43"/>
      <c r="S302" s="43"/>
      <c r="T302" s="43"/>
      <c r="U302" s="43"/>
      <c r="V302" s="43"/>
      <c r="W302" s="43"/>
      <c r="X302" s="43"/>
      <c r="Y302" s="33">
        <f>ROUND(Y276+Y301,5)</f>
        <v>-5871.45</v>
      </c>
      <c r="Z302" s="43"/>
      <c r="AA302" s="33">
        <f>ROUND(AA276+AA301,5)</f>
        <v>-5871.45</v>
      </c>
    </row>
    <row r="303" spans="1:27">
      <c r="A303" s="20"/>
      <c r="B303" s="20" t="s">
        <v>494</v>
      </c>
      <c r="C303" s="20"/>
      <c r="D303" s="20"/>
      <c r="E303" s="20"/>
      <c r="F303" s="20"/>
      <c r="G303" s="20"/>
      <c r="H303" s="20"/>
      <c r="I303" s="20"/>
      <c r="J303" s="20"/>
      <c r="K303" s="21"/>
      <c r="L303" s="20"/>
      <c r="M303" s="20"/>
      <c r="N303" s="20"/>
      <c r="O303" s="20"/>
      <c r="P303" s="20"/>
      <c r="Q303" s="20"/>
      <c r="R303" s="20"/>
      <c r="S303" s="20"/>
      <c r="T303" s="20"/>
      <c r="U303" s="20"/>
      <c r="V303" s="20"/>
      <c r="W303" s="20"/>
      <c r="X303" s="20"/>
      <c r="Y303" s="22"/>
      <c r="Z303" s="20"/>
      <c r="AA303" s="22"/>
    </row>
    <row r="304" spans="1:27">
      <c r="A304" s="20"/>
      <c r="B304" s="20"/>
      <c r="C304" s="20" t="s">
        <v>501</v>
      </c>
      <c r="D304" s="20"/>
      <c r="E304" s="20"/>
      <c r="F304" s="20"/>
      <c r="G304" s="20"/>
      <c r="H304" s="20"/>
      <c r="I304" s="20"/>
      <c r="J304" s="20"/>
      <c r="K304" s="21"/>
      <c r="L304" s="20"/>
      <c r="M304" s="20"/>
      <c r="N304" s="20"/>
      <c r="O304" s="20"/>
      <c r="P304" s="20"/>
      <c r="Q304" s="20"/>
      <c r="R304" s="20"/>
      <c r="S304" s="20"/>
      <c r="T304" s="20"/>
      <c r="U304" s="20"/>
      <c r="V304" s="20"/>
      <c r="W304" s="20"/>
      <c r="X304" s="20"/>
      <c r="Y304" s="22"/>
      <c r="Z304" s="20"/>
      <c r="AA304" s="22"/>
    </row>
    <row r="305" spans="1:27" ht="15.75" thickBot="1">
      <c r="A305" s="39"/>
      <c r="B305" s="39"/>
      <c r="C305" s="39"/>
      <c r="D305" s="39"/>
      <c r="E305" s="39"/>
      <c r="F305" s="39"/>
      <c r="G305" s="23"/>
      <c r="H305" s="23"/>
      <c r="I305" s="23" t="s">
        <v>573</v>
      </c>
      <c r="J305" s="23"/>
      <c r="K305" s="24">
        <v>44593</v>
      </c>
      <c r="L305" s="23"/>
      <c r="M305" s="23" t="s">
        <v>717</v>
      </c>
      <c r="N305" s="23"/>
      <c r="O305" s="23" t="s">
        <v>98</v>
      </c>
      <c r="P305" s="23"/>
      <c r="Q305" s="23"/>
      <c r="R305" s="23"/>
      <c r="S305" s="23" t="s">
        <v>349</v>
      </c>
      <c r="T305" s="23"/>
      <c r="U305" s="50"/>
      <c r="V305" s="23"/>
      <c r="W305" s="23" t="s">
        <v>263</v>
      </c>
      <c r="X305" s="23"/>
      <c r="Y305" s="51">
        <v>-54.5</v>
      </c>
      <c r="Z305" s="23"/>
      <c r="AA305" s="51">
        <f>ROUND(AA304+Y305,5)</f>
        <v>-54.5</v>
      </c>
    </row>
    <row r="306" spans="1:27">
      <c r="A306" s="43"/>
      <c r="B306" s="43"/>
      <c r="C306" s="43" t="s">
        <v>718</v>
      </c>
      <c r="D306" s="43"/>
      <c r="E306" s="43"/>
      <c r="F306" s="43"/>
      <c r="G306" s="43"/>
      <c r="H306" s="43"/>
      <c r="I306" s="43"/>
      <c r="J306" s="43"/>
      <c r="K306" s="52"/>
      <c r="L306" s="43"/>
      <c r="M306" s="43"/>
      <c r="N306" s="43"/>
      <c r="O306" s="43"/>
      <c r="P306" s="43"/>
      <c r="Q306" s="43"/>
      <c r="R306" s="43"/>
      <c r="S306" s="43"/>
      <c r="T306" s="43"/>
      <c r="U306" s="43"/>
      <c r="V306" s="43"/>
      <c r="W306" s="43"/>
      <c r="X306" s="43"/>
      <c r="Y306" s="33">
        <f>ROUND(SUM(Y304:Y305),5)</f>
        <v>-54.5</v>
      </c>
      <c r="Z306" s="43"/>
      <c r="AA306" s="33">
        <f>AA305</f>
        <v>-54.5</v>
      </c>
    </row>
    <row r="307" spans="1:27">
      <c r="A307" s="20"/>
      <c r="B307" s="20"/>
      <c r="C307" s="20" t="s">
        <v>503</v>
      </c>
      <c r="D307" s="20"/>
      <c r="E307" s="20"/>
      <c r="F307" s="20"/>
      <c r="G307" s="20"/>
      <c r="H307" s="20"/>
      <c r="I307" s="20"/>
      <c r="J307" s="20"/>
      <c r="K307" s="21"/>
      <c r="L307" s="20"/>
      <c r="M307" s="20"/>
      <c r="N307" s="20"/>
      <c r="O307" s="20"/>
      <c r="P307" s="20"/>
      <c r="Q307" s="20"/>
      <c r="R307" s="20"/>
      <c r="S307" s="20"/>
      <c r="T307" s="20"/>
      <c r="U307" s="20"/>
      <c r="V307" s="20"/>
      <c r="W307" s="20"/>
      <c r="X307" s="20"/>
      <c r="Y307" s="22"/>
      <c r="Z307" s="20"/>
      <c r="AA307" s="22"/>
    </row>
    <row r="308" spans="1:27" ht="15.75" thickBot="1">
      <c r="A308" s="39"/>
      <c r="B308" s="39"/>
      <c r="C308" s="39"/>
      <c r="D308" s="39"/>
      <c r="E308" s="39"/>
      <c r="F308" s="39"/>
      <c r="G308" s="23"/>
      <c r="H308" s="23"/>
      <c r="I308" s="23" t="s">
        <v>45</v>
      </c>
      <c r="J308" s="23"/>
      <c r="K308" s="24">
        <v>44620</v>
      </c>
      <c r="L308" s="23"/>
      <c r="M308" s="23" t="s">
        <v>64</v>
      </c>
      <c r="N308" s="23"/>
      <c r="O308" s="23" t="s">
        <v>63</v>
      </c>
      <c r="P308" s="23"/>
      <c r="Q308" s="23" t="s">
        <v>48</v>
      </c>
      <c r="R308" s="23"/>
      <c r="S308" s="23" t="s">
        <v>349</v>
      </c>
      <c r="T308" s="23"/>
      <c r="U308" s="50"/>
      <c r="V308" s="23"/>
      <c r="W308" s="23" t="s">
        <v>287</v>
      </c>
      <c r="X308" s="23"/>
      <c r="Y308" s="25">
        <v>-286.64999999999998</v>
      </c>
      <c r="Z308" s="23"/>
      <c r="AA308" s="25">
        <f>ROUND(AA307+Y308,5)</f>
        <v>-286.64999999999998</v>
      </c>
    </row>
    <row r="309" spans="1:27" ht="15.75" thickBot="1">
      <c r="A309" s="43"/>
      <c r="B309" s="43"/>
      <c r="C309" s="43" t="s">
        <v>506</v>
      </c>
      <c r="D309" s="43"/>
      <c r="E309" s="43"/>
      <c r="F309" s="43"/>
      <c r="G309" s="43"/>
      <c r="H309" s="43"/>
      <c r="I309" s="43"/>
      <c r="J309" s="43"/>
      <c r="K309" s="52"/>
      <c r="L309" s="43"/>
      <c r="M309" s="43"/>
      <c r="N309" s="43"/>
      <c r="O309" s="43"/>
      <c r="P309" s="43"/>
      <c r="Q309" s="43"/>
      <c r="R309" s="43"/>
      <c r="S309" s="43"/>
      <c r="T309" s="43"/>
      <c r="U309" s="43"/>
      <c r="V309" s="43"/>
      <c r="W309" s="43"/>
      <c r="X309" s="43"/>
      <c r="Y309" s="34">
        <v>-286.64999999999998</v>
      </c>
      <c r="Z309" s="43"/>
      <c r="AA309" s="34">
        <v>-286.64999999999998</v>
      </c>
    </row>
    <row r="310" spans="1:27">
      <c r="A310" s="43"/>
      <c r="B310" s="43" t="s">
        <v>507</v>
      </c>
      <c r="C310" s="43"/>
      <c r="D310" s="43"/>
      <c r="E310" s="43"/>
      <c r="F310" s="43"/>
      <c r="G310" s="43"/>
      <c r="H310" s="43"/>
      <c r="I310" s="43"/>
      <c r="J310" s="43"/>
      <c r="K310" s="52"/>
      <c r="L310" s="43"/>
      <c r="M310" s="43"/>
      <c r="N310" s="43"/>
      <c r="O310" s="43"/>
      <c r="P310" s="43"/>
      <c r="Q310" s="43"/>
      <c r="R310" s="43"/>
      <c r="S310" s="43"/>
      <c r="T310" s="43"/>
      <c r="U310" s="43"/>
      <c r="V310" s="43"/>
      <c r="W310" s="43"/>
      <c r="X310" s="43"/>
      <c r="Y310" s="33">
        <f>ROUND(Y306+Y309,5)</f>
        <v>-341.15</v>
      </c>
      <c r="Z310" s="43"/>
      <c r="AA310" s="33">
        <f>ROUND(AA306+AA309,5)</f>
        <v>-341.15</v>
      </c>
    </row>
    <row r="311" spans="1:27">
      <c r="A311" s="20"/>
      <c r="B311" s="20" t="s">
        <v>508</v>
      </c>
      <c r="C311" s="20"/>
      <c r="D311" s="20"/>
      <c r="E311" s="20"/>
      <c r="F311" s="20"/>
      <c r="G311" s="20"/>
      <c r="H311" s="20"/>
      <c r="I311" s="20"/>
      <c r="J311" s="20"/>
      <c r="K311" s="21"/>
      <c r="L311" s="20"/>
      <c r="M311" s="20"/>
      <c r="N311" s="20"/>
      <c r="O311" s="20"/>
      <c r="P311" s="20"/>
      <c r="Q311" s="20"/>
      <c r="R311" s="20"/>
      <c r="S311" s="20"/>
      <c r="T311" s="20"/>
      <c r="U311" s="20"/>
      <c r="V311" s="20"/>
      <c r="W311" s="20"/>
      <c r="X311" s="20"/>
      <c r="Y311" s="22"/>
      <c r="Z311" s="20"/>
      <c r="AA311" s="22"/>
    </row>
    <row r="312" spans="1:27">
      <c r="A312" s="20"/>
      <c r="B312" s="20"/>
      <c r="C312" s="20" t="s">
        <v>509</v>
      </c>
      <c r="D312" s="20"/>
      <c r="E312" s="20"/>
      <c r="F312" s="20"/>
      <c r="G312" s="20"/>
      <c r="H312" s="20"/>
      <c r="I312" s="20"/>
      <c r="J312" s="20"/>
      <c r="K312" s="21"/>
      <c r="L312" s="20"/>
      <c r="M312" s="20"/>
      <c r="N312" s="20"/>
      <c r="O312" s="20"/>
      <c r="P312" s="20"/>
      <c r="Q312" s="20"/>
      <c r="R312" s="20"/>
      <c r="S312" s="20"/>
      <c r="T312" s="20"/>
      <c r="U312" s="20"/>
      <c r="V312" s="20"/>
      <c r="W312" s="20"/>
      <c r="X312" s="20"/>
      <c r="Y312" s="22"/>
      <c r="Z312" s="20"/>
      <c r="AA312" s="22"/>
    </row>
    <row r="313" spans="1:27">
      <c r="A313" s="20"/>
      <c r="B313" s="20"/>
      <c r="C313" s="20"/>
      <c r="D313" s="20" t="s">
        <v>510</v>
      </c>
      <c r="E313" s="20"/>
      <c r="F313" s="20"/>
      <c r="G313" s="20"/>
      <c r="H313" s="20"/>
      <c r="I313" s="20"/>
      <c r="J313" s="20"/>
      <c r="K313" s="21"/>
      <c r="L313" s="20"/>
      <c r="M313" s="20"/>
      <c r="N313" s="20"/>
      <c r="O313" s="20"/>
      <c r="P313" s="20"/>
      <c r="Q313" s="20"/>
      <c r="R313" s="20"/>
      <c r="S313" s="20"/>
      <c r="T313" s="20"/>
      <c r="U313" s="20"/>
      <c r="V313" s="20"/>
      <c r="W313" s="20"/>
      <c r="X313" s="20"/>
      <c r="Y313" s="22"/>
      <c r="Z313" s="20"/>
      <c r="AA313" s="22"/>
    </row>
    <row r="314" spans="1:27">
      <c r="A314" s="23"/>
      <c r="B314" s="23"/>
      <c r="C314" s="23"/>
      <c r="D314" s="23"/>
      <c r="E314" s="23"/>
      <c r="F314" s="23"/>
      <c r="G314" s="23"/>
      <c r="H314" s="23"/>
      <c r="I314" s="23" t="s">
        <v>579</v>
      </c>
      <c r="J314" s="23"/>
      <c r="K314" s="24">
        <v>44595</v>
      </c>
      <c r="L314" s="23"/>
      <c r="M314" s="23"/>
      <c r="N314" s="23"/>
      <c r="O314" s="23" t="s">
        <v>644</v>
      </c>
      <c r="P314" s="23"/>
      <c r="Q314" s="23" t="s">
        <v>719</v>
      </c>
      <c r="R314" s="23"/>
      <c r="S314" s="23" t="s">
        <v>349</v>
      </c>
      <c r="T314" s="23"/>
      <c r="U314" s="50"/>
      <c r="V314" s="23"/>
      <c r="W314" s="23" t="s">
        <v>310</v>
      </c>
      <c r="X314" s="23"/>
      <c r="Y314" s="25">
        <v>-82.98</v>
      </c>
      <c r="Z314" s="23"/>
      <c r="AA314" s="25">
        <f>ROUND(AA313+Y314,5)</f>
        <v>-82.98</v>
      </c>
    </row>
    <row r="315" spans="1:27">
      <c r="A315" s="23"/>
      <c r="B315" s="23"/>
      <c r="C315" s="23"/>
      <c r="D315" s="23"/>
      <c r="E315" s="23"/>
      <c r="F315" s="23"/>
      <c r="G315" s="23"/>
      <c r="H315" s="23"/>
      <c r="I315" s="23" t="s">
        <v>579</v>
      </c>
      <c r="J315" s="23"/>
      <c r="K315" s="24">
        <v>44596</v>
      </c>
      <c r="L315" s="23"/>
      <c r="M315" s="23"/>
      <c r="N315" s="23"/>
      <c r="O315" s="23" t="s">
        <v>720</v>
      </c>
      <c r="P315" s="23"/>
      <c r="Q315" s="23" t="s">
        <v>721</v>
      </c>
      <c r="R315" s="23"/>
      <c r="S315" s="23" t="s">
        <v>349</v>
      </c>
      <c r="T315" s="23"/>
      <c r="U315" s="50"/>
      <c r="V315" s="23"/>
      <c r="W315" s="23" t="s">
        <v>310</v>
      </c>
      <c r="X315" s="23"/>
      <c r="Y315" s="25">
        <v>-36</v>
      </c>
      <c r="Z315" s="23"/>
      <c r="AA315" s="25">
        <f>ROUND(AA314+Y315,5)</f>
        <v>-118.98</v>
      </c>
    </row>
    <row r="316" spans="1:27">
      <c r="A316" s="23"/>
      <c r="B316" s="23"/>
      <c r="C316" s="23"/>
      <c r="D316" s="23"/>
      <c r="E316" s="23"/>
      <c r="F316" s="23"/>
      <c r="G316" s="23"/>
      <c r="H316" s="23"/>
      <c r="I316" s="23" t="s">
        <v>579</v>
      </c>
      <c r="J316" s="23"/>
      <c r="K316" s="24">
        <v>44597</v>
      </c>
      <c r="L316" s="23"/>
      <c r="M316" s="23"/>
      <c r="N316" s="23"/>
      <c r="O316" s="23" t="s">
        <v>92</v>
      </c>
      <c r="P316" s="23"/>
      <c r="Q316" s="23"/>
      <c r="R316" s="23"/>
      <c r="S316" s="23" t="s">
        <v>349</v>
      </c>
      <c r="T316" s="23"/>
      <c r="U316" s="50"/>
      <c r="V316" s="23"/>
      <c r="W316" s="23" t="s">
        <v>310</v>
      </c>
      <c r="X316" s="23"/>
      <c r="Y316" s="25">
        <v>-102.84</v>
      </c>
      <c r="Z316" s="23"/>
      <c r="AA316" s="25">
        <f>ROUND(AA315+Y316,5)</f>
        <v>-221.82</v>
      </c>
    </row>
    <row r="317" spans="1:27">
      <c r="A317" s="23"/>
      <c r="B317" s="23"/>
      <c r="C317" s="23"/>
      <c r="D317" s="23"/>
      <c r="E317" s="23"/>
      <c r="F317" s="23"/>
      <c r="G317" s="23"/>
      <c r="H317" s="23"/>
      <c r="I317" s="23" t="s">
        <v>579</v>
      </c>
      <c r="J317" s="23"/>
      <c r="K317" s="24">
        <v>44597</v>
      </c>
      <c r="L317" s="23"/>
      <c r="M317" s="23"/>
      <c r="N317" s="23"/>
      <c r="O317" s="23" t="s">
        <v>720</v>
      </c>
      <c r="P317" s="23"/>
      <c r="Q317" s="23" t="s">
        <v>721</v>
      </c>
      <c r="R317" s="23"/>
      <c r="S317" s="23" t="s">
        <v>349</v>
      </c>
      <c r="T317" s="23"/>
      <c r="U317" s="50"/>
      <c r="V317" s="23"/>
      <c r="W317" s="23" t="s">
        <v>310</v>
      </c>
      <c r="X317" s="23"/>
      <c r="Y317" s="25">
        <v>-44</v>
      </c>
      <c r="Z317" s="23"/>
      <c r="AA317" s="25">
        <f>ROUND(AA316+Y317,5)</f>
        <v>-265.82</v>
      </c>
    </row>
    <row r="318" spans="1:27" ht="15.75" thickBot="1">
      <c r="A318" s="23"/>
      <c r="B318" s="23"/>
      <c r="C318" s="23"/>
      <c r="D318" s="23"/>
      <c r="E318" s="23"/>
      <c r="F318" s="23"/>
      <c r="G318" s="23"/>
      <c r="H318" s="23"/>
      <c r="I318" s="23" t="s">
        <v>573</v>
      </c>
      <c r="J318" s="23"/>
      <c r="K318" s="24">
        <v>44620</v>
      </c>
      <c r="L318" s="23"/>
      <c r="M318" s="23" t="s">
        <v>597</v>
      </c>
      <c r="N318" s="23"/>
      <c r="O318" s="23" t="s">
        <v>73</v>
      </c>
      <c r="P318" s="23"/>
      <c r="Q318" s="23" t="s">
        <v>722</v>
      </c>
      <c r="R318" s="23"/>
      <c r="S318" s="23" t="s">
        <v>349</v>
      </c>
      <c r="T318" s="23"/>
      <c r="U318" s="50"/>
      <c r="V318" s="23"/>
      <c r="W318" s="23" t="s">
        <v>263</v>
      </c>
      <c r="X318" s="23"/>
      <c r="Y318" s="51">
        <v>-95.96</v>
      </c>
      <c r="Z318" s="23"/>
      <c r="AA318" s="51">
        <f>ROUND(AA317+Y318,5)</f>
        <v>-361.78</v>
      </c>
    </row>
    <row r="319" spans="1:27">
      <c r="A319" s="43"/>
      <c r="B319" s="43"/>
      <c r="C319" s="43"/>
      <c r="D319" s="43" t="s">
        <v>723</v>
      </c>
      <c r="E319" s="43"/>
      <c r="F319" s="43"/>
      <c r="G319" s="43"/>
      <c r="H319" s="43"/>
      <c r="I319" s="43"/>
      <c r="J319" s="43"/>
      <c r="K319" s="52"/>
      <c r="L319" s="43"/>
      <c r="M319" s="43"/>
      <c r="N319" s="43"/>
      <c r="O319" s="43"/>
      <c r="P319" s="43"/>
      <c r="Q319" s="43"/>
      <c r="R319" s="43"/>
      <c r="S319" s="43"/>
      <c r="T319" s="43"/>
      <c r="U319" s="43"/>
      <c r="V319" s="43"/>
      <c r="W319" s="43"/>
      <c r="X319" s="43"/>
      <c r="Y319" s="33">
        <f>ROUND(SUM(Y313:Y318),5)</f>
        <v>-361.78</v>
      </c>
      <c r="Z319" s="43"/>
      <c r="AA319" s="33">
        <f>AA318</f>
        <v>-361.78</v>
      </c>
    </row>
    <row r="320" spans="1:27">
      <c r="A320" s="20"/>
      <c r="B320" s="20"/>
      <c r="C320" s="20"/>
      <c r="D320" s="20" t="s">
        <v>512</v>
      </c>
      <c r="E320" s="20"/>
      <c r="F320" s="20"/>
      <c r="G320" s="20"/>
      <c r="H320" s="20"/>
      <c r="I320" s="20"/>
      <c r="J320" s="20"/>
      <c r="K320" s="21"/>
      <c r="L320" s="20"/>
      <c r="M320" s="20"/>
      <c r="N320" s="20"/>
      <c r="O320" s="20"/>
      <c r="P320" s="20"/>
      <c r="Q320" s="20"/>
      <c r="R320" s="20"/>
      <c r="S320" s="20"/>
      <c r="T320" s="20"/>
      <c r="U320" s="20"/>
      <c r="V320" s="20"/>
      <c r="W320" s="20"/>
      <c r="X320" s="20"/>
      <c r="Y320" s="22"/>
      <c r="Z320" s="20"/>
      <c r="AA320" s="22"/>
    </row>
    <row r="321" spans="1:27">
      <c r="A321" s="23"/>
      <c r="B321" s="23"/>
      <c r="C321" s="23"/>
      <c r="D321" s="23"/>
      <c r="E321" s="23"/>
      <c r="F321" s="23"/>
      <c r="G321" s="23"/>
      <c r="H321" s="23"/>
      <c r="I321" s="23" t="s">
        <v>579</v>
      </c>
      <c r="J321" s="23"/>
      <c r="K321" s="24">
        <v>44598</v>
      </c>
      <c r="L321" s="23"/>
      <c r="M321" s="23"/>
      <c r="N321" s="23"/>
      <c r="O321" s="23" t="s">
        <v>720</v>
      </c>
      <c r="P321" s="23"/>
      <c r="Q321" s="23" t="s">
        <v>724</v>
      </c>
      <c r="R321" s="23"/>
      <c r="S321" s="23" t="s">
        <v>349</v>
      </c>
      <c r="T321" s="23"/>
      <c r="U321" s="50"/>
      <c r="V321" s="23"/>
      <c r="W321" s="23" t="s">
        <v>310</v>
      </c>
      <c r="X321" s="23"/>
      <c r="Y321" s="25">
        <v>-10.18</v>
      </c>
      <c r="Z321" s="23"/>
      <c r="AA321" s="25">
        <f t="shared" ref="AA321:AA331" si="8">ROUND(AA320+Y321,5)</f>
        <v>-10.18</v>
      </c>
    </row>
    <row r="322" spans="1:27">
      <c r="A322" s="23"/>
      <c r="B322" s="23"/>
      <c r="C322" s="23"/>
      <c r="D322" s="23"/>
      <c r="E322" s="23"/>
      <c r="F322" s="23"/>
      <c r="G322" s="23"/>
      <c r="H322" s="23"/>
      <c r="I322" s="23" t="s">
        <v>579</v>
      </c>
      <c r="J322" s="23"/>
      <c r="K322" s="24">
        <v>44598</v>
      </c>
      <c r="L322" s="23"/>
      <c r="M322" s="23"/>
      <c r="N322" s="23"/>
      <c r="O322" s="23" t="s">
        <v>720</v>
      </c>
      <c r="P322" s="23"/>
      <c r="Q322" s="23" t="s">
        <v>725</v>
      </c>
      <c r="R322" s="23"/>
      <c r="S322" s="23" t="s">
        <v>349</v>
      </c>
      <c r="T322" s="23"/>
      <c r="U322" s="50"/>
      <c r="V322" s="23"/>
      <c r="W322" s="23" t="s">
        <v>310</v>
      </c>
      <c r="X322" s="23"/>
      <c r="Y322" s="25">
        <v>-23.52</v>
      </c>
      <c r="Z322" s="23"/>
      <c r="AA322" s="25">
        <f t="shared" si="8"/>
        <v>-33.700000000000003</v>
      </c>
    </row>
    <row r="323" spans="1:27">
      <c r="A323" s="23"/>
      <c r="B323" s="23"/>
      <c r="C323" s="23"/>
      <c r="D323" s="23"/>
      <c r="E323" s="23"/>
      <c r="F323" s="23"/>
      <c r="G323" s="23"/>
      <c r="H323" s="23"/>
      <c r="I323" s="23" t="s">
        <v>579</v>
      </c>
      <c r="J323" s="23"/>
      <c r="K323" s="24">
        <v>44599</v>
      </c>
      <c r="L323" s="23"/>
      <c r="M323" s="23"/>
      <c r="N323" s="23"/>
      <c r="O323" s="23" t="s">
        <v>720</v>
      </c>
      <c r="P323" s="23"/>
      <c r="Q323" s="23" t="s">
        <v>726</v>
      </c>
      <c r="R323" s="23"/>
      <c r="S323" s="23" t="s">
        <v>349</v>
      </c>
      <c r="T323" s="23"/>
      <c r="U323" s="50"/>
      <c r="V323" s="23"/>
      <c r="W323" s="23" t="s">
        <v>310</v>
      </c>
      <c r="X323" s="23"/>
      <c r="Y323" s="25">
        <v>-27</v>
      </c>
      <c r="Z323" s="23"/>
      <c r="AA323" s="25">
        <f t="shared" si="8"/>
        <v>-60.7</v>
      </c>
    </row>
    <row r="324" spans="1:27">
      <c r="A324" s="23"/>
      <c r="B324" s="23"/>
      <c r="C324" s="23"/>
      <c r="D324" s="23"/>
      <c r="E324" s="23"/>
      <c r="F324" s="23"/>
      <c r="G324" s="23"/>
      <c r="H324" s="23"/>
      <c r="I324" s="23" t="s">
        <v>579</v>
      </c>
      <c r="J324" s="23"/>
      <c r="K324" s="24">
        <v>44600</v>
      </c>
      <c r="L324" s="23"/>
      <c r="M324" s="23"/>
      <c r="N324" s="23"/>
      <c r="O324" s="23" t="s">
        <v>720</v>
      </c>
      <c r="P324" s="23"/>
      <c r="Q324" s="23" t="s">
        <v>725</v>
      </c>
      <c r="R324" s="23"/>
      <c r="S324" s="23" t="s">
        <v>349</v>
      </c>
      <c r="T324" s="23"/>
      <c r="U324" s="50"/>
      <c r="V324" s="23"/>
      <c r="W324" s="23" t="s">
        <v>310</v>
      </c>
      <c r="X324" s="23"/>
      <c r="Y324" s="25">
        <v>-26.85</v>
      </c>
      <c r="Z324" s="23"/>
      <c r="AA324" s="25">
        <f t="shared" si="8"/>
        <v>-87.55</v>
      </c>
    </row>
    <row r="325" spans="1:27">
      <c r="A325" s="23"/>
      <c r="B325" s="23"/>
      <c r="C325" s="23"/>
      <c r="D325" s="23"/>
      <c r="E325" s="23"/>
      <c r="F325" s="23"/>
      <c r="G325" s="23"/>
      <c r="H325" s="23"/>
      <c r="I325" s="23" t="s">
        <v>579</v>
      </c>
      <c r="J325" s="23"/>
      <c r="K325" s="24">
        <v>44601</v>
      </c>
      <c r="L325" s="23"/>
      <c r="M325" s="23"/>
      <c r="N325" s="23"/>
      <c r="O325" s="23" t="s">
        <v>503</v>
      </c>
      <c r="P325" s="23"/>
      <c r="Q325" s="23" t="s">
        <v>727</v>
      </c>
      <c r="R325" s="23"/>
      <c r="S325" s="23" t="s">
        <v>349</v>
      </c>
      <c r="T325" s="23"/>
      <c r="U325" s="50"/>
      <c r="V325" s="23"/>
      <c r="W325" s="23" t="s">
        <v>310</v>
      </c>
      <c r="X325" s="23"/>
      <c r="Y325" s="25">
        <v>-22.99</v>
      </c>
      <c r="Z325" s="23"/>
      <c r="AA325" s="25">
        <f t="shared" si="8"/>
        <v>-110.54</v>
      </c>
    </row>
    <row r="326" spans="1:27">
      <c r="A326" s="23"/>
      <c r="B326" s="23"/>
      <c r="C326" s="23"/>
      <c r="D326" s="23"/>
      <c r="E326" s="23"/>
      <c r="F326" s="23"/>
      <c r="G326" s="23"/>
      <c r="H326" s="23"/>
      <c r="I326" s="23" t="s">
        <v>579</v>
      </c>
      <c r="J326" s="23"/>
      <c r="K326" s="24">
        <v>44602</v>
      </c>
      <c r="L326" s="23"/>
      <c r="M326" s="23"/>
      <c r="N326" s="23"/>
      <c r="O326" s="23" t="s">
        <v>720</v>
      </c>
      <c r="P326" s="23"/>
      <c r="Q326" s="23" t="s">
        <v>728</v>
      </c>
      <c r="R326" s="23"/>
      <c r="S326" s="23" t="s">
        <v>349</v>
      </c>
      <c r="T326" s="23"/>
      <c r="U326" s="50"/>
      <c r="V326" s="23"/>
      <c r="W326" s="23" t="s">
        <v>310</v>
      </c>
      <c r="X326" s="23"/>
      <c r="Y326" s="25">
        <v>-28.87</v>
      </c>
      <c r="Z326" s="23"/>
      <c r="AA326" s="25">
        <f t="shared" si="8"/>
        <v>-139.41</v>
      </c>
    </row>
    <row r="327" spans="1:27">
      <c r="A327" s="23"/>
      <c r="B327" s="23"/>
      <c r="C327" s="23"/>
      <c r="D327" s="23"/>
      <c r="E327" s="23"/>
      <c r="F327" s="23"/>
      <c r="G327" s="23"/>
      <c r="H327" s="23"/>
      <c r="I327" s="23" t="s">
        <v>573</v>
      </c>
      <c r="J327" s="23"/>
      <c r="K327" s="24">
        <v>44602</v>
      </c>
      <c r="L327" s="23"/>
      <c r="M327" s="23" t="s">
        <v>729</v>
      </c>
      <c r="N327" s="23"/>
      <c r="O327" s="23" t="s">
        <v>240</v>
      </c>
      <c r="P327" s="23"/>
      <c r="Q327" s="23"/>
      <c r="R327" s="23"/>
      <c r="S327" s="23" t="s">
        <v>349</v>
      </c>
      <c r="T327" s="23"/>
      <c r="U327" s="50"/>
      <c r="V327" s="23"/>
      <c r="W327" s="23" t="s">
        <v>263</v>
      </c>
      <c r="X327" s="23"/>
      <c r="Y327" s="25">
        <v>-3000</v>
      </c>
      <c r="Z327" s="23"/>
      <c r="AA327" s="25">
        <f t="shared" si="8"/>
        <v>-3139.41</v>
      </c>
    </row>
    <row r="328" spans="1:27">
      <c r="A328" s="23"/>
      <c r="B328" s="23"/>
      <c r="C328" s="23"/>
      <c r="D328" s="23"/>
      <c r="E328" s="23"/>
      <c r="F328" s="23"/>
      <c r="G328" s="23"/>
      <c r="H328" s="23"/>
      <c r="I328" s="23" t="s">
        <v>579</v>
      </c>
      <c r="J328" s="23"/>
      <c r="K328" s="24">
        <v>44603</v>
      </c>
      <c r="L328" s="23"/>
      <c r="M328" s="23"/>
      <c r="N328" s="23"/>
      <c r="O328" s="23" t="s">
        <v>503</v>
      </c>
      <c r="P328" s="23"/>
      <c r="Q328" s="23" t="s">
        <v>727</v>
      </c>
      <c r="R328" s="23"/>
      <c r="S328" s="23" t="s">
        <v>349</v>
      </c>
      <c r="T328" s="23"/>
      <c r="U328" s="50"/>
      <c r="V328" s="23"/>
      <c r="W328" s="23" t="s">
        <v>310</v>
      </c>
      <c r="X328" s="23"/>
      <c r="Y328" s="25">
        <v>-480</v>
      </c>
      <c r="Z328" s="23"/>
      <c r="AA328" s="25">
        <f t="shared" si="8"/>
        <v>-3619.41</v>
      </c>
    </row>
    <row r="329" spans="1:27">
      <c r="A329" s="23"/>
      <c r="B329" s="23"/>
      <c r="C329" s="23"/>
      <c r="D329" s="23"/>
      <c r="E329" s="23"/>
      <c r="F329" s="23"/>
      <c r="G329" s="23"/>
      <c r="H329" s="23"/>
      <c r="I329" s="23" t="s">
        <v>579</v>
      </c>
      <c r="J329" s="23"/>
      <c r="K329" s="24">
        <v>44606</v>
      </c>
      <c r="L329" s="23"/>
      <c r="M329" s="23"/>
      <c r="N329" s="23"/>
      <c r="O329" s="23" t="s">
        <v>730</v>
      </c>
      <c r="P329" s="23"/>
      <c r="Q329" s="23" t="s">
        <v>731</v>
      </c>
      <c r="R329" s="23"/>
      <c r="S329" s="23" t="s">
        <v>349</v>
      </c>
      <c r="T329" s="23"/>
      <c r="U329" s="50"/>
      <c r="V329" s="23"/>
      <c r="W329" s="23" t="s">
        <v>310</v>
      </c>
      <c r="X329" s="23"/>
      <c r="Y329" s="25">
        <v>-385</v>
      </c>
      <c r="Z329" s="23"/>
      <c r="AA329" s="25">
        <f t="shared" si="8"/>
        <v>-4004.41</v>
      </c>
    </row>
    <row r="330" spans="1:27">
      <c r="A330" s="23"/>
      <c r="B330" s="23"/>
      <c r="C330" s="23"/>
      <c r="D330" s="23"/>
      <c r="E330" s="23"/>
      <c r="F330" s="23"/>
      <c r="G330" s="23"/>
      <c r="H330" s="23"/>
      <c r="I330" s="23" t="s">
        <v>579</v>
      </c>
      <c r="J330" s="23"/>
      <c r="K330" s="24">
        <v>44615</v>
      </c>
      <c r="L330" s="23"/>
      <c r="M330" s="23"/>
      <c r="N330" s="23"/>
      <c r="O330" s="23" t="s">
        <v>503</v>
      </c>
      <c r="P330" s="23"/>
      <c r="Q330" s="23" t="s">
        <v>732</v>
      </c>
      <c r="R330" s="23"/>
      <c r="S330" s="23" t="s">
        <v>349</v>
      </c>
      <c r="T330" s="23"/>
      <c r="U330" s="50"/>
      <c r="V330" s="23"/>
      <c r="W330" s="23" t="s">
        <v>310</v>
      </c>
      <c r="X330" s="23"/>
      <c r="Y330" s="25">
        <v>-123.42</v>
      </c>
      <c r="Z330" s="23"/>
      <c r="AA330" s="25">
        <f t="shared" si="8"/>
        <v>-4127.83</v>
      </c>
    </row>
    <row r="331" spans="1:27" ht="15.75" thickBot="1">
      <c r="A331" s="23"/>
      <c r="B331" s="23"/>
      <c r="C331" s="23"/>
      <c r="D331" s="23"/>
      <c r="E331" s="23"/>
      <c r="F331" s="23"/>
      <c r="G331" s="23"/>
      <c r="H331" s="23"/>
      <c r="I331" s="23" t="s">
        <v>573</v>
      </c>
      <c r="J331" s="23"/>
      <c r="K331" s="24">
        <v>44619</v>
      </c>
      <c r="L331" s="23"/>
      <c r="M331" s="23" t="s">
        <v>733</v>
      </c>
      <c r="N331" s="23"/>
      <c r="O331" s="23" t="s">
        <v>238</v>
      </c>
      <c r="P331" s="23"/>
      <c r="Q331" s="23" t="s">
        <v>734</v>
      </c>
      <c r="R331" s="23"/>
      <c r="S331" s="23" t="s">
        <v>349</v>
      </c>
      <c r="T331" s="23"/>
      <c r="U331" s="50"/>
      <c r="V331" s="23"/>
      <c r="W331" s="23" t="s">
        <v>263</v>
      </c>
      <c r="X331" s="23"/>
      <c r="Y331" s="25">
        <v>-21.75</v>
      </c>
      <c r="Z331" s="23"/>
      <c r="AA331" s="25">
        <f t="shared" si="8"/>
        <v>-4149.58</v>
      </c>
    </row>
    <row r="332" spans="1:27" ht="15.75" thickBot="1">
      <c r="A332" s="43"/>
      <c r="B332" s="43"/>
      <c r="C332" s="43"/>
      <c r="D332" s="43" t="s">
        <v>735</v>
      </c>
      <c r="E332" s="43"/>
      <c r="F332" s="43"/>
      <c r="G332" s="43"/>
      <c r="H332" s="43"/>
      <c r="I332" s="43"/>
      <c r="J332" s="43"/>
      <c r="K332" s="52"/>
      <c r="L332" s="43"/>
      <c r="M332" s="43"/>
      <c r="N332" s="43"/>
      <c r="O332" s="43"/>
      <c r="P332" s="43"/>
      <c r="Q332" s="43"/>
      <c r="R332" s="43"/>
      <c r="S332" s="43"/>
      <c r="T332" s="43"/>
      <c r="U332" s="43"/>
      <c r="V332" s="43"/>
      <c r="W332" s="43"/>
      <c r="X332" s="43"/>
      <c r="Y332" s="34">
        <f>ROUND(SUM(Y320:Y331),5)</f>
        <v>-4149.58</v>
      </c>
      <c r="Z332" s="43"/>
      <c r="AA332" s="34">
        <f>AA331</f>
        <v>-4149.58</v>
      </c>
    </row>
    <row r="333" spans="1:27">
      <c r="A333" s="43"/>
      <c r="B333" s="43"/>
      <c r="C333" s="43" t="s">
        <v>513</v>
      </c>
      <c r="D333" s="43"/>
      <c r="E333" s="43"/>
      <c r="F333" s="43"/>
      <c r="G333" s="43"/>
      <c r="H333" s="43"/>
      <c r="I333" s="43"/>
      <c r="J333" s="43"/>
      <c r="K333" s="52"/>
      <c r="L333" s="43"/>
      <c r="M333" s="43"/>
      <c r="N333" s="43"/>
      <c r="O333" s="43"/>
      <c r="P333" s="43"/>
      <c r="Q333" s="43"/>
      <c r="R333" s="43"/>
      <c r="S333" s="43"/>
      <c r="T333" s="43"/>
      <c r="U333" s="43"/>
      <c r="V333" s="43"/>
      <c r="W333" s="43"/>
      <c r="X333" s="43"/>
      <c r="Y333" s="33">
        <f>ROUND(Y319+Y332,5)</f>
        <v>-4511.3599999999997</v>
      </c>
      <c r="Z333" s="43"/>
      <c r="AA333" s="33">
        <f>ROUND(AA319+AA332,5)</f>
        <v>-4511.3599999999997</v>
      </c>
    </row>
    <row r="334" spans="1:27">
      <c r="A334" s="20"/>
      <c r="B334" s="20"/>
      <c r="C334" s="20" t="s">
        <v>514</v>
      </c>
      <c r="D334" s="20"/>
      <c r="E334" s="20"/>
      <c r="F334" s="20"/>
      <c r="G334" s="20"/>
      <c r="H334" s="20"/>
      <c r="I334" s="20"/>
      <c r="J334" s="20"/>
      <c r="K334" s="21"/>
      <c r="L334" s="20"/>
      <c r="M334" s="20"/>
      <c r="N334" s="20"/>
      <c r="O334" s="20"/>
      <c r="P334" s="20"/>
      <c r="Q334" s="20"/>
      <c r="R334" s="20"/>
      <c r="S334" s="20"/>
      <c r="T334" s="20"/>
      <c r="U334" s="20"/>
      <c r="V334" s="20"/>
      <c r="W334" s="20"/>
      <c r="X334" s="20"/>
      <c r="Y334" s="22"/>
      <c r="Z334" s="20"/>
      <c r="AA334" s="22"/>
    </row>
    <row r="335" spans="1:27">
      <c r="A335" s="23"/>
      <c r="B335" s="23"/>
      <c r="C335" s="23"/>
      <c r="D335" s="23"/>
      <c r="E335" s="23"/>
      <c r="F335" s="23"/>
      <c r="G335" s="23"/>
      <c r="H335" s="23"/>
      <c r="I335" s="23" t="s">
        <v>573</v>
      </c>
      <c r="J335" s="23"/>
      <c r="K335" s="24">
        <v>44610</v>
      </c>
      <c r="L335" s="23"/>
      <c r="M335" s="23" t="s">
        <v>736</v>
      </c>
      <c r="N335" s="23"/>
      <c r="O335" s="23" t="s">
        <v>98</v>
      </c>
      <c r="P335" s="23"/>
      <c r="Q335" s="23" t="s">
        <v>737</v>
      </c>
      <c r="R335" s="23"/>
      <c r="S335" s="23" t="s">
        <v>349</v>
      </c>
      <c r="T335" s="23"/>
      <c r="U335" s="50"/>
      <c r="V335" s="23"/>
      <c r="W335" s="23" t="s">
        <v>263</v>
      </c>
      <c r="X335" s="23"/>
      <c r="Y335" s="25">
        <v>-6</v>
      </c>
      <c r="Z335" s="23"/>
      <c r="AA335" s="25">
        <f>ROUND(AA334+Y335,5)</f>
        <v>-6</v>
      </c>
    </row>
    <row r="336" spans="1:27">
      <c r="A336" s="23"/>
      <c r="B336" s="23"/>
      <c r="C336" s="23"/>
      <c r="D336" s="23"/>
      <c r="E336" s="23"/>
      <c r="F336" s="23"/>
      <c r="G336" s="23"/>
      <c r="H336" s="23"/>
      <c r="I336" s="23" t="s">
        <v>573</v>
      </c>
      <c r="J336" s="23"/>
      <c r="K336" s="24">
        <v>44610</v>
      </c>
      <c r="L336" s="23"/>
      <c r="M336" s="23" t="s">
        <v>736</v>
      </c>
      <c r="N336" s="23"/>
      <c r="O336" s="23" t="s">
        <v>98</v>
      </c>
      <c r="P336" s="23"/>
      <c r="Q336" s="23" t="s">
        <v>738</v>
      </c>
      <c r="R336" s="23"/>
      <c r="S336" s="23" t="s">
        <v>349</v>
      </c>
      <c r="T336" s="23"/>
      <c r="U336" s="50"/>
      <c r="V336" s="23"/>
      <c r="W336" s="23" t="s">
        <v>263</v>
      </c>
      <c r="X336" s="23"/>
      <c r="Y336" s="25">
        <v>-6</v>
      </c>
      <c r="Z336" s="23"/>
      <c r="AA336" s="25">
        <f>ROUND(AA335+Y336,5)</f>
        <v>-12</v>
      </c>
    </row>
    <row r="337" spans="1:27">
      <c r="A337" s="23"/>
      <c r="B337" s="23"/>
      <c r="C337" s="23"/>
      <c r="D337" s="23"/>
      <c r="E337" s="23"/>
      <c r="F337" s="23"/>
      <c r="G337" s="23"/>
      <c r="H337" s="23"/>
      <c r="I337" s="23" t="s">
        <v>573</v>
      </c>
      <c r="J337" s="23"/>
      <c r="K337" s="24">
        <v>44610</v>
      </c>
      <c r="L337" s="23"/>
      <c r="M337" s="23" t="s">
        <v>739</v>
      </c>
      <c r="N337" s="23"/>
      <c r="O337" s="23" t="s">
        <v>189</v>
      </c>
      <c r="P337" s="23"/>
      <c r="Q337" s="23" t="s">
        <v>740</v>
      </c>
      <c r="R337" s="23"/>
      <c r="S337" s="23" t="s">
        <v>349</v>
      </c>
      <c r="T337" s="23"/>
      <c r="U337" s="50"/>
      <c r="V337" s="23"/>
      <c r="W337" s="23" t="s">
        <v>263</v>
      </c>
      <c r="X337" s="23"/>
      <c r="Y337" s="25">
        <v>-105</v>
      </c>
      <c r="Z337" s="23"/>
      <c r="AA337" s="25">
        <f>ROUND(AA336+Y337,5)</f>
        <v>-117</v>
      </c>
    </row>
    <row r="338" spans="1:27">
      <c r="A338" s="23"/>
      <c r="B338" s="23"/>
      <c r="C338" s="23"/>
      <c r="D338" s="23"/>
      <c r="E338" s="23"/>
      <c r="F338" s="23"/>
      <c r="G338" s="23"/>
      <c r="H338" s="23"/>
      <c r="I338" s="23" t="s">
        <v>573</v>
      </c>
      <c r="J338" s="23"/>
      <c r="K338" s="24">
        <v>44614</v>
      </c>
      <c r="L338" s="23"/>
      <c r="M338" s="23" t="s">
        <v>741</v>
      </c>
      <c r="N338" s="23"/>
      <c r="O338" s="23" t="s">
        <v>211</v>
      </c>
      <c r="P338" s="23"/>
      <c r="Q338" s="23"/>
      <c r="R338" s="23"/>
      <c r="S338" s="23" t="s">
        <v>349</v>
      </c>
      <c r="T338" s="23"/>
      <c r="U338" s="50"/>
      <c r="V338" s="23"/>
      <c r="W338" s="23" t="s">
        <v>263</v>
      </c>
      <c r="X338" s="23"/>
      <c r="Y338" s="25">
        <v>-25</v>
      </c>
      <c r="Z338" s="23"/>
      <c r="AA338" s="25">
        <f>ROUND(AA337+Y338,5)</f>
        <v>-142</v>
      </c>
    </row>
    <row r="339" spans="1:27" ht="15.75" thickBot="1">
      <c r="A339" s="23"/>
      <c r="B339" s="23"/>
      <c r="C339" s="23"/>
      <c r="D339" s="23"/>
      <c r="E339" s="23"/>
      <c r="F339" s="23"/>
      <c r="G339" s="23"/>
      <c r="H339" s="23"/>
      <c r="I339" s="23" t="s">
        <v>573</v>
      </c>
      <c r="J339" s="23"/>
      <c r="K339" s="24">
        <v>44620</v>
      </c>
      <c r="L339" s="23"/>
      <c r="M339" s="23" t="s">
        <v>742</v>
      </c>
      <c r="N339" s="23"/>
      <c r="O339" s="23" t="s">
        <v>80</v>
      </c>
      <c r="P339" s="23"/>
      <c r="Q339" s="23" t="s">
        <v>743</v>
      </c>
      <c r="R339" s="23"/>
      <c r="S339" s="23" t="s">
        <v>349</v>
      </c>
      <c r="T339" s="23"/>
      <c r="U339" s="50"/>
      <c r="V339" s="23"/>
      <c r="W339" s="23" t="s">
        <v>263</v>
      </c>
      <c r="X339" s="23"/>
      <c r="Y339" s="25">
        <v>-30</v>
      </c>
      <c r="Z339" s="23"/>
      <c r="AA339" s="25">
        <f>ROUND(AA338+Y339,5)</f>
        <v>-172</v>
      </c>
    </row>
    <row r="340" spans="1:27" ht="15.75" thickBot="1">
      <c r="A340" s="43"/>
      <c r="B340" s="43"/>
      <c r="C340" s="43" t="s">
        <v>744</v>
      </c>
      <c r="D340" s="43"/>
      <c r="E340" s="43"/>
      <c r="F340" s="43"/>
      <c r="G340" s="43"/>
      <c r="H340" s="43"/>
      <c r="I340" s="43"/>
      <c r="J340" s="43"/>
      <c r="K340" s="52"/>
      <c r="L340" s="43"/>
      <c r="M340" s="43"/>
      <c r="N340" s="43"/>
      <c r="O340" s="43"/>
      <c r="P340" s="43"/>
      <c r="Q340" s="43"/>
      <c r="R340" s="43"/>
      <c r="S340" s="43"/>
      <c r="T340" s="43"/>
      <c r="U340" s="43"/>
      <c r="V340" s="43"/>
      <c r="W340" s="43"/>
      <c r="X340" s="43"/>
      <c r="Y340" s="34">
        <f>ROUND(SUM(Y334:Y339),5)</f>
        <v>-172</v>
      </c>
      <c r="Z340" s="43"/>
      <c r="AA340" s="34">
        <f>AA339</f>
        <v>-172</v>
      </c>
    </row>
    <row r="341" spans="1:27">
      <c r="A341" s="43"/>
      <c r="B341" s="43" t="s">
        <v>515</v>
      </c>
      <c r="C341" s="43"/>
      <c r="D341" s="43"/>
      <c r="E341" s="43"/>
      <c r="F341" s="43"/>
      <c r="G341" s="43"/>
      <c r="H341" s="43"/>
      <c r="I341" s="43"/>
      <c r="J341" s="43"/>
      <c r="K341" s="52"/>
      <c r="L341" s="43"/>
      <c r="M341" s="43"/>
      <c r="N341" s="43"/>
      <c r="O341" s="43"/>
      <c r="P341" s="43"/>
      <c r="Q341" s="43"/>
      <c r="R341" s="43"/>
      <c r="S341" s="43"/>
      <c r="T341" s="43"/>
      <c r="U341" s="43"/>
      <c r="V341" s="43"/>
      <c r="W341" s="43"/>
      <c r="X341" s="43"/>
      <c r="Y341" s="33">
        <f>ROUND(Y333+Y340,5)</f>
        <v>-4683.3599999999997</v>
      </c>
      <c r="Z341" s="43"/>
      <c r="AA341" s="33">
        <f>ROUND(AA333+AA340,5)</f>
        <v>-4683.3599999999997</v>
      </c>
    </row>
    <row r="342" spans="1:27">
      <c r="A342" s="20"/>
      <c r="B342" s="20" t="s">
        <v>520</v>
      </c>
      <c r="C342" s="20"/>
      <c r="D342" s="20"/>
      <c r="E342" s="20"/>
      <c r="F342" s="20"/>
      <c r="G342" s="20"/>
      <c r="H342" s="20"/>
      <c r="I342" s="20"/>
      <c r="J342" s="20"/>
      <c r="K342" s="21"/>
      <c r="L342" s="20"/>
      <c r="M342" s="20"/>
      <c r="N342" s="20"/>
      <c r="O342" s="20"/>
      <c r="P342" s="20"/>
      <c r="Q342" s="20"/>
      <c r="R342" s="20"/>
      <c r="S342" s="20"/>
      <c r="T342" s="20"/>
      <c r="U342" s="20"/>
      <c r="V342" s="20"/>
      <c r="W342" s="20"/>
      <c r="X342" s="20"/>
      <c r="Y342" s="22"/>
      <c r="Z342" s="20"/>
      <c r="AA342" s="22"/>
    </row>
    <row r="343" spans="1:27" ht="15.75" thickBot="1">
      <c r="A343" s="39"/>
      <c r="B343" s="39"/>
      <c r="C343" s="39"/>
      <c r="D343" s="39"/>
      <c r="E343" s="39"/>
      <c r="F343" s="39"/>
      <c r="G343" s="23"/>
      <c r="H343" s="23"/>
      <c r="I343" s="23" t="s">
        <v>573</v>
      </c>
      <c r="J343" s="23"/>
      <c r="K343" s="24">
        <v>44614</v>
      </c>
      <c r="L343" s="23"/>
      <c r="M343" s="23" t="s">
        <v>745</v>
      </c>
      <c r="N343" s="23"/>
      <c r="O343" s="23" t="s">
        <v>217</v>
      </c>
      <c r="P343" s="23"/>
      <c r="Q343" s="23" t="s">
        <v>746</v>
      </c>
      <c r="R343" s="23"/>
      <c r="S343" s="23" t="s">
        <v>349</v>
      </c>
      <c r="T343" s="23"/>
      <c r="U343" s="50"/>
      <c r="V343" s="23"/>
      <c r="W343" s="23" t="s">
        <v>263</v>
      </c>
      <c r="X343" s="23"/>
      <c r="Y343" s="51">
        <v>-2095</v>
      </c>
      <c r="Z343" s="23"/>
      <c r="AA343" s="51">
        <f>ROUND(AA342+Y343,5)</f>
        <v>-2095</v>
      </c>
    </row>
    <row r="344" spans="1:27">
      <c r="A344" s="43"/>
      <c r="B344" s="43" t="s">
        <v>747</v>
      </c>
      <c r="C344" s="43"/>
      <c r="D344" s="43"/>
      <c r="E344" s="43"/>
      <c r="F344" s="43"/>
      <c r="G344" s="43"/>
      <c r="H344" s="43"/>
      <c r="I344" s="43"/>
      <c r="J344" s="43"/>
      <c r="K344" s="52"/>
      <c r="L344" s="43"/>
      <c r="M344" s="43"/>
      <c r="N344" s="43"/>
      <c r="O344" s="43"/>
      <c r="P344" s="43"/>
      <c r="Q344" s="43"/>
      <c r="R344" s="43"/>
      <c r="S344" s="43"/>
      <c r="T344" s="43"/>
      <c r="U344" s="43"/>
      <c r="V344" s="43"/>
      <c r="W344" s="43"/>
      <c r="X344" s="43"/>
      <c r="Y344" s="33">
        <f>ROUND(SUM(Y342:Y343),5)</f>
        <v>-2095</v>
      </c>
      <c r="Z344" s="43"/>
      <c r="AA344" s="33">
        <f>AA343</f>
        <v>-2095</v>
      </c>
    </row>
    <row r="345" spans="1:27">
      <c r="A345" s="20"/>
      <c r="B345" s="20" t="s">
        <v>529</v>
      </c>
      <c r="C345" s="20"/>
      <c r="D345" s="20"/>
      <c r="E345" s="20"/>
      <c r="F345" s="20"/>
      <c r="G345" s="20"/>
      <c r="H345" s="20"/>
      <c r="I345" s="20"/>
      <c r="J345" s="20"/>
      <c r="K345" s="21"/>
      <c r="L345" s="20"/>
      <c r="M345" s="20"/>
      <c r="N345" s="20"/>
      <c r="O345" s="20"/>
      <c r="P345" s="20"/>
      <c r="Q345" s="20"/>
      <c r="R345" s="20"/>
      <c r="S345" s="20"/>
      <c r="T345" s="20"/>
      <c r="U345" s="20"/>
      <c r="V345" s="20"/>
      <c r="W345" s="20"/>
      <c r="X345" s="20"/>
      <c r="Y345" s="22"/>
      <c r="Z345" s="20"/>
      <c r="AA345" s="22"/>
    </row>
    <row r="346" spans="1:27" ht="15.75" thickBot="1">
      <c r="A346" s="39"/>
      <c r="B346" s="39"/>
      <c r="C346" s="39"/>
      <c r="D346" s="39"/>
      <c r="E346" s="39"/>
      <c r="F346" s="39"/>
      <c r="G346" s="23"/>
      <c r="H346" s="23"/>
      <c r="I346" s="23" t="s">
        <v>573</v>
      </c>
      <c r="J346" s="23"/>
      <c r="K346" s="24">
        <v>44595</v>
      </c>
      <c r="L346" s="23"/>
      <c r="M346" s="23"/>
      <c r="N346" s="23"/>
      <c r="O346" s="23" t="s">
        <v>169</v>
      </c>
      <c r="P346" s="23"/>
      <c r="Q346" s="23"/>
      <c r="R346" s="23"/>
      <c r="S346" s="23" t="s">
        <v>349</v>
      </c>
      <c r="T346" s="23"/>
      <c r="U346" s="50"/>
      <c r="V346" s="23"/>
      <c r="W346" s="23" t="s">
        <v>263</v>
      </c>
      <c r="X346" s="23"/>
      <c r="Y346" s="51">
        <v>-15000</v>
      </c>
      <c r="Z346" s="23"/>
      <c r="AA346" s="51">
        <f>ROUND(AA345+Y346,5)</f>
        <v>-15000</v>
      </c>
    </row>
    <row r="347" spans="1:27">
      <c r="A347" s="43"/>
      <c r="B347" s="43" t="s">
        <v>748</v>
      </c>
      <c r="C347" s="43"/>
      <c r="D347" s="43"/>
      <c r="E347" s="43"/>
      <c r="F347" s="43"/>
      <c r="G347" s="43"/>
      <c r="H347" s="43"/>
      <c r="I347" s="43"/>
      <c r="J347" s="43"/>
      <c r="K347" s="52"/>
      <c r="L347" s="43"/>
      <c r="M347" s="43"/>
      <c r="N347" s="43"/>
      <c r="O347" s="43"/>
      <c r="P347" s="43"/>
      <c r="Q347" s="43"/>
      <c r="R347" s="43"/>
      <c r="S347" s="43"/>
      <c r="T347" s="43"/>
      <c r="U347" s="43"/>
      <c r="V347" s="43"/>
      <c r="W347" s="43"/>
      <c r="X347" s="43"/>
      <c r="Y347" s="33">
        <f>ROUND(SUM(Y345:Y346),5)</f>
        <v>-15000</v>
      </c>
      <c r="Z347" s="43"/>
      <c r="AA347" s="33">
        <f>AA346</f>
        <v>-15000</v>
      </c>
    </row>
    <row r="348" spans="1:27">
      <c r="A348" s="20"/>
      <c r="B348" s="20" t="s">
        <v>530</v>
      </c>
      <c r="C348" s="20"/>
      <c r="D348" s="20"/>
      <c r="E348" s="20"/>
      <c r="F348" s="20"/>
      <c r="G348" s="20"/>
      <c r="H348" s="20"/>
      <c r="I348" s="20"/>
      <c r="J348" s="20"/>
      <c r="K348" s="21"/>
      <c r="L348" s="20"/>
      <c r="M348" s="20"/>
      <c r="N348" s="20"/>
      <c r="O348" s="20"/>
      <c r="P348" s="20"/>
      <c r="Q348" s="20"/>
      <c r="R348" s="20"/>
      <c r="S348" s="20"/>
      <c r="T348" s="20"/>
      <c r="U348" s="20"/>
      <c r="V348" s="20"/>
      <c r="W348" s="20"/>
      <c r="X348" s="20"/>
      <c r="Y348" s="22"/>
      <c r="Z348" s="20"/>
      <c r="AA348" s="22"/>
    </row>
    <row r="349" spans="1:27">
      <c r="A349" s="20"/>
      <c r="B349" s="20"/>
      <c r="C349" s="20" t="s">
        <v>531</v>
      </c>
      <c r="D349" s="20"/>
      <c r="E349" s="20"/>
      <c r="F349" s="20"/>
      <c r="G349" s="20"/>
      <c r="H349" s="20"/>
      <c r="I349" s="20"/>
      <c r="J349" s="20"/>
      <c r="K349" s="21"/>
      <c r="L349" s="20"/>
      <c r="M349" s="20"/>
      <c r="N349" s="20"/>
      <c r="O349" s="20"/>
      <c r="P349" s="20"/>
      <c r="Q349" s="20"/>
      <c r="R349" s="20"/>
      <c r="S349" s="20"/>
      <c r="T349" s="20"/>
      <c r="U349" s="20"/>
      <c r="V349" s="20"/>
      <c r="W349" s="20"/>
      <c r="X349" s="20"/>
      <c r="Y349" s="22"/>
      <c r="Z349" s="20"/>
      <c r="AA349" s="22"/>
    </row>
    <row r="350" spans="1:27">
      <c r="A350" s="20"/>
      <c r="B350" s="20"/>
      <c r="C350" s="20"/>
      <c r="D350" s="20" t="s">
        <v>532</v>
      </c>
      <c r="E350" s="20"/>
      <c r="F350" s="20"/>
      <c r="G350" s="20"/>
      <c r="H350" s="20"/>
      <c r="I350" s="20"/>
      <c r="J350" s="20"/>
      <c r="K350" s="21"/>
      <c r="L350" s="20"/>
      <c r="M350" s="20"/>
      <c r="N350" s="20"/>
      <c r="O350" s="20"/>
      <c r="P350" s="20"/>
      <c r="Q350" s="20"/>
      <c r="R350" s="20"/>
      <c r="S350" s="20"/>
      <c r="T350" s="20"/>
      <c r="U350" s="20"/>
      <c r="V350" s="20"/>
      <c r="W350" s="20"/>
      <c r="X350" s="20"/>
      <c r="Y350" s="22"/>
      <c r="Z350" s="20"/>
      <c r="AA350" s="22"/>
    </row>
    <row r="351" spans="1:27">
      <c r="A351" s="23"/>
      <c r="B351" s="23"/>
      <c r="C351" s="23"/>
      <c r="D351" s="23"/>
      <c r="E351" s="23"/>
      <c r="F351" s="23"/>
      <c r="G351" s="23"/>
      <c r="H351" s="23"/>
      <c r="I351" s="23" t="s">
        <v>69</v>
      </c>
      <c r="J351" s="23"/>
      <c r="K351" s="24">
        <v>44593</v>
      </c>
      <c r="L351" s="23"/>
      <c r="M351" s="23" t="s">
        <v>749</v>
      </c>
      <c r="N351" s="23"/>
      <c r="O351" s="23"/>
      <c r="P351" s="23"/>
      <c r="Q351" s="23" t="s">
        <v>750</v>
      </c>
      <c r="R351" s="23"/>
      <c r="S351" s="23" t="s">
        <v>349</v>
      </c>
      <c r="T351" s="23"/>
      <c r="U351" s="50"/>
      <c r="V351" s="23"/>
      <c r="W351" s="23" t="s">
        <v>751</v>
      </c>
      <c r="X351" s="23"/>
      <c r="Y351" s="25">
        <v>13735.6</v>
      </c>
      <c r="Z351" s="23"/>
      <c r="AA351" s="25">
        <f t="shared" ref="AA351:AA356" si="9">ROUND(AA350+Y351,5)</f>
        <v>13735.6</v>
      </c>
    </row>
    <row r="352" spans="1:27">
      <c r="A352" s="23"/>
      <c r="B352" s="23"/>
      <c r="C352" s="23"/>
      <c r="D352" s="23"/>
      <c r="E352" s="23"/>
      <c r="F352" s="23"/>
      <c r="G352" s="23"/>
      <c r="H352" s="23"/>
      <c r="I352" s="23" t="s">
        <v>69</v>
      </c>
      <c r="J352" s="23"/>
      <c r="K352" s="24">
        <v>44593</v>
      </c>
      <c r="L352" s="23"/>
      <c r="M352" s="23" t="s">
        <v>749</v>
      </c>
      <c r="N352" s="23"/>
      <c r="O352" s="23"/>
      <c r="P352" s="23"/>
      <c r="Q352" s="23" t="s">
        <v>752</v>
      </c>
      <c r="R352" s="23"/>
      <c r="S352" s="23" t="s">
        <v>349</v>
      </c>
      <c r="T352" s="23"/>
      <c r="U352" s="50"/>
      <c r="V352" s="23"/>
      <c r="W352" s="23" t="s">
        <v>532</v>
      </c>
      <c r="X352" s="23"/>
      <c r="Y352" s="25">
        <v>20419.439999999999</v>
      </c>
      <c r="Z352" s="23"/>
      <c r="AA352" s="25">
        <f t="shared" si="9"/>
        <v>34155.040000000001</v>
      </c>
    </row>
    <row r="353" spans="1:27">
      <c r="A353" s="23"/>
      <c r="B353" s="23"/>
      <c r="C353" s="23"/>
      <c r="D353" s="23"/>
      <c r="E353" s="23"/>
      <c r="F353" s="23"/>
      <c r="G353" s="23"/>
      <c r="H353" s="23"/>
      <c r="I353" s="23" t="s">
        <v>573</v>
      </c>
      <c r="J353" s="23"/>
      <c r="K353" s="24">
        <v>44615</v>
      </c>
      <c r="L353" s="23"/>
      <c r="M353" s="23" t="s">
        <v>753</v>
      </c>
      <c r="N353" s="23"/>
      <c r="O353" s="23" t="s">
        <v>191</v>
      </c>
      <c r="P353" s="23"/>
      <c r="Q353" s="23" t="s">
        <v>754</v>
      </c>
      <c r="R353" s="23"/>
      <c r="S353" s="23" t="s">
        <v>349</v>
      </c>
      <c r="T353" s="23"/>
      <c r="U353" s="50"/>
      <c r="V353" s="23"/>
      <c r="W353" s="23" t="s">
        <v>263</v>
      </c>
      <c r="X353" s="23"/>
      <c r="Y353" s="25">
        <v>-4455.3599999999997</v>
      </c>
      <c r="Z353" s="23"/>
      <c r="AA353" s="25">
        <f t="shared" si="9"/>
        <v>29699.68</v>
      </c>
    </row>
    <row r="354" spans="1:27">
      <c r="A354" s="23"/>
      <c r="B354" s="23"/>
      <c r="C354" s="23"/>
      <c r="D354" s="23"/>
      <c r="E354" s="23"/>
      <c r="F354" s="23"/>
      <c r="G354" s="23"/>
      <c r="H354" s="23"/>
      <c r="I354" s="23" t="s">
        <v>573</v>
      </c>
      <c r="J354" s="23"/>
      <c r="K354" s="24">
        <v>44615</v>
      </c>
      <c r="L354" s="23"/>
      <c r="M354" s="23" t="s">
        <v>753</v>
      </c>
      <c r="N354" s="23"/>
      <c r="O354" s="23" t="s">
        <v>191</v>
      </c>
      <c r="P354" s="23"/>
      <c r="Q354" s="23" t="s">
        <v>755</v>
      </c>
      <c r="R354" s="23"/>
      <c r="S354" s="23" t="s">
        <v>349</v>
      </c>
      <c r="T354" s="23"/>
      <c r="U354" s="50"/>
      <c r="V354" s="23"/>
      <c r="W354" s="23" t="s">
        <v>263</v>
      </c>
      <c r="X354" s="23"/>
      <c r="Y354" s="25">
        <v>-9280.24</v>
      </c>
      <c r="Z354" s="23"/>
      <c r="AA354" s="25">
        <f t="shared" si="9"/>
        <v>20419.439999999999</v>
      </c>
    </row>
    <row r="355" spans="1:27">
      <c r="A355" s="23"/>
      <c r="B355" s="23"/>
      <c r="C355" s="23"/>
      <c r="D355" s="23"/>
      <c r="E355" s="23"/>
      <c r="F355" s="23"/>
      <c r="G355" s="23"/>
      <c r="H355" s="23"/>
      <c r="I355" s="23" t="s">
        <v>573</v>
      </c>
      <c r="J355" s="23"/>
      <c r="K355" s="24">
        <v>44615</v>
      </c>
      <c r="L355" s="23"/>
      <c r="M355" s="23" t="s">
        <v>756</v>
      </c>
      <c r="N355" s="23"/>
      <c r="O355" s="23" t="s">
        <v>191</v>
      </c>
      <c r="P355" s="23"/>
      <c r="Q355" s="23" t="s">
        <v>757</v>
      </c>
      <c r="R355" s="23"/>
      <c r="S355" s="23" t="s">
        <v>349</v>
      </c>
      <c r="T355" s="23"/>
      <c r="U355" s="50"/>
      <c r="V355" s="23"/>
      <c r="W355" s="23" t="s">
        <v>263</v>
      </c>
      <c r="X355" s="23"/>
      <c r="Y355" s="25">
        <v>-6364.8</v>
      </c>
      <c r="Z355" s="23"/>
      <c r="AA355" s="25">
        <f t="shared" si="9"/>
        <v>14054.64</v>
      </c>
    </row>
    <row r="356" spans="1:27" ht="15.75" thickBot="1">
      <c r="A356" s="23"/>
      <c r="B356" s="23"/>
      <c r="C356" s="23"/>
      <c r="D356" s="23"/>
      <c r="E356" s="23"/>
      <c r="F356" s="23"/>
      <c r="G356" s="23"/>
      <c r="H356" s="23"/>
      <c r="I356" s="23" t="s">
        <v>573</v>
      </c>
      <c r="J356" s="23"/>
      <c r="K356" s="24">
        <v>44615</v>
      </c>
      <c r="L356" s="23"/>
      <c r="M356" s="23" t="s">
        <v>756</v>
      </c>
      <c r="N356" s="23"/>
      <c r="O356" s="23" t="s">
        <v>191</v>
      </c>
      <c r="P356" s="23"/>
      <c r="Q356" s="23" t="s">
        <v>758</v>
      </c>
      <c r="R356" s="23"/>
      <c r="S356" s="23" t="s">
        <v>349</v>
      </c>
      <c r="T356" s="23"/>
      <c r="U356" s="50"/>
      <c r="V356" s="23"/>
      <c r="W356" s="23" t="s">
        <v>263</v>
      </c>
      <c r="X356" s="23"/>
      <c r="Y356" s="51">
        <v>-14054.64</v>
      </c>
      <c r="Z356" s="23"/>
      <c r="AA356" s="51">
        <f t="shared" si="9"/>
        <v>0</v>
      </c>
    </row>
    <row r="357" spans="1:27">
      <c r="A357" s="43"/>
      <c r="B357" s="43"/>
      <c r="C357" s="43"/>
      <c r="D357" s="43" t="s">
        <v>759</v>
      </c>
      <c r="E357" s="43"/>
      <c r="F357" s="43"/>
      <c r="G357" s="43"/>
      <c r="H357" s="43"/>
      <c r="I357" s="43"/>
      <c r="J357" s="43"/>
      <c r="K357" s="52"/>
      <c r="L357" s="43"/>
      <c r="M357" s="43"/>
      <c r="N357" s="43"/>
      <c r="O357" s="43"/>
      <c r="P357" s="43"/>
      <c r="Q357" s="43"/>
      <c r="R357" s="43"/>
      <c r="S357" s="43"/>
      <c r="T357" s="43"/>
      <c r="U357" s="43"/>
      <c r="V357" s="43"/>
      <c r="W357" s="43"/>
      <c r="X357" s="43"/>
      <c r="Y357" s="33">
        <f>ROUND(SUM(Y350:Y356),5)</f>
        <v>0</v>
      </c>
      <c r="Z357" s="43"/>
      <c r="AA357" s="33">
        <f>AA356</f>
        <v>0</v>
      </c>
    </row>
    <row r="358" spans="1:27">
      <c r="A358" s="20"/>
      <c r="B358" s="20"/>
      <c r="C358" s="20"/>
      <c r="D358" s="20" t="s">
        <v>533</v>
      </c>
      <c r="E358" s="20"/>
      <c r="F358" s="20"/>
      <c r="G358" s="20"/>
      <c r="H358" s="20"/>
      <c r="I358" s="20"/>
      <c r="J358" s="20"/>
      <c r="K358" s="21"/>
      <c r="L358" s="20"/>
      <c r="M358" s="20"/>
      <c r="N358" s="20"/>
      <c r="O358" s="20"/>
      <c r="P358" s="20"/>
      <c r="Q358" s="20"/>
      <c r="R358" s="20"/>
      <c r="S358" s="20"/>
      <c r="T358" s="20"/>
      <c r="U358" s="20"/>
      <c r="V358" s="20"/>
      <c r="W358" s="20"/>
      <c r="X358" s="20"/>
      <c r="Y358" s="22"/>
      <c r="Z358" s="20"/>
      <c r="AA358" s="22"/>
    </row>
    <row r="359" spans="1:27">
      <c r="A359" s="23"/>
      <c r="B359" s="23"/>
      <c r="C359" s="23"/>
      <c r="D359" s="23"/>
      <c r="E359" s="23"/>
      <c r="F359" s="23"/>
      <c r="G359" s="23"/>
      <c r="H359" s="23"/>
      <c r="I359" s="23" t="s">
        <v>69</v>
      </c>
      <c r="J359" s="23"/>
      <c r="K359" s="24">
        <v>44593</v>
      </c>
      <c r="L359" s="23"/>
      <c r="M359" s="23" t="s">
        <v>749</v>
      </c>
      <c r="N359" s="23"/>
      <c r="O359" s="23"/>
      <c r="P359" s="23"/>
      <c r="Q359" s="23" t="s">
        <v>760</v>
      </c>
      <c r="R359" s="23"/>
      <c r="S359" s="23" t="s">
        <v>349</v>
      </c>
      <c r="T359" s="23"/>
      <c r="U359" s="50"/>
      <c r="V359" s="23"/>
      <c r="W359" s="23" t="s">
        <v>532</v>
      </c>
      <c r="X359" s="23"/>
      <c r="Y359" s="25">
        <v>1017.57</v>
      </c>
      <c r="Z359" s="23"/>
      <c r="AA359" s="25">
        <f t="shared" ref="AA359:AA364" si="10">ROUND(AA358+Y359,5)</f>
        <v>1017.57</v>
      </c>
    </row>
    <row r="360" spans="1:27">
      <c r="A360" s="23"/>
      <c r="B360" s="23"/>
      <c r="C360" s="23"/>
      <c r="D360" s="23"/>
      <c r="E360" s="23"/>
      <c r="F360" s="23"/>
      <c r="G360" s="23"/>
      <c r="H360" s="23"/>
      <c r="I360" s="23" t="s">
        <v>69</v>
      </c>
      <c r="J360" s="23"/>
      <c r="K360" s="24">
        <v>44593</v>
      </c>
      <c r="L360" s="23"/>
      <c r="M360" s="23" t="s">
        <v>749</v>
      </c>
      <c r="N360" s="23"/>
      <c r="O360" s="23"/>
      <c r="P360" s="23"/>
      <c r="Q360" s="23" t="s">
        <v>761</v>
      </c>
      <c r="R360" s="23"/>
      <c r="S360" s="23" t="s">
        <v>349</v>
      </c>
      <c r="T360" s="23"/>
      <c r="U360" s="50"/>
      <c r="V360" s="23"/>
      <c r="W360" s="23" t="s">
        <v>532</v>
      </c>
      <c r="X360" s="23"/>
      <c r="Y360" s="25">
        <v>1710.44</v>
      </c>
      <c r="Z360" s="23"/>
      <c r="AA360" s="25">
        <f t="shared" si="10"/>
        <v>2728.01</v>
      </c>
    </row>
    <row r="361" spans="1:27">
      <c r="A361" s="23"/>
      <c r="B361" s="23"/>
      <c r="C361" s="23"/>
      <c r="D361" s="23"/>
      <c r="E361" s="23"/>
      <c r="F361" s="23"/>
      <c r="G361" s="23"/>
      <c r="H361" s="23"/>
      <c r="I361" s="23" t="s">
        <v>573</v>
      </c>
      <c r="J361" s="23"/>
      <c r="K361" s="24">
        <v>44615</v>
      </c>
      <c r="L361" s="23"/>
      <c r="M361" s="23" t="s">
        <v>753</v>
      </c>
      <c r="N361" s="23"/>
      <c r="O361" s="23" t="s">
        <v>191</v>
      </c>
      <c r="P361" s="23"/>
      <c r="Q361" s="23" t="s">
        <v>762</v>
      </c>
      <c r="R361" s="23"/>
      <c r="S361" s="23" t="s">
        <v>349</v>
      </c>
      <c r="T361" s="23"/>
      <c r="U361" s="50"/>
      <c r="V361" s="23"/>
      <c r="W361" s="23" t="s">
        <v>263</v>
      </c>
      <c r="X361" s="23"/>
      <c r="Y361" s="25">
        <v>-354.02</v>
      </c>
      <c r="Z361" s="23"/>
      <c r="AA361" s="25">
        <f t="shared" si="10"/>
        <v>2373.9899999999998</v>
      </c>
    </row>
    <row r="362" spans="1:27">
      <c r="A362" s="23"/>
      <c r="B362" s="23"/>
      <c r="C362" s="23"/>
      <c r="D362" s="23"/>
      <c r="E362" s="23"/>
      <c r="F362" s="23"/>
      <c r="G362" s="23"/>
      <c r="H362" s="23"/>
      <c r="I362" s="23" t="s">
        <v>573</v>
      </c>
      <c r="J362" s="23"/>
      <c r="K362" s="24">
        <v>44615</v>
      </c>
      <c r="L362" s="23"/>
      <c r="M362" s="23" t="s">
        <v>753</v>
      </c>
      <c r="N362" s="23"/>
      <c r="O362" s="23" t="s">
        <v>191</v>
      </c>
      <c r="P362" s="23"/>
      <c r="Q362" s="23" t="s">
        <v>763</v>
      </c>
      <c r="R362" s="23"/>
      <c r="S362" s="23" t="s">
        <v>349</v>
      </c>
      <c r="T362" s="23"/>
      <c r="U362" s="50"/>
      <c r="V362" s="23"/>
      <c r="W362" s="23" t="s">
        <v>263</v>
      </c>
      <c r="X362" s="23"/>
      <c r="Y362" s="25">
        <v>-663.55</v>
      </c>
      <c r="Z362" s="23"/>
      <c r="AA362" s="25">
        <f t="shared" si="10"/>
        <v>1710.44</v>
      </c>
    </row>
    <row r="363" spans="1:27">
      <c r="A363" s="23"/>
      <c r="B363" s="23"/>
      <c r="C363" s="23"/>
      <c r="D363" s="23"/>
      <c r="E363" s="23"/>
      <c r="F363" s="23"/>
      <c r="G363" s="23"/>
      <c r="H363" s="23"/>
      <c r="I363" s="23" t="s">
        <v>573</v>
      </c>
      <c r="J363" s="23"/>
      <c r="K363" s="24">
        <v>44615</v>
      </c>
      <c r="L363" s="23"/>
      <c r="M363" s="23" t="s">
        <v>756</v>
      </c>
      <c r="N363" s="23"/>
      <c r="O363" s="23" t="s">
        <v>191</v>
      </c>
      <c r="P363" s="23"/>
      <c r="Q363" s="23" t="s">
        <v>762</v>
      </c>
      <c r="R363" s="23"/>
      <c r="S363" s="23" t="s">
        <v>349</v>
      </c>
      <c r="T363" s="23"/>
      <c r="U363" s="50"/>
      <c r="V363" s="23"/>
      <c r="W363" s="23" t="s">
        <v>263</v>
      </c>
      <c r="X363" s="23"/>
      <c r="Y363" s="25">
        <v>-117.44</v>
      </c>
      <c r="Z363" s="23"/>
      <c r="AA363" s="25">
        <f t="shared" si="10"/>
        <v>1593</v>
      </c>
    </row>
    <row r="364" spans="1:27" ht="15.75" thickBot="1">
      <c r="A364" s="23"/>
      <c r="B364" s="23"/>
      <c r="C364" s="23"/>
      <c r="D364" s="23"/>
      <c r="E364" s="23"/>
      <c r="F364" s="23"/>
      <c r="G364" s="23"/>
      <c r="H364" s="23"/>
      <c r="I364" s="23" t="s">
        <v>573</v>
      </c>
      <c r="J364" s="23"/>
      <c r="K364" s="24">
        <v>44615</v>
      </c>
      <c r="L364" s="23"/>
      <c r="M364" s="23" t="s">
        <v>756</v>
      </c>
      <c r="N364" s="23"/>
      <c r="O364" s="23" t="s">
        <v>191</v>
      </c>
      <c r="P364" s="23"/>
      <c r="Q364" s="23" t="s">
        <v>763</v>
      </c>
      <c r="R364" s="23"/>
      <c r="S364" s="23" t="s">
        <v>349</v>
      </c>
      <c r="T364" s="23"/>
      <c r="U364" s="50"/>
      <c r="V364" s="23"/>
      <c r="W364" s="23" t="s">
        <v>263</v>
      </c>
      <c r="X364" s="23"/>
      <c r="Y364" s="25">
        <v>-1593</v>
      </c>
      <c r="Z364" s="23"/>
      <c r="AA364" s="25">
        <f t="shared" si="10"/>
        <v>0</v>
      </c>
    </row>
    <row r="365" spans="1:27" ht="15.75" thickBot="1">
      <c r="A365" s="43"/>
      <c r="B365" s="43"/>
      <c r="C365" s="43"/>
      <c r="D365" s="43" t="s">
        <v>764</v>
      </c>
      <c r="E365" s="43"/>
      <c r="F365" s="43"/>
      <c r="G365" s="43"/>
      <c r="H365" s="43"/>
      <c r="I365" s="43"/>
      <c r="J365" s="43"/>
      <c r="K365" s="52"/>
      <c r="L365" s="43"/>
      <c r="M365" s="43"/>
      <c r="N365" s="43"/>
      <c r="O365" s="43"/>
      <c r="P365" s="43"/>
      <c r="Q365" s="43"/>
      <c r="R365" s="43"/>
      <c r="S365" s="43"/>
      <c r="T365" s="43"/>
      <c r="U365" s="43"/>
      <c r="V365" s="43"/>
      <c r="W365" s="43"/>
      <c r="X365" s="43"/>
      <c r="Y365" s="35">
        <f>ROUND(SUM(Y358:Y364),5)</f>
        <v>0</v>
      </c>
      <c r="Z365" s="43"/>
      <c r="AA365" s="35">
        <f>AA364</f>
        <v>0</v>
      </c>
    </row>
    <row r="366" spans="1:27" ht="15.75" thickBot="1">
      <c r="A366" s="43"/>
      <c r="B366" s="43"/>
      <c r="C366" s="43" t="s">
        <v>534</v>
      </c>
      <c r="D366" s="43"/>
      <c r="E366" s="43"/>
      <c r="F366" s="43"/>
      <c r="G366" s="43"/>
      <c r="H366" s="43"/>
      <c r="I366" s="43"/>
      <c r="J366" s="43"/>
      <c r="K366" s="52"/>
      <c r="L366" s="43"/>
      <c r="M366" s="43"/>
      <c r="N366" s="43"/>
      <c r="O366" s="43"/>
      <c r="P366" s="43"/>
      <c r="Q366" s="43"/>
      <c r="R366" s="43"/>
      <c r="S366" s="43"/>
      <c r="T366" s="43"/>
      <c r="U366" s="43"/>
      <c r="V366" s="43"/>
      <c r="W366" s="43"/>
      <c r="X366" s="43"/>
      <c r="Y366" s="35">
        <f>ROUND(Y357+Y365,5)</f>
        <v>0</v>
      </c>
      <c r="Z366" s="43"/>
      <c r="AA366" s="35">
        <f>ROUND(AA357+AA365,5)</f>
        <v>0</v>
      </c>
    </row>
    <row r="367" spans="1:27" ht="15.75" thickBot="1">
      <c r="A367" s="43"/>
      <c r="B367" s="43" t="s">
        <v>535</v>
      </c>
      <c r="C367" s="43"/>
      <c r="D367" s="43"/>
      <c r="E367" s="43"/>
      <c r="F367" s="43"/>
      <c r="G367" s="43"/>
      <c r="H367" s="43"/>
      <c r="I367" s="43"/>
      <c r="J367" s="43"/>
      <c r="K367" s="52"/>
      <c r="L367" s="43"/>
      <c r="M367" s="43"/>
      <c r="N367" s="43"/>
      <c r="O367" s="43"/>
      <c r="P367" s="43"/>
      <c r="Q367" s="43"/>
      <c r="R367" s="43"/>
      <c r="S367" s="43"/>
      <c r="T367" s="43"/>
      <c r="U367" s="43"/>
      <c r="V367" s="43"/>
      <c r="W367" s="43"/>
      <c r="X367" s="43"/>
      <c r="Y367" s="35">
        <f>Y366</f>
        <v>0</v>
      </c>
      <c r="Z367" s="43"/>
      <c r="AA367" s="35">
        <f>AA366</f>
        <v>0</v>
      </c>
    </row>
    <row r="368" spans="1:27" s="29" customFormat="1" ht="12" thickBot="1">
      <c r="A368" s="26" t="s">
        <v>350</v>
      </c>
      <c r="B368" s="26"/>
      <c r="C368" s="26"/>
      <c r="D368" s="26"/>
      <c r="E368" s="26"/>
      <c r="F368" s="26"/>
      <c r="G368" s="26"/>
      <c r="H368" s="26"/>
      <c r="I368" s="26"/>
      <c r="J368" s="26"/>
      <c r="K368" s="27"/>
      <c r="L368" s="26"/>
      <c r="M368" s="26"/>
      <c r="N368" s="26"/>
      <c r="O368" s="26"/>
      <c r="P368" s="26"/>
      <c r="Q368" s="26"/>
      <c r="R368" s="26"/>
      <c r="S368" s="26"/>
      <c r="T368" s="26"/>
      <c r="U368" s="26"/>
      <c r="V368" s="26"/>
      <c r="W368" s="26"/>
      <c r="X368" s="26"/>
      <c r="Y368" s="28">
        <f>ROUND(Y6+Y10+Y24+Y254+Y268+Y302+Y310+Y341+Y344+Y347+Y367,5)</f>
        <v>-85231.81</v>
      </c>
      <c r="Z368" s="26"/>
      <c r="AA368" s="28">
        <f>ROUND(AA6+AA10+AA24+AA254+AA268+AA302+AA310+AA341+AA344+AA347+AA367,5)</f>
        <v>-85231.81</v>
      </c>
    </row>
    <row r="369" ht="15.75" thickTop="1"/>
  </sheetData>
  <pageMargins left="0.7" right="0.7" top="0.75" bottom="0.75" header="0.1" footer="0.3"/>
  <pageSetup orientation="portrait" r:id="rId1"/>
  <headerFooter>
    <oddHeader>&amp;L&amp;"Arial,Bold"&amp;8 6:58 PM
&amp;"Arial,Bold"&amp;8 03/11/22
&amp;"Arial,Bold"&amp;8 Accrual Basis&amp;C&amp;"Arial,Bold"&amp;12 Nederland Fire Protection District
&amp;"Arial,Bold"&amp;14 Transaction Detail By Account
&amp;"Arial,Bold"&amp;10 February 2022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6145" r:id="rId4" name="FILT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6145" r:id="rId4" name="FILTER"/>
      </mc:Fallback>
    </mc:AlternateContent>
    <mc:AlternateContent xmlns:mc="http://schemas.openxmlformats.org/markup-compatibility/2006">
      <mc:Choice Requires="x14">
        <control shapeId="6146" r:id="rId6" name="HEAD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6146" r:id="rId6" name="HEADER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Kathy</dc:creator>
  <cp:keywords/>
  <dc:description/>
  <cp:lastModifiedBy>Iain Irwin-Powell</cp:lastModifiedBy>
  <cp:revision/>
  <dcterms:created xsi:type="dcterms:W3CDTF">2022-03-12T01:34:52Z</dcterms:created>
  <dcterms:modified xsi:type="dcterms:W3CDTF">2022-03-13T21:06:14Z</dcterms:modified>
  <cp:category/>
  <cp:contentStatus/>
</cp:coreProperties>
</file>